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Екатерина\Downloads\Show\Excel\"/>
    </mc:Choice>
  </mc:AlternateContent>
  <xr:revisionPtr revIDLastSave="0" documentId="13_ncr:1_{C17BC9FA-014C-4DE3-871A-A5962BE2FFA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Данные факт зад.3" sheetId="15" r:id="rId1"/>
    <sheet name="Задание" sheetId="1" r:id="rId2"/>
    <sheet name="Данные план" sheetId="13" r:id="rId3"/>
    <sheet name="Данные факт" sheetId="5" r:id="rId4"/>
    <sheet name="Задание 1" sheetId="6" r:id="rId5"/>
    <sheet name="Задание 2" sheetId="10" r:id="rId6"/>
    <sheet name="Данные план зад3" sheetId="14" r:id="rId7"/>
    <sheet name="Задание 3" sheetId="7" r:id="rId8"/>
    <sheet name="Задание 4 ФАКТ" sheetId="17" r:id="rId9"/>
    <sheet name="Задание 4 ПЛАН" sheetId="16" r:id="rId10"/>
    <sheet name="Задание 5" sheetId="19" r:id="rId11"/>
    <sheet name="Задание 7" sheetId="4" r:id="rId12"/>
  </sheets>
  <externalReferences>
    <externalReference r:id="rId13"/>
  </externalReferences>
  <definedNames>
    <definedName name="_xlnm._FilterDatabase" localSheetId="3" hidden="1">'Данные факт'!$B$3:$G$2595</definedName>
    <definedName name="_xlnm._FilterDatabase" localSheetId="4" hidden="1">'Задание 1'!$C$2:$C$1295</definedName>
  </definedNames>
  <calcPr calcId="191029"/>
  <pivotCaches>
    <pivotCache cacheId="0" r:id="rId14"/>
    <pivotCache cacheId="1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7" roundtripDataSignature="AMtx7mjYPlbkOmHJWsY5MSrK3a7Wqk677w==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3" i="4"/>
  <c r="C70" i="19" l="1"/>
  <c r="D70" i="19"/>
  <c r="E70" i="19"/>
  <c r="F70" i="19"/>
  <c r="G70" i="19"/>
  <c r="B70" i="19"/>
  <c r="C69" i="19"/>
  <c r="D69" i="19"/>
  <c r="E69" i="19"/>
  <c r="F69" i="19"/>
  <c r="G69" i="19"/>
  <c r="B69" i="19"/>
  <c r="C68" i="19"/>
  <c r="D68" i="19"/>
  <c r="E68" i="19"/>
  <c r="F68" i="19"/>
  <c r="G68" i="19"/>
  <c r="B68" i="19"/>
  <c r="B67" i="19"/>
  <c r="C67" i="19"/>
  <c r="D67" i="19"/>
  <c r="E67" i="19"/>
  <c r="F67" i="19"/>
  <c r="G67" i="19"/>
  <c r="G4" i="19"/>
  <c r="F4" i="19"/>
  <c r="E4" i="19"/>
  <c r="D4" i="19"/>
  <c r="C4" i="19"/>
  <c r="B4" i="19"/>
  <c r="G3" i="19"/>
  <c r="F3" i="19"/>
  <c r="E3" i="19"/>
  <c r="D3" i="19"/>
  <c r="C3" i="19"/>
  <c r="B3" i="19"/>
  <c r="AB291" i="7"/>
  <c r="AC291" i="7" s="1"/>
  <c r="Z291" i="7"/>
  <c r="V291" i="7"/>
  <c r="AA291" i="7"/>
  <c r="W291" i="7"/>
  <c r="S291" i="7"/>
  <c r="O291" i="7"/>
  <c r="K291" i="7"/>
  <c r="G291" i="7"/>
  <c r="C291" i="7"/>
  <c r="B291" i="7"/>
  <c r="R291" i="7"/>
  <c r="N291" i="7"/>
  <c r="J291" i="7"/>
  <c r="F291" i="7"/>
  <c r="H70" i="19" l="1"/>
  <c r="H68" i="19"/>
  <c r="H67" i="19"/>
  <c r="H69" i="19"/>
  <c r="H4" i="19"/>
  <c r="H3" i="19"/>
  <c r="B101" i="19" l="1"/>
  <c r="B100" i="19"/>
  <c r="B97" i="19"/>
  <c r="B96" i="19"/>
  <c r="B113" i="19"/>
  <c r="B110" i="19"/>
  <c r="B109" i="19"/>
  <c r="H71" i="19"/>
  <c r="B107" i="19"/>
  <c r="B106" i="19"/>
  <c r="B104" i="19"/>
  <c r="B103" i="19"/>
  <c r="V216" i="7"/>
  <c r="V217" i="7"/>
  <c r="V218" i="7"/>
  <c r="V215" i="7"/>
  <c r="V213" i="7"/>
  <c r="V212" i="7"/>
  <c r="V207" i="7"/>
  <c r="V208" i="7"/>
  <c r="V209" i="7"/>
  <c r="V210" i="7"/>
  <c r="V206" i="7"/>
  <c r="V199" i="7"/>
  <c r="V200" i="7"/>
  <c r="V201" i="7"/>
  <c r="V202" i="7"/>
  <c r="V203" i="7"/>
  <c r="V198" i="7"/>
  <c r="V194" i="7"/>
  <c r="V195" i="7"/>
  <c r="V196" i="7"/>
  <c r="V193" i="7"/>
  <c r="V189" i="7"/>
  <c r="V190" i="7"/>
  <c r="V191" i="7"/>
  <c r="V188" i="7"/>
  <c r="V183" i="7"/>
  <c r="V184" i="7"/>
  <c r="V185" i="7"/>
  <c r="V182" i="7"/>
  <c r="V176" i="7"/>
  <c r="V177" i="7"/>
  <c r="V178" i="7"/>
  <c r="V179" i="7"/>
  <c r="V180" i="7"/>
  <c r="V175" i="7"/>
  <c r="V170" i="7"/>
  <c r="V171" i="7"/>
  <c r="V172" i="7"/>
  <c r="V173" i="7"/>
  <c r="V169" i="7"/>
  <c r="V162" i="7"/>
  <c r="V163" i="7"/>
  <c r="V164" i="7"/>
  <c r="V165" i="7"/>
  <c r="V166" i="7"/>
  <c r="V161" i="7"/>
  <c r="V159" i="7"/>
  <c r="V158" i="7"/>
  <c r="V152" i="7"/>
  <c r="V153" i="7"/>
  <c r="V154" i="7"/>
  <c r="V155" i="7"/>
  <c r="V156" i="7"/>
  <c r="V151" i="7"/>
  <c r="V287" i="7"/>
  <c r="V288" i="7"/>
  <c r="V289" i="7"/>
  <c r="V286" i="7"/>
  <c r="V284" i="7"/>
  <c r="V283" i="7"/>
  <c r="V278" i="7"/>
  <c r="V279" i="7"/>
  <c r="V280" i="7"/>
  <c r="V281" i="7"/>
  <c r="V277" i="7"/>
  <c r="V270" i="7"/>
  <c r="V271" i="7"/>
  <c r="V272" i="7"/>
  <c r="V273" i="7"/>
  <c r="V274" i="7"/>
  <c r="V269" i="7"/>
  <c r="V265" i="7"/>
  <c r="V266" i="7"/>
  <c r="V267" i="7"/>
  <c r="V264" i="7"/>
  <c r="V260" i="7"/>
  <c r="V261" i="7"/>
  <c r="V262" i="7"/>
  <c r="V259" i="7"/>
  <c r="V254" i="7"/>
  <c r="V255" i="7"/>
  <c r="V256" i="7"/>
  <c r="V253" i="7"/>
  <c r="V247" i="7"/>
  <c r="V248" i="7"/>
  <c r="V249" i="7"/>
  <c r="V250" i="7"/>
  <c r="V251" i="7"/>
  <c r="V246" i="7"/>
  <c r="V241" i="7"/>
  <c r="V242" i="7"/>
  <c r="V243" i="7"/>
  <c r="V244" i="7"/>
  <c r="V240" i="7"/>
  <c r="V233" i="7"/>
  <c r="V234" i="7"/>
  <c r="V235" i="7"/>
  <c r="V236" i="7"/>
  <c r="V237" i="7"/>
  <c r="V232" i="7"/>
  <c r="V230" i="7"/>
  <c r="V229" i="7"/>
  <c r="V223" i="7"/>
  <c r="V224" i="7"/>
  <c r="V225" i="7"/>
  <c r="V226" i="7"/>
  <c r="V227" i="7"/>
  <c r="V222" i="7"/>
  <c r="V145" i="7"/>
  <c r="V146" i="7"/>
  <c r="V147" i="7"/>
  <c r="V144" i="7"/>
  <c r="V142" i="7"/>
  <c r="V141" i="7"/>
  <c r="V136" i="7"/>
  <c r="V137" i="7"/>
  <c r="V138" i="7"/>
  <c r="V139" i="7"/>
  <c r="V135" i="7"/>
  <c r="V128" i="7"/>
  <c r="V129" i="7"/>
  <c r="V130" i="7"/>
  <c r="V131" i="7"/>
  <c r="V132" i="7"/>
  <c r="V127" i="7"/>
  <c r="V123" i="7"/>
  <c r="V124" i="7"/>
  <c r="V125" i="7"/>
  <c r="V122" i="7"/>
  <c r="V118" i="7"/>
  <c r="V119" i="7"/>
  <c r="V120" i="7"/>
  <c r="V117" i="7"/>
  <c r="V112" i="7"/>
  <c r="V113" i="7"/>
  <c r="V114" i="7"/>
  <c r="V111" i="7"/>
  <c r="V105" i="7"/>
  <c r="V106" i="7"/>
  <c r="V107" i="7"/>
  <c r="V108" i="7"/>
  <c r="V109" i="7"/>
  <c r="V104" i="7"/>
  <c r="V99" i="7"/>
  <c r="V100" i="7"/>
  <c r="V101" i="7"/>
  <c r="V102" i="7"/>
  <c r="V98" i="7"/>
  <c r="V91" i="7"/>
  <c r="V92" i="7"/>
  <c r="V93" i="7"/>
  <c r="V94" i="7"/>
  <c r="V95" i="7"/>
  <c r="V90" i="7"/>
  <c r="V88" i="7"/>
  <c r="V87" i="7"/>
  <c r="V81" i="7"/>
  <c r="V82" i="7"/>
  <c r="V83" i="7"/>
  <c r="V84" i="7"/>
  <c r="V85" i="7"/>
  <c r="V80" i="7"/>
  <c r="R287" i="7" l="1"/>
  <c r="R288" i="7"/>
  <c r="R289" i="7"/>
  <c r="R286" i="7"/>
  <c r="R284" i="7"/>
  <c r="R283" i="7"/>
  <c r="R278" i="7"/>
  <c r="R279" i="7"/>
  <c r="R280" i="7"/>
  <c r="R281" i="7"/>
  <c r="R277" i="7"/>
  <c r="R270" i="7"/>
  <c r="R271" i="7"/>
  <c r="R272" i="7"/>
  <c r="R273" i="7"/>
  <c r="R274" i="7"/>
  <c r="R269" i="7"/>
  <c r="R265" i="7"/>
  <c r="R266" i="7"/>
  <c r="R267" i="7"/>
  <c r="R264" i="7"/>
  <c r="R263" i="7" s="1"/>
  <c r="R260" i="7"/>
  <c r="R261" i="7"/>
  <c r="R262" i="7"/>
  <c r="R259" i="7"/>
  <c r="R254" i="7"/>
  <c r="R255" i="7"/>
  <c r="R256" i="7"/>
  <c r="R253" i="7"/>
  <c r="R247" i="7"/>
  <c r="R248" i="7"/>
  <c r="R249" i="7"/>
  <c r="R250" i="7"/>
  <c r="R251" i="7"/>
  <c r="R246" i="7"/>
  <c r="R241" i="7"/>
  <c r="R242" i="7"/>
  <c r="R243" i="7"/>
  <c r="R244" i="7"/>
  <c r="R240" i="7"/>
  <c r="R233" i="7"/>
  <c r="R234" i="7"/>
  <c r="R235" i="7"/>
  <c r="R236" i="7"/>
  <c r="R237" i="7"/>
  <c r="R232" i="7"/>
  <c r="R230" i="7"/>
  <c r="R229" i="7"/>
  <c r="R223" i="7"/>
  <c r="R224" i="7"/>
  <c r="R225" i="7"/>
  <c r="R226" i="7"/>
  <c r="R227" i="7"/>
  <c r="R222" i="7"/>
  <c r="R216" i="7"/>
  <c r="R217" i="7"/>
  <c r="R218" i="7"/>
  <c r="R215" i="7"/>
  <c r="R213" i="7"/>
  <c r="R212" i="7"/>
  <c r="R207" i="7"/>
  <c r="R208" i="7"/>
  <c r="R209" i="7"/>
  <c r="R210" i="7"/>
  <c r="R206" i="7"/>
  <c r="R199" i="7"/>
  <c r="R200" i="7"/>
  <c r="R201" i="7"/>
  <c r="R202" i="7"/>
  <c r="R203" i="7"/>
  <c r="R198" i="7"/>
  <c r="R194" i="7"/>
  <c r="R195" i="7"/>
  <c r="R196" i="7"/>
  <c r="R193" i="7"/>
  <c r="R192" i="7" s="1"/>
  <c r="R189" i="7"/>
  <c r="R190" i="7"/>
  <c r="R191" i="7"/>
  <c r="R188" i="7"/>
  <c r="R183" i="7"/>
  <c r="R184" i="7"/>
  <c r="R185" i="7"/>
  <c r="R182" i="7"/>
  <c r="R176" i="7"/>
  <c r="R177" i="7"/>
  <c r="R178" i="7"/>
  <c r="R179" i="7"/>
  <c r="R180" i="7"/>
  <c r="R175" i="7"/>
  <c r="R170" i="7"/>
  <c r="R168" i="7" s="1"/>
  <c r="R171" i="7"/>
  <c r="R172" i="7"/>
  <c r="R173" i="7"/>
  <c r="R169" i="7"/>
  <c r="R162" i="7"/>
  <c r="R163" i="7"/>
  <c r="R164" i="7"/>
  <c r="R165" i="7"/>
  <c r="R166" i="7"/>
  <c r="R161" i="7"/>
  <c r="R159" i="7"/>
  <c r="R158" i="7"/>
  <c r="R152" i="7"/>
  <c r="R153" i="7"/>
  <c r="R154" i="7"/>
  <c r="R155" i="7"/>
  <c r="R156" i="7"/>
  <c r="R151" i="7"/>
  <c r="R145" i="7"/>
  <c r="R146" i="7"/>
  <c r="R147" i="7"/>
  <c r="R144" i="7"/>
  <c r="R142" i="7"/>
  <c r="R141" i="7"/>
  <c r="R136" i="7"/>
  <c r="R137" i="7"/>
  <c r="R138" i="7"/>
  <c r="R139" i="7"/>
  <c r="R135" i="7"/>
  <c r="R128" i="7"/>
  <c r="R129" i="7"/>
  <c r="R130" i="7"/>
  <c r="R131" i="7"/>
  <c r="R132" i="7"/>
  <c r="R127" i="7"/>
  <c r="R123" i="7"/>
  <c r="R124" i="7"/>
  <c r="R125" i="7"/>
  <c r="R122" i="7"/>
  <c r="R118" i="7"/>
  <c r="R119" i="7"/>
  <c r="R120" i="7"/>
  <c r="R117" i="7"/>
  <c r="R116" i="7" s="1"/>
  <c r="R112" i="7"/>
  <c r="R113" i="7"/>
  <c r="R114" i="7"/>
  <c r="R111" i="7"/>
  <c r="R105" i="7"/>
  <c r="R106" i="7"/>
  <c r="R107" i="7"/>
  <c r="R108" i="7"/>
  <c r="R109" i="7"/>
  <c r="R104" i="7"/>
  <c r="R99" i="7"/>
  <c r="R100" i="7"/>
  <c r="R101" i="7"/>
  <c r="R102" i="7"/>
  <c r="R98" i="7"/>
  <c r="R91" i="7"/>
  <c r="R92" i="7"/>
  <c r="R93" i="7"/>
  <c r="R94" i="7"/>
  <c r="R95" i="7"/>
  <c r="R90" i="7"/>
  <c r="R88" i="7"/>
  <c r="R87" i="7"/>
  <c r="R81" i="7"/>
  <c r="R82" i="7"/>
  <c r="R83" i="7"/>
  <c r="R84" i="7"/>
  <c r="R85" i="7"/>
  <c r="R80" i="7"/>
  <c r="N287" i="7"/>
  <c r="N288" i="7"/>
  <c r="N289" i="7"/>
  <c r="N286" i="7"/>
  <c r="N284" i="7"/>
  <c r="N283" i="7"/>
  <c r="N278" i="7"/>
  <c r="N279" i="7"/>
  <c r="N280" i="7"/>
  <c r="N281" i="7"/>
  <c r="N277" i="7"/>
  <c r="N270" i="7"/>
  <c r="N271" i="7"/>
  <c r="N272" i="7"/>
  <c r="N268" i="7" s="1"/>
  <c r="N273" i="7"/>
  <c r="N274" i="7"/>
  <c r="N269" i="7"/>
  <c r="N265" i="7"/>
  <c r="N266" i="7"/>
  <c r="N267" i="7"/>
  <c r="N264" i="7"/>
  <c r="N263" i="7" s="1"/>
  <c r="N260" i="7"/>
  <c r="N261" i="7"/>
  <c r="N262" i="7"/>
  <c r="N259" i="7"/>
  <c r="N254" i="7"/>
  <c r="N255" i="7"/>
  <c r="N256" i="7"/>
  <c r="N253" i="7"/>
  <c r="N247" i="7"/>
  <c r="N248" i="7"/>
  <c r="N249" i="7"/>
  <c r="N250" i="7"/>
  <c r="N251" i="7"/>
  <c r="N246" i="7"/>
  <c r="N241" i="7"/>
  <c r="N242" i="7"/>
  <c r="N243" i="7"/>
  <c r="N244" i="7"/>
  <c r="N240" i="7"/>
  <c r="N239" i="7" s="1"/>
  <c r="N233" i="7"/>
  <c r="N234" i="7"/>
  <c r="N235" i="7"/>
  <c r="N236" i="7"/>
  <c r="N237" i="7"/>
  <c r="N232" i="7"/>
  <c r="N230" i="7"/>
  <c r="N229" i="7"/>
  <c r="N223" i="7"/>
  <c r="N224" i="7"/>
  <c r="N225" i="7"/>
  <c r="N226" i="7"/>
  <c r="N227" i="7"/>
  <c r="N222" i="7"/>
  <c r="N216" i="7"/>
  <c r="N217" i="7"/>
  <c r="N214" i="7" s="1"/>
  <c r="N218" i="7"/>
  <c r="N215" i="7"/>
  <c r="N213" i="7"/>
  <c r="N212" i="7"/>
  <c r="N207" i="7"/>
  <c r="N208" i="7"/>
  <c r="N209" i="7"/>
  <c r="N210" i="7"/>
  <c r="N206" i="7"/>
  <c r="N199" i="7"/>
  <c r="N200" i="7"/>
  <c r="N201" i="7"/>
  <c r="N202" i="7"/>
  <c r="N203" i="7"/>
  <c r="N198" i="7"/>
  <c r="N194" i="7"/>
  <c r="N195" i="7"/>
  <c r="N196" i="7"/>
  <c r="N193" i="7"/>
  <c r="N189" i="7"/>
  <c r="N190" i="7"/>
  <c r="N191" i="7"/>
  <c r="N188" i="7"/>
  <c r="N187" i="7" s="1"/>
  <c r="N183" i="7"/>
  <c r="N184" i="7"/>
  <c r="N185" i="7"/>
  <c r="N182" i="7"/>
  <c r="N181" i="7" s="1"/>
  <c r="N176" i="7"/>
  <c r="N177" i="7"/>
  <c r="N178" i="7"/>
  <c r="N179" i="7"/>
  <c r="N180" i="7"/>
  <c r="N175" i="7"/>
  <c r="N170" i="7"/>
  <c r="N171" i="7"/>
  <c r="N172" i="7"/>
  <c r="N173" i="7"/>
  <c r="N169" i="7"/>
  <c r="N162" i="7"/>
  <c r="N163" i="7"/>
  <c r="N164" i="7"/>
  <c r="N160" i="7" s="1"/>
  <c r="N165" i="7"/>
  <c r="N166" i="7"/>
  <c r="N161" i="7"/>
  <c r="N159" i="7"/>
  <c r="N158" i="7"/>
  <c r="N152" i="7"/>
  <c r="N153" i="7"/>
  <c r="N154" i="7"/>
  <c r="N155" i="7"/>
  <c r="N150" i="7" s="1"/>
  <c r="N156" i="7"/>
  <c r="N151" i="7"/>
  <c r="N145" i="7"/>
  <c r="N146" i="7"/>
  <c r="N147" i="7"/>
  <c r="N144" i="7"/>
  <c r="N142" i="7"/>
  <c r="N141" i="7"/>
  <c r="N136" i="7"/>
  <c r="N137" i="7"/>
  <c r="N138" i="7"/>
  <c r="N139" i="7"/>
  <c r="N135" i="7"/>
  <c r="N128" i="7"/>
  <c r="N129" i="7"/>
  <c r="N130" i="7"/>
  <c r="N131" i="7"/>
  <c r="N132" i="7"/>
  <c r="N127" i="7"/>
  <c r="N123" i="7"/>
  <c r="N124" i="7"/>
  <c r="N125" i="7"/>
  <c r="N122" i="7"/>
  <c r="N118" i="7"/>
  <c r="N119" i="7"/>
  <c r="N120" i="7"/>
  <c r="N117" i="7"/>
  <c r="N112" i="7"/>
  <c r="N113" i="7"/>
  <c r="N114" i="7"/>
  <c r="N111" i="7"/>
  <c r="N110" i="7" s="1"/>
  <c r="N105" i="7"/>
  <c r="N106" i="7"/>
  <c r="N107" i="7"/>
  <c r="N108" i="7"/>
  <c r="N109" i="7"/>
  <c r="N104" i="7"/>
  <c r="N99" i="7"/>
  <c r="N100" i="7"/>
  <c r="N101" i="7"/>
  <c r="N102" i="7"/>
  <c r="N98" i="7"/>
  <c r="N91" i="7"/>
  <c r="N92" i="7"/>
  <c r="N93" i="7"/>
  <c r="N94" i="7"/>
  <c r="N95" i="7"/>
  <c r="N90" i="7"/>
  <c r="N88" i="7"/>
  <c r="N87" i="7"/>
  <c r="N81" i="7"/>
  <c r="N82" i="7"/>
  <c r="N83" i="7"/>
  <c r="N84" i="7"/>
  <c r="N85" i="7"/>
  <c r="N80" i="7"/>
  <c r="J287" i="7"/>
  <c r="J288" i="7"/>
  <c r="J289" i="7"/>
  <c r="J286" i="7"/>
  <c r="J284" i="7"/>
  <c r="J283" i="7"/>
  <c r="J278" i="7"/>
  <c r="J279" i="7"/>
  <c r="J280" i="7"/>
  <c r="J281" i="7"/>
  <c r="J277" i="7"/>
  <c r="J270" i="7"/>
  <c r="J271" i="7"/>
  <c r="J272" i="7"/>
  <c r="J273" i="7"/>
  <c r="J274" i="7"/>
  <c r="J269" i="7"/>
  <c r="J265" i="7"/>
  <c r="J266" i="7"/>
  <c r="J267" i="7"/>
  <c r="J264" i="7"/>
  <c r="J260" i="7"/>
  <c r="J261" i="7"/>
  <c r="J262" i="7"/>
  <c r="J259" i="7"/>
  <c r="J254" i="7"/>
  <c r="J255" i="7"/>
  <c r="J256" i="7"/>
  <c r="J253" i="7"/>
  <c r="J252" i="7" s="1"/>
  <c r="J247" i="7"/>
  <c r="J248" i="7"/>
  <c r="J249" i="7"/>
  <c r="J250" i="7"/>
  <c r="J251" i="7"/>
  <c r="J246" i="7"/>
  <c r="J241" i="7"/>
  <c r="J242" i="7"/>
  <c r="J243" i="7"/>
  <c r="J244" i="7"/>
  <c r="J240" i="7"/>
  <c r="J233" i="7"/>
  <c r="J234" i="7"/>
  <c r="J235" i="7"/>
  <c r="J236" i="7"/>
  <c r="J237" i="7"/>
  <c r="J232" i="7"/>
  <c r="J230" i="7"/>
  <c r="J229" i="7"/>
  <c r="J223" i="7"/>
  <c r="J224" i="7"/>
  <c r="J225" i="7"/>
  <c r="J226" i="7"/>
  <c r="J227" i="7"/>
  <c r="J222" i="7"/>
  <c r="J216" i="7"/>
  <c r="J217" i="7"/>
  <c r="J218" i="7"/>
  <c r="J215" i="7"/>
  <c r="J213" i="7"/>
  <c r="J212" i="7"/>
  <c r="J207" i="7"/>
  <c r="J208" i="7"/>
  <c r="J209" i="7"/>
  <c r="J210" i="7"/>
  <c r="J206" i="7"/>
  <c r="J199" i="7"/>
  <c r="J200" i="7"/>
  <c r="J201" i="7"/>
  <c r="J202" i="7"/>
  <c r="J203" i="7"/>
  <c r="J198" i="7"/>
  <c r="J194" i="7"/>
  <c r="J195" i="7"/>
  <c r="J196" i="7"/>
  <c r="J193" i="7"/>
  <c r="J189" i="7"/>
  <c r="J190" i="7"/>
  <c r="J191" i="7"/>
  <c r="J188" i="7"/>
  <c r="J183" i="7"/>
  <c r="J184" i="7"/>
  <c r="J185" i="7"/>
  <c r="J182" i="7"/>
  <c r="J176" i="7"/>
  <c r="J177" i="7"/>
  <c r="J178" i="7"/>
  <c r="J179" i="7"/>
  <c r="J180" i="7"/>
  <c r="J175" i="7"/>
  <c r="J170" i="7"/>
  <c r="J171" i="7"/>
  <c r="J172" i="7"/>
  <c r="J173" i="7"/>
  <c r="J169" i="7"/>
  <c r="J162" i="7"/>
  <c r="J163" i="7"/>
  <c r="J164" i="7"/>
  <c r="J165" i="7"/>
  <c r="J166" i="7"/>
  <c r="J161" i="7"/>
  <c r="J159" i="7"/>
  <c r="J158" i="7"/>
  <c r="J152" i="7"/>
  <c r="J153" i="7"/>
  <c r="J154" i="7"/>
  <c r="J155" i="7"/>
  <c r="J156" i="7"/>
  <c r="J151" i="7"/>
  <c r="J192" i="7"/>
  <c r="J145" i="7"/>
  <c r="J146" i="7"/>
  <c r="J147" i="7"/>
  <c r="J144" i="7"/>
  <c r="J143" i="7" s="1"/>
  <c r="J142" i="7"/>
  <c r="J140" i="7" s="1"/>
  <c r="J141" i="7"/>
  <c r="J136" i="7"/>
  <c r="J137" i="7"/>
  <c r="J138" i="7"/>
  <c r="J139" i="7"/>
  <c r="J135" i="7"/>
  <c r="J128" i="7"/>
  <c r="J129" i="7"/>
  <c r="J130" i="7"/>
  <c r="J131" i="7"/>
  <c r="J132" i="7"/>
  <c r="J127" i="7"/>
  <c r="J123" i="7"/>
  <c r="J124" i="7"/>
  <c r="J125" i="7"/>
  <c r="J122" i="7"/>
  <c r="J121" i="7" s="1"/>
  <c r="J118" i="7"/>
  <c r="J119" i="7"/>
  <c r="J120" i="7"/>
  <c r="J117" i="7"/>
  <c r="J116" i="7" s="1"/>
  <c r="J112" i="7"/>
  <c r="J113" i="7"/>
  <c r="J114" i="7"/>
  <c r="J111" i="7"/>
  <c r="J110" i="7" s="1"/>
  <c r="J105" i="7"/>
  <c r="J106" i="7"/>
  <c r="J107" i="7"/>
  <c r="J108" i="7"/>
  <c r="J109" i="7"/>
  <c r="J104" i="7"/>
  <c r="J99" i="7"/>
  <c r="J100" i="7"/>
  <c r="J101" i="7"/>
  <c r="J102" i="7"/>
  <c r="J98" i="7"/>
  <c r="J91" i="7"/>
  <c r="J92" i="7"/>
  <c r="J93" i="7"/>
  <c r="J94" i="7"/>
  <c r="J89" i="7" s="1"/>
  <c r="J95" i="7"/>
  <c r="J90" i="7"/>
  <c r="J88" i="7"/>
  <c r="J87" i="7"/>
  <c r="J81" i="7"/>
  <c r="J82" i="7"/>
  <c r="J83" i="7"/>
  <c r="J84" i="7"/>
  <c r="J79" i="7" s="1"/>
  <c r="J85" i="7"/>
  <c r="J80" i="7"/>
  <c r="F275" i="7"/>
  <c r="F257" i="7"/>
  <c r="F238" i="7"/>
  <c r="F204" i="7"/>
  <c r="F186" i="7"/>
  <c r="F167" i="7"/>
  <c r="F110" i="7"/>
  <c r="F133" i="7"/>
  <c r="F115" i="7"/>
  <c r="F96" i="7"/>
  <c r="F285" i="7"/>
  <c r="F282" i="7"/>
  <c r="F276" i="7"/>
  <c r="F268" i="7"/>
  <c r="F263" i="7"/>
  <c r="F258" i="7"/>
  <c r="F252" i="7"/>
  <c r="F245" i="7"/>
  <c r="F239" i="7"/>
  <c r="F231" i="7"/>
  <c r="F228" i="7"/>
  <c r="F214" i="7"/>
  <c r="F211" i="7"/>
  <c r="F205" i="7"/>
  <c r="F197" i="7"/>
  <c r="F192" i="7"/>
  <c r="F187" i="7"/>
  <c r="F181" i="7"/>
  <c r="F174" i="7"/>
  <c r="F168" i="7"/>
  <c r="F160" i="7"/>
  <c r="F157" i="7"/>
  <c r="F143" i="7"/>
  <c r="F140" i="7"/>
  <c r="F134" i="7"/>
  <c r="F126" i="7"/>
  <c r="F121" i="7"/>
  <c r="F116" i="7"/>
  <c r="F103" i="7"/>
  <c r="F97" i="7"/>
  <c r="F89" i="7"/>
  <c r="F86" i="7"/>
  <c r="F223" i="7"/>
  <c r="F224" i="7"/>
  <c r="F225" i="7"/>
  <c r="F226" i="7"/>
  <c r="F227" i="7"/>
  <c r="F229" i="7"/>
  <c r="F230" i="7"/>
  <c r="F232" i="7"/>
  <c r="F233" i="7"/>
  <c r="F234" i="7"/>
  <c r="F235" i="7"/>
  <c r="F236" i="7"/>
  <c r="F237" i="7"/>
  <c r="F240" i="7"/>
  <c r="F241" i="7"/>
  <c r="F242" i="7"/>
  <c r="F243" i="7"/>
  <c r="F244" i="7"/>
  <c r="F246" i="7"/>
  <c r="F247" i="7"/>
  <c r="F248" i="7"/>
  <c r="F249" i="7"/>
  <c r="F250" i="7"/>
  <c r="F251" i="7"/>
  <c r="F253" i="7"/>
  <c r="F254" i="7"/>
  <c r="F255" i="7"/>
  <c r="F256" i="7"/>
  <c r="F259" i="7"/>
  <c r="F260" i="7"/>
  <c r="F261" i="7"/>
  <c r="F262" i="7"/>
  <c r="F264" i="7"/>
  <c r="F265" i="7"/>
  <c r="F266" i="7"/>
  <c r="F267" i="7"/>
  <c r="F269" i="7"/>
  <c r="F270" i="7"/>
  <c r="F271" i="7"/>
  <c r="F272" i="7"/>
  <c r="F273" i="7"/>
  <c r="F274" i="7"/>
  <c r="F277" i="7"/>
  <c r="F278" i="7"/>
  <c r="F279" i="7"/>
  <c r="F280" i="7"/>
  <c r="F281" i="7"/>
  <c r="F283" i="7"/>
  <c r="F284" i="7"/>
  <c r="F286" i="7"/>
  <c r="F287" i="7"/>
  <c r="F288" i="7"/>
  <c r="F289" i="7"/>
  <c r="F222" i="7"/>
  <c r="F221" i="7" s="1"/>
  <c r="F152" i="7"/>
  <c r="F153" i="7"/>
  <c r="F154" i="7"/>
  <c r="F155" i="7"/>
  <c r="F156" i="7"/>
  <c r="F158" i="7"/>
  <c r="F159" i="7"/>
  <c r="F161" i="7"/>
  <c r="F162" i="7"/>
  <c r="F163" i="7"/>
  <c r="F164" i="7"/>
  <c r="F165" i="7"/>
  <c r="F166" i="7"/>
  <c r="F169" i="7"/>
  <c r="F170" i="7"/>
  <c r="F171" i="7"/>
  <c r="F172" i="7"/>
  <c r="F173" i="7"/>
  <c r="F175" i="7"/>
  <c r="F176" i="7"/>
  <c r="F177" i="7"/>
  <c r="F178" i="7"/>
  <c r="F179" i="7"/>
  <c r="F180" i="7"/>
  <c r="F182" i="7"/>
  <c r="F183" i="7"/>
  <c r="F184" i="7"/>
  <c r="F185" i="7"/>
  <c r="F188" i="7"/>
  <c r="F189" i="7"/>
  <c r="F190" i="7"/>
  <c r="F191" i="7"/>
  <c r="F193" i="7"/>
  <c r="F194" i="7"/>
  <c r="F195" i="7"/>
  <c r="F196" i="7"/>
  <c r="F198" i="7"/>
  <c r="F199" i="7"/>
  <c r="F200" i="7"/>
  <c r="F201" i="7"/>
  <c r="F202" i="7"/>
  <c r="F203" i="7"/>
  <c r="F206" i="7"/>
  <c r="F207" i="7"/>
  <c r="F208" i="7"/>
  <c r="F209" i="7"/>
  <c r="F210" i="7"/>
  <c r="F212" i="7"/>
  <c r="F213" i="7"/>
  <c r="F215" i="7"/>
  <c r="F216" i="7"/>
  <c r="F217" i="7"/>
  <c r="F218" i="7"/>
  <c r="F81" i="7"/>
  <c r="F82" i="7"/>
  <c r="F83" i="7"/>
  <c r="F84" i="7"/>
  <c r="F85" i="7"/>
  <c r="F87" i="7"/>
  <c r="F88" i="7"/>
  <c r="F90" i="7"/>
  <c r="F91" i="7"/>
  <c r="F92" i="7"/>
  <c r="F93" i="7"/>
  <c r="F94" i="7"/>
  <c r="F95" i="7"/>
  <c r="F98" i="7"/>
  <c r="F99" i="7"/>
  <c r="F100" i="7"/>
  <c r="F101" i="7"/>
  <c r="F102" i="7"/>
  <c r="F104" i="7"/>
  <c r="F105" i="7"/>
  <c r="F106" i="7"/>
  <c r="F107" i="7"/>
  <c r="F108" i="7"/>
  <c r="F109" i="7"/>
  <c r="F111" i="7"/>
  <c r="F112" i="7"/>
  <c r="F113" i="7"/>
  <c r="F114" i="7"/>
  <c r="F117" i="7"/>
  <c r="F118" i="7"/>
  <c r="F119" i="7"/>
  <c r="F120" i="7"/>
  <c r="F122" i="7"/>
  <c r="F123" i="7"/>
  <c r="F124" i="7"/>
  <c r="F125" i="7"/>
  <c r="F127" i="7"/>
  <c r="F128" i="7"/>
  <c r="F129" i="7"/>
  <c r="F130" i="7"/>
  <c r="F131" i="7"/>
  <c r="F132" i="7"/>
  <c r="F135" i="7"/>
  <c r="F136" i="7"/>
  <c r="F137" i="7"/>
  <c r="F138" i="7"/>
  <c r="F139" i="7"/>
  <c r="F141" i="7"/>
  <c r="F142" i="7"/>
  <c r="F144" i="7"/>
  <c r="F145" i="7"/>
  <c r="F146" i="7"/>
  <c r="F147" i="7"/>
  <c r="F151" i="7"/>
  <c r="F80" i="7"/>
  <c r="I9" i="7"/>
  <c r="H9" i="7"/>
  <c r="F9" i="7"/>
  <c r="G9" i="7"/>
  <c r="D10" i="7"/>
  <c r="B290" i="7"/>
  <c r="N285" i="7"/>
  <c r="V285" i="7"/>
  <c r="V282" i="7"/>
  <c r="V276" i="7"/>
  <c r="V268" i="7"/>
  <c r="V257" i="7" s="1"/>
  <c r="V263" i="7"/>
  <c r="N258" i="7"/>
  <c r="V258" i="7"/>
  <c r="V252" i="7"/>
  <c r="V245" i="7"/>
  <c r="V239" i="7"/>
  <c r="V238" i="7" s="1"/>
  <c r="V231" i="7"/>
  <c r="V228" i="7"/>
  <c r="V221" i="7"/>
  <c r="V214" i="7"/>
  <c r="V211" i="7"/>
  <c r="V205" i="7"/>
  <c r="V197" i="7"/>
  <c r="V192" i="7"/>
  <c r="V187" i="7"/>
  <c r="V181" i="7"/>
  <c r="V174" i="7"/>
  <c r="V168" i="7"/>
  <c r="V160" i="7"/>
  <c r="V157" i="7"/>
  <c r="V150" i="7"/>
  <c r="V143" i="7"/>
  <c r="V140" i="7"/>
  <c r="V133" i="7" s="1"/>
  <c r="V134" i="7"/>
  <c r="V126" i="7"/>
  <c r="V121" i="7"/>
  <c r="V116" i="7"/>
  <c r="V110" i="7"/>
  <c r="V103" i="7"/>
  <c r="V97" i="7"/>
  <c r="V89" i="7"/>
  <c r="V86" i="7"/>
  <c r="V79" i="7"/>
  <c r="V78" i="7" s="1"/>
  <c r="F62" i="7"/>
  <c r="J62" i="7"/>
  <c r="N62" i="7"/>
  <c r="R62" i="7"/>
  <c r="V62" i="7"/>
  <c r="Z62" i="7"/>
  <c r="F72" i="7"/>
  <c r="J72" i="7"/>
  <c r="N72" i="7"/>
  <c r="R72" i="7"/>
  <c r="V72" i="7"/>
  <c r="Z72" i="7"/>
  <c r="F69" i="7"/>
  <c r="J69" i="7"/>
  <c r="N69" i="7"/>
  <c r="R69" i="7"/>
  <c r="V69" i="7"/>
  <c r="Z69" i="7"/>
  <c r="F63" i="7"/>
  <c r="J63" i="7"/>
  <c r="N63" i="7"/>
  <c r="R63" i="7"/>
  <c r="V63" i="7"/>
  <c r="Z63" i="7"/>
  <c r="F55" i="7"/>
  <c r="J55" i="7"/>
  <c r="N55" i="7"/>
  <c r="R55" i="7"/>
  <c r="V55" i="7"/>
  <c r="Z55" i="7"/>
  <c r="F50" i="7"/>
  <c r="J50" i="7"/>
  <c r="N50" i="7"/>
  <c r="R50" i="7"/>
  <c r="V50" i="7"/>
  <c r="Z50" i="7"/>
  <c r="F45" i="7"/>
  <c r="J45" i="7"/>
  <c r="N45" i="7"/>
  <c r="R45" i="7"/>
  <c r="V45" i="7"/>
  <c r="Z45" i="7"/>
  <c r="F44" i="7"/>
  <c r="J44" i="7"/>
  <c r="N44" i="7"/>
  <c r="R44" i="7"/>
  <c r="V44" i="7"/>
  <c r="Z44" i="7"/>
  <c r="Z32" i="7"/>
  <c r="F39" i="7"/>
  <c r="J39" i="7"/>
  <c r="J25" i="7" s="1"/>
  <c r="N39" i="7"/>
  <c r="R39" i="7"/>
  <c r="V39" i="7"/>
  <c r="Z39" i="7"/>
  <c r="F32" i="7"/>
  <c r="J32" i="7"/>
  <c r="N32" i="7"/>
  <c r="R32" i="7"/>
  <c r="V32" i="7"/>
  <c r="N26" i="7"/>
  <c r="R26" i="7"/>
  <c r="V26" i="7"/>
  <c r="J18" i="7"/>
  <c r="N18" i="7"/>
  <c r="R18" i="7"/>
  <c r="V18" i="7"/>
  <c r="Z15" i="7"/>
  <c r="J15" i="7"/>
  <c r="N15" i="7"/>
  <c r="R15" i="7"/>
  <c r="V15" i="7"/>
  <c r="C10" i="7"/>
  <c r="C11" i="7"/>
  <c r="D11" i="7" s="1"/>
  <c r="C12" i="7"/>
  <c r="D12" i="7" s="1"/>
  <c r="C13" i="7"/>
  <c r="D13" i="7" s="1"/>
  <c r="C14" i="7"/>
  <c r="D14" i="7" s="1"/>
  <c r="C16" i="7"/>
  <c r="D16" i="7" s="1"/>
  <c r="C17" i="7"/>
  <c r="C19" i="7"/>
  <c r="D19" i="7" s="1"/>
  <c r="C20" i="7"/>
  <c r="C21" i="7"/>
  <c r="C18" i="7" s="1"/>
  <c r="C22" i="7"/>
  <c r="D22" i="7" s="1"/>
  <c r="C23" i="7"/>
  <c r="C24" i="7"/>
  <c r="D24" i="7" s="1"/>
  <c r="W223" i="7"/>
  <c r="X223" i="7" s="1"/>
  <c r="Y223" i="7" s="1"/>
  <c r="W224" i="7"/>
  <c r="X224" i="7" s="1"/>
  <c r="Y224" i="7" s="1"/>
  <c r="W225" i="7"/>
  <c r="X225" i="7" s="1"/>
  <c r="Y225" i="7" s="1"/>
  <c r="W226" i="7"/>
  <c r="X226" i="7" s="1"/>
  <c r="Y226" i="7" s="1"/>
  <c r="W227" i="7"/>
  <c r="X227" i="7" s="1"/>
  <c r="Y227" i="7" s="1"/>
  <c r="W229" i="7"/>
  <c r="W230" i="7"/>
  <c r="X230" i="7" s="1"/>
  <c r="Y230" i="7" s="1"/>
  <c r="W232" i="7"/>
  <c r="W233" i="7"/>
  <c r="X233" i="7" s="1"/>
  <c r="Y233" i="7" s="1"/>
  <c r="W234" i="7"/>
  <c r="X234" i="7" s="1"/>
  <c r="Y234" i="7" s="1"/>
  <c r="W235" i="7"/>
  <c r="X235" i="7" s="1"/>
  <c r="Y235" i="7" s="1"/>
  <c r="W236" i="7"/>
  <c r="X236" i="7" s="1"/>
  <c r="Y236" i="7" s="1"/>
  <c r="W237" i="7"/>
  <c r="X237" i="7" s="1"/>
  <c r="Y237" i="7" s="1"/>
  <c r="W240" i="7"/>
  <c r="X240" i="7" s="1"/>
  <c r="Y240" i="7" s="1"/>
  <c r="W241" i="7"/>
  <c r="X241" i="7" s="1"/>
  <c r="Y241" i="7" s="1"/>
  <c r="W242" i="7"/>
  <c r="X242" i="7" s="1"/>
  <c r="Y242" i="7" s="1"/>
  <c r="W243" i="7"/>
  <c r="X243" i="7" s="1"/>
  <c r="Y243" i="7" s="1"/>
  <c r="W244" i="7"/>
  <c r="X244" i="7" s="1"/>
  <c r="Y244" i="7" s="1"/>
  <c r="W246" i="7"/>
  <c r="W247" i="7"/>
  <c r="X247" i="7" s="1"/>
  <c r="Y247" i="7" s="1"/>
  <c r="W248" i="7"/>
  <c r="X248" i="7" s="1"/>
  <c r="Y248" i="7" s="1"/>
  <c r="W249" i="7"/>
  <c r="X249" i="7" s="1"/>
  <c r="Y249" i="7" s="1"/>
  <c r="W250" i="7"/>
  <c r="X250" i="7" s="1"/>
  <c r="Y250" i="7" s="1"/>
  <c r="W251" i="7"/>
  <c r="X251" i="7" s="1"/>
  <c r="Y251" i="7" s="1"/>
  <c r="W253" i="7"/>
  <c r="X253" i="7" s="1"/>
  <c r="Y253" i="7" s="1"/>
  <c r="W254" i="7"/>
  <c r="X254" i="7" s="1"/>
  <c r="Y254" i="7" s="1"/>
  <c r="W255" i="7"/>
  <c r="X255" i="7" s="1"/>
  <c r="Y255" i="7" s="1"/>
  <c r="W256" i="7"/>
  <c r="X256" i="7" s="1"/>
  <c r="Y256" i="7" s="1"/>
  <c r="W259" i="7"/>
  <c r="W260" i="7"/>
  <c r="X260" i="7" s="1"/>
  <c r="Y260" i="7" s="1"/>
  <c r="W261" i="7"/>
  <c r="X261" i="7" s="1"/>
  <c r="Y261" i="7" s="1"/>
  <c r="W262" i="7"/>
  <c r="X262" i="7" s="1"/>
  <c r="Y262" i="7" s="1"/>
  <c r="W264" i="7"/>
  <c r="X264" i="7" s="1"/>
  <c r="Y264" i="7" s="1"/>
  <c r="W265" i="7"/>
  <c r="X265" i="7" s="1"/>
  <c r="Y265" i="7" s="1"/>
  <c r="W266" i="7"/>
  <c r="X266" i="7" s="1"/>
  <c r="Y266" i="7" s="1"/>
  <c r="W267" i="7"/>
  <c r="X267" i="7" s="1"/>
  <c r="Y267" i="7" s="1"/>
  <c r="W269" i="7"/>
  <c r="W270" i="7"/>
  <c r="X270" i="7" s="1"/>
  <c r="Y270" i="7" s="1"/>
  <c r="W271" i="7"/>
  <c r="X271" i="7" s="1"/>
  <c r="Y271" i="7" s="1"/>
  <c r="W272" i="7"/>
  <c r="X272" i="7" s="1"/>
  <c r="Y272" i="7" s="1"/>
  <c r="W273" i="7"/>
  <c r="X273" i="7" s="1"/>
  <c r="Y273" i="7" s="1"/>
  <c r="W274" i="7"/>
  <c r="X274" i="7" s="1"/>
  <c r="Y274" i="7" s="1"/>
  <c r="W277" i="7"/>
  <c r="W278" i="7"/>
  <c r="X278" i="7" s="1"/>
  <c r="Y278" i="7" s="1"/>
  <c r="W279" i="7"/>
  <c r="X279" i="7" s="1"/>
  <c r="Y279" i="7" s="1"/>
  <c r="W280" i="7"/>
  <c r="X280" i="7" s="1"/>
  <c r="Y280" i="7" s="1"/>
  <c r="W281" i="7"/>
  <c r="X281" i="7" s="1"/>
  <c r="Y281" i="7" s="1"/>
  <c r="W283" i="7"/>
  <c r="W284" i="7"/>
  <c r="X284" i="7" s="1"/>
  <c r="Y284" i="7" s="1"/>
  <c r="W286" i="7"/>
  <c r="W287" i="7"/>
  <c r="X287" i="7" s="1"/>
  <c r="Y287" i="7" s="1"/>
  <c r="W288" i="7"/>
  <c r="X288" i="7" s="1"/>
  <c r="Y288" i="7" s="1"/>
  <c r="W289" i="7"/>
  <c r="X289" i="7" s="1"/>
  <c r="Y289" i="7" s="1"/>
  <c r="W222" i="7"/>
  <c r="S223" i="7"/>
  <c r="T223" i="7" s="1"/>
  <c r="U223" i="7" s="1"/>
  <c r="S224" i="7"/>
  <c r="T224" i="7" s="1"/>
  <c r="U224" i="7" s="1"/>
  <c r="S225" i="7"/>
  <c r="T225" i="7" s="1"/>
  <c r="U225" i="7" s="1"/>
  <c r="S226" i="7"/>
  <c r="T226" i="7" s="1"/>
  <c r="U226" i="7" s="1"/>
  <c r="S227" i="7"/>
  <c r="T227" i="7" s="1"/>
  <c r="U227" i="7" s="1"/>
  <c r="S229" i="7"/>
  <c r="S230" i="7"/>
  <c r="T230" i="7" s="1"/>
  <c r="U230" i="7" s="1"/>
  <c r="S232" i="7"/>
  <c r="T232" i="7" s="1"/>
  <c r="U232" i="7" s="1"/>
  <c r="S233" i="7"/>
  <c r="T233" i="7" s="1"/>
  <c r="U233" i="7" s="1"/>
  <c r="S234" i="7"/>
  <c r="T234" i="7" s="1"/>
  <c r="U234" i="7" s="1"/>
  <c r="S235" i="7"/>
  <c r="T235" i="7" s="1"/>
  <c r="U235" i="7" s="1"/>
  <c r="S236" i="7"/>
  <c r="T236" i="7" s="1"/>
  <c r="U236" i="7" s="1"/>
  <c r="S237" i="7"/>
  <c r="T237" i="7" s="1"/>
  <c r="U237" i="7" s="1"/>
  <c r="S240" i="7"/>
  <c r="S241" i="7"/>
  <c r="T241" i="7" s="1"/>
  <c r="U241" i="7" s="1"/>
  <c r="S242" i="7"/>
  <c r="T242" i="7" s="1"/>
  <c r="U242" i="7" s="1"/>
  <c r="S243" i="7"/>
  <c r="T243" i="7" s="1"/>
  <c r="U243" i="7" s="1"/>
  <c r="S244" i="7"/>
  <c r="T244" i="7" s="1"/>
  <c r="U244" i="7" s="1"/>
  <c r="S246" i="7"/>
  <c r="T246" i="7" s="1"/>
  <c r="U246" i="7" s="1"/>
  <c r="S247" i="7"/>
  <c r="T247" i="7" s="1"/>
  <c r="U247" i="7" s="1"/>
  <c r="S248" i="7"/>
  <c r="T248" i="7" s="1"/>
  <c r="U248" i="7" s="1"/>
  <c r="S249" i="7"/>
  <c r="T249" i="7" s="1"/>
  <c r="U249" i="7" s="1"/>
  <c r="S250" i="7"/>
  <c r="T250" i="7" s="1"/>
  <c r="U250" i="7" s="1"/>
  <c r="S251" i="7"/>
  <c r="T251" i="7" s="1"/>
  <c r="U251" i="7" s="1"/>
  <c r="S253" i="7"/>
  <c r="S254" i="7"/>
  <c r="T254" i="7" s="1"/>
  <c r="U254" i="7" s="1"/>
  <c r="S255" i="7"/>
  <c r="T255" i="7" s="1"/>
  <c r="U255" i="7" s="1"/>
  <c r="S256" i="7"/>
  <c r="T256" i="7" s="1"/>
  <c r="U256" i="7" s="1"/>
  <c r="S259" i="7"/>
  <c r="S260" i="7"/>
  <c r="T260" i="7" s="1"/>
  <c r="U260" i="7" s="1"/>
  <c r="S261" i="7"/>
  <c r="T261" i="7" s="1"/>
  <c r="U261" i="7" s="1"/>
  <c r="S262" i="7"/>
  <c r="T262" i="7" s="1"/>
  <c r="U262" i="7" s="1"/>
  <c r="S264" i="7"/>
  <c r="S265" i="7"/>
  <c r="T265" i="7" s="1"/>
  <c r="U265" i="7" s="1"/>
  <c r="S266" i="7"/>
  <c r="T266" i="7" s="1"/>
  <c r="U266" i="7" s="1"/>
  <c r="S267" i="7"/>
  <c r="T267" i="7" s="1"/>
  <c r="U267" i="7" s="1"/>
  <c r="S269" i="7"/>
  <c r="S270" i="7"/>
  <c r="T270" i="7" s="1"/>
  <c r="U270" i="7" s="1"/>
  <c r="S271" i="7"/>
  <c r="T271" i="7" s="1"/>
  <c r="U271" i="7" s="1"/>
  <c r="S272" i="7"/>
  <c r="T272" i="7" s="1"/>
  <c r="U272" i="7" s="1"/>
  <c r="S273" i="7"/>
  <c r="T273" i="7" s="1"/>
  <c r="U273" i="7" s="1"/>
  <c r="S274" i="7"/>
  <c r="T274" i="7" s="1"/>
  <c r="U274" i="7" s="1"/>
  <c r="S277" i="7"/>
  <c r="S278" i="7"/>
  <c r="T278" i="7" s="1"/>
  <c r="U278" i="7" s="1"/>
  <c r="S279" i="7"/>
  <c r="T279" i="7" s="1"/>
  <c r="U279" i="7" s="1"/>
  <c r="S280" i="7"/>
  <c r="T280" i="7" s="1"/>
  <c r="U280" i="7" s="1"/>
  <c r="S281" i="7"/>
  <c r="T281" i="7" s="1"/>
  <c r="U281" i="7" s="1"/>
  <c r="S283" i="7"/>
  <c r="S284" i="7"/>
  <c r="T284" i="7" s="1"/>
  <c r="U284" i="7" s="1"/>
  <c r="S286" i="7"/>
  <c r="S287" i="7"/>
  <c r="T287" i="7" s="1"/>
  <c r="U287" i="7" s="1"/>
  <c r="S288" i="7"/>
  <c r="T288" i="7" s="1"/>
  <c r="U288" i="7" s="1"/>
  <c r="S289" i="7"/>
  <c r="T289" i="7" s="1"/>
  <c r="U289" i="7" s="1"/>
  <c r="O223" i="7"/>
  <c r="P223" i="7" s="1"/>
  <c r="Q223" i="7" s="1"/>
  <c r="O224" i="7"/>
  <c r="P224" i="7" s="1"/>
  <c r="Q224" i="7" s="1"/>
  <c r="O225" i="7"/>
  <c r="P225" i="7" s="1"/>
  <c r="Q225" i="7" s="1"/>
  <c r="O226" i="7"/>
  <c r="P226" i="7" s="1"/>
  <c r="Q226" i="7" s="1"/>
  <c r="O227" i="7"/>
  <c r="P227" i="7" s="1"/>
  <c r="Q227" i="7" s="1"/>
  <c r="O229" i="7"/>
  <c r="O230" i="7"/>
  <c r="P230" i="7" s="1"/>
  <c r="Q230" i="7" s="1"/>
  <c r="O232" i="7"/>
  <c r="O233" i="7"/>
  <c r="P233" i="7" s="1"/>
  <c r="Q233" i="7" s="1"/>
  <c r="O234" i="7"/>
  <c r="P234" i="7" s="1"/>
  <c r="Q234" i="7" s="1"/>
  <c r="O235" i="7"/>
  <c r="P235" i="7" s="1"/>
  <c r="Q235" i="7" s="1"/>
  <c r="O236" i="7"/>
  <c r="P236" i="7" s="1"/>
  <c r="Q236" i="7" s="1"/>
  <c r="O237" i="7"/>
  <c r="P237" i="7" s="1"/>
  <c r="Q237" i="7" s="1"/>
  <c r="O240" i="7"/>
  <c r="O241" i="7"/>
  <c r="P241" i="7" s="1"/>
  <c r="Q241" i="7" s="1"/>
  <c r="O242" i="7"/>
  <c r="P242" i="7" s="1"/>
  <c r="Q242" i="7" s="1"/>
  <c r="O243" i="7"/>
  <c r="P243" i="7" s="1"/>
  <c r="Q243" i="7" s="1"/>
  <c r="O244" i="7"/>
  <c r="P244" i="7" s="1"/>
  <c r="Q244" i="7" s="1"/>
  <c r="O246" i="7"/>
  <c r="O247" i="7"/>
  <c r="P247" i="7" s="1"/>
  <c r="Q247" i="7" s="1"/>
  <c r="O248" i="7"/>
  <c r="P248" i="7" s="1"/>
  <c r="Q248" i="7" s="1"/>
  <c r="O249" i="7"/>
  <c r="P249" i="7" s="1"/>
  <c r="Q249" i="7" s="1"/>
  <c r="O250" i="7"/>
  <c r="P250" i="7" s="1"/>
  <c r="Q250" i="7" s="1"/>
  <c r="O251" i="7"/>
  <c r="P251" i="7" s="1"/>
  <c r="Q251" i="7" s="1"/>
  <c r="O253" i="7"/>
  <c r="O254" i="7"/>
  <c r="P254" i="7" s="1"/>
  <c r="Q254" i="7" s="1"/>
  <c r="O255" i="7"/>
  <c r="P255" i="7" s="1"/>
  <c r="Q255" i="7" s="1"/>
  <c r="O256" i="7"/>
  <c r="P256" i="7" s="1"/>
  <c r="Q256" i="7" s="1"/>
  <c r="O259" i="7"/>
  <c r="O260" i="7"/>
  <c r="P260" i="7" s="1"/>
  <c r="Q260" i="7" s="1"/>
  <c r="O261" i="7"/>
  <c r="P261" i="7" s="1"/>
  <c r="Q261" i="7" s="1"/>
  <c r="O262" i="7"/>
  <c r="P262" i="7" s="1"/>
  <c r="Q262" i="7" s="1"/>
  <c r="O264" i="7"/>
  <c r="O265" i="7"/>
  <c r="P265" i="7" s="1"/>
  <c r="Q265" i="7" s="1"/>
  <c r="O266" i="7"/>
  <c r="P266" i="7" s="1"/>
  <c r="Q266" i="7" s="1"/>
  <c r="O267" i="7"/>
  <c r="P267" i="7" s="1"/>
  <c r="Q267" i="7" s="1"/>
  <c r="O269" i="7"/>
  <c r="P269" i="7" s="1"/>
  <c r="Q269" i="7" s="1"/>
  <c r="O270" i="7"/>
  <c r="P270" i="7" s="1"/>
  <c r="Q270" i="7" s="1"/>
  <c r="O271" i="7"/>
  <c r="P271" i="7" s="1"/>
  <c r="Q271" i="7" s="1"/>
  <c r="O272" i="7"/>
  <c r="P272" i="7" s="1"/>
  <c r="Q272" i="7" s="1"/>
  <c r="O273" i="7"/>
  <c r="P273" i="7" s="1"/>
  <c r="Q273" i="7" s="1"/>
  <c r="O274" i="7"/>
  <c r="P274" i="7" s="1"/>
  <c r="Q274" i="7" s="1"/>
  <c r="O277" i="7"/>
  <c r="O278" i="7"/>
  <c r="P278" i="7" s="1"/>
  <c r="Q278" i="7" s="1"/>
  <c r="O279" i="7"/>
  <c r="P279" i="7" s="1"/>
  <c r="Q279" i="7" s="1"/>
  <c r="O280" i="7"/>
  <c r="P280" i="7" s="1"/>
  <c r="Q280" i="7" s="1"/>
  <c r="O281" i="7"/>
  <c r="P281" i="7" s="1"/>
  <c r="Q281" i="7" s="1"/>
  <c r="O283" i="7"/>
  <c r="P283" i="7" s="1"/>
  <c r="Q283" i="7" s="1"/>
  <c r="O284" i="7"/>
  <c r="P284" i="7" s="1"/>
  <c r="Q284" i="7" s="1"/>
  <c r="O286" i="7"/>
  <c r="O287" i="7"/>
  <c r="P287" i="7" s="1"/>
  <c r="Q287" i="7" s="1"/>
  <c r="O288" i="7"/>
  <c r="P288" i="7" s="1"/>
  <c r="Q288" i="7" s="1"/>
  <c r="O289" i="7"/>
  <c r="P289" i="7" s="1"/>
  <c r="Q289" i="7" s="1"/>
  <c r="K223" i="7"/>
  <c r="L223" i="7" s="1"/>
  <c r="M223" i="7" s="1"/>
  <c r="K224" i="7"/>
  <c r="L224" i="7" s="1"/>
  <c r="M224" i="7" s="1"/>
  <c r="K225" i="7"/>
  <c r="L225" i="7" s="1"/>
  <c r="M225" i="7" s="1"/>
  <c r="K226" i="7"/>
  <c r="L226" i="7" s="1"/>
  <c r="M226" i="7" s="1"/>
  <c r="K227" i="7"/>
  <c r="L227" i="7" s="1"/>
  <c r="M227" i="7" s="1"/>
  <c r="K229" i="7"/>
  <c r="K230" i="7"/>
  <c r="L230" i="7" s="1"/>
  <c r="M230" i="7" s="1"/>
  <c r="K232" i="7"/>
  <c r="K233" i="7"/>
  <c r="L233" i="7" s="1"/>
  <c r="M233" i="7" s="1"/>
  <c r="K234" i="7"/>
  <c r="L234" i="7" s="1"/>
  <c r="M234" i="7" s="1"/>
  <c r="K235" i="7"/>
  <c r="L235" i="7" s="1"/>
  <c r="M235" i="7" s="1"/>
  <c r="K236" i="7"/>
  <c r="L236" i="7" s="1"/>
  <c r="M236" i="7" s="1"/>
  <c r="K237" i="7"/>
  <c r="L237" i="7" s="1"/>
  <c r="M237" i="7" s="1"/>
  <c r="K240" i="7"/>
  <c r="K241" i="7"/>
  <c r="L241" i="7" s="1"/>
  <c r="M241" i="7" s="1"/>
  <c r="K242" i="7"/>
  <c r="L242" i="7" s="1"/>
  <c r="M242" i="7" s="1"/>
  <c r="K243" i="7"/>
  <c r="L243" i="7" s="1"/>
  <c r="M243" i="7" s="1"/>
  <c r="K244" i="7"/>
  <c r="L244" i="7" s="1"/>
  <c r="M244" i="7" s="1"/>
  <c r="K246" i="7"/>
  <c r="K247" i="7"/>
  <c r="L247" i="7" s="1"/>
  <c r="M247" i="7" s="1"/>
  <c r="K248" i="7"/>
  <c r="L248" i="7" s="1"/>
  <c r="M248" i="7" s="1"/>
  <c r="K249" i="7"/>
  <c r="L249" i="7" s="1"/>
  <c r="M249" i="7" s="1"/>
  <c r="K250" i="7"/>
  <c r="L250" i="7" s="1"/>
  <c r="M250" i="7" s="1"/>
  <c r="K251" i="7"/>
  <c r="L251" i="7" s="1"/>
  <c r="M251" i="7" s="1"/>
  <c r="K253" i="7"/>
  <c r="K254" i="7"/>
  <c r="L254" i="7" s="1"/>
  <c r="M254" i="7" s="1"/>
  <c r="K255" i="7"/>
  <c r="L255" i="7" s="1"/>
  <c r="M255" i="7" s="1"/>
  <c r="K256" i="7"/>
  <c r="L256" i="7" s="1"/>
  <c r="M256" i="7" s="1"/>
  <c r="K259" i="7"/>
  <c r="K260" i="7"/>
  <c r="L260" i="7" s="1"/>
  <c r="M260" i="7" s="1"/>
  <c r="K261" i="7"/>
  <c r="L261" i="7" s="1"/>
  <c r="M261" i="7" s="1"/>
  <c r="K262" i="7"/>
  <c r="L262" i="7" s="1"/>
  <c r="M262" i="7" s="1"/>
  <c r="K264" i="7"/>
  <c r="L264" i="7" s="1"/>
  <c r="M264" i="7" s="1"/>
  <c r="K265" i="7"/>
  <c r="L265" i="7" s="1"/>
  <c r="M265" i="7" s="1"/>
  <c r="K266" i="7"/>
  <c r="L266" i="7" s="1"/>
  <c r="M266" i="7" s="1"/>
  <c r="K267" i="7"/>
  <c r="L267" i="7" s="1"/>
  <c r="M267" i="7" s="1"/>
  <c r="K269" i="7"/>
  <c r="K270" i="7"/>
  <c r="L270" i="7" s="1"/>
  <c r="M270" i="7" s="1"/>
  <c r="K271" i="7"/>
  <c r="L271" i="7" s="1"/>
  <c r="M271" i="7" s="1"/>
  <c r="K272" i="7"/>
  <c r="L272" i="7" s="1"/>
  <c r="M272" i="7" s="1"/>
  <c r="K273" i="7"/>
  <c r="L273" i="7" s="1"/>
  <c r="M273" i="7" s="1"/>
  <c r="K274" i="7"/>
  <c r="L274" i="7" s="1"/>
  <c r="M274" i="7" s="1"/>
  <c r="K277" i="7"/>
  <c r="K278" i="7"/>
  <c r="L278" i="7" s="1"/>
  <c r="M278" i="7" s="1"/>
  <c r="K279" i="7"/>
  <c r="L279" i="7" s="1"/>
  <c r="M279" i="7" s="1"/>
  <c r="K280" i="7"/>
  <c r="L280" i="7" s="1"/>
  <c r="M280" i="7" s="1"/>
  <c r="K281" i="7"/>
  <c r="L281" i="7" s="1"/>
  <c r="M281" i="7" s="1"/>
  <c r="K283" i="7"/>
  <c r="K284" i="7"/>
  <c r="L284" i="7" s="1"/>
  <c r="M284" i="7" s="1"/>
  <c r="K286" i="7"/>
  <c r="K287" i="7"/>
  <c r="L287" i="7" s="1"/>
  <c r="M287" i="7" s="1"/>
  <c r="K288" i="7"/>
  <c r="L288" i="7" s="1"/>
  <c r="M288" i="7" s="1"/>
  <c r="K289" i="7"/>
  <c r="L289" i="7" s="1"/>
  <c r="M289" i="7" s="1"/>
  <c r="G223" i="7"/>
  <c r="H223" i="7" s="1"/>
  <c r="I223" i="7" s="1"/>
  <c r="G224" i="7"/>
  <c r="H224" i="7" s="1"/>
  <c r="I224" i="7" s="1"/>
  <c r="G225" i="7"/>
  <c r="H225" i="7" s="1"/>
  <c r="I225" i="7" s="1"/>
  <c r="G226" i="7"/>
  <c r="H226" i="7" s="1"/>
  <c r="I226" i="7" s="1"/>
  <c r="G227" i="7"/>
  <c r="H227" i="7" s="1"/>
  <c r="I227" i="7" s="1"/>
  <c r="G229" i="7"/>
  <c r="H229" i="7" s="1"/>
  <c r="I229" i="7" s="1"/>
  <c r="G230" i="7"/>
  <c r="H230" i="7" s="1"/>
  <c r="I230" i="7" s="1"/>
  <c r="G232" i="7"/>
  <c r="G233" i="7"/>
  <c r="H233" i="7" s="1"/>
  <c r="I233" i="7" s="1"/>
  <c r="G234" i="7"/>
  <c r="H234" i="7" s="1"/>
  <c r="I234" i="7" s="1"/>
  <c r="G235" i="7"/>
  <c r="G236" i="7"/>
  <c r="H236" i="7" s="1"/>
  <c r="I236" i="7" s="1"/>
  <c r="G237" i="7"/>
  <c r="H237" i="7" s="1"/>
  <c r="I237" i="7" s="1"/>
  <c r="G240" i="7"/>
  <c r="H240" i="7" s="1"/>
  <c r="I240" i="7" s="1"/>
  <c r="G241" i="7"/>
  <c r="H241" i="7" s="1"/>
  <c r="I241" i="7" s="1"/>
  <c r="G242" i="7"/>
  <c r="H242" i="7" s="1"/>
  <c r="I242" i="7" s="1"/>
  <c r="G243" i="7"/>
  <c r="G244" i="7"/>
  <c r="H244" i="7" s="1"/>
  <c r="I244" i="7" s="1"/>
  <c r="G246" i="7"/>
  <c r="G247" i="7"/>
  <c r="G248" i="7"/>
  <c r="H248" i="7" s="1"/>
  <c r="I248" i="7" s="1"/>
  <c r="G249" i="7"/>
  <c r="H249" i="7" s="1"/>
  <c r="I249" i="7" s="1"/>
  <c r="G250" i="7"/>
  <c r="H250" i="7" s="1"/>
  <c r="I250" i="7" s="1"/>
  <c r="G251" i="7"/>
  <c r="G253" i="7"/>
  <c r="H253" i="7" s="1"/>
  <c r="I253" i="7" s="1"/>
  <c r="G254" i="7"/>
  <c r="H254" i="7" s="1"/>
  <c r="I254" i="7" s="1"/>
  <c r="G255" i="7"/>
  <c r="G256" i="7"/>
  <c r="H256" i="7" s="1"/>
  <c r="I256" i="7" s="1"/>
  <c r="G259" i="7"/>
  <c r="G258" i="7" s="1"/>
  <c r="G260" i="7"/>
  <c r="H260" i="7" s="1"/>
  <c r="I260" i="7" s="1"/>
  <c r="G261" i="7"/>
  <c r="H261" i="7" s="1"/>
  <c r="I261" i="7" s="1"/>
  <c r="G262" i="7"/>
  <c r="H262" i="7" s="1"/>
  <c r="I262" i="7" s="1"/>
  <c r="G264" i="7"/>
  <c r="G265" i="7"/>
  <c r="H265" i="7" s="1"/>
  <c r="I265" i="7" s="1"/>
  <c r="G266" i="7"/>
  <c r="H266" i="7" s="1"/>
  <c r="I266" i="7" s="1"/>
  <c r="G267" i="7"/>
  <c r="G269" i="7"/>
  <c r="G270" i="7"/>
  <c r="H270" i="7" s="1"/>
  <c r="I270" i="7" s="1"/>
  <c r="G271" i="7"/>
  <c r="G272" i="7"/>
  <c r="H272" i="7" s="1"/>
  <c r="I272" i="7" s="1"/>
  <c r="G273" i="7"/>
  <c r="H273" i="7" s="1"/>
  <c r="I273" i="7" s="1"/>
  <c r="G274" i="7"/>
  <c r="H274" i="7" s="1"/>
  <c r="I274" i="7" s="1"/>
  <c r="G277" i="7"/>
  <c r="G278" i="7"/>
  <c r="H278" i="7" s="1"/>
  <c r="I278" i="7" s="1"/>
  <c r="G279" i="7"/>
  <c r="G280" i="7"/>
  <c r="H280" i="7" s="1"/>
  <c r="I280" i="7" s="1"/>
  <c r="G281" i="7"/>
  <c r="H281" i="7" s="1"/>
  <c r="I281" i="7" s="1"/>
  <c r="G283" i="7"/>
  <c r="G284" i="7"/>
  <c r="H284" i="7" s="1"/>
  <c r="I284" i="7" s="1"/>
  <c r="G286" i="7"/>
  <c r="H286" i="7" s="1"/>
  <c r="I286" i="7" s="1"/>
  <c r="G287" i="7"/>
  <c r="G288" i="7"/>
  <c r="H288" i="7" s="1"/>
  <c r="I288" i="7" s="1"/>
  <c r="G289" i="7"/>
  <c r="H289" i="7" s="1"/>
  <c r="I289" i="7" s="1"/>
  <c r="S222" i="7"/>
  <c r="O222" i="7"/>
  <c r="K222" i="7"/>
  <c r="L222" i="7" s="1"/>
  <c r="M222" i="7" s="1"/>
  <c r="G222" i="7"/>
  <c r="C222" i="7"/>
  <c r="W152" i="7"/>
  <c r="X152" i="7" s="1"/>
  <c r="Y152" i="7" s="1"/>
  <c r="W153" i="7"/>
  <c r="X153" i="7" s="1"/>
  <c r="Y153" i="7" s="1"/>
  <c r="W154" i="7"/>
  <c r="X154" i="7" s="1"/>
  <c r="Y154" i="7" s="1"/>
  <c r="W155" i="7"/>
  <c r="X155" i="7" s="1"/>
  <c r="Y155" i="7" s="1"/>
  <c r="W156" i="7"/>
  <c r="X156" i="7" s="1"/>
  <c r="Y156" i="7" s="1"/>
  <c r="W158" i="7"/>
  <c r="W159" i="7"/>
  <c r="X159" i="7" s="1"/>
  <c r="Y159" i="7" s="1"/>
  <c r="W161" i="7"/>
  <c r="X161" i="7" s="1"/>
  <c r="Y161" i="7" s="1"/>
  <c r="W162" i="7"/>
  <c r="X162" i="7" s="1"/>
  <c r="Y162" i="7" s="1"/>
  <c r="W163" i="7"/>
  <c r="X163" i="7" s="1"/>
  <c r="Y163" i="7" s="1"/>
  <c r="W164" i="7"/>
  <c r="X164" i="7" s="1"/>
  <c r="Y164" i="7" s="1"/>
  <c r="W165" i="7"/>
  <c r="X165" i="7" s="1"/>
  <c r="Y165" i="7" s="1"/>
  <c r="W166" i="7"/>
  <c r="X166" i="7" s="1"/>
  <c r="Y166" i="7" s="1"/>
  <c r="W169" i="7"/>
  <c r="W170" i="7"/>
  <c r="X170" i="7" s="1"/>
  <c r="Y170" i="7" s="1"/>
  <c r="W171" i="7"/>
  <c r="X171" i="7" s="1"/>
  <c r="Y171" i="7" s="1"/>
  <c r="W172" i="7"/>
  <c r="X172" i="7" s="1"/>
  <c r="Y172" i="7" s="1"/>
  <c r="W173" i="7"/>
  <c r="X173" i="7" s="1"/>
  <c r="Y173" i="7" s="1"/>
  <c r="W175" i="7"/>
  <c r="W176" i="7"/>
  <c r="X176" i="7" s="1"/>
  <c r="Y176" i="7" s="1"/>
  <c r="W177" i="7"/>
  <c r="X177" i="7" s="1"/>
  <c r="Y177" i="7" s="1"/>
  <c r="W178" i="7"/>
  <c r="X178" i="7" s="1"/>
  <c r="Y178" i="7" s="1"/>
  <c r="W179" i="7"/>
  <c r="X179" i="7" s="1"/>
  <c r="Y179" i="7" s="1"/>
  <c r="W180" i="7"/>
  <c r="X180" i="7" s="1"/>
  <c r="Y180" i="7" s="1"/>
  <c r="W182" i="7"/>
  <c r="W183" i="7"/>
  <c r="X183" i="7" s="1"/>
  <c r="Y183" i="7" s="1"/>
  <c r="W184" i="7"/>
  <c r="X184" i="7" s="1"/>
  <c r="Y184" i="7" s="1"/>
  <c r="W185" i="7"/>
  <c r="X185" i="7" s="1"/>
  <c r="Y185" i="7" s="1"/>
  <c r="W188" i="7"/>
  <c r="W189" i="7"/>
  <c r="X189" i="7" s="1"/>
  <c r="Y189" i="7" s="1"/>
  <c r="W190" i="7"/>
  <c r="X190" i="7" s="1"/>
  <c r="Y190" i="7" s="1"/>
  <c r="W191" i="7"/>
  <c r="X191" i="7" s="1"/>
  <c r="Y191" i="7" s="1"/>
  <c r="W193" i="7"/>
  <c r="W194" i="7"/>
  <c r="X194" i="7" s="1"/>
  <c r="Y194" i="7" s="1"/>
  <c r="W195" i="7"/>
  <c r="X195" i="7" s="1"/>
  <c r="Y195" i="7" s="1"/>
  <c r="W196" i="7"/>
  <c r="X196" i="7" s="1"/>
  <c r="Y196" i="7" s="1"/>
  <c r="W198" i="7"/>
  <c r="W199" i="7"/>
  <c r="X199" i="7" s="1"/>
  <c r="Y199" i="7" s="1"/>
  <c r="W200" i="7"/>
  <c r="X200" i="7" s="1"/>
  <c r="Y200" i="7" s="1"/>
  <c r="W201" i="7"/>
  <c r="X201" i="7" s="1"/>
  <c r="Y201" i="7" s="1"/>
  <c r="W202" i="7"/>
  <c r="X202" i="7" s="1"/>
  <c r="Y202" i="7" s="1"/>
  <c r="W203" i="7"/>
  <c r="X203" i="7" s="1"/>
  <c r="Y203" i="7" s="1"/>
  <c r="W206" i="7"/>
  <c r="X206" i="7" s="1"/>
  <c r="Y206" i="7" s="1"/>
  <c r="W207" i="7"/>
  <c r="X207" i="7" s="1"/>
  <c r="Y207" i="7" s="1"/>
  <c r="W208" i="7"/>
  <c r="X208" i="7" s="1"/>
  <c r="Y208" i="7" s="1"/>
  <c r="W209" i="7"/>
  <c r="X209" i="7" s="1"/>
  <c r="Y209" i="7" s="1"/>
  <c r="W210" i="7"/>
  <c r="X210" i="7" s="1"/>
  <c r="Y210" i="7" s="1"/>
  <c r="W212" i="7"/>
  <c r="W213" i="7"/>
  <c r="X213" i="7" s="1"/>
  <c r="Y213" i="7" s="1"/>
  <c r="W215" i="7"/>
  <c r="X215" i="7" s="1"/>
  <c r="Y215" i="7" s="1"/>
  <c r="W216" i="7"/>
  <c r="X216" i="7" s="1"/>
  <c r="Y216" i="7" s="1"/>
  <c r="W217" i="7"/>
  <c r="X217" i="7" s="1"/>
  <c r="Y217" i="7" s="1"/>
  <c r="W218" i="7"/>
  <c r="X218" i="7" s="1"/>
  <c r="Y218" i="7" s="1"/>
  <c r="S152" i="7"/>
  <c r="T152" i="7" s="1"/>
  <c r="U152" i="7" s="1"/>
  <c r="S153" i="7"/>
  <c r="T153" i="7" s="1"/>
  <c r="U153" i="7" s="1"/>
  <c r="S154" i="7"/>
  <c r="T154" i="7" s="1"/>
  <c r="U154" i="7" s="1"/>
  <c r="S155" i="7"/>
  <c r="T155" i="7" s="1"/>
  <c r="U155" i="7" s="1"/>
  <c r="S156" i="7"/>
  <c r="T156" i="7" s="1"/>
  <c r="U156" i="7" s="1"/>
  <c r="S158" i="7"/>
  <c r="S159" i="7"/>
  <c r="T159" i="7" s="1"/>
  <c r="U159" i="7" s="1"/>
  <c r="S161" i="7"/>
  <c r="S162" i="7"/>
  <c r="T162" i="7" s="1"/>
  <c r="U162" i="7" s="1"/>
  <c r="S163" i="7"/>
  <c r="T163" i="7" s="1"/>
  <c r="U163" i="7" s="1"/>
  <c r="S164" i="7"/>
  <c r="T164" i="7" s="1"/>
  <c r="U164" i="7" s="1"/>
  <c r="S165" i="7"/>
  <c r="T165" i="7" s="1"/>
  <c r="U165" i="7" s="1"/>
  <c r="S166" i="7"/>
  <c r="T166" i="7" s="1"/>
  <c r="U166" i="7" s="1"/>
  <c r="S169" i="7"/>
  <c r="S170" i="7"/>
  <c r="T170" i="7" s="1"/>
  <c r="U170" i="7" s="1"/>
  <c r="S171" i="7"/>
  <c r="T171" i="7" s="1"/>
  <c r="U171" i="7" s="1"/>
  <c r="S172" i="7"/>
  <c r="T172" i="7" s="1"/>
  <c r="U172" i="7" s="1"/>
  <c r="S173" i="7"/>
  <c r="T173" i="7" s="1"/>
  <c r="U173" i="7" s="1"/>
  <c r="S175" i="7"/>
  <c r="S176" i="7"/>
  <c r="T176" i="7" s="1"/>
  <c r="U176" i="7" s="1"/>
  <c r="S177" i="7"/>
  <c r="T177" i="7" s="1"/>
  <c r="U177" i="7" s="1"/>
  <c r="S178" i="7"/>
  <c r="T178" i="7" s="1"/>
  <c r="U178" i="7" s="1"/>
  <c r="S179" i="7"/>
  <c r="T179" i="7" s="1"/>
  <c r="U179" i="7" s="1"/>
  <c r="S180" i="7"/>
  <c r="T180" i="7" s="1"/>
  <c r="U180" i="7" s="1"/>
  <c r="S182" i="7"/>
  <c r="S183" i="7"/>
  <c r="T183" i="7" s="1"/>
  <c r="U183" i="7" s="1"/>
  <c r="S184" i="7"/>
  <c r="T184" i="7" s="1"/>
  <c r="U184" i="7" s="1"/>
  <c r="S185" i="7"/>
  <c r="T185" i="7" s="1"/>
  <c r="U185" i="7" s="1"/>
  <c r="S188" i="7"/>
  <c r="T188" i="7" s="1"/>
  <c r="U188" i="7" s="1"/>
  <c r="S189" i="7"/>
  <c r="T189" i="7" s="1"/>
  <c r="U189" i="7" s="1"/>
  <c r="S190" i="7"/>
  <c r="T190" i="7" s="1"/>
  <c r="U190" i="7" s="1"/>
  <c r="S191" i="7"/>
  <c r="T191" i="7" s="1"/>
  <c r="U191" i="7" s="1"/>
  <c r="S193" i="7"/>
  <c r="S194" i="7"/>
  <c r="T194" i="7" s="1"/>
  <c r="U194" i="7" s="1"/>
  <c r="S195" i="7"/>
  <c r="T195" i="7" s="1"/>
  <c r="U195" i="7" s="1"/>
  <c r="S196" i="7"/>
  <c r="T196" i="7" s="1"/>
  <c r="U196" i="7" s="1"/>
  <c r="S198" i="7"/>
  <c r="T198" i="7" s="1"/>
  <c r="U198" i="7" s="1"/>
  <c r="S199" i="7"/>
  <c r="T199" i="7" s="1"/>
  <c r="U199" i="7" s="1"/>
  <c r="S200" i="7"/>
  <c r="T200" i="7" s="1"/>
  <c r="U200" i="7" s="1"/>
  <c r="S201" i="7"/>
  <c r="T201" i="7" s="1"/>
  <c r="U201" i="7" s="1"/>
  <c r="S202" i="7"/>
  <c r="T202" i="7" s="1"/>
  <c r="U202" i="7" s="1"/>
  <c r="S203" i="7"/>
  <c r="T203" i="7" s="1"/>
  <c r="U203" i="7" s="1"/>
  <c r="S206" i="7"/>
  <c r="S207" i="7"/>
  <c r="T207" i="7" s="1"/>
  <c r="U207" i="7" s="1"/>
  <c r="S208" i="7"/>
  <c r="T208" i="7" s="1"/>
  <c r="U208" i="7" s="1"/>
  <c r="S209" i="7"/>
  <c r="T209" i="7" s="1"/>
  <c r="U209" i="7" s="1"/>
  <c r="S210" i="7"/>
  <c r="T210" i="7" s="1"/>
  <c r="U210" i="7" s="1"/>
  <c r="S212" i="7"/>
  <c r="T212" i="7" s="1"/>
  <c r="U212" i="7" s="1"/>
  <c r="S213" i="7"/>
  <c r="T213" i="7" s="1"/>
  <c r="U213" i="7" s="1"/>
  <c r="S215" i="7"/>
  <c r="S216" i="7"/>
  <c r="T216" i="7" s="1"/>
  <c r="U216" i="7" s="1"/>
  <c r="S217" i="7"/>
  <c r="T217" i="7" s="1"/>
  <c r="U217" i="7" s="1"/>
  <c r="S218" i="7"/>
  <c r="T218" i="7" s="1"/>
  <c r="U218" i="7" s="1"/>
  <c r="O152" i="7"/>
  <c r="P152" i="7" s="1"/>
  <c r="Q152" i="7" s="1"/>
  <c r="O153" i="7"/>
  <c r="P153" i="7" s="1"/>
  <c r="Q153" i="7" s="1"/>
  <c r="O154" i="7"/>
  <c r="P154" i="7" s="1"/>
  <c r="Q154" i="7" s="1"/>
  <c r="O155" i="7"/>
  <c r="P155" i="7" s="1"/>
  <c r="Q155" i="7" s="1"/>
  <c r="O156" i="7"/>
  <c r="P156" i="7" s="1"/>
  <c r="Q156" i="7" s="1"/>
  <c r="O158" i="7"/>
  <c r="O159" i="7"/>
  <c r="P159" i="7" s="1"/>
  <c r="Q159" i="7" s="1"/>
  <c r="O161" i="7"/>
  <c r="O162" i="7"/>
  <c r="P162" i="7" s="1"/>
  <c r="Q162" i="7" s="1"/>
  <c r="O163" i="7"/>
  <c r="P163" i="7" s="1"/>
  <c r="Q163" i="7" s="1"/>
  <c r="O164" i="7"/>
  <c r="P164" i="7" s="1"/>
  <c r="Q164" i="7" s="1"/>
  <c r="O165" i="7"/>
  <c r="P165" i="7" s="1"/>
  <c r="Q165" i="7" s="1"/>
  <c r="O166" i="7"/>
  <c r="P166" i="7" s="1"/>
  <c r="Q166" i="7" s="1"/>
  <c r="O169" i="7"/>
  <c r="P169" i="7" s="1"/>
  <c r="Q169" i="7" s="1"/>
  <c r="O170" i="7"/>
  <c r="P170" i="7" s="1"/>
  <c r="Q170" i="7" s="1"/>
  <c r="O171" i="7"/>
  <c r="P171" i="7" s="1"/>
  <c r="Q171" i="7" s="1"/>
  <c r="O172" i="7"/>
  <c r="P172" i="7" s="1"/>
  <c r="Q172" i="7" s="1"/>
  <c r="O173" i="7"/>
  <c r="P173" i="7" s="1"/>
  <c r="Q173" i="7" s="1"/>
  <c r="O175" i="7"/>
  <c r="O176" i="7"/>
  <c r="P176" i="7" s="1"/>
  <c r="Q176" i="7" s="1"/>
  <c r="O177" i="7"/>
  <c r="P177" i="7" s="1"/>
  <c r="Q177" i="7" s="1"/>
  <c r="O178" i="7"/>
  <c r="P178" i="7" s="1"/>
  <c r="Q178" i="7" s="1"/>
  <c r="O179" i="7"/>
  <c r="P179" i="7" s="1"/>
  <c r="Q179" i="7" s="1"/>
  <c r="O180" i="7"/>
  <c r="P180" i="7" s="1"/>
  <c r="Q180" i="7" s="1"/>
  <c r="O182" i="7"/>
  <c r="O183" i="7"/>
  <c r="P183" i="7" s="1"/>
  <c r="Q183" i="7" s="1"/>
  <c r="O184" i="7"/>
  <c r="P184" i="7" s="1"/>
  <c r="Q184" i="7" s="1"/>
  <c r="O185" i="7"/>
  <c r="P185" i="7" s="1"/>
  <c r="Q185" i="7" s="1"/>
  <c r="O188" i="7"/>
  <c r="O189" i="7"/>
  <c r="P189" i="7" s="1"/>
  <c r="Q189" i="7" s="1"/>
  <c r="O190" i="7"/>
  <c r="P190" i="7" s="1"/>
  <c r="Q190" i="7" s="1"/>
  <c r="O191" i="7"/>
  <c r="P191" i="7" s="1"/>
  <c r="Q191" i="7" s="1"/>
  <c r="O193" i="7"/>
  <c r="O194" i="7"/>
  <c r="P194" i="7" s="1"/>
  <c r="Q194" i="7" s="1"/>
  <c r="O195" i="7"/>
  <c r="P195" i="7" s="1"/>
  <c r="Q195" i="7" s="1"/>
  <c r="O196" i="7"/>
  <c r="P196" i="7" s="1"/>
  <c r="Q196" i="7" s="1"/>
  <c r="O198" i="7"/>
  <c r="O199" i="7"/>
  <c r="P199" i="7" s="1"/>
  <c r="Q199" i="7" s="1"/>
  <c r="O200" i="7"/>
  <c r="P200" i="7" s="1"/>
  <c r="Q200" i="7" s="1"/>
  <c r="O201" i="7"/>
  <c r="P201" i="7" s="1"/>
  <c r="Q201" i="7" s="1"/>
  <c r="O202" i="7"/>
  <c r="P202" i="7" s="1"/>
  <c r="Q202" i="7" s="1"/>
  <c r="O203" i="7"/>
  <c r="P203" i="7" s="1"/>
  <c r="Q203" i="7" s="1"/>
  <c r="O206" i="7"/>
  <c r="O207" i="7"/>
  <c r="P207" i="7" s="1"/>
  <c r="Q207" i="7" s="1"/>
  <c r="O208" i="7"/>
  <c r="P208" i="7" s="1"/>
  <c r="Q208" i="7" s="1"/>
  <c r="O209" i="7"/>
  <c r="P209" i="7" s="1"/>
  <c r="Q209" i="7" s="1"/>
  <c r="O210" i="7"/>
  <c r="P210" i="7" s="1"/>
  <c r="Q210" i="7" s="1"/>
  <c r="O212" i="7"/>
  <c r="O213" i="7"/>
  <c r="P213" i="7" s="1"/>
  <c r="Q213" i="7" s="1"/>
  <c r="O215" i="7"/>
  <c r="O216" i="7"/>
  <c r="P216" i="7" s="1"/>
  <c r="Q216" i="7" s="1"/>
  <c r="O217" i="7"/>
  <c r="P217" i="7" s="1"/>
  <c r="Q217" i="7" s="1"/>
  <c r="O218" i="7"/>
  <c r="P218" i="7" s="1"/>
  <c r="Q218" i="7" s="1"/>
  <c r="K152" i="7"/>
  <c r="L152" i="7" s="1"/>
  <c r="M152" i="7" s="1"/>
  <c r="K153" i="7"/>
  <c r="L153" i="7" s="1"/>
  <c r="M153" i="7" s="1"/>
  <c r="K154" i="7"/>
  <c r="L154" i="7" s="1"/>
  <c r="M154" i="7" s="1"/>
  <c r="K155" i="7"/>
  <c r="L155" i="7" s="1"/>
  <c r="M155" i="7" s="1"/>
  <c r="K156" i="7"/>
  <c r="L156" i="7" s="1"/>
  <c r="M156" i="7" s="1"/>
  <c r="K158" i="7"/>
  <c r="K159" i="7"/>
  <c r="L159" i="7" s="1"/>
  <c r="M159" i="7" s="1"/>
  <c r="K161" i="7"/>
  <c r="K162" i="7"/>
  <c r="L162" i="7" s="1"/>
  <c r="M162" i="7" s="1"/>
  <c r="K163" i="7"/>
  <c r="L163" i="7" s="1"/>
  <c r="M163" i="7" s="1"/>
  <c r="K164" i="7"/>
  <c r="L164" i="7" s="1"/>
  <c r="M164" i="7" s="1"/>
  <c r="K165" i="7"/>
  <c r="L165" i="7" s="1"/>
  <c r="M165" i="7" s="1"/>
  <c r="K166" i="7"/>
  <c r="L166" i="7" s="1"/>
  <c r="M166" i="7" s="1"/>
  <c r="K169" i="7"/>
  <c r="K170" i="7"/>
  <c r="L170" i="7" s="1"/>
  <c r="M170" i="7" s="1"/>
  <c r="K171" i="7"/>
  <c r="L171" i="7" s="1"/>
  <c r="M171" i="7" s="1"/>
  <c r="K172" i="7"/>
  <c r="L172" i="7" s="1"/>
  <c r="M172" i="7" s="1"/>
  <c r="K173" i="7"/>
  <c r="L173" i="7" s="1"/>
  <c r="M173" i="7" s="1"/>
  <c r="K175" i="7"/>
  <c r="K176" i="7"/>
  <c r="L176" i="7" s="1"/>
  <c r="M176" i="7" s="1"/>
  <c r="K177" i="7"/>
  <c r="L177" i="7" s="1"/>
  <c r="M177" i="7" s="1"/>
  <c r="K178" i="7"/>
  <c r="L178" i="7" s="1"/>
  <c r="M178" i="7" s="1"/>
  <c r="K179" i="7"/>
  <c r="L179" i="7" s="1"/>
  <c r="M179" i="7" s="1"/>
  <c r="K180" i="7"/>
  <c r="L180" i="7" s="1"/>
  <c r="M180" i="7" s="1"/>
  <c r="K182" i="7"/>
  <c r="K183" i="7"/>
  <c r="L183" i="7" s="1"/>
  <c r="M183" i="7" s="1"/>
  <c r="K184" i="7"/>
  <c r="L184" i="7" s="1"/>
  <c r="M184" i="7" s="1"/>
  <c r="K185" i="7"/>
  <c r="L185" i="7" s="1"/>
  <c r="M185" i="7" s="1"/>
  <c r="K188" i="7"/>
  <c r="K189" i="7"/>
  <c r="L189" i="7" s="1"/>
  <c r="M189" i="7" s="1"/>
  <c r="K190" i="7"/>
  <c r="L190" i="7" s="1"/>
  <c r="M190" i="7" s="1"/>
  <c r="K191" i="7"/>
  <c r="L191" i="7" s="1"/>
  <c r="M191" i="7" s="1"/>
  <c r="K193" i="7"/>
  <c r="K194" i="7"/>
  <c r="L194" i="7" s="1"/>
  <c r="M194" i="7" s="1"/>
  <c r="K195" i="7"/>
  <c r="L195" i="7" s="1"/>
  <c r="M195" i="7" s="1"/>
  <c r="K196" i="7"/>
  <c r="L196" i="7" s="1"/>
  <c r="M196" i="7" s="1"/>
  <c r="K198" i="7"/>
  <c r="K199" i="7"/>
  <c r="L199" i="7" s="1"/>
  <c r="M199" i="7" s="1"/>
  <c r="K200" i="7"/>
  <c r="L200" i="7" s="1"/>
  <c r="M200" i="7" s="1"/>
  <c r="K201" i="7"/>
  <c r="L201" i="7" s="1"/>
  <c r="M201" i="7" s="1"/>
  <c r="K202" i="7"/>
  <c r="L202" i="7" s="1"/>
  <c r="M202" i="7" s="1"/>
  <c r="K203" i="7"/>
  <c r="L203" i="7" s="1"/>
  <c r="M203" i="7" s="1"/>
  <c r="K206" i="7"/>
  <c r="K207" i="7"/>
  <c r="L207" i="7" s="1"/>
  <c r="M207" i="7" s="1"/>
  <c r="K208" i="7"/>
  <c r="L208" i="7" s="1"/>
  <c r="M208" i="7" s="1"/>
  <c r="K209" i="7"/>
  <c r="L209" i="7" s="1"/>
  <c r="M209" i="7" s="1"/>
  <c r="K210" i="7"/>
  <c r="L210" i="7" s="1"/>
  <c r="M210" i="7" s="1"/>
  <c r="K212" i="7"/>
  <c r="K213" i="7"/>
  <c r="L213" i="7" s="1"/>
  <c r="M213" i="7" s="1"/>
  <c r="K215" i="7"/>
  <c r="K216" i="7"/>
  <c r="L216" i="7" s="1"/>
  <c r="M216" i="7" s="1"/>
  <c r="K217" i="7"/>
  <c r="L217" i="7" s="1"/>
  <c r="M217" i="7" s="1"/>
  <c r="K218" i="7"/>
  <c r="L218" i="7" s="1"/>
  <c r="M218" i="7" s="1"/>
  <c r="G152" i="7"/>
  <c r="H152" i="7" s="1"/>
  <c r="I152" i="7" s="1"/>
  <c r="G153" i="7"/>
  <c r="H153" i="7" s="1"/>
  <c r="I153" i="7" s="1"/>
  <c r="G154" i="7"/>
  <c r="H154" i="7" s="1"/>
  <c r="I154" i="7" s="1"/>
  <c r="G155" i="7"/>
  <c r="H155" i="7" s="1"/>
  <c r="I155" i="7" s="1"/>
  <c r="G156" i="7"/>
  <c r="H156" i="7" s="1"/>
  <c r="I156" i="7" s="1"/>
  <c r="G158" i="7"/>
  <c r="G159" i="7"/>
  <c r="H159" i="7" s="1"/>
  <c r="I159" i="7" s="1"/>
  <c r="G161" i="7"/>
  <c r="H161" i="7" s="1"/>
  <c r="I161" i="7" s="1"/>
  <c r="G162" i="7"/>
  <c r="H162" i="7" s="1"/>
  <c r="I162" i="7" s="1"/>
  <c r="G163" i="7"/>
  <c r="H163" i="7" s="1"/>
  <c r="I163" i="7" s="1"/>
  <c r="G164" i="7"/>
  <c r="H164" i="7" s="1"/>
  <c r="I164" i="7" s="1"/>
  <c r="G165" i="7"/>
  <c r="H165" i="7" s="1"/>
  <c r="I165" i="7" s="1"/>
  <c r="G166" i="7"/>
  <c r="H166" i="7" s="1"/>
  <c r="I166" i="7" s="1"/>
  <c r="G169" i="7"/>
  <c r="G170" i="7"/>
  <c r="H170" i="7" s="1"/>
  <c r="I170" i="7" s="1"/>
  <c r="G171" i="7"/>
  <c r="G172" i="7"/>
  <c r="H172" i="7" s="1"/>
  <c r="I172" i="7" s="1"/>
  <c r="G173" i="7"/>
  <c r="H173" i="7" s="1"/>
  <c r="I173" i="7" s="1"/>
  <c r="G175" i="7"/>
  <c r="G176" i="7"/>
  <c r="H176" i="7" s="1"/>
  <c r="I176" i="7" s="1"/>
  <c r="G177" i="7"/>
  <c r="H177" i="7" s="1"/>
  <c r="I177" i="7" s="1"/>
  <c r="G178" i="7"/>
  <c r="H178" i="7" s="1"/>
  <c r="I178" i="7" s="1"/>
  <c r="G179" i="7"/>
  <c r="G180" i="7"/>
  <c r="H180" i="7" s="1"/>
  <c r="I180" i="7" s="1"/>
  <c r="G182" i="7"/>
  <c r="H182" i="7" s="1"/>
  <c r="I182" i="7" s="1"/>
  <c r="G183" i="7"/>
  <c r="G184" i="7"/>
  <c r="H184" i="7" s="1"/>
  <c r="I184" i="7" s="1"/>
  <c r="G185" i="7"/>
  <c r="H185" i="7" s="1"/>
  <c r="I185" i="7" s="1"/>
  <c r="G188" i="7"/>
  <c r="G189" i="7"/>
  <c r="H189" i="7" s="1"/>
  <c r="I189" i="7" s="1"/>
  <c r="G190" i="7"/>
  <c r="H190" i="7" s="1"/>
  <c r="I190" i="7" s="1"/>
  <c r="G191" i="7"/>
  <c r="G193" i="7"/>
  <c r="H193" i="7" s="1"/>
  <c r="I193" i="7" s="1"/>
  <c r="G194" i="7"/>
  <c r="H194" i="7" s="1"/>
  <c r="I194" i="7" s="1"/>
  <c r="G195" i="7"/>
  <c r="G196" i="7"/>
  <c r="H196" i="7" s="1"/>
  <c r="I196" i="7" s="1"/>
  <c r="G198" i="7"/>
  <c r="G199" i="7"/>
  <c r="G200" i="7"/>
  <c r="H200" i="7" s="1"/>
  <c r="I200" i="7" s="1"/>
  <c r="G201" i="7"/>
  <c r="H201" i="7" s="1"/>
  <c r="I201" i="7" s="1"/>
  <c r="G202" i="7"/>
  <c r="H202" i="7" s="1"/>
  <c r="I202" i="7" s="1"/>
  <c r="G203" i="7"/>
  <c r="G206" i="7"/>
  <c r="H206" i="7" s="1"/>
  <c r="I206" i="7" s="1"/>
  <c r="G207" i="7"/>
  <c r="G208" i="7"/>
  <c r="H208" i="7" s="1"/>
  <c r="I208" i="7" s="1"/>
  <c r="G209" i="7"/>
  <c r="H209" i="7" s="1"/>
  <c r="I209" i="7" s="1"/>
  <c r="G210" i="7"/>
  <c r="G212" i="7"/>
  <c r="G213" i="7"/>
  <c r="H213" i="7" s="1"/>
  <c r="I213" i="7" s="1"/>
  <c r="G215" i="7"/>
  <c r="G214" i="7" s="1"/>
  <c r="G216" i="7"/>
  <c r="H216" i="7" s="1"/>
  <c r="I216" i="7" s="1"/>
  <c r="G217" i="7"/>
  <c r="H217" i="7" s="1"/>
  <c r="I217" i="7" s="1"/>
  <c r="G218" i="7"/>
  <c r="W151" i="7"/>
  <c r="S151" i="7"/>
  <c r="T151" i="7" s="1"/>
  <c r="U151" i="7" s="1"/>
  <c r="O151" i="7"/>
  <c r="K151" i="7"/>
  <c r="G151" i="7"/>
  <c r="C151" i="7"/>
  <c r="B151" i="7"/>
  <c r="W81" i="7"/>
  <c r="X81" i="7" s="1"/>
  <c r="Y81" i="7" s="1"/>
  <c r="W82" i="7"/>
  <c r="X82" i="7" s="1"/>
  <c r="Y82" i="7" s="1"/>
  <c r="W83" i="7"/>
  <c r="X83" i="7" s="1"/>
  <c r="Y83" i="7" s="1"/>
  <c r="W84" i="7"/>
  <c r="X84" i="7" s="1"/>
  <c r="Y84" i="7" s="1"/>
  <c r="W85" i="7"/>
  <c r="X85" i="7" s="1"/>
  <c r="Y85" i="7" s="1"/>
  <c r="W87" i="7"/>
  <c r="W88" i="7"/>
  <c r="X88" i="7" s="1"/>
  <c r="Y88" i="7" s="1"/>
  <c r="W90" i="7"/>
  <c r="X90" i="7" s="1"/>
  <c r="Y90" i="7" s="1"/>
  <c r="W91" i="7"/>
  <c r="X91" i="7" s="1"/>
  <c r="Y91" i="7" s="1"/>
  <c r="W92" i="7"/>
  <c r="X92" i="7" s="1"/>
  <c r="Y92" i="7" s="1"/>
  <c r="W93" i="7"/>
  <c r="X93" i="7" s="1"/>
  <c r="Y93" i="7" s="1"/>
  <c r="W94" i="7"/>
  <c r="X94" i="7" s="1"/>
  <c r="Y94" i="7" s="1"/>
  <c r="W95" i="7"/>
  <c r="X95" i="7" s="1"/>
  <c r="Y95" i="7" s="1"/>
  <c r="W98" i="7"/>
  <c r="W99" i="7"/>
  <c r="X99" i="7" s="1"/>
  <c r="Y99" i="7" s="1"/>
  <c r="W100" i="7"/>
  <c r="X100" i="7" s="1"/>
  <c r="Y100" i="7" s="1"/>
  <c r="W101" i="7"/>
  <c r="X101" i="7" s="1"/>
  <c r="Y101" i="7" s="1"/>
  <c r="W102" i="7"/>
  <c r="X102" i="7" s="1"/>
  <c r="Y102" i="7" s="1"/>
  <c r="W104" i="7"/>
  <c r="X104" i="7" s="1"/>
  <c r="Y104" i="7" s="1"/>
  <c r="W105" i="7"/>
  <c r="X105" i="7" s="1"/>
  <c r="Y105" i="7" s="1"/>
  <c r="W106" i="7"/>
  <c r="X106" i="7" s="1"/>
  <c r="Y106" i="7" s="1"/>
  <c r="W107" i="7"/>
  <c r="X107" i="7" s="1"/>
  <c r="Y107" i="7" s="1"/>
  <c r="W108" i="7"/>
  <c r="X108" i="7" s="1"/>
  <c r="Y108" i="7" s="1"/>
  <c r="W109" i="7"/>
  <c r="X109" i="7" s="1"/>
  <c r="Y109" i="7" s="1"/>
  <c r="W111" i="7"/>
  <c r="W112" i="7"/>
  <c r="X112" i="7" s="1"/>
  <c r="Y112" i="7" s="1"/>
  <c r="W113" i="7"/>
  <c r="X113" i="7" s="1"/>
  <c r="Y113" i="7" s="1"/>
  <c r="W114" i="7"/>
  <c r="X114" i="7" s="1"/>
  <c r="Y114" i="7" s="1"/>
  <c r="W117" i="7"/>
  <c r="W118" i="7"/>
  <c r="X118" i="7" s="1"/>
  <c r="Y118" i="7" s="1"/>
  <c r="W119" i="7"/>
  <c r="X119" i="7" s="1"/>
  <c r="Y119" i="7" s="1"/>
  <c r="W120" i="7"/>
  <c r="X120" i="7" s="1"/>
  <c r="Y120" i="7" s="1"/>
  <c r="W122" i="7"/>
  <c r="W123" i="7"/>
  <c r="X123" i="7" s="1"/>
  <c r="Y123" i="7" s="1"/>
  <c r="W124" i="7"/>
  <c r="X124" i="7" s="1"/>
  <c r="Y124" i="7" s="1"/>
  <c r="W125" i="7"/>
  <c r="X125" i="7" s="1"/>
  <c r="Y125" i="7" s="1"/>
  <c r="W127" i="7"/>
  <c r="W128" i="7"/>
  <c r="X128" i="7" s="1"/>
  <c r="Y128" i="7" s="1"/>
  <c r="W129" i="7"/>
  <c r="X129" i="7" s="1"/>
  <c r="Y129" i="7" s="1"/>
  <c r="W130" i="7"/>
  <c r="X130" i="7" s="1"/>
  <c r="Y130" i="7" s="1"/>
  <c r="W131" i="7"/>
  <c r="X131" i="7" s="1"/>
  <c r="Y131" i="7" s="1"/>
  <c r="W132" i="7"/>
  <c r="X132" i="7" s="1"/>
  <c r="Y132" i="7" s="1"/>
  <c r="W135" i="7"/>
  <c r="W136" i="7"/>
  <c r="X136" i="7" s="1"/>
  <c r="Y136" i="7" s="1"/>
  <c r="W137" i="7"/>
  <c r="X137" i="7" s="1"/>
  <c r="Y137" i="7" s="1"/>
  <c r="W138" i="7"/>
  <c r="X138" i="7" s="1"/>
  <c r="Y138" i="7" s="1"/>
  <c r="W139" i="7"/>
  <c r="X139" i="7" s="1"/>
  <c r="Y139" i="7" s="1"/>
  <c r="W141" i="7"/>
  <c r="W142" i="7"/>
  <c r="X142" i="7" s="1"/>
  <c r="Y142" i="7" s="1"/>
  <c r="W144" i="7"/>
  <c r="W145" i="7"/>
  <c r="X145" i="7" s="1"/>
  <c r="Y145" i="7" s="1"/>
  <c r="W146" i="7"/>
  <c r="X146" i="7" s="1"/>
  <c r="Y146" i="7" s="1"/>
  <c r="W147" i="7"/>
  <c r="X147" i="7" s="1"/>
  <c r="Y147" i="7" s="1"/>
  <c r="S81" i="7"/>
  <c r="T81" i="7" s="1"/>
  <c r="U81" i="7" s="1"/>
  <c r="S82" i="7"/>
  <c r="T82" i="7" s="1"/>
  <c r="U82" i="7" s="1"/>
  <c r="S83" i="7"/>
  <c r="T83" i="7" s="1"/>
  <c r="U83" i="7" s="1"/>
  <c r="S84" i="7"/>
  <c r="T84" i="7" s="1"/>
  <c r="U84" i="7" s="1"/>
  <c r="S85" i="7"/>
  <c r="T85" i="7" s="1"/>
  <c r="U85" i="7" s="1"/>
  <c r="S87" i="7"/>
  <c r="T87" i="7" s="1"/>
  <c r="U87" i="7" s="1"/>
  <c r="S88" i="7"/>
  <c r="T88" i="7" s="1"/>
  <c r="U88" i="7" s="1"/>
  <c r="S90" i="7"/>
  <c r="S91" i="7"/>
  <c r="T91" i="7" s="1"/>
  <c r="U91" i="7" s="1"/>
  <c r="S92" i="7"/>
  <c r="T92" i="7" s="1"/>
  <c r="U92" i="7" s="1"/>
  <c r="S93" i="7"/>
  <c r="T93" i="7" s="1"/>
  <c r="U93" i="7" s="1"/>
  <c r="S94" i="7"/>
  <c r="T94" i="7" s="1"/>
  <c r="U94" i="7" s="1"/>
  <c r="S95" i="7"/>
  <c r="T95" i="7" s="1"/>
  <c r="U95" i="7" s="1"/>
  <c r="S98" i="7"/>
  <c r="S99" i="7"/>
  <c r="T99" i="7" s="1"/>
  <c r="U99" i="7" s="1"/>
  <c r="S100" i="7"/>
  <c r="T100" i="7" s="1"/>
  <c r="U100" i="7" s="1"/>
  <c r="S101" i="7"/>
  <c r="T101" i="7" s="1"/>
  <c r="U101" i="7" s="1"/>
  <c r="S102" i="7"/>
  <c r="T102" i="7" s="1"/>
  <c r="U102" i="7" s="1"/>
  <c r="S104" i="7"/>
  <c r="S105" i="7"/>
  <c r="T105" i="7" s="1"/>
  <c r="U105" i="7" s="1"/>
  <c r="S106" i="7"/>
  <c r="T106" i="7" s="1"/>
  <c r="U106" i="7" s="1"/>
  <c r="S107" i="7"/>
  <c r="T107" i="7" s="1"/>
  <c r="U107" i="7" s="1"/>
  <c r="S108" i="7"/>
  <c r="T108" i="7" s="1"/>
  <c r="U108" i="7" s="1"/>
  <c r="S109" i="7"/>
  <c r="T109" i="7" s="1"/>
  <c r="U109" i="7" s="1"/>
  <c r="S111" i="7"/>
  <c r="S112" i="7"/>
  <c r="T112" i="7" s="1"/>
  <c r="U112" i="7" s="1"/>
  <c r="S113" i="7"/>
  <c r="T113" i="7" s="1"/>
  <c r="U113" i="7" s="1"/>
  <c r="S114" i="7"/>
  <c r="T114" i="7" s="1"/>
  <c r="U114" i="7" s="1"/>
  <c r="S117" i="7"/>
  <c r="S118" i="7"/>
  <c r="T118" i="7" s="1"/>
  <c r="U118" i="7" s="1"/>
  <c r="S119" i="7"/>
  <c r="T119" i="7" s="1"/>
  <c r="U119" i="7" s="1"/>
  <c r="S120" i="7"/>
  <c r="T120" i="7" s="1"/>
  <c r="U120" i="7" s="1"/>
  <c r="S122" i="7"/>
  <c r="S123" i="7"/>
  <c r="T123" i="7" s="1"/>
  <c r="U123" i="7" s="1"/>
  <c r="S124" i="7"/>
  <c r="T124" i="7" s="1"/>
  <c r="U124" i="7" s="1"/>
  <c r="S125" i="7"/>
  <c r="T125" i="7" s="1"/>
  <c r="U125" i="7" s="1"/>
  <c r="S127" i="7"/>
  <c r="S128" i="7"/>
  <c r="T128" i="7" s="1"/>
  <c r="U128" i="7" s="1"/>
  <c r="S129" i="7"/>
  <c r="T129" i="7" s="1"/>
  <c r="U129" i="7" s="1"/>
  <c r="S130" i="7"/>
  <c r="T130" i="7" s="1"/>
  <c r="U130" i="7" s="1"/>
  <c r="S131" i="7"/>
  <c r="T131" i="7" s="1"/>
  <c r="U131" i="7" s="1"/>
  <c r="S132" i="7"/>
  <c r="T132" i="7" s="1"/>
  <c r="U132" i="7" s="1"/>
  <c r="S135" i="7"/>
  <c r="S136" i="7"/>
  <c r="T136" i="7" s="1"/>
  <c r="U136" i="7" s="1"/>
  <c r="S137" i="7"/>
  <c r="T137" i="7" s="1"/>
  <c r="U137" i="7" s="1"/>
  <c r="S138" i="7"/>
  <c r="T138" i="7" s="1"/>
  <c r="U138" i="7" s="1"/>
  <c r="S139" i="7"/>
  <c r="T139" i="7" s="1"/>
  <c r="U139" i="7" s="1"/>
  <c r="S141" i="7"/>
  <c r="S142" i="7"/>
  <c r="T142" i="7" s="1"/>
  <c r="U142" i="7" s="1"/>
  <c r="S144" i="7"/>
  <c r="S145" i="7"/>
  <c r="T145" i="7" s="1"/>
  <c r="U145" i="7" s="1"/>
  <c r="S146" i="7"/>
  <c r="T146" i="7" s="1"/>
  <c r="U146" i="7" s="1"/>
  <c r="S147" i="7"/>
  <c r="T147" i="7" s="1"/>
  <c r="U147" i="7" s="1"/>
  <c r="O81" i="7"/>
  <c r="P81" i="7" s="1"/>
  <c r="Q81" i="7" s="1"/>
  <c r="O82" i="7"/>
  <c r="P82" i="7" s="1"/>
  <c r="Q82" i="7" s="1"/>
  <c r="O83" i="7"/>
  <c r="P83" i="7" s="1"/>
  <c r="Q83" i="7" s="1"/>
  <c r="O84" i="7"/>
  <c r="P84" i="7" s="1"/>
  <c r="Q84" i="7" s="1"/>
  <c r="O85" i="7"/>
  <c r="P85" i="7" s="1"/>
  <c r="Q85" i="7" s="1"/>
  <c r="O87" i="7"/>
  <c r="O88" i="7"/>
  <c r="P88" i="7" s="1"/>
  <c r="Q88" i="7" s="1"/>
  <c r="O90" i="7"/>
  <c r="O91" i="7"/>
  <c r="P91" i="7" s="1"/>
  <c r="Q91" i="7" s="1"/>
  <c r="O92" i="7"/>
  <c r="P92" i="7" s="1"/>
  <c r="Q92" i="7" s="1"/>
  <c r="O93" i="7"/>
  <c r="P93" i="7" s="1"/>
  <c r="Q93" i="7" s="1"/>
  <c r="O94" i="7"/>
  <c r="P94" i="7" s="1"/>
  <c r="Q94" i="7" s="1"/>
  <c r="O95" i="7"/>
  <c r="P95" i="7" s="1"/>
  <c r="Q95" i="7" s="1"/>
  <c r="O98" i="7"/>
  <c r="O99" i="7"/>
  <c r="P99" i="7" s="1"/>
  <c r="Q99" i="7" s="1"/>
  <c r="O100" i="7"/>
  <c r="P100" i="7" s="1"/>
  <c r="Q100" i="7" s="1"/>
  <c r="O101" i="7"/>
  <c r="P101" i="7" s="1"/>
  <c r="Q101" i="7" s="1"/>
  <c r="O102" i="7"/>
  <c r="P102" i="7" s="1"/>
  <c r="Q102" i="7" s="1"/>
  <c r="O104" i="7"/>
  <c r="O105" i="7"/>
  <c r="P105" i="7" s="1"/>
  <c r="Q105" i="7" s="1"/>
  <c r="O106" i="7"/>
  <c r="P106" i="7" s="1"/>
  <c r="Q106" i="7" s="1"/>
  <c r="O107" i="7"/>
  <c r="P107" i="7" s="1"/>
  <c r="Q107" i="7" s="1"/>
  <c r="O108" i="7"/>
  <c r="P108" i="7" s="1"/>
  <c r="Q108" i="7" s="1"/>
  <c r="O109" i="7"/>
  <c r="P109" i="7" s="1"/>
  <c r="Q109" i="7" s="1"/>
  <c r="O111" i="7"/>
  <c r="P111" i="7" s="1"/>
  <c r="Q111" i="7" s="1"/>
  <c r="O112" i="7"/>
  <c r="P112" i="7" s="1"/>
  <c r="Q112" i="7" s="1"/>
  <c r="O113" i="7"/>
  <c r="P113" i="7" s="1"/>
  <c r="Q113" i="7" s="1"/>
  <c r="O114" i="7"/>
  <c r="P114" i="7" s="1"/>
  <c r="Q114" i="7" s="1"/>
  <c r="O117" i="7"/>
  <c r="O118" i="7"/>
  <c r="P118" i="7" s="1"/>
  <c r="Q118" i="7" s="1"/>
  <c r="O119" i="7"/>
  <c r="P119" i="7" s="1"/>
  <c r="Q119" i="7" s="1"/>
  <c r="O120" i="7"/>
  <c r="P120" i="7" s="1"/>
  <c r="Q120" i="7" s="1"/>
  <c r="O122" i="7"/>
  <c r="P122" i="7" s="1"/>
  <c r="Q122" i="7" s="1"/>
  <c r="O123" i="7"/>
  <c r="P123" i="7" s="1"/>
  <c r="Q123" i="7" s="1"/>
  <c r="O124" i="7"/>
  <c r="P124" i="7" s="1"/>
  <c r="Q124" i="7" s="1"/>
  <c r="O125" i="7"/>
  <c r="P125" i="7" s="1"/>
  <c r="Q125" i="7" s="1"/>
  <c r="O127" i="7"/>
  <c r="O128" i="7"/>
  <c r="P128" i="7" s="1"/>
  <c r="Q128" i="7" s="1"/>
  <c r="O129" i="7"/>
  <c r="P129" i="7" s="1"/>
  <c r="Q129" i="7" s="1"/>
  <c r="O130" i="7"/>
  <c r="P130" i="7" s="1"/>
  <c r="Q130" i="7" s="1"/>
  <c r="O131" i="7"/>
  <c r="P131" i="7" s="1"/>
  <c r="Q131" i="7" s="1"/>
  <c r="O132" i="7"/>
  <c r="P132" i="7" s="1"/>
  <c r="Q132" i="7" s="1"/>
  <c r="O135" i="7"/>
  <c r="O136" i="7"/>
  <c r="P136" i="7" s="1"/>
  <c r="Q136" i="7" s="1"/>
  <c r="O137" i="7"/>
  <c r="P137" i="7" s="1"/>
  <c r="Q137" i="7" s="1"/>
  <c r="O138" i="7"/>
  <c r="P138" i="7" s="1"/>
  <c r="Q138" i="7" s="1"/>
  <c r="O139" i="7"/>
  <c r="P139" i="7" s="1"/>
  <c r="Q139" i="7" s="1"/>
  <c r="O141" i="7"/>
  <c r="O142" i="7"/>
  <c r="P142" i="7" s="1"/>
  <c r="Q142" i="7" s="1"/>
  <c r="O144" i="7"/>
  <c r="O145" i="7"/>
  <c r="P145" i="7" s="1"/>
  <c r="Q145" i="7" s="1"/>
  <c r="O146" i="7"/>
  <c r="P146" i="7" s="1"/>
  <c r="Q146" i="7" s="1"/>
  <c r="O147" i="7"/>
  <c r="P147" i="7" s="1"/>
  <c r="Q147" i="7" s="1"/>
  <c r="K81" i="7"/>
  <c r="L81" i="7" s="1"/>
  <c r="M81" i="7" s="1"/>
  <c r="K82" i="7"/>
  <c r="L82" i="7" s="1"/>
  <c r="M82" i="7" s="1"/>
  <c r="K83" i="7"/>
  <c r="L83" i="7" s="1"/>
  <c r="M83" i="7" s="1"/>
  <c r="K84" i="7"/>
  <c r="L84" i="7" s="1"/>
  <c r="M84" i="7" s="1"/>
  <c r="K85" i="7"/>
  <c r="L85" i="7" s="1"/>
  <c r="M85" i="7" s="1"/>
  <c r="K87" i="7"/>
  <c r="K88" i="7"/>
  <c r="L88" i="7" s="1"/>
  <c r="M88" i="7" s="1"/>
  <c r="K90" i="7"/>
  <c r="K91" i="7"/>
  <c r="L91" i="7" s="1"/>
  <c r="M91" i="7" s="1"/>
  <c r="K92" i="7"/>
  <c r="L92" i="7" s="1"/>
  <c r="M92" i="7" s="1"/>
  <c r="K93" i="7"/>
  <c r="L93" i="7" s="1"/>
  <c r="M93" i="7" s="1"/>
  <c r="K94" i="7"/>
  <c r="L94" i="7" s="1"/>
  <c r="M94" i="7" s="1"/>
  <c r="K95" i="7"/>
  <c r="L95" i="7" s="1"/>
  <c r="M95" i="7" s="1"/>
  <c r="K98" i="7"/>
  <c r="K99" i="7"/>
  <c r="L99" i="7" s="1"/>
  <c r="M99" i="7" s="1"/>
  <c r="K100" i="7"/>
  <c r="L100" i="7" s="1"/>
  <c r="M100" i="7" s="1"/>
  <c r="K101" i="7"/>
  <c r="L101" i="7" s="1"/>
  <c r="M101" i="7" s="1"/>
  <c r="K102" i="7"/>
  <c r="L102" i="7" s="1"/>
  <c r="M102" i="7" s="1"/>
  <c r="K104" i="7"/>
  <c r="K105" i="7"/>
  <c r="L105" i="7" s="1"/>
  <c r="M105" i="7" s="1"/>
  <c r="K106" i="7"/>
  <c r="L106" i="7" s="1"/>
  <c r="M106" i="7" s="1"/>
  <c r="K107" i="7"/>
  <c r="L107" i="7" s="1"/>
  <c r="M107" i="7" s="1"/>
  <c r="K108" i="7"/>
  <c r="L108" i="7" s="1"/>
  <c r="M108" i="7" s="1"/>
  <c r="K109" i="7"/>
  <c r="L109" i="7" s="1"/>
  <c r="M109" i="7" s="1"/>
  <c r="K111" i="7"/>
  <c r="K112" i="7"/>
  <c r="L112" i="7" s="1"/>
  <c r="M112" i="7" s="1"/>
  <c r="K113" i="7"/>
  <c r="L113" i="7" s="1"/>
  <c r="M113" i="7" s="1"/>
  <c r="K114" i="7"/>
  <c r="L114" i="7" s="1"/>
  <c r="M114" i="7" s="1"/>
  <c r="K117" i="7"/>
  <c r="K118" i="7"/>
  <c r="L118" i="7" s="1"/>
  <c r="M118" i="7" s="1"/>
  <c r="K119" i="7"/>
  <c r="L119" i="7" s="1"/>
  <c r="M119" i="7" s="1"/>
  <c r="K120" i="7"/>
  <c r="L120" i="7" s="1"/>
  <c r="M120" i="7" s="1"/>
  <c r="K122" i="7"/>
  <c r="K123" i="7"/>
  <c r="L123" i="7" s="1"/>
  <c r="M123" i="7" s="1"/>
  <c r="K124" i="7"/>
  <c r="L124" i="7" s="1"/>
  <c r="M124" i="7" s="1"/>
  <c r="K125" i="7"/>
  <c r="L125" i="7" s="1"/>
  <c r="M125" i="7" s="1"/>
  <c r="K127" i="7"/>
  <c r="K128" i="7"/>
  <c r="L128" i="7" s="1"/>
  <c r="M128" i="7" s="1"/>
  <c r="K129" i="7"/>
  <c r="L129" i="7" s="1"/>
  <c r="M129" i="7" s="1"/>
  <c r="K130" i="7"/>
  <c r="L130" i="7" s="1"/>
  <c r="M130" i="7" s="1"/>
  <c r="K131" i="7"/>
  <c r="L131" i="7" s="1"/>
  <c r="M131" i="7" s="1"/>
  <c r="K132" i="7"/>
  <c r="L132" i="7" s="1"/>
  <c r="M132" i="7" s="1"/>
  <c r="K135" i="7"/>
  <c r="L135" i="7" s="1"/>
  <c r="M135" i="7" s="1"/>
  <c r="K136" i="7"/>
  <c r="L136" i="7" s="1"/>
  <c r="M136" i="7" s="1"/>
  <c r="K137" i="7"/>
  <c r="L137" i="7" s="1"/>
  <c r="M137" i="7" s="1"/>
  <c r="K138" i="7"/>
  <c r="L138" i="7" s="1"/>
  <c r="M138" i="7" s="1"/>
  <c r="K139" i="7"/>
  <c r="L139" i="7" s="1"/>
  <c r="M139" i="7" s="1"/>
  <c r="K141" i="7"/>
  <c r="K142" i="7"/>
  <c r="L142" i="7" s="1"/>
  <c r="M142" i="7" s="1"/>
  <c r="K144" i="7"/>
  <c r="L144" i="7" s="1"/>
  <c r="M144" i="7" s="1"/>
  <c r="K145" i="7"/>
  <c r="L145" i="7" s="1"/>
  <c r="M145" i="7" s="1"/>
  <c r="K146" i="7"/>
  <c r="L146" i="7" s="1"/>
  <c r="M146" i="7" s="1"/>
  <c r="K147" i="7"/>
  <c r="L147" i="7" s="1"/>
  <c r="M147" i="7" s="1"/>
  <c r="G81" i="7"/>
  <c r="H81" i="7" s="1"/>
  <c r="I81" i="7" s="1"/>
  <c r="G82" i="7"/>
  <c r="H82" i="7" s="1"/>
  <c r="I82" i="7" s="1"/>
  <c r="G83" i="7"/>
  <c r="H83" i="7" s="1"/>
  <c r="I83" i="7" s="1"/>
  <c r="G84" i="7"/>
  <c r="G85" i="7"/>
  <c r="H85" i="7" s="1"/>
  <c r="I85" i="7" s="1"/>
  <c r="G87" i="7"/>
  <c r="G88" i="7"/>
  <c r="G90" i="7"/>
  <c r="H90" i="7" s="1"/>
  <c r="I90" i="7" s="1"/>
  <c r="G91" i="7"/>
  <c r="H91" i="7" s="1"/>
  <c r="I91" i="7" s="1"/>
  <c r="G92" i="7"/>
  <c r="G93" i="7"/>
  <c r="G94" i="7"/>
  <c r="H94" i="7" s="1"/>
  <c r="I94" i="7" s="1"/>
  <c r="G95" i="7"/>
  <c r="H95" i="7" s="1"/>
  <c r="I95" i="7" s="1"/>
  <c r="G98" i="7"/>
  <c r="G99" i="7"/>
  <c r="H99" i="7" s="1"/>
  <c r="I99" i="7" s="1"/>
  <c r="G100" i="7"/>
  <c r="G101" i="7"/>
  <c r="G102" i="7"/>
  <c r="H102" i="7" s="1"/>
  <c r="I102" i="7" s="1"/>
  <c r="G104" i="7"/>
  <c r="G103" i="7" s="1"/>
  <c r="H103" i="7" s="1"/>
  <c r="I103" i="7" s="1"/>
  <c r="G105" i="7"/>
  <c r="G106" i="7"/>
  <c r="H106" i="7" s="1"/>
  <c r="I106" i="7" s="1"/>
  <c r="G107" i="7"/>
  <c r="H107" i="7" s="1"/>
  <c r="I107" i="7" s="1"/>
  <c r="G108" i="7"/>
  <c r="G109" i="7"/>
  <c r="G111" i="7"/>
  <c r="G112" i="7"/>
  <c r="G113" i="7"/>
  <c r="G114" i="7"/>
  <c r="H114" i="7" s="1"/>
  <c r="I114" i="7" s="1"/>
  <c r="G117" i="7"/>
  <c r="G118" i="7"/>
  <c r="H118" i="7" s="1"/>
  <c r="I118" i="7" s="1"/>
  <c r="G119" i="7"/>
  <c r="H119" i="7" s="1"/>
  <c r="I119" i="7" s="1"/>
  <c r="G120" i="7"/>
  <c r="G122" i="7"/>
  <c r="G123" i="7"/>
  <c r="H123" i="7" s="1"/>
  <c r="I123" i="7" s="1"/>
  <c r="G124" i="7"/>
  <c r="G125" i="7"/>
  <c r="G127" i="7"/>
  <c r="G128" i="7"/>
  <c r="G129" i="7"/>
  <c r="G130" i="7"/>
  <c r="H130" i="7" s="1"/>
  <c r="I130" i="7" s="1"/>
  <c r="G131" i="7"/>
  <c r="H131" i="7" s="1"/>
  <c r="I131" i="7" s="1"/>
  <c r="G132" i="7"/>
  <c r="G135" i="7"/>
  <c r="G136" i="7"/>
  <c r="G137" i="7"/>
  <c r="G138" i="7"/>
  <c r="H138" i="7" s="1"/>
  <c r="I138" i="7" s="1"/>
  <c r="G139" i="7"/>
  <c r="H139" i="7" s="1"/>
  <c r="I139" i="7" s="1"/>
  <c r="G141" i="7"/>
  <c r="G142" i="7"/>
  <c r="H142" i="7" s="1"/>
  <c r="I142" i="7" s="1"/>
  <c r="G144" i="7"/>
  <c r="G145" i="7"/>
  <c r="G146" i="7"/>
  <c r="H146" i="7" s="1"/>
  <c r="I146" i="7" s="1"/>
  <c r="G147" i="7"/>
  <c r="H147" i="7" s="1"/>
  <c r="I147" i="7" s="1"/>
  <c r="W80" i="7"/>
  <c r="X80" i="7" s="1"/>
  <c r="Y80" i="7" s="1"/>
  <c r="S80" i="7"/>
  <c r="O80" i="7"/>
  <c r="K80" i="7"/>
  <c r="G80" i="7"/>
  <c r="G79" i="7" s="1"/>
  <c r="C80" i="7"/>
  <c r="B80" i="7"/>
  <c r="W10" i="7"/>
  <c r="X10" i="7" s="1"/>
  <c r="Y10" i="7" s="1"/>
  <c r="W11" i="7"/>
  <c r="X11" i="7" s="1"/>
  <c r="Y11" i="7" s="1"/>
  <c r="W12" i="7"/>
  <c r="X12" i="7" s="1"/>
  <c r="Y12" i="7" s="1"/>
  <c r="W13" i="7"/>
  <c r="X13" i="7" s="1"/>
  <c r="Y13" i="7" s="1"/>
  <c r="W14" i="7"/>
  <c r="X14" i="7" s="1"/>
  <c r="Y14" i="7" s="1"/>
  <c r="W16" i="7"/>
  <c r="W17" i="7"/>
  <c r="X17" i="7" s="1"/>
  <c r="Y17" i="7" s="1"/>
  <c r="W19" i="7"/>
  <c r="W20" i="7"/>
  <c r="X20" i="7" s="1"/>
  <c r="Y20" i="7" s="1"/>
  <c r="W21" i="7"/>
  <c r="X21" i="7" s="1"/>
  <c r="Y21" i="7" s="1"/>
  <c r="W22" i="7"/>
  <c r="X22" i="7" s="1"/>
  <c r="Y22" i="7" s="1"/>
  <c r="W23" i="7"/>
  <c r="X23" i="7" s="1"/>
  <c r="Y23" i="7" s="1"/>
  <c r="W24" i="7"/>
  <c r="X24" i="7" s="1"/>
  <c r="Y24" i="7" s="1"/>
  <c r="W27" i="7"/>
  <c r="W28" i="7"/>
  <c r="X28" i="7" s="1"/>
  <c r="Y28" i="7" s="1"/>
  <c r="W29" i="7"/>
  <c r="X29" i="7" s="1"/>
  <c r="Y29" i="7" s="1"/>
  <c r="W30" i="7"/>
  <c r="X30" i="7" s="1"/>
  <c r="Y30" i="7" s="1"/>
  <c r="W31" i="7"/>
  <c r="X31" i="7" s="1"/>
  <c r="Y31" i="7" s="1"/>
  <c r="W33" i="7"/>
  <c r="W34" i="7"/>
  <c r="X34" i="7" s="1"/>
  <c r="Y34" i="7" s="1"/>
  <c r="W35" i="7"/>
  <c r="X35" i="7" s="1"/>
  <c r="Y35" i="7" s="1"/>
  <c r="W36" i="7"/>
  <c r="X36" i="7" s="1"/>
  <c r="Y36" i="7" s="1"/>
  <c r="W37" i="7"/>
  <c r="X37" i="7" s="1"/>
  <c r="Y37" i="7" s="1"/>
  <c r="W38" i="7"/>
  <c r="X38" i="7" s="1"/>
  <c r="Y38" i="7" s="1"/>
  <c r="W40" i="7"/>
  <c r="W41" i="7"/>
  <c r="X41" i="7" s="1"/>
  <c r="Y41" i="7" s="1"/>
  <c r="W42" i="7"/>
  <c r="X42" i="7" s="1"/>
  <c r="Y42" i="7" s="1"/>
  <c r="W43" i="7"/>
  <c r="X43" i="7" s="1"/>
  <c r="Y43" i="7" s="1"/>
  <c r="W46" i="7"/>
  <c r="W47" i="7"/>
  <c r="X47" i="7" s="1"/>
  <c r="Y47" i="7" s="1"/>
  <c r="W48" i="7"/>
  <c r="X48" i="7" s="1"/>
  <c r="Y48" i="7" s="1"/>
  <c r="W49" i="7"/>
  <c r="X49" i="7" s="1"/>
  <c r="Y49" i="7" s="1"/>
  <c r="W51" i="7"/>
  <c r="W52" i="7"/>
  <c r="X52" i="7" s="1"/>
  <c r="Y52" i="7" s="1"/>
  <c r="W53" i="7"/>
  <c r="X53" i="7" s="1"/>
  <c r="Y53" i="7" s="1"/>
  <c r="W54" i="7"/>
  <c r="X54" i="7" s="1"/>
  <c r="Y54" i="7" s="1"/>
  <c r="W56" i="7"/>
  <c r="W57" i="7"/>
  <c r="X57" i="7" s="1"/>
  <c r="Y57" i="7" s="1"/>
  <c r="W58" i="7"/>
  <c r="X58" i="7" s="1"/>
  <c r="Y58" i="7" s="1"/>
  <c r="W59" i="7"/>
  <c r="X59" i="7" s="1"/>
  <c r="Y59" i="7" s="1"/>
  <c r="W60" i="7"/>
  <c r="X60" i="7" s="1"/>
  <c r="Y60" i="7" s="1"/>
  <c r="W61" i="7"/>
  <c r="X61" i="7" s="1"/>
  <c r="Y61" i="7" s="1"/>
  <c r="W64" i="7"/>
  <c r="X64" i="7" s="1"/>
  <c r="Y64" i="7" s="1"/>
  <c r="W65" i="7"/>
  <c r="X65" i="7" s="1"/>
  <c r="Y65" i="7" s="1"/>
  <c r="W66" i="7"/>
  <c r="X66" i="7" s="1"/>
  <c r="Y66" i="7" s="1"/>
  <c r="W67" i="7"/>
  <c r="X67" i="7" s="1"/>
  <c r="Y67" i="7" s="1"/>
  <c r="W68" i="7"/>
  <c r="X68" i="7" s="1"/>
  <c r="Y68" i="7" s="1"/>
  <c r="W70" i="7"/>
  <c r="X70" i="7" s="1"/>
  <c r="Y70" i="7" s="1"/>
  <c r="W71" i="7"/>
  <c r="X71" i="7" s="1"/>
  <c r="Y71" i="7" s="1"/>
  <c r="W73" i="7"/>
  <c r="X73" i="7" s="1"/>
  <c r="Y73" i="7" s="1"/>
  <c r="W74" i="7"/>
  <c r="X74" i="7" s="1"/>
  <c r="Y74" i="7" s="1"/>
  <c r="W75" i="7"/>
  <c r="X75" i="7" s="1"/>
  <c r="Y75" i="7" s="1"/>
  <c r="W76" i="7"/>
  <c r="X76" i="7" s="1"/>
  <c r="Y76" i="7" s="1"/>
  <c r="S10" i="7"/>
  <c r="T10" i="7" s="1"/>
  <c r="U10" i="7" s="1"/>
  <c r="S11" i="7"/>
  <c r="T11" i="7" s="1"/>
  <c r="U11" i="7" s="1"/>
  <c r="S12" i="7"/>
  <c r="T12" i="7" s="1"/>
  <c r="U12" i="7" s="1"/>
  <c r="S13" i="7"/>
  <c r="T13" i="7" s="1"/>
  <c r="U13" i="7" s="1"/>
  <c r="S14" i="7"/>
  <c r="T14" i="7" s="1"/>
  <c r="U14" i="7" s="1"/>
  <c r="S16" i="7"/>
  <c r="S17" i="7"/>
  <c r="T17" i="7" s="1"/>
  <c r="U17" i="7" s="1"/>
  <c r="S19" i="7"/>
  <c r="S20" i="7"/>
  <c r="T20" i="7" s="1"/>
  <c r="U20" i="7" s="1"/>
  <c r="S21" i="7"/>
  <c r="T21" i="7" s="1"/>
  <c r="U21" i="7" s="1"/>
  <c r="S22" i="7"/>
  <c r="T22" i="7" s="1"/>
  <c r="U22" i="7" s="1"/>
  <c r="S23" i="7"/>
  <c r="T23" i="7" s="1"/>
  <c r="U23" i="7" s="1"/>
  <c r="S24" i="7"/>
  <c r="T24" i="7" s="1"/>
  <c r="U24" i="7" s="1"/>
  <c r="S27" i="7"/>
  <c r="S28" i="7"/>
  <c r="T28" i="7" s="1"/>
  <c r="U28" i="7" s="1"/>
  <c r="S29" i="7"/>
  <c r="T29" i="7" s="1"/>
  <c r="U29" i="7" s="1"/>
  <c r="S30" i="7"/>
  <c r="T30" i="7" s="1"/>
  <c r="U30" i="7" s="1"/>
  <c r="S31" i="7"/>
  <c r="T31" i="7" s="1"/>
  <c r="U31" i="7" s="1"/>
  <c r="S33" i="7"/>
  <c r="T33" i="7" s="1"/>
  <c r="U33" i="7" s="1"/>
  <c r="S34" i="7"/>
  <c r="T34" i="7" s="1"/>
  <c r="U34" i="7" s="1"/>
  <c r="S35" i="7"/>
  <c r="T35" i="7" s="1"/>
  <c r="U35" i="7" s="1"/>
  <c r="S36" i="7"/>
  <c r="T36" i="7" s="1"/>
  <c r="U36" i="7" s="1"/>
  <c r="S37" i="7"/>
  <c r="T37" i="7" s="1"/>
  <c r="U37" i="7" s="1"/>
  <c r="S38" i="7"/>
  <c r="T38" i="7" s="1"/>
  <c r="U38" i="7" s="1"/>
  <c r="S40" i="7"/>
  <c r="T40" i="7" s="1"/>
  <c r="U40" i="7" s="1"/>
  <c r="S41" i="7"/>
  <c r="T41" i="7" s="1"/>
  <c r="U41" i="7" s="1"/>
  <c r="S42" i="7"/>
  <c r="T42" i="7" s="1"/>
  <c r="U42" i="7" s="1"/>
  <c r="S43" i="7"/>
  <c r="T43" i="7" s="1"/>
  <c r="U43" i="7" s="1"/>
  <c r="S46" i="7"/>
  <c r="T46" i="7" s="1"/>
  <c r="U46" i="7" s="1"/>
  <c r="S47" i="7"/>
  <c r="T47" i="7" s="1"/>
  <c r="U47" i="7" s="1"/>
  <c r="S48" i="7"/>
  <c r="T48" i="7" s="1"/>
  <c r="U48" i="7" s="1"/>
  <c r="S49" i="7"/>
  <c r="T49" i="7" s="1"/>
  <c r="U49" i="7" s="1"/>
  <c r="S51" i="7"/>
  <c r="T51" i="7" s="1"/>
  <c r="U51" i="7" s="1"/>
  <c r="S52" i="7"/>
  <c r="T52" i="7" s="1"/>
  <c r="U52" i="7" s="1"/>
  <c r="S53" i="7"/>
  <c r="T53" i="7" s="1"/>
  <c r="U53" i="7" s="1"/>
  <c r="S54" i="7"/>
  <c r="T54" i="7" s="1"/>
  <c r="U54" i="7" s="1"/>
  <c r="S56" i="7"/>
  <c r="T56" i="7" s="1"/>
  <c r="U56" i="7" s="1"/>
  <c r="S57" i="7"/>
  <c r="T57" i="7" s="1"/>
  <c r="U57" i="7" s="1"/>
  <c r="S58" i="7"/>
  <c r="T58" i="7" s="1"/>
  <c r="U58" i="7" s="1"/>
  <c r="S59" i="7"/>
  <c r="T59" i="7" s="1"/>
  <c r="U59" i="7" s="1"/>
  <c r="S60" i="7"/>
  <c r="T60" i="7" s="1"/>
  <c r="U60" i="7" s="1"/>
  <c r="S61" i="7"/>
  <c r="T61" i="7" s="1"/>
  <c r="U61" i="7" s="1"/>
  <c r="S64" i="7"/>
  <c r="S65" i="7"/>
  <c r="T65" i="7" s="1"/>
  <c r="U65" i="7" s="1"/>
  <c r="S66" i="7"/>
  <c r="T66" i="7" s="1"/>
  <c r="U66" i="7" s="1"/>
  <c r="S67" i="7"/>
  <c r="T67" i="7" s="1"/>
  <c r="U67" i="7" s="1"/>
  <c r="S68" i="7"/>
  <c r="T68" i="7" s="1"/>
  <c r="U68" i="7" s="1"/>
  <c r="S70" i="7"/>
  <c r="S71" i="7"/>
  <c r="T71" i="7" s="1"/>
  <c r="U71" i="7" s="1"/>
  <c r="S73" i="7"/>
  <c r="S74" i="7"/>
  <c r="T74" i="7" s="1"/>
  <c r="U74" i="7" s="1"/>
  <c r="S75" i="7"/>
  <c r="T75" i="7" s="1"/>
  <c r="U75" i="7" s="1"/>
  <c r="S76" i="7"/>
  <c r="T76" i="7" s="1"/>
  <c r="U76" i="7" s="1"/>
  <c r="O10" i="7"/>
  <c r="P10" i="7" s="1"/>
  <c r="Q10" i="7" s="1"/>
  <c r="O11" i="7"/>
  <c r="P11" i="7" s="1"/>
  <c r="Q11" i="7" s="1"/>
  <c r="O12" i="7"/>
  <c r="P12" i="7" s="1"/>
  <c r="Q12" i="7" s="1"/>
  <c r="O13" i="7"/>
  <c r="P13" i="7" s="1"/>
  <c r="Q13" i="7" s="1"/>
  <c r="O14" i="7"/>
  <c r="P14" i="7" s="1"/>
  <c r="Q14" i="7" s="1"/>
  <c r="O16" i="7"/>
  <c r="O17" i="7"/>
  <c r="P17" i="7" s="1"/>
  <c r="Q17" i="7" s="1"/>
  <c r="O19" i="7"/>
  <c r="O20" i="7"/>
  <c r="P20" i="7" s="1"/>
  <c r="Q20" i="7" s="1"/>
  <c r="O21" i="7"/>
  <c r="P21" i="7" s="1"/>
  <c r="Q21" i="7" s="1"/>
  <c r="O22" i="7"/>
  <c r="P22" i="7" s="1"/>
  <c r="Q22" i="7" s="1"/>
  <c r="O23" i="7"/>
  <c r="P23" i="7" s="1"/>
  <c r="Q23" i="7" s="1"/>
  <c r="O24" i="7"/>
  <c r="P24" i="7" s="1"/>
  <c r="Q24" i="7" s="1"/>
  <c r="O27" i="7"/>
  <c r="O28" i="7"/>
  <c r="P28" i="7" s="1"/>
  <c r="Q28" i="7" s="1"/>
  <c r="O29" i="7"/>
  <c r="P29" i="7" s="1"/>
  <c r="Q29" i="7" s="1"/>
  <c r="O30" i="7"/>
  <c r="P30" i="7" s="1"/>
  <c r="Q30" i="7" s="1"/>
  <c r="O31" i="7"/>
  <c r="P31" i="7" s="1"/>
  <c r="Q31" i="7" s="1"/>
  <c r="O33" i="7"/>
  <c r="O34" i="7"/>
  <c r="P34" i="7" s="1"/>
  <c r="Q34" i="7" s="1"/>
  <c r="O35" i="7"/>
  <c r="P35" i="7" s="1"/>
  <c r="Q35" i="7" s="1"/>
  <c r="O36" i="7"/>
  <c r="P36" i="7" s="1"/>
  <c r="Q36" i="7" s="1"/>
  <c r="O37" i="7"/>
  <c r="P37" i="7" s="1"/>
  <c r="Q37" i="7" s="1"/>
  <c r="O38" i="7"/>
  <c r="P38" i="7" s="1"/>
  <c r="Q38" i="7" s="1"/>
  <c r="O40" i="7"/>
  <c r="O41" i="7"/>
  <c r="P41" i="7" s="1"/>
  <c r="Q41" i="7" s="1"/>
  <c r="O42" i="7"/>
  <c r="P42" i="7" s="1"/>
  <c r="Q42" i="7" s="1"/>
  <c r="O43" i="7"/>
  <c r="P43" i="7" s="1"/>
  <c r="Q43" i="7" s="1"/>
  <c r="O46" i="7"/>
  <c r="O47" i="7"/>
  <c r="P47" i="7" s="1"/>
  <c r="Q47" i="7" s="1"/>
  <c r="O48" i="7"/>
  <c r="P48" i="7" s="1"/>
  <c r="Q48" i="7" s="1"/>
  <c r="O49" i="7"/>
  <c r="P49" i="7" s="1"/>
  <c r="Q49" i="7" s="1"/>
  <c r="O51" i="7"/>
  <c r="O52" i="7"/>
  <c r="P52" i="7" s="1"/>
  <c r="Q52" i="7" s="1"/>
  <c r="O53" i="7"/>
  <c r="P53" i="7" s="1"/>
  <c r="Q53" i="7" s="1"/>
  <c r="O54" i="7"/>
  <c r="P54" i="7" s="1"/>
  <c r="Q54" i="7" s="1"/>
  <c r="O56" i="7"/>
  <c r="O57" i="7"/>
  <c r="P57" i="7" s="1"/>
  <c r="Q57" i="7" s="1"/>
  <c r="O58" i="7"/>
  <c r="P58" i="7" s="1"/>
  <c r="Q58" i="7" s="1"/>
  <c r="O59" i="7"/>
  <c r="P59" i="7" s="1"/>
  <c r="Q59" i="7" s="1"/>
  <c r="O60" i="7"/>
  <c r="P60" i="7" s="1"/>
  <c r="Q60" i="7" s="1"/>
  <c r="O61" i="7"/>
  <c r="P61" i="7" s="1"/>
  <c r="Q61" i="7" s="1"/>
  <c r="O64" i="7"/>
  <c r="P64" i="7" s="1"/>
  <c r="Q64" i="7" s="1"/>
  <c r="O65" i="7"/>
  <c r="P65" i="7" s="1"/>
  <c r="Q65" i="7" s="1"/>
  <c r="O66" i="7"/>
  <c r="P66" i="7" s="1"/>
  <c r="Q66" i="7" s="1"/>
  <c r="O67" i="7"/>
  <c r="P67" i="7" s="1"/>
  <c r="Q67" i="7" s="1"/>
  <c r="O68" i="7"/>
  <c r="P68" i="7" s="1"/>
  <c r="Q68" i="7" s="1"/>
  <c r="O70" i="7"/>
  <c r="P70" i="7" s="1"/>
  <c r="Q70" i="7" s="1"/>
  <c r="O71" i="7"/>
  <c r="P71" i="7" s="1"/>
  <c r="Q71" i="7" s="1"/>
  <c r="O73" i="7"/>
  <c r="O74" i="7"/>
  <c r="P74" i="7" s="1"/>
  <c r="Q74" i="7" s="1"/>
  <c r="O75" i="7"/>
  <c r="P75" i="7" s="1"/>
  <c r="Q75" i="7" s="1"/>
  <c r="O76" i="7"/>
  <c r="P76" i="7" s="1"/>
  <c r="Q76" i="7" s="1"/>
  <c r="K10" i="7"/>
  <c r="L10" i="7" s="1"/>
  <c r="M10" i="7" s="1"/>
  <c r="K11" i="7"/>
  <c r="L11" i="7" s="1"/>
  <c r="M11" i="7" s="1"/>
  <c r="K12" i="7"/>
  <c r="L12" i="7" s="1"/>
  <c r="M12" i="7" s="1"/>
  <c r="K13" i="7"/>
  <c r="L13" i="7" s="1"/>
  <c r="M13" i="7" s="1"/>
  <c r="K14" i="7"/>
  <c r="L14" i="7" s="1"/>
  <c r="M14" i="7" s="1"/>
  <c r="K16" i="7"/>
  <c r="K17" i="7"/>
  <c r="L17" i="7" s="1"/>
  <c r="M17" i="7" s="1"/>
  <c r="K19" i="7"/>
  <c r="K20" i="7"/>
  <c r="L20" i="7" s="1"/>
  <c r="M20" i="7" s="1"/>
  <c r="K21" i="7"/>
  <c r="L21" i="7" s="1"/>
  <c r="M21" i="7" s="1"/>
  <c r="K22" i="7"/>
  <c r="L22" i="7" s="1"/>
  <c r="M22" i="7" s="1"/>
  <c r="K23" i="7"/>
  <c r="L23" i="7" s="1"/>
  <c r="M23" i="7" s="1"/>
  <c r="K24" i="7"/>
  <c r="L24" i="7" s="1"/>
  <c r="M24" i="7" s="1"/>
  <c r="K27" i="7"/>
  <c r="K28" i="7"/>
  <c r="L28" i="7" s="1"/>
  <c r="M28" i="7" s="1"/>
  <c r="K29" i="7"/>
  <c r="L29" i="7" s="1"/>
  <c r="M29" i="7" s="1"/>
  <c r="K30" i="7"/>
  <c r="L30" i="7" s="1"/>
  <c r="M30" i="7" s="1"/>
  <c r="K31" i="7"/>
  <c r="L31" i="7" s="1"/>
  <c r="M31" i="7" s="1"/>
  <c r="K33" i="7"/>
  <c r="K34" i="7"/>
  <c r="L34" i="7" s="1"/>
  <c r="M34" i="7" s="1"/>
  <c r="K35" i="7"/>
  <c r="L35" i="7" s="1"/>
  <c r="M35" i="7" s="1"/>
  <c r="K36" i="7"/>
  <c r="L36" i="7" s="1"/>
  <c r="M36" i="7" s="1"/>
  <c r="K37" i="7"/>
  <c r="L37" i="7" s="1"/>
  <c r="M37" i="7" s="1"/>
  <c r="K38" i="7"/>
  <c r="L38" i="7" s="1"/>
  <c r="M38" i="7" s="1"/>
  <c r="K40" i="7"/>
  <c r="L40" i="7" s="1"/>
  <c r="M40" i="7" s="1"/>
  <c r="K41" i="7"/>
  <c r="L41" i="7" s="1"/>
  <c r="M41" i="7" s="1"/>
  <c r="K42" i="7"/>
  <c r="L42" i="7" s="1"/>
  <c r="M42" i="7" s="1"/>
  <c r="K43" i="7"/>
  <c r="L43" i="7" s="1"/>
  <c r="M43" i="7" s="1"/>
  <c r="K46" i="7"/>
  <c r="L46" i="7" s="1"/>
  <c r="M46" i="7" s="1"/>
  <c r="K47" i="7"/>
  <c r="L47" i="7" s="1"/>
  <c r="M47" i="7" s="1"/>
  <c r="K48" i="7"/>
  <c r="L48" i="7" s="1"/>
  <c r="M48" i="7" s="1"/>
  <c r="K49" i="7"/>
  <c r="L49" i="7" s="1"/>
  <c r="M49" i="7" s="1"/>
  <c r="K51" i="7"/>
  <c r="L51" i="7" s="1"/>
  <c r="M51" i="7" s="1"/>
  <c r="K52" i="7"/>
  <c r="L52" i="7" s="1"/>
  <c r="M52" i="7" s="1"/>
  <c r="K53" i="7"/>
  <c r="L53" i="7" s="1"/>
  <c r="M53" i="7" s="1"/>
  <c r="K54" i="7"/>
  <c r="L54" i="7" s="1"/>
  <c r="M54" i="7" s="1"/>
  <c r="K56" i="7"/>
  <c r="L56" i="7" s="1"/>
  <c r="M56" i="7" s="1"/>
  <c r="K57" i="7"/>
  <c r="L57" i="7" s="1"/>
  <c r="M57" i="7" s="1"/>
  <c r="K58" i="7"/>
  <c r="L58" i="7" s="1"/>
  <c r="M58" i="7" s="1"/>
  <c r="K59" i="7"/>
  <c r="L59" i="7" s="1"/>
  <c r="M59" i="7" s="1"/>
  <c r="K60" i="7"/>
  <c r="L60" i="7" s="1"/>
  <c r="M60" i="7" s="1"/>
  <c r="K61" i="7"/>
  <c r="L61" i="7" s="1"/>
  <c r="M61" i="7" s="1"/>
  <c r="K64" i="7"/>
  <c r="K65" i="7"/>
  <c r="L65" i="7" s="1"/>
  <c r="M65" i="7" s="1"/>
  <c r="K66" i="7"/>
  <c r="L66" i="7" s="1"/>
  <c r="M66" i="7" s="1"/>
  <c r="K67" i="7"/>
  <c r="L67" i="7" s="1"/>
  <c r="M67" i="7" s="1"/>
  <c r="K68" i="7"/>
  <c r="L68" i="7" s="1"/>
  <c r="M68" i="7" s="1"/>
  <c r="K70" i="7"/>
  <c r="K71" i="7"/>
  <c r="L71" i="7" s="1"/>
  <c r="M71" i="7" s="1"/>
  <c r="K73" i="7"/>
  <c r="K74" i="7"/>
  <c r="L74" i="7" s="1"/>
  <c r="M74" i="7" s="1"/>
  <c r="K75" i="7"/>
  <c r="L75" i="7" s="1"/>
  <c r="M75" i="7" s="1"/>
  <c r="K76" i="7"/>
  <c r="L76" i="7" s="1"/>
  <c r="M76" i="7" s="1"/>
  <c r="G10" i="7"/>
  <c r="H10" i="7" s="1"/>
  <c r="I10" i="7" s="1"/>
  <c r="G11" i="7"/>
  <c r="H11" i="7" s="1"/>
  <c r="I11" i="7" s="1"/>
  <c r="G12" i="7"/>
  <c r="H12" i="7" s="1"/>
  <c r="I12" i="7" s="1"/>
  <c r="G13" i="7"/>
  <c r="H13" i="7" s="1"/>
  <c r="I13" i="7" s="1"/>
  <c r="G14" i="7"/>
  <c r="H14" i="7" s="1"/>
  <c r="I14" i="7" s="1"/>
  <c r="G16" i="7"/>
  <c r="H16" i="7" s="1"/>
  <c r="I16" i="7" s="1"/>
  <c r="G17" i="7"/>
  <c r="H17" i="7" s="1"/>
  <c r="I17" i="7" s="1"/>
  <c r="G19" i="7"/>
  <c r="G20" i="7"/>
  <c r="H20" i="7" s="1"/>
  <c r="I20" i="7" s="1"/>
  <c r="G21" i="7"/>
  <c r="H21" i="7" s="1"/>
  <c r="I21" i="7" s="1"/>
  <c r="G22" i="7"/>
  <c r="H22" i="7" s="1"/>
  <c r="I22" i="7" s="1"/>
  <c r="G23" i="7"/>
  <c r="H23" i="7" s="1"/>
  <c r="I23" i="7" s="1"/>
  <c r="G24" i="7"/>
  <c r="H24" i="7" s="1"/>
  <c r="I24" i="7" s="1"/>
  <c r="G27" i="7"/>
  <c r="G28" i="7"/>
  <c r="H28" i="7" s="1"/>
  <c r="I28" i="7" s="1"/>
  <c r="G29" i="7"/>
  <c r="H29" i="7" s="1"/>
  <c r="I29" i="7" s="1"/>
  <c r="G30" i="7"/>
  <c r="H30" i="7" s="1"/>
  <c r="I30" i="7" s="1"/>
  <c r="G31" i="7"/>
  <c r="H31" i="7" s="1"/>
  <c r="I31" i="7" s="1"/>
  <c r="G33" i="7"/>
  <c r="G34" i="7"/>
  <c r="H34" i="7" s="1"/>
  <c r="I34" i="7" s="1"/>
  <c r="G35" i="7"/>
  <c r="H35" i="7" s="1"/>
  <c r="I35" i="7" s="1"/>
  <c r="G36" i="7"/>
  <c r="H36" i="7" s="1"/>
  <c r="I36" i="7" s="1"/>
  <c r="G37" i="7"/>
  <c r="H37" i="7" s="1"/>
  <c r="I37" i="7" s="1"/>
  <c r="G38" i="7"/>
  <c r="H38" i="7" s="1"/>
  <c r="I38" i="7" s="1"/>
  <c r="G40" i="7"/>
  <c r="G41" i="7"/>
  <c r="H41" i="7" s="1"/>
  <c r="I41" i="7" s="1"/>
  <c r="G42" i="7"/>
  <c r="H42" i="7" s="1"/>
  <c r="I42" i="7" s="1"/>
  <c r="G43" i="7"/>
  <c r="H43" i="7" s="1"/>
  <c r="I43" i="7" s="1"/>
  <c r="G46" i="7"/>
  <c r="G47" i="7"/>
  <c r="H47" i="7" s="1"/>
  <c r="I47" i="7" s="1"/>
  <c r="G48" i="7"/>
  <c r="H48" i="7" s="1"/>
  <c r="I48" i="7" s="1"/>
  <c r="G49" i="7"/>
  <c r="H49" i="7" s="1"/>
  <c r="I49" i="7" s="1"/>
  <c r="G51" i="7"/>
  <c r="G52" i="7"/>
  <c r="H52" i="7" s="1"/>
  <c r="I52" i="7" s="1"/>
  <c r="G53" i="7"/>
  <c r="H53" i="7" s="1"/>
  <c r="I53" i="7" s="1"/>
  <c r="G54" i="7"/>
  <c r="H54" i="7" s="1"/>
  <c r="I54" i="7" s="1"/>
  <c r="G56" i="7"/>
  <c r="G57" i="7"/>
  <c r="H57" i="7" s="1"/>
  <c r="I57" i="7" s="1"/>
  <c r="G58" i="7"/>
  <c r="H58" i="7" s="1"/>
  <c r="I58" i="7" s="1"/>
  <c r="G59" i="7"/>
  <c r="H59" i="7" s="1"/>
  <c r="I59" i="7" s="1"/>
  <c r="G60" i="7"/>
  <c r="H60" i="7" s="1"/>
  <c r="I60" i="7" s="1"/>
  <c r="G61" i="7"/>
  <c r="H61" i="7" s="1"/>
  <c r="I61" i="7" s="1"/>
  <c r="G64" i="7"/>
  <c r="H64" i="7" s="1"/>
  <c r="I64" i="7" s="1"/>
  <c r="G65" i="7"/>
  <c r="H65" i="7" s="1"/>
  <c r="I65" i="7" s="1"/>
  <c r="G66" i="7"/>
  <c r="H66" i="7" s="1"/>
  <c r="I66" i="7" s="1"/>
  <c r="G67" i="7"/>
  <c r="H67" i="7" s="1"/>
  <c r="I67" i="7" s="1"/>
  <c r="G68" i="7"/>
  <c r="H68" i="7" s="1"/>
  <c r="I68" i="7" s="1"/>
  <c r="G70" i="7"/>
  <c r="H70" i="7" s="1"/>
  <c r="I70" i="7" s="1"/>
  <c r="G71" i="7"/>
  <c r="H71" i="7" s="1"/>
  <c r="I71" i="7" s="1"/>
  <c r="G73" i="7"/>
  <c r="G74" i="7"/>
  <c r="H74" i="7" s="1"/>
  <c r="I74" i="7" s="1"/>
  <c r="G75" i="7"/>
  <c r="H75" i="7" s="1"/>
  <c r="I75" i="7" s="1"/>
  <c r="G76" i="7"/>
  <c r="H76" i="7" s="1"/>
  <c r="I76" i="7" s="1"/>
  <c r="W9" i="7"/>
  <c r="X9" i="7" s="1"/>
  <c r="Y9" i="7" s="1"/>
  <c r="O9" i="7"/>
  <c r="P9" i="7" s="1"/>
  <c r="Q9" i="7" s="1"/>
  <c r="S9" i="7"/>
  <c r="T9" i="7" s="1"/>
  <c r="U9" i="7" s="1"/>
  <c r="K9" i="7"/>
  <c r="L9" i="7" s="1"/>
  <c r="M9" i="7" s="1"/>
  <c r="C9" i="7"/>
  <c r="D9" i="7" s="1"/>
  <c r="AB22" i="7" l="1"/>
  <c r="AC22" i="7" s="1"/>
  <c r="E22" i="7"/>
  <c r="AB9" i="7"/>
  <c r="AC9" i="7" s="1"/>
  <c r="E9" i="7"/>
  <c r="L70" i="7"/>
  <c r="M70" i="7" s="1"/>
  <c r="K69" i="7"/>
  <c r="L69" i="7" s="1"/>
  <c r="M69" i="7" s="1"/>
  <c r="T27" i="7"/>
  <c r="U27" i="7" s="1"/>
  <c r="S26" i="7"/>
  <c r="W32" i="7"/>
  <c r="X33" i="7"/>
  <c r="Y33" i="7" s="1"/>
  <c r="H51" i="7"/>
  <c r="I51" i="7" s="1"/>
  <c r="G50" i="7"/>
  <c r="H50" i="7" s="1"/>
  <c r="I50" i="7" s="1"/>
  <c r="H40" i="7"/>
  <c r="I40" i="7" s="1"/>
  <c r="G39" i="7"/>
  <c r="H39" i="7" s="1"/>
  <c r="I39" i="7" s="1"/>
  <c r="L16" i="7"/>
  <c r="M16" i="7" s="1"/>
  <c r="K15" i="7"/>
  <c r="L15" i="7" s="1"/>
  <c r="M15" i="7" s="1"/>
  <c r="P33" i="7"/>
  <c r="Q33" i="7" s="1"/>
  <c r="O32" i="7"/>
  <c r="T70" i="7"/>
  <c r="U70" i="7" s="1"/>
  <c r="S69" i="7"/>
  <c r="T69" i="7" s="1"/>
  <c r="U69" i="7" s="1"/>
  <c r="T19" i="7"/>
  <c r="U19" i="7" s="1"/>
  <c r="S18" i="7"/>
  <c r="T18" i="7" s="1"/>
  <c r="U18" i="7" s="1"/>
  <c r="X56" i="7"/>
  <c r="Y56" i="7" s="1"/>
  <c r="W55" i="7"/>
  <c r="X55" i="7" s="1"/>
  <c r="Y55" i="7" s="1"/>
  <c r="X51" i="7"/>
  <c r="Y51" i="7" s="1"/>
  <c r="W50" i="7"/>
  <c r="X50" i="7" s="1"/>
  <c r="Y50" i="7" s="1"/>
  <c r="X46" i="7"/>
  <c r="Y46" i="7" s="1"/>
  <c r="W45" i="7"/>
  <c r="X40" i="7"/>
  <c r="Y40" i="7" s="1"/>
  <c r="W39" i="7"/>
  <c r="X39" i="7" s="1"/>
  <c r="Y39" i="7" s="1"/>
  <c r="L80" i="7"/>
  <c r="M80" i="7" s="1"/>
  <c r="K79" i="7"/>
  <c r="G126" i="7"/>
  <c r="H126" i="7" s="1"/>
  <c r="I126" i="7" s="1"/>
  <c r="H127" i="7"/>
  <c r="I127" i="7" s="1"/>
  <c r="H122" i="7"/>
  <c r="I122" i="7" s="1"/>
  <c r="G121" i="7"/>
  <c r="G116" i="7"/>
  <c r="H111" i="7"/>
  <c r="I111" i="7" s="1"/>
  <c r="G110" i="7"/>
  <c r="H110" i="7" s="1"/>
  <c r="I110" i="7" s="1"/>
  <c r="L98" i="7"/>
  <c r="M98" i="7" s="1"/>
  <c r="K97" i="7"/>
  <c r="L87" i="7"/>
  <c r="M87" i="7" s="1"/>
  <c r="K86" i="7"/>
  <c r="L86" i="7" s="1"/>
  <c r="M86" i="7" s="1"/>
  <c r="P135" i="7"/>
  <c r="Q135" i="7" s="1"/>
  <c r="O134" i="7"/>
  <c r="P104" i="7"/>
  <c r="Q104" i="7" s="1"/>
  <c r="O103" i="7"/>
  <c r="P103" i="7" s="1"/>
  <c r="Q103" i="7" s="1"/>
  <c r="T141" i="7"/>
  <c r="U141" i="7" s="1"/>
  <c r="S140" i="7"/>
  <c r="T140" i="7" s="1"/>
  <c r="U140" i="7" s="1"/>
  <c r="T90" i="7"/>
  <c r="U90" i="7" s="1"/>
  <c r="S89" i="7"/>
  <c r="T89" i="7" s="1"/>
  <c r="U89" i="7" s="1"/>
  <c r="X127" i="7"/>
  <c r="Y127" i="7" s="1"/>
  <c r="W126" i="7"/>
  <c r="X126" i="7" s="1"/>
  <c r="Y126" i="7" s="1"/>
  <c r="X122" i="7"/>
  <c r="Y122" i="7" s="1"/>
  <c r="W121" i="7"/>
  <c r="X121" i="7" s="1"/>
  <c r="Y121" i="7" s="1"/>
  <c r="X117" i="7"/>
  <c r="Y117" i="7" s="1"/>
  <c r="W116" i="7"/>
  <c r="X111" i="7"/>
  <c r="Y111" i="7" s="1"/>
  <c r="W110" i="7"/>
  <c r="X110" i="7" s="1"/>
  <c r="Y110" i="7" s="1"/>
  <c r="L151" i="7"/>
  <c r="M151" i="7" s="1"/>
  <c r="K150" i="7"/>
  <c r="G197" i="7"/>
  <c r="H197" i="7" s="1"/>
  <c r="I197" i="7" s="1"/>
  <c r="H198" i="7"/>
  <c r="I198" i="7" s="1"/>
  <c r="G187" i="7"/>
  <c r="H188" i="7"/>
  <c r="I188" i="7" s="1"/>
  <c r="L215" i="7"/>
  <c r="M215" i="7" s="1"/>
  <c r="K214" i="7"/>
  <c r="L214" i="7" s="1"/>
  <c r="M214" i="7" s="1"/>
  <c r="L169" i="7"/>
  <c r="M169" i="7" s="1"/>
  <c r="K168" i="7"/>
  <c r="L158" i="7"/>
  <c r="M158" i="7" s="1"/>
  <c r="K157" i="7"/>
  <c r="L157" i="7" s="1"/>
  <c r="M157" i="7" s="1"/>
  <c r="P206" i="7"/>
  <c r="Q206" i="7" s="1"/>
  <c r="O205" i="7"/>
  <c r="P175" i="7"/>
  <c r="Q175" i="7" s="1"/>
  <c r="O174" i="7"/>
  <c r="P174" i="7" s="1"/>
  <c r="Q174" i="7" s="1"/>
  <c r="T161" i="7"/>
  <c r="U161" i="7" s="1"/>
  <c r="S160" i="7"/>
  <c r="T160" i="7" s="1"/>
  <c r="U160" i="7" s="1"/>
  <c r="X198" i="7"/>
  <c r="Y198" i="7" s="1"/>
  <c r="W197" i="7"/>
  <c r="X197" i="7" s="1"/>
  <c r="Y197" i="7" s="1"/>
  <c r="X193" i="7"/>
  <c r="Y193" i="7" s="1"/>
  <c r="W192" i="7"/>
  <c r="X192" i="7" s="1"/>
  <c r="Y192" i="7" s="1"/>
  <c r="X188" i="7"/>
  <c r="Y188" i="7" s="1"/>
  <c r="W187" i="7"/>
  <c r="X182" i="7"/>
  <c r="Y182" i="7" s="1"/>
  <c r="W181" i="7"/>
  <c r="X181" i="7" s="1"/>
  <c r="Y181" i="7" s="1"/>
  <c r="P222" i="7"/>
  <c r="Q222" i="7" s="1"/>
  <c r="O221" i="7"/>
  <c r="H277" i="7"/>
  <c r="I277" i="7" s="1"/>
  <c r="G276" i="7"/>
  <c r="G245" i="7"/>
  <c r="H245" i="7" s="1"/>
  <c r="I245" i="7" s="1"/>
  <c r="H246" i="7"/>
  <c r="I246" i="7" s="1"/>
  <c r="L283" i="7"/>
  <c r="M283" i="7" s="1"/>
  <c r="K282" i="7"/>
  <c r="L282" i="7" s="1"/>
  <c r="M282" i="7" s="1"/>
  <c r="L232" i="7"/>
  <c r="M232" i="7" s="1"/>
  <c r="K231" i="7"/>
  <c r="L231" i="7" s="1"/>
  <c r="M231" i="7" s="1"/>
  <c r="P264" i="7"/>
  <c r="Q264" i="7" s="1"/>
  <c r="O263" i="7"/>
  <c r="P263" i="7" s="1"/>
  <c r="Q263" i="7" s="1"/>
  <c r="P259" i="7"/>
  <c r="Q259" i="7" s="1"/>
  <c r="O258" i="7"/>
  <c r="P253" i="7"/>
  <c r="Q253" i="7" s="1"/>
  <c r="O252" i="7"/>
  <c r="P252" i="7" s="1"/>
  <c r="Q252" i="7" s="1"/>
  <c r="T286" i="7"/>
  <c r="U286" i="7" s="1"/>
  <c r="S285" i="7"/>
  <c r="T240" i="7"/>
  <c r="U240" i="7" s="1"/>
  <c r="S239" i="7"/>
  <c r="T229" i="7"/>
  <c r="U229" i="7" s="1"/>
  <c r="S228" i="7"/>
  <c r="T228" i="7" s="1"/>
  <c r="U228" i="7" s="1"/>
  <c r="X283" i="7"/>
  <c r="Y283" i="7" s="1"/>
  <c r="W282" i="7"/>
  <c r="X282" i="7" s="1"/>
  <c r="Y282" i="7" s="1"/>
  <c r="X232" i="7"/>
  <c r="Y232" i="7" s="1"/>
  <c r="W231" i="7"/>
  <c r="X231" i="7" s="1"/>
  <c r="Y231" i="7" s="1"/>
  <c r="AA13" i="7"/>
  <c r="AB24" i="7"/>
  <c r="AC24" i="7" s="1"/>
  <c r="E24" i="7"/>
  <c r="AA20" i="7"/>
  <c r="AB14" i="7"/>
  <c r="AC14" i="7" s="1"/>
  <c r="E14" i="7"/>
  <c r="K39" i="7"/>
  <c r="L39" i="7" s="1"/>
  <c r="M39" i="7" s="1"/>
  <c r="K45" i="7"/>
  <c r="G63" i="7"/>
  <c r="W72" i="7"/>
  <c r="X72" i="7" s="1"/>
  <c r="Y72" i="7" s="1"/>
  <c r="K143" i="7"/>
  <c r="L143" i="7" s="1"/>
  <c r="M143" i="7" s="1"/>
  <c r="G160" i="7"/>
  <c r="H160" i="7" s="1"/>
  <c r="I160" i="7" s="1"/>
  <c r="W205" i="7"/>
  <c r="S231" i="7"/>
  <c r="T231" i="7" s="1"/>
  <c r="U231" i="7" s="1"/>
  <c r="G285" i="7"/>
  <c r="H285" i="7" s="1"/>
  <c r="I285" i="7" s="1"/>
  <c r="AB10" i="7"/>
  <c r="AC10" i="7" s="1"/>
  <c r="E10" i="7"/>
  <c r="P51" i="7"/>
  <c r="Q51" i="7" s="1"/>
  <c r="O50" i="7"/>
  <c r="P50" i="7" s="1"/>
  <c r="Q50" i="7" s="1"/>
  <c r="L90" i="7"/>
  <c r="M90" i="7" s="1"/>
  <c r="K89" i="7"/>
  <c r="L89" i="7" s="1"/>
  <c r="M89" i="7" s="1"/>
  <c r="T144" i="7"/>
  <c r="U144" i="7" s="1"/>
  <c r="S143" i="7"/>
  <c r="T143" i="7" s="1"/>
  <c r="U143" i="7" s="1"/>
  <c r="T98" i="7"/>
  <c r="U98" i="7" s="1"/>
  <c r="S97" i="7"/>
  <c r="G174" i="7"/>
  <c r="H174" i="7" s="1"/>
  <c r="I174" i="7" s="1"/>
  <c r="H56" i="7"/>
  <c r="I56" i="7" s="1"/>
  <c r="G55" i="7"/>
  <c r="H55" i="7" s="1"/>
  <c r="I55" i="7" s="1"/>
  <c r="H46" i="7"/>
  <c r="I46" i="7" s="1"/>
  <c r="G45" i="7"/>
  <c r="K72" i="7"/>
  <c r="L72" i="7" s="1"/>
  <c r="M72" i="7" s="1"/>
  <c r="L73" i="7"/>
  <c r="M73" i="7" s="1"/>
  <c r="L27" i="7"/>
  <c r="M27" i="7" s="1"/>
  <c r="K26" i="7"/>
  <c r="L26" i="7" s="1"/>
  <c r="M26" i="7" s="1"/>
  <c r="H19" i="7"/>
  <c r="I19" i="7" s="1"/>
  <c r="G18" i="7"/>
  <c r="H18" i="7" s="1"/>
  <c r="I18" i="7" s="1"/>
  <c r="P73" i="7"/>
  <c r="Q73" i="7" s="1"/>
  <c r="O72" i="7"/>
  <c r="P72" i="7" s="1"/>
  <c r="Q72" i="7" s="1"/>
  <c r="O26" i="7"/>
  <c r="P26" i="7" s="1"/>
  <c r="Q26" i="7" s="1"/>
  <c r="P27" i="7"/>
  <c r="Q27" i="7" s="1"/>
  <c r="O15" i="7"/>
  <c r="P15" i="7" s="1"/>
  <c r="Q15" i="7" s="1"/>
  <c r="P16" i="7"/>
  <c r="Q16" i="7" s="1"/>
  <c r="T64" i="7"/>
  <c r="U64" i="7" s="1"/>
  <c r="S63" i="7"/>
  <c r="X19" i="7"/>
  <c r="Y19" i="7" s="1"/>
  <c r="W18" i="7"/>
  <c r="X18" i="7" s="1"/>
  <c r="Y18" i="7" s="1"/>
  <c r="P80" i="7"/>
  <c r="Q80" i="7" s="1"/>
  <c r="O79" i="7"/>
  <c r="G140" i="7"/>
  <c r="L127" i="7"/>
  <c r="M127" i="7" s="1"/>
  <c r="K126" i="7"/>
  <c r="L126" i="7" s="1"/>
  <c r="M126" i="7" s="1"/>
  <c r="L122" i="7"/>
  <c r="M122" i="7" s="1"/>
  <c r="K121" i="7"/>
  <c r="L121" i="7" s="1"/>
  <c r="M121" i="7" s="1"/>
  <c r="L117" i="7"/>
  <c r="M117" i="7" s="1"/>
  <c r="K116" i="7"/>
  <c r="L111" i="7"/>
  <c r="M111" i="7" s="1"/>
  <c r="K110" i="7"/>
  <c r="L110" i="7" s="1"/>
  <c r="M110" i="7" s="1"/>
  <c r="P144" i="7"/>
  <c r="Q144" i="7" s="1"/>
  <c r="O143" i="7"/>
  <c r="P143" i="7" s="1"/>
  <c r="Q143" i="7" s="1"/>
  <c r="P98" i="7"/>
  <c r="Q98" i="7" s="1"/>
  <c r="O97" i="7"/>
  <c r="P87" i="7"/>
  <c r="Q87" i="7" s="1"/>
  <c r="O86" i="7"/>
  <c r="P86" i="7" s="1"/>
  <c r="Q86" i="7" s="1"/>
  <c r="T135" i="7"/>
  <c r="U135" i="7" s="1"/>
  <c r="S134" i="7"/>
  <c r="T104" i="7"/>
  <c r="U104" i="7" s="1"/>
  <c r="S103" i="7"/>
  <c r="T103" i="7" s="1"/>
  <c r="U103" i="7" s="1"/>
  <c r="X141" i="7"/>
  <c r="Y141" i="7" s="1"/>
  <c r="W140" i="7"/>
  <c r="X140" i="7" s="1"/>
  <c r="Y140" i="7" s="1"/>
  <c r="P151" i="7"/>
  <c r="Q151" i="7" s="1"/>
  <c r="O150" i="7"/>
  <c r="H212" i="7"/>
  <c r="I212" i="7" s="1"/>
  <c r="G211" i="7"/>
  <c r="H211" i="7" s="1"/>
  <c r="I211" i="7" s="1"/>
  <c r="L198" i="7"/>
  <c r="M198" i="7" s="1"/>
  <c r="K197" i="7"/>
  <c r="L197" i="7" s="1"/>
  <c r="M197" i="7" s="1"/>
  <c r="L193" i="7"/>
  <c r="M193" i="7" s="1"/>
  <c r="K192" i="7"/>
  <c r="L192" i="7" s="1"/>
  <c r="M192" i="7" s="1"/>
  <c r="L188" i="7"/>
  <c r="M188" i="7" s="1"/>
  <c r="K187" i="7"/>
  <c r="L182" i="7"/>
  <c r="M182" i="7" s="1"/>
  <c r="K181" i="7"/>
  <c r="L181" i="7" s="1"/>
  <c r="M181" i="7" s="1"/>
  <c r="P215" i="7"/>
  <c r="Q215" i="7" s="1"/>
  <c r="O214" i="7"/>
  <c r="P214" i="7" s="1"/>
  <c r="Q214" i="7" s="1"/>
  <c r="P158" i="7"/>
  <c r="Q158" i="7" s="1"/>
  <c r="O157" i="7"/>
  <c r="P157" i="7" s="1"/>
  <c r="Q157" i="7" s="1"/>
  <c r="T206" i="7"/>
  <c r="U206" i="7" s="1"/>
  <c r="S205" i="7"/>
  <c r="T175" i="7"/>
  <c r="U175" i="7" s="1"/>
  <c r="S174" i="7"/>
  <c r="T174" i="7" s="1"/>
  <c r="U174" i="7" s="1"/>
  <c r="X212" i="7"/>
  <c r="Y212" i="7" s="1"/>
  <c r="W211" i="7"/>
  <c r="X211" i="7" s="1"/>
  <c r="Y211" i="7" s="1"/>
  <c r="AA222" i="7"/>
  <c r="D222" i="7"/>
  <c r="T222" i="7"/>
  <c r="U222" i="7" s="1"/>
  <c r="S221" i="7"/>
  <c r="L277" i="7"/>
  <c r="M277" i="7" s="1"/>
  <c r="K276" i="7"/>
  <c r="L276" i="7" s="1"/>
  <c r="M276" i="7" s="1"/>
  <c r="L246" i="7"/>
  <c r="M246" i="7" s="1"/>
  <c r="K245" i="7"/>
  <c r="L245" i="7" s="1"/>
  <c r="M245" i="7" s="1"/>
  <c r="P232" i="7"/>
  <c r="Q232" i="7" s="1"/>
  <c r="O231" i="7"/>
  <c r="P231" i="7" s="1"/>
  <c r="Q231" i="7" s="1"/>
  <c r="T269" i="7"/>
  <c r="U269" i="7" s="1"/>
  <c r="S268" i="7"/>
  <c r="T268" i="7" s="1"/>
  <c r="U268" i="7" s="1"/>
  <c r="T264" i="7"/>
  <c r="U264" i="7" s="1"/>
  <c r="S263" i="7"/>
  <c r="T263" i="7" s="1"/>
  <c r="U263" i="7" s="1"/>
  <c r="T259" i="7"/>
  <c r="U259" i="7" s="1"/>
  <c r="S258" i="7"/>
  <c r="T253" i="7"/>
  <c r="U253" i="7" s="1"/>
  <c r="S252" i="7"/>
  <c r="T252" i="7" s="1"/>
  <c r="U252" i="7" s="1"/>
  <c r="X277" i="7"/>
  <c r="Y277" i="7" s="1"/>
  <c r="W276" i="7"/>
  <c r="X276" i="7" s="1"/>
  <c r="Y276" i="7" s="1"/>
  <c r="X246" i="7"/>
  <c r="Y246" i="7" s="1"/>
  <c r="W245" i="7"/>
  <c r="X245" i="7" s="1"/>
  <c r="Y245" i="7" s="1"/>
  <c r="AA12" i="7"/>
  <c r="D23" i="7"/>
  <c r="AA23" i="7"/>
  <c r="E19" i="7"/>
  <c r="AA24" i="7"/>
  <c r="S39" i="7"/>
  <c r="T39" i="7" s="1"/>
  <c r="U39" i="7" s="1"/>
  <c r="S45" i="7"/>
  <c r="K50" i="7"/>
  <c r="L50" i="7" s="1"/>
  <c r="M50" i="7" s="1"/>
  <c r="O63" i="7"/>
  <c r="G69" i="7"/>
  <c r="H69" i="7" s="1"/>
  <c r="I69" i="7" s="1"/>
  <c r="G89" i="7"/>
  <c r="H89" i="7" s="1"/>
  <c r="I89" i="7" s="1"/>
  <c r="S187" i="7"/>
  <c r="G192" i="7"/>
  <c r="H192" i="7" s="1"/>
  <c r="I192" i="7" s="1"/>
  <c r="S211" i="7"/>
  <c r="T211" i="7" s="1"/>
  <c r="U211" i="7" s="1"/>
  <c r="W239" i="7"/>
  <c r="G252" i="7"/>
  <c r="H252" i="7" s="1"/>
  <c r="I252" i="7" s="1"/>
  <c r="W263" i="7"/>
  <c r="X263" i="7" s="1"/>
  <c r="Y263" i="7" s="1"/>
  <c r="O268" i="7"/>
  <c r="P268" i="7" s="1"/>
  <c r="Q268" i="7" s="1"/>
  <c r="O282" i="7"/>
  <c r="P282" i="7" s="1"/>
  <c r="Q282" i="7" s="1"/>
  <c r="L19" i="7"/>
  <c r="M19" i="7" s="1"/>
  <c r="K18" i="7"/>
  <c r="L18" i="7" s="1"/>
  <c r="M18" i="7" s="1"/>
  <c r="P46" i="7"/>
  <c r="Q46" i="7" s="1"/>
  <c r="O45" i="7"/>
  <c r="S72" i="7"/>
  <c r="T72" i="7" s="1"/>
  <c r="U72" i="7" s="1"/>
  <c r="T73" i="7"/>
  <c r="U73" i="7" s="1"/>
  <c r="T16" i="7"/>
  <c r="U16" i="7" s="1"/>
  <c r="S15" i="7"/>
  <c r="T15" i="7" s="1"/>
  <c r="U15" i="7" s="1"/>
  <c r="T80" i="7"/>
  <c r="U80" i="7" s="1"/>
  <c r="S79" i="7"/>
  <c r="P117" i="7"/>
  <c r="Q117" i="7" s="1"/>
  <c r="O116" i="7"/>
  <c r="X135" i="7"/>
  <c r="Y135" i="7" s="1"/>
  <c r="W134" i="7"/>
  <c r="L212" i="7"/>
  <c r="M212" i="7" s="1"/>
  <c r="K211" i="7"/>
  <c r="L211" i="7" s="1"/>
  <c r="M211" i="7" s="1"/>
  <c r="L161" i="7"/>
  <c r="M161" i="7" s="1"/>
  <c r="K160" i="7"/>
  <c r="L160" i="7" s="1"/>
  <c r="M160" i="7" s="1"/>
  <c r="P198" i="7"/>
  <c r="Q198" i="7" s="1"/>
  <c r="O197" i="7"/>
  <c r="P197" i="7" s="1"/>
  <c r="Q197" i="7" s="1"/>
  <c r="P193" i="7"/>
  <c r="Q193" i="7" s="1"/>
  <c r="O192" i="7"/>
  <c r="P192" i="7" s="1"/>
  <c r="Q192" i="7" s="1"/>
  <c r="P188" i="7"/>
  <c r="Q188" i="7" s="1"/>
  <c r="O187" i="7"/>
  <c r="P182" i="7"/>
  <c r="Q182" i="7" s="1"/>
  <c r="O181" i="7"/>
  <c r="P181" i="7" s="1"/>
  <c r="Q181" i="7" s="1"/>
  <c r="T215" i="7"/>
  <c r="U215" i="7" s="1"/>
  <c r="S214" i="7"/>
  <c r="T214" i="7" s="1"/>
  <c r="U214" i="7" s="1"/>
  <c r="T169" i="7"/>
  <c r="U169" i="7" s="1"/>
  <c r="S168" i="7"/>
  <c r="T158" i="7"/>
  <c r="U158" i="7" s="1"/>
  <c r="S157" i="7"/>
  <c r="T157" i="7" s="1"/>
  <c r="U157" i="7" s="1"/>
  <c r="X175" i="7"/>
  <c r="Y175" i="7" s="1"/>
  <c r="W174" i="7"/>
  <c r="X174" i="7" s="1"/>
  <c r="Y174" i="7" s="1"/>
  <c r="H222" i="7"/>
  <c r="I222" i="7" s="1"/>
  <c r="G221" i="7"/>
  <c r="H269" i="7"/>
  <c r="I269" i="7" s="1"/>
  <c r="G268" i="7"/>
  <c r="H268" i="7" s="1"/>
  <c r="I268" i="7" s="1"/>
  <c r="G263" i="7"/>
  <c r="H263" i="7" s="1"/>
  <c r="I263" i="7" s="1"/>
  <c r="H264" i="7"/>
  <c r="I264" i="7" s="1"/>
  <c r="H258" i="7"/>
  <c r="I258" i="7" s="1"/>
  <c r="G257" i="7"/>
  <c r="L286" i="7"/>
  <c r="M286" i="7" s="1"/>
  <c r="K285" i="7"/>
  <c r="L240" i="7"/>
  <c r="M240" i="7" s="1"/>
  <c r="K239" i="7"/>
  <c r="L229" i="7"/>
  <c r="M229" i="7" s="1"/>
  <c r="K228" i="7"/>
  <c r="L228" i="7" s="1"/>
  <c r="M228" i="7" s="1"/>
  <c r="P277" i="7"/>
  <c r="Q277" i="7" s="1"/>
  <c r="O276" i="7"/>
  <c r="P276" i="7" s="1"/>
  <c r="Q276" i="7" s="1"/>
  <c r="P246" i="7"/>
  <c r="Q246" i="7" s="1"/>
  <c r="O245" i="7"/>
  <c r="P245" i="7" s="1"/>
  <c r="Q245" i="7" s="1"/>
  <c r="T283" i="7"/>
  <c r="U283" i="7" s="1"/>
  <c r="S282" i="7"/>
  <c r="T282" i="7" s="1"/>
  <c r="U282" i="7" s="1"/>
  <c r="X222" i="7"/>
  <c r="Y222" i="7" s="1"/>
  <c r="W221" i="7"/>
  <c r="X286" i="7"/>
  <c r="Y286" i="7" s="1"/>
  <c r="W285" i="7"/>
  <c r="X229" i="7"/>
  <c r="Y229" i="7" s="1"/>
  <c r="W228" i="7"/>
  <c r="X228" i="7" s="1"/>
  <c r="Y228" i="7" s="1"/>
  <c r="AA11" i="7"/>
  <c r="AA22" i="7"/>
  <c r="D17" i="7"/>
  <c r="AA17" i="7"/>
  <c r="AB12" i="7"/>
  <c r="AC12" i="7" s="1"/>
  <c r="E12" i="7"/>
  <c r="G15" i="7"/>
  <c r="H15" i="7" s="1"/>
  <c r="I15" i="7" s="1"/>
  <c r="AA19" i="7"/>
  <c r="S50" i="7"/>
  <c r="T50" i="7" s="1"/>
  <c r="U50" i="7" s="1"/>
  <c r="K55" i="7"/>
  <c r="L55" i="7" s="1"/>
  <c r="M55" i="7" s="1"/>
  <c r="W63" i="7"/>
  <c r="O69" i="7"/>
  <c r="P69" i="7" s="1"/>
  <c r="Q69" i="7" s="1"/>
  <c r="W79" i="7"/>
  <c r="S86" i="7"/>
  <c r="T86" i="7" s="1"/>
  <c r="U86" i="7" s="1"/>
  <c r="W103" i="7"/>
  <c r="X103" i="7" s="1"/>
  <c r="Y103" i="7" s="1"/>
  <c r="O110" i="7"/>
  <c r="P110" i="7" s="1"/>
  <c r="Q110" i="7" s="1"/>
  <c r="S150" i="7"/>
  <c r="W160" i="7"/>
  <c r="X160" i="7" s="1"/>
  <c r="Y160" i="7" s="1"/>
  <c r="O168" i="7"/>
  <c r="G205" i="7"/>
  <c r="W214" i="7"/>
  <c r="X214" i="7" s="1"/>
  <c r="Y214" i="7" s="1"/>
  <c r="K221" i="7"/>
  <c r="G228" i="7"/>
  <c r="H228" i="7" s="1"/>
  <c r="I228" i="7" s="1"/>
  <c r="S245" i="7"/>
  <c r="T245" i="7" s="1"/>
  <c r="U245" i="7" s="1"/>
  <c r="G32" i="7"/>
  <c r="H33" i="7"/>
  <c r="I33" i="7" s="1"/>
  <c r="P56" i="7"/>
  <c r="Q56" i="7" s="1"/>
  <c r="O55" i="7"/>
  <c r="P55" i="7" s="1"/>
  <c r="Q55" i="7" s="1"/>
  <c r="P40" i="7"/>
  <c r="Q40" i="7" s="1"/>
  <c r="O39" i="7"/>
  <c r="P39" i="7" s="1"/>
  <c r="Q39" i="7" s="1"/>
  <c r="D80" i="7"/>
  <c r="AA80" i="7"/>
  <c r="H135" i="7"/>
  <c r="I135" i="7" s="1"/>
  <c r="G134" i="7"/>
  <c r="L141" i="7"/>
  <c r="M141" i="7" s="1"/>
  <c r="K140" i="7"/>
  <c r="L140" i="7" s="1"/>
  <c r="M140" i="7" s="1"/>
  <c r="P127" i="7"/>
  <c r="Q127" i="7" s="1"/>
  <c r="O126" i="7"/>
  <c r="P126" i="7" s="1"/>
  <c r="Q126" i="7" s="1"/>
  <c r="AA151" i="7"/>
  <c r="D151" i="7"/>
  <c r="H73" i="7"/>
  <c r="I73" i="7" s="1"/>
  <c r="G72" i="7"/>
  <c r="H72" i="7" s="1"/>
  <c r="I72" i="7" s="1"/>
  <c r="H27" i="7"/>
  <c r="I27" i="7" s="1"/>
  <c r="G26" i="7"/>
  <c r="H26" i="7" s="1"/>
  <c r="I26" i="7" s="1"/>
  <c r="K63" i="7"/>
  <c r="L64" i="7"/>
  <c r="M64" i="7" s="1"/>
  <c r="L33" i="7"/>
  <c r="M33" i="7" s="1"/>
  <c r="K32" i="7"/>
  <c r="P19" i="7"/>
  <c r="Q19" i="7" s="1"/>
  <c r="O18" i="7"/>
  <c r="P18" i="7" s="1"/>
  <c r="Q18" i="7" s="1"/>
  <c r="W26" i="7"/>
  <c r="X26" i="7" s="1"/>
  <c r="Y26" i="7" s="1"/>
  <c r="X27" i="7"/>
  <c r="Y27" i="7" s="1"/>
  <c r="W15" i="7"/>
  <c r="X15" i="7" s="1"/>
  <c r="Y15" i="7" s="1"/>
  <c r="X16" i="7"/>
  <c r="Y16" i="7" s="1"/>
  <c r="G143" i="7"/>
  <c r="H143" i="7" s="1"/>
  <c r="I143" i="7" s="1"/>
  <c r="H98" i="7"/>
  <c r="I98" i="7" s="1"/>
  <c r="G97" i="7"/>
  <c r="H87" i="7"/>
  <c r="I87" i="7" s="1"/>
  <c r="G86" i="7"/>
  <c r="G78" i="7" s="1"/>
  <c r="L104" i="7"/>
  <c r="M104" i="7" s="1"/>
  <c r="K103" i="7"/>
  <c r="L103" i="7" s="1"/>
  <c r="M103" i="7" s="1"/>
  <c r="P141" i="7"/>
  <c r="Q141" i="7" s="1"/>
  <c r="O140" i="7"/>
  <c r="P140" i="7" s="1"/>
  <c r="Q140" i="7" s="1"/>
  <c r="P90" i="7"/>
  <c r="Q90" i="7" s="1"/>
  <c r="O89" i="7"/>
  <c r="P89" i="7" s="1"/>
  <c r="Q89" i="7" s="1"/>
  <c r="T127" i="7"/>
  <c r="U127" i="7" s="1"/>
  <c r="S126" i="7"/>
  <c r="T126" i="7" s="1"/>
  <c r="U126" i="7" s="1"/>
  <c r="T122" i="7"/>
  <c r="U122" i="7" s="1"/>
  <c r="S121" i="7"/>
  <c r="T121" i="7" s="1"/>
  <c r="U121" i="7" s="1"/>
  <c r="T117" i="7"/>
  <c r="U117" i="7" s="1"/>
  <c r="S116" i="7"/>
  <c r="T111" i="7"/>
  <c r="U111" i="7" s="1"/>
  <c r="S110" i="7"/>
  <c r="T110" i="7" s="1"/>
  <c r="U110" i="7" s="1"/>
  <c r="X144" i="7"/>
  <c r="Y144" i="7" s="1"/>
  <c r="W143" i="7"/>
  <c r="X143" i="7" s="1"/>
  <c r="Y143" i="7" s="1"/>
  <c r="X98" i="7"/>
  <c r="Y98" i="7" s="1"/>
  <c r="W97" i="7"/>
  <c r="X87" i="7"/>
  <c r="Y87" i="7" s="1"/>
  <c r="W86" i="7"/>
  <c r="X86" i="7" s="1"/>
  <c r="Y86" i="7" s="1"/>
  <c r="G150" i="7"/>
  <c r="G149" i="7" s="1"/>
  <c r="X151" i="7"/>
  <c r="Y151" i="7" s="1"/>
  <c r="W150" i="7"/>
  <c r="H169" i="7"/>
  <c r="I169" i="7" s="1"/>
  <c r="G168" i="7"/>
  <c r="H158" i="7"/>
  <c r="I158" i="7" s="1"/>
  <c r="G157" i="7"/>
  <c r="H157" i="7" s="1"/>
  <c r="I157" i="7" s="1"/>
  <c r="L206" i="7"/>
  <c r="M206" i="7" s="1"/>
  <c r="K205" i="7"/>
  <c r="L175" i="7"/>
  <c r="M175" i="7" s="1"/>
  <c r="K174" i="7"/>
  <c r="L174" i="7" s="1"/>
  <c r="M174" i="7" s="1"/>
  <c r="P212" i="7"/>
  <c r="Q212" i="7" s="1"/>
  <c r="O211" i="7"/>
  <c r="P211" i="7" s="1"/>
  <c r="Q211" i="7" s="1"/>
  <c r="P161" i="7"/>
  <c r="Q161" i="7" s="1"/>
  <c r="O160" i="7"/>
  <c r="P160" i="7" s="1"/>
  <c r="Q160" i="7" s="1"/>
  <c r="T193" i="7"/>
  <c r="U193" i="7" s="1"/>
  <c r="S192" i="7"/>
  <c r="T192" i="7" s="1"/>
  <c r="U192" i="7" s="1"/>
  <c r="T182" i="7"/>
  <c r="U182" i="7" s="1"/>
  <c r="S181" i="7"/>
  <c r="T181" i="7" s="1"/>
  <c r="U181" i="7" s="1"/>
  <c r="X169" i="7"/>
  <c r="Y169" i="7" s="1"/>
  <c r="W168" i="7"/>
  <c r="X158" i="7"/>
  <c r="Y158" i="7" s="1"/>
  <c r="W157" i="7"/>
  <c r="X157" i="7" s="1"/>
  <c r="Y157" i="7" s="1"/>
  <c r="G282" i="7"/>
  <c r="H282" i="7" s="1"/>
  <c r="I282" i="7" s="1"/>
  <c r="G231" i="7"/>
  <c r="H231" i="7" s="1"/>
  <c r="I231" i="7" s="1"/>
  <c r="H232" i="7"/>
  <c r="I232" i="7" s="1"/>
  <c r="L269" i="7"/>
  <c r="M269" i="7" s="1"/>
  <c r="K268" i="7"/>
  <c r="L268" i="7" s="1"/>
  <c r="M268" i="7" s="1"/>
  <c r="L259" i="7"/>
  <c r="M259" i="7" s="1"/>
  <c r="K258" i="7"/>
  <c r="L253" i="7"/>
  <c r="M253" i="7" s="1"/>
  <c r="K252" i="7"/>
  <c r="L252" i="7" s="1"/>
  <c r="M252" i="7" s="1"/>
  <c r="P286" i="7"/>
  <c r="Q286" i="7" s="1"/>
  <c r="O285" i="7"/>
  <c r="P240" i="7"/>
  <c r="Q240" i="7" s="1"/>
  <c r="O239" i="7"/>
  <c r="P229" i="7"/>
  <c r="Q229" i="7" s="1"/>
  <c r="O228" i="7"/>
  <c r="P228" i="7" s="1"/>
  <c r="Q228" i="7" s="1"/>
  <c r="T277" i="7"/>
  <c r="U277" i="7" s="1"/>
  <c r="S276" i="7"/>
  <c r="T276" i="7" s="1"/>
  <c r="U276" i="7" s="1"/>
  <c r="X269" i="7"/>
  <c r="Y269" i="7" s="1"/>
  <c r="W268" i="7"/>
  <c r="X268" i="7" s="1"/>
  <c r="Y268" i="7" s="1"/>
  <c r="X259" i="7"/>
  <c r="Y259" i="7" s="1"/>
  <c r="W258" i="7"/>
  <c r="AA10" i="7"/>
  <c r="AA21" i="7"/>
  <c r="D21" i="7"/>
  <c r="AB16" i="7"/>
  <c r="AC16" i="7" s="1"/>
  <c r="E16" i="7"/>
  <c r="D15" i="7"/>
  <c r="AB11" i="7"/>
  <c r="AC11" i="7" s="1"/>
  <c r="E11" i="7"/>
  <c r="S32" i="7"/>
  <c r="T32" i="7" s="1"/>
  <c r="U32" i="7" s="1"/>
  <c r="S55" i="7"/>
  <c r="T55" i="7" s="1"/>
  <c r="U55" i="7" s="1"/>
  <c r="W69" i="7"/>
  <c r="X69" i="7" s="1"/>
  <c r="Y69" i="7" s="1"/>
  <c r="W89" i="7"/>
  <c r="X89" i="7" s="1"/>
  <c r="Y89" i="7" s="1"/>
  <c r="O121" i="7"/>
  <c r="P121" i="7" s="1"/>
  <c r="Q121" i="7" s="1"/>
  <c r="K134" i="7"/>
  <c r="G181" i="7"/>
  <c r="H181" i="7" s="1"/>
  <c r="I181" i="7" s="1"/>
  <c r="S197" i="7"/>
  <c r="T197" i="7" s="1"/>
  <c r="U197" i="7" s="1"/>
  <c r="G239" i="7"/>
  <c r="W252" i="7"/>
  <c r="X252" i="7" s="1"/>
  <c r="Y252" i="7" s="1"/>
  <c r="K263" i="7"/>
  <c r="L263" i="7" s="1"/>
  <c r="M263" i="7" s="1"/>
  <c r="H113" i="7"/>
  <c r="I113" i="7" s="1"/>
  <c r="H108" i="7"/>
  <c r="I108" i="7" s="1"/>
  <c r="H104" i="7"/>
  <c r="I104" i="7" s="1"/>
  <c r="AA14" i="7"/>
  <c r="AA16" i="7"/>
  <c r="D20" i="7"/>
  <c r="AB13" i="7"/>
  <c r="AC13" i="7" s="1"/>
  <c r="E13" i="7"/>
  <c r="C15" i="7"/>
  <c r="AA15" i="7" s="1"/>
  <c r="H132" i="7"/>
  <c r="I132" i="7" s="1"/>
  <c r="H128" i="7"/>
  <c r="I128" i="7" s="1"/>
  <c r="H279" i="7"/>
  <c r="I279" i="7" s="1"/>
  <c r="H137" i="7"/>
  <c r="I137" i="7" s="1"/>
  <c r="H203" i="7"/>
  <c r="I203" i="7" s="1"/>
  <c r="H199" i="7"/>
  <c r="I199" i="7" s="1"/>
  <c r="H183" i="7"/>
  <c r="I183" i="7" s="1"/>
  <c r="H84" i="7"/>
  <c r="I84" i="7" s="1"/>
  <c r="H218" i="7"/>
  <c r="I218" i="7" s="1"/>
  <c r="H141" i="7"/>
  <c r="I141" i="7" s="1"/>
  <c r="H136" i="7"/>
  <c r="I136" i="7" s="1"/>
  <c r="H117" i="7"/>
  <c r="I117" i="7" s="1"/>
  <c r="H112" i="7"/>
  <c r="I112" i="7" s="1"/>
  <c r="H93" i="7"/>
  <c r="I93" i="7" s="1"/>
  <c r="H88" i="7"/>
  <c r="I88" i="7" s="1"/>
  <c r="H283" i="7"/>
  <c r="I283" i="7" s="1"/>
  <c r="H267" i="7"/>
  <c r="I267" i="7" s="1"/>
  <c r="H259" i="7"/>
  <c r="I259" i="7" s="1"/>
  <c r="H243" i="7"/>
  <c r="I243" i="7" s="1"/>
  <c r="H187" i="7"/>
  <c r="I187" i="7" s="1"/>
  <c r="H239" i="7"/>
  <c r="I239" i="7" s="1"/>
  <c r="H80" i="7"/>
  <c r="I80" i="7" s="1"/>
  <c r="H145" i="7"/>
  <c r="I145" i="7" s="1"/>
  <c r="H125" i="7"/>
  <c r="I125" i="7" s="1"/>
  <c r="H120" i="7"/>
  <c r="I120" i="7" s="1"/>
  <c r="H101" i="7"/>
  <c r="I101" i="7" s="1"/>
  <c r="H92" i="7"/>
  <c r="I92" i="7" s="1"/>
  <c r="H207" i="7"/>
  <c r="I207" i="7" s="1"/>
  <c r="H191" i="7"/>
  <c r="I191" i="7" s="1"/>
  <c r="H171" i="7"/>
  <c r="I171" i="7" s="1"/>
  <c r="H287" i="7"/>
  <c r="I287" i="7" s="1"/>
  <c r="H271" i="7"/>
  <c r="I271" i="7" s="1"/>
  <c r="H251" i="7"/>
  <c r="I251" i="7" s="1"/>
  <c r="H247" i="7"/>
  <c r="I247" i="7" s="1"/>
  <c r="H140" i="7"/>
  <c r="I140" i="7" s="1"/>
  <c r="H214" i="7"/>
  <c r="I214" i="7" s="1"/>
  <c r="H151" i="7"/>
  <c r="I151" i="7" s="1"/>
  <c r="H144" i="7"/>
  <c r="I144" i="7" s="1"/>
  <c r="H129" i="7"/>
  <c r="I129" i="7" s="1"/>
  <c r="H124" i="7"/>
  <c r="I124" i="7" s="1"/>
  <c r="H109" i="7"/>
  <c r="I109" i="7" s="1"/>
  <c r="H105" i="7"/>
  <c r="I105" i="7" s="1"/>
  <c r="H100" i="7"/>
  <c r="I100" i="7" s="1"/>
  <c r="H215" i="7"/>
  <c r="I215" i="7" s="1"/>
  <c r="H210" i="7"/>
  <c r="I210" i="7" s="1"/>
  <c r="H195" i="7"/>
  <c r="I195" i="7" s="1"/>
  <c r="H179" i="7"/>
  <c r="I179" i="7" s="1"/>
  <c r="H175" i="7"/>
  <c r="I175" i="7" s="1"/>
  <c r="H221" i="7"/>
  <c r="I221" i="7" s="1"/>
  <c r="H255" i="7"/>
  <c r="I255" i="7" s="1"/>
  <c r="H235" i="7"/>
  <c r="I235" i="7" s="1"/>
  <c r="H121" i="7"/>
  <c r="I121" i="7" s="1"/>
  <c r="V204" i="7"/>
  <c r="V275" i="7"/>
  <c r="V220" i="7"/>
  <c r="V186" i="7"/>
  <c r="V167" i="7"/>
  <c r="V149" i="7"/>
  <c r="V115" i="7"/>
  <c r="V96" i="7"/>
  <c r="R285" i="7"/>
  <c r="R282" i="7"/>
  <c r="R276" i="7"/>
  <c r="R268" i="7"/>
  <c r="R258" i="7"/>
  <c r="R252" i="7"/>
  <c r="R245" i="7"/>
  <c r="R239" i="7"/>
  <c r="R231" i="7"/>
  <c r="R228" i="7"/>
  <c r="R221" i="7"/>
  <c r="R214" i="7"/>
  <c r="R211" i="7"/>
  <c r="R205" i="7"/>
  <c r="R197" i="7"/>
  <c r="R187" i="7"/>
  <c r="R181" i="7"/>
  <c r="R174" i="7"/>
  <c r="R160" i="7"/>
  <c r="R157" i="7"/>
  <c r="R150" i="7"/>
  <c r="R143" i="7"/>
  <c r="R140" i="7"/>
  <c r="R134" i="7"/>
  <c r="R126" i="7"/>
  <c r="R121" i="7"/>
  <c r="R110" i="7"/>
  <c r="R103" i="7"/>
  <c r="R97" i="7"/>
  <c r="R89" i="7"/>
  <c r="R86" i="7"/>
  <c r="R79" i="7"/>
  <c r="N282" i="7"/>
  <c r="N276" i="7"/>
  <c r="N257" i="7"/>
  <c r="N252" i="7"/>
  <c r="N245" i="7"/>
  <c r="N231" i="7"/>
  <c r="N228" i="7"/>
  <c r="N221" i="7"/>
  <c r="N211" i="7"/>
  <c r="N205" i="7"/>
  <c r="N197" i="7"/>
  <c r="N192" i="7"/>
  <c r="N174" i="7"/>
  <c r="N168" i="7"/>
  <c r="N157" i="7"/>
  <c r="N149" i="7" s="1"/>
  <c r="N143" i="7"/>
  <c r="N140" i="7"/>
  <c r="N134" i="7"/>
  <c r="N126" i="7"/>
  <c r="N121" i="7"/>
  <c r="N116" i="7"/>
  <c r="N103" i="7"/>
  <c r="N97" i="7"/>
  <c r="N96" i="7" s="1"/>
  <c r="N89" i="7"/>
  <c r="N86" i="7"/>
  <c r="N79" i="7"/>
  <c r="J285" i="7"/>
  <c r="J282" i="7"/>
  <c r="J276" i="7"/>
  <c r="J268" i="7"/>
  <c r="J263" i="7"/>
  <c r="J258" i="7"/>
  <c r="J245" i="7"/>
  <c r="J239" i="7"/>
  <c r="J231" i="7"/>
  <c r="J228" i="7"/>
  <c r="J221" i="7"/>
  <c r="J211" i="7"/>
  <c r="J187" i="7"/>
  <c r="J181" i="7"/>
  <c r="J214" i="7"/>
  <c r="J205" i="7"/>
  <c r="J197" i="7"/>
  <c r="J186" i="7" s="1"/>
  <c r="J174" i="7"/>
  <c r="J168" i="7"/>
  <c r="J160" i="7"/>
  <c r="J157" i="7"/>
  <c r="J150" i="7"/>
  <c r="J134" i="7"/>
  <c r="J133" i="7" s="1"/>
  <c r="J126" i="7"/>
  <c r="J115" i="7"/>
  <c r="J103" i="7"/>
  <c r="J97" i="7"/>
  <c r="J86" i="7"/>
  <c r="J78" i="7" s="1"/>
  <c r="F220" i="7"/>
  <c r="F150" i="7"/>
  <c r="H150" i="7" s="1"/>
  <c r="I150" i="7" s="1"/>
  <c r="F79" i="7"/>
  <c r="AA9" i="7"/>
  <c r="D8" i="7"/>
  <c r="V25" i="7"/>
  <c r="R25" i="7"/>
  <c r="N25" i="7"/>
  <c r="C8" i="7"/>
  <c r="X258" i="7" l="1"/>
  <c r="Y258" i="7" s="1"/>
  <c r="W257" i="7"/>
  <c r="X257" i="7" s="1"/>
  <c r="Y257" i="7" s="1"/>
  <c r="P239" i="7"/>
  <c r="Q239" i="7" s="1"/>
  <c r="O238" i="7"/>
  <c r="P238" i="7" s="1"/>
  <c r="Q238" i="7" s="1"/>
  <c r="T187" i="7"/>
  <c r="U187" i="7" s="1"/>
  <c r="S186" i="7"/>
  <c r="T186" i="7" s="1"/>
  <c r="U186" i="7" s="1"/>
  <c r="T205" i="7"/>
  <c r="U205" i="7" s="1"/>
  <c r="S204" i="7"/>
  <c r="T204" i="7" s="1"/>
  <c r="U204" i="7" s="1"/>
  <c r="L187" i="7"/>
  <c r="M187" i="7" s="1"/>
  <c r="K186" i="7"/>
  <c r="L186" i="7" s="1"/>
  <c r="M186" i="7" s="1"/>
  <c r="P150" i="7"/>
  <c r="Q150" i="7" s="1"/>
  <c r="O149" i="7"/>
  <c r="L116" i="7"/>
  <c r="M116" i="7" s="1"/>
  <c r="K115" i="7"/>
  <c r="L115" i="7" s="1"/>
  <c r="M115" i="7" s="1"/>
  <c r="O25" i="7"/>
  <c r="P25" i="7" s="1"/>
  <c r="Q25" i="7" s="1"/>
  <c r="P32" i="7"/>
  <c r="Q32" i="7" s="1"/>
  <c r="H86" i="7"/>
  <c r="I86" i="7" s="1"/>
  <c r="AB21" i="7"/>
  <c r="AC21" i="7" s="1"/>
  <c r="E21" i="7"/>
  <c r="X150" i="7"/>
  <c r="Y150" i="7" s="1"/>
  <c r="W149" i="7"/>
  <c r="H205" i="7"/>
  <c r="I205" i="7" s="1"/>
  <c r="G204" i="7"/>
  <c r="H204" i="7" s="1"/>
  <c r="I204" i="7" s="1"/>
  <c r="X221" i="7"/>
  <c r="Y221" i="7" s="1"/>
  <c r="W220" i="7"/>
  <c r="K275" i="7"/>
  <c r="L275" i="7" s="1"/>
  <c r="M275" i="7" s="1"/>
  <c r="L285" i="7"/>
  <c r="M285" i="7" s="1"/>
  <c r="G220" i="7"/>
  <c r="P187" i="7"/>
  <c r="Q187" i="7" s="1"/>
  <c r="O186" i="7"/>
  <c r="P186" i="7" s="1"/>
  <c r="Q186" i="7" s="1"/>
  <c r="P116" i="7"/>
  <c r="Q116" i="7" s="1"/>
  <c r="O115" i="7"/>
  <c r="P115" i="7" s="1"/>
  <c r="Q115" i="7" s="1"/>
  <c r="P45" i="7"/>
  <c r="Q45" i="7" s="1"/>
  <c r="O44" i="7"/>
  <c r="P44" i="7" s="1"/>
  <c r="Q44" i="7" s="1"/>
  <c r="X239" i="7"/>
  <c r="Y239" i="7" s="1"/>
  <c r="W238" i="7"/>
  <c r="X238" i="7" s="1"/>
  <c r="Y238" i="7" s="1"/>
  <c r="T45" i="7"/>
  <c r="U45" i="7" s="1"/>
  <c r="S44" i="7"/>
  <c r="T44" i="7" s="1"/>
  <c r="U44" i="7" s="1"/>
  <c r="AB19" i="7"/>
  <c r="AC19" i="7" s="1"/>
  <c r="AB222" i="7"/>
  <c r="AC222" i="7" s="1"/>
  <c r="E222" i="7"/>
  <c r="H45" i="7"/>
  <c r="I45" i="7" s="1"/>
  <c r="G44" i="7"/>
  <c r="H44" i="7" s="1"/>
  <c r="I44" i="7" s="1"/>
  <c r="T239" i="7"/>
  <c r="U239" i="7" s="1"/>
  <c r="S238" i="7"/>
  <c r="T238" i="7" s="1"/>
  <c r="U238" i="7" s="1"/>
  <c r="G275" i="7"/>
  <c r="H275" i="7" s="1"/>
  <c r="I275" i="7" s="1"/>
  <c r="H276" i="7"/>
  <c r="I276" i="7" s="1"/>
  <c r="P205" i="7"/>
  <c r="Q205" i="7" s="1"/>
  <c r="O204" i="7"/>
  <c r="P204" i="7" s="1"/>
  <c r="Q204" i="7" s="1"/>
  <c r="L168" i="7"/>
  <c r="M168" i="7" s="1"/>
  <c r="K167" i="7"/>
  <c r="L167" i="7" s="1"/>
  <c r="M167" i="7" s="1"/>
  <c r="L150" i="7"/>
  <c r="M150" i="7" s="1"/>
  <c r="K149" i="7"/>
  <c r="X116" i="7"/>
  <c r="Y116" i="7" s="1"/>
  <c r="W115" i="7"/>
  <c r="X115" i="7" s="1"/>
  <c r="Y115" i="7" s="1"/>
  <c r="P134" i="7"/>
  <c r="Q134" i="7" s="1"/>
  <c r="O133" i="7"/>
  <c r="P133" i="7" s="1"/>
  <c r="Q133" i="7" s="1"/>
  <c r="L97" i="7"/>
  <c r="M97" i="7" s="1"/>
  <c r="K96" i="7"/>
  <c r="L96" i="7" s="1"/>
  <c r="M96" i="7" s="1"/>
  <c r="H116" i="7"/>
  <c r="I116" i="7" s="1"/>
  <c r="G115" i="7"/>
  <c r="H115" i="7" s="1"/>
  <c r="I115" i="7" s="1"/>
  <c r="W25" i="7"/>
  <c r="X25" i="7" s="1"/>
  <c r="Y25" i="7" s="1"/>
  <c r="X32" i="7"/>
  <c r="Y32" i="7" s="1"/>
  <c r="X79" i="7"/>
  <c r="Y79" i="7" s="1"/>
  <c r="W78" i="7"/>
  <c r="X78" i="7" s="1"/>
  <c r="Y78" i="7" s="1"/>
  <c r="E8" i="7"/>
  <c r="H220" i="7"/>
  <c r="I220" i="7" s="1"/>
  <c r="L134" i="7"/>
  <c r="M134" i="7" s="1"/>
  <c r="K133" i="7"/>
  <c r="L133" i="7" s="1"/>
  <c r="M133" i="7" s="1"/>
  <c r="AB15" i="7"/>
  <c r="AC15" i="7" s="1"/>
  <c r="E15" i="7"/>
  <c r="O275" i="7"/>
  <c r="P275" i="7" s="1"/>
  <c r="Q275" i="7" s="1"/>
  <c r="P285" i="7"/>
  <c r="Q285" i="7" s="1"/>
  <c r="L258" i="7"/>
  <c r="M258" i="7" s="1"/>
  <c r="K257" i="7"/>
  <c r="L257" i="7" s="1"/>
  <c r="M257" i="7" s="1"/>
  <c r="X97" i="7"/>
  <c r="Y97" i="7" s="1"/>
  <c r="W96" i="7"/>
  <c r="X96" i="7" s="1"/>
  <c r="Y96" i="7" s="1"/>
  <c r="G96" i="7"/>
  <c r="H96" i="7" s="1"/>
  <c r="I96" i="7" s="1"/>
  <c r="H97" i="7"/>
  <c r="I97" i="7" s="1"/>
  <c r="L63" i="7"/>
  <c r="M63" i="7" s="1"/>
  <c r="K62" i="7"/>
  <c r="L62" i="7" s="1"/>
  <c r="M62" i="7" s="1"/>
  <c r="H134" i="7"/>
  <c r="I134" i="7" s="1"/>
  <c r="G133" i="7"/>
  <c r="H133" i="7" s="1"/>
  <c r="I133" i="7" s="1"/>
  <c r="AB80" i="7"/>
  <c r="AC80" i="7" s="1"/>
  <c r="E80" i="7"/>
  <c r="P168" i="7"/>
  <c r="Q168" i="7" s="1"/>
  <c r="O167" i="7"/>
  <c r="P167" i="7" s="1"/>
  <c r="Q167" i="7" s="1"/>
  <c r="X63" i="7"/>
  <c r="Y63" i="7" s="1"/>
  <c r="W62" i="7"/>
  <c r="X62" i="7" s="1"/>
  <c r="Y62" i="7" s="1"/>
  <c r="AB17" i="7"/>
  <c r="AC17" i="7" s="1"/>
  <c r="E17" i="7"/>
  <c r="T134" i="7"/>
  <c r="U134" i="7" s="1"/>
  <c r="S133" i="7"/>
  <c r="T133" i="7" s="1"/>
  <c r="U133" i="7" s="1"/>
  <c r="P97" i="7"/>
  <c r="Q97" i="7" s="1"/>
  <c r="O96" i="7"/>
  <c r="P96" i="7" s="1"/>
  <c r="Q96" i="7" s="1"/>
  <c r="T97" i="7"/>
  <c r="U97" i="7" s="1"/>
  <c r="S96" i="7"/>
  <c r="T96" i="7" s="1"/>
  <c r="U96" i="7" s="1"/>
  <c r="X205" i="7"/>
  <c r="Y205" i="7" s="1"/>
  <c r="W204" i="7"/>
  <c r="X204" i="7" s="1"/>
  <c r="Y204" i="7" s="1"/>
  <c r="H63" i="7"/>
  <c r="I63" i="7" s="1"/>
  <c r="G62" i="7"/>
  <c r="H62" i="7" s="1"/>
  <c r="I62" i="7" s="1"/>
  <c r="G186" i="7"/>
  <c r="H186" i="7" s="1"/>
  <c r="I186" i="7" s="1"/>
  <c r="L79" i="7"/>
  <c r="M79" i="7" s="1"/>
  <c r="K78" i="7"/>
  <c r="L78" i="7" s="1"/>
  <c r="M78" i="7" s="1"/>
  <c r="X45" i="7"/>
  <c r="Y45" i="7" s="1"/>
  <c r="W44" i="7"/>
  <c r="X44" i="7" s="1"/>
  <c r="Y44" i="7" s="1"/>
  <c r="T26" i="7"/>
  <c r="U26" i="7" s="1"/>
  <c r="S25" i="7"/>
  <c r="T25" i="7" s="1"/>
  <c r="U25" i="7" s="1"/>
  <c r="AA18" i="7"/>
  <c r="T116" i="7"/>
  <c r="U116" i="7" s="1"/>
  <c r="S115" i="7"/>
  <c r="T115" i="7" s="1"/>
  <c r="U115" i="7" s="1"/>
  <c r="G25" i="7"/>
  <c r="H25" i="7" s="1"/>
  <c r="I25" i="7" s="1"/>
  <c r="H32" i="7"/>
  <c r="I32" i="7" s="1"/>
  <c r="T150" i="7"/>
  <c r="U150" i="7" s="1"/>
  <c r="S149" i="7"/>
  <c r="AB20" i="7"/>
  <c r="AC20" i="7" s="1"/>
  <c r="E20" i="7"/>
  <c r="G238" i="7"/>
  <c r="H238" i="7" s="1"/>
  <c r="I238" i="7" s="1"/>
  <c r="X168" i="7"/>
  <c r="Y168" i="7" s="1"/>
  <c r="W167" i="7"/>
  <c r="X167" i="7" s="1"/>
  <c r="Y167" i="7" s="1"/>
  <c r="L205" i="7"/>
  <c r="M205" i="7" s="1"/>
  <c r="K204" i="7"/>
  <c r="L204" i="7" s="1"/>
  <c r="M204" i="7" s="1"/>
  <c r="H168" i="7"/>
  <c r="I168" i="7" s="1"/>
  <c r="G167" i="7"/>
  <c r="K25" i="7"/>
  <c r="L25" i="7" s="1"/>
  <c r="M25" i="7" s="1"/>
  <c r="L32" i="7"/>
  <c r="M32" i="7" s="1"/>
  <c r="AB151" i="7"/>
  <c r="AC151" i="7" s="1"/>
  <c r="E151" i="7"/>
  <c r="L221" i="7"/>
  <c r="M221" i="7" s="1"/>
  <c r="K220" i="7"/>
  <c r="W275" i="7"/>
  <c r="X275" i="7" s="1"/>
  <c r="Y275" i="7" s="1"/>
  <c r="X285" i="7"/>
  <c r="Y285" i="7" s="1"/>
  <c r="L239" i="7"/>
  <c r="M239" i="7" s="1"/>
  <c r="K238" i="7"/>
  <c r="L238" i="7" s="1"/>
  <c r="M238" i="7" s="1"/>
  <c r="H257" i="7"/>
  <c r="I257" i="7" s="1"/>
  <c r="T168" i="7"/>
  <c r="U168" i="7" s="1"/>
  <c r="S167" i="7"/>
  <c r="T167" i="7" s="1"/>
  <c r="U167" i="7" s="1"/>
  <c r="X134" i="7"/>
  <c r="Y134" i="7" s="1"/>
  <c r="W133" i="7"/>
  <c r="X133" i="7" s="1"/>
  <c r="Y133" i="7" s="1"/>
  <c r="T79" i="7"/>
  <c r="U79" i="7" s="1"/>
  <c r="S78" i="7"/>
  <c r="T78" i="7" s="1"/>
  <c r="U78" i="7" s="1"/>
  <c r="P63" i="7"/>
  <c r="Q63" i="7" s="1"/>
  <c r="O62" i="7"/>
  <c r="P62" i="7" s="1"/>
  <c r="Q62" i="7" s="1"/>
  <c r="AB23" i="7"/>
  <c r="AC23" i="7" s="1"/>
  <c r="E23" i="7"/>
  <c r="T258" i="7"/>
  <c r="U258" i="7" s="1"/>
  <c r="S257" i="7"/>
  <c r="T257" i="7" s="1"/>
  <c r="U257" i="7" s="1"/>
  <c r="T221" i="7"/>
  <c r="U221" i="7" s="1"/>
  <c r="S220" i="7"/>
  <c r="P79" i="7"/>
  <c r="Q79" i="7" s="1"/>
  <c r="O78" i="7"/>
  <c r="P78" i="7" s="1"/>
  <c r="Q78" i="7" s="1"/>
  <c r="T63" i="7"/>
  <c r="U63" i="7" s="1"/>
  <c r="S62" i="7"/>
  <c r="T62" i="7" s="1"/>
  <c r="U62" i="7" s="1"/>
  <c r="L45" i="7"/>
  <c r="M45" i="7" s="1"/>
  <c r="K44" i="7"/>
  <c r="L44" i="7" s="1"/>
  <c r="M44" i="7" s="1"/>
  <c r="S275" i="7"/>
  <c r="T275" i="7" s="1"/>
  <c r="U275" i="7" s="1"/>
  <c r="T285" i="7"/>
  <c r="U285" i="7" s="1"/>
  <c r="P258" i="7"/>
  <c r="Q258" i="7" s="1"/>
  <c r="O257" i="7"/>
  <c r="P257" i="7" s="1"/>
  <c r="Q257" i="7" s="1"/>
  <c r="P221" i="7"/>
  <c r="Q221" i="7" s="1"/>
  <c r="O220" i="7"/>
  <c r="X187" i="7"/>
  <c r="Y187" i="7" s="1"/>
  <c r="W186" i="7"/>
  <c r="X186" i="7" s="1"/>
  <c r="Y186" i="7" s="1"/>
  <c r="R275" i="7"/>
  <c r="R257" i="7"/>
  <c r="R238" i="7"/>
  <c r="R220" i="7"/>
  <c r="R204" i="7"/>
  <c r="R186" i="7"/>
  <c r="R167" i="7"/>
  <c r="R149" i="7"/>
  <c r="R133" i="7"/>
  <c r="R115" i="7"/>
  <c r="R96" i="7"/>
  <c r="R78" i="7"/>
  <c r="N275" i="7"/>
  <c r="N238" i="7"/>
  <c r="N220" i="7"/>
  <c r="N204" i="7"/>
  <c r="N186" i="7"/>
  <c r="N167" i="7"/>
  <c r="N133" i="7"/>
  <c r="N115" i="7"/>
  <c r="N78" i="7"/>
  <c r="J275" i="7"/>
  <c r="J257" i="7"/>
  <c r="J238" i="7"/>
  <c r="J220" i="7"/>
  <c r="J204" i="7"/>
  <c r="J167" i="7"/>
  <c r="J149" i="7"/>
  <c r="J96" i="7"/>
  <c r="F149" i="7"/>
  <c r="H149" i="7" s="1"/>
  <c r="I149" i="7" s="1"/>
  <c r="F78" i="7"/>
  <c r="H78" i="7" s="1"/>
  <c r="I78" i="7" s="1"/>
  <c r="H79" i="7"/>
  <c r="I79" i="7" s="1"/>
  <c r="C7" i="7"/>
  <c r="P220" i="7" l="1"/>
  <c r="Q220" i="7" s="1"/>
  <c r="O219" i="7"/>
  <c r="P219" i="7" s="1"/>
  <c r="Q219" i="7" s="1"/>
  <c r="T220" i="7"/>
  <c r="U220" i="7" s="1"/>
  <c r="S219" i="7"/>
  <c r="T219" i="7" s="1"/>
  <c r="U219" i="7" s="1"/>
  <c r="L220" i="7"/>
  <c r="M220" i="7" s="1"/>
  <c r="K219" i="7"/>
  <c r="G219" i="7"/>
  <c r="P149" i="7"/>
  <c r="Q149" i="7" s="1"/>
  <c r="O148" i="7"/>
  <c r="P148" i="7" s="1"/>
  <c r="Q148" i="7" s="1"/>
  <c r="H167" i="7"/>
  <c r="I167" i="7" s="1"/>
  <c r="G148" i="7"/>
  <c r="T149" i="7"/>
  <c r="U149" i="7" s="1"/>
  <c r="S148" i="7"/>
  <c r="T148" i="7" s="1"/>
  <c r="U148" i="7" s="1"/>
  <c r="L149" i="7"/>
  <c r="M149" i="7" s="1"/>
  <c r="K148" i="7"/>
  <c r="L148" i="7" s="1"/>
  <c r="M148" i="7" s="1"/>
  <c r="X220" i="7"/>
  <c r="Y220" i="7" s="1"/>
  <c r="W219" i="7"/>
  <c r="X219" i="7" s="1"/>
  <c r="Y219" i="7" s="1"/>
  <c r="X149" i="7"/>
  <c r="Y149" i="7" s="1"/>
  <c r="W148" i="7"/>
  <c r="X148" i="7" s="1"/>
  <c r="Y148" i="7" s="1"/>
  <c r="C273" i="7"/>
  <c r="C274" i="7"/>
  <c r="C277" i="7"/>
  <c r="C278" i="7"/>
  <c r="C279" i="7"/>
  <c r="C280" i="7"/>
  <c r="C281" i="7"/>
  <c r="C283" i="7"/>
  <c r="C284" i="7"/>
  <c r="C286" i="7"/>
  <c r="C287" i="7"/>
  <c r="C288" i="7"/>
  <c r="C289" i="7"/>
  <c r="C259" i="7"/>
  <c r="C260" i="7"/>
  <c r="C261" i="7"/>
  <c r="C262" i="7"/>
  <c r="C264" i="7"/>
  <c r="C265" i="7"/>
  <c r="C266" i="7"/>
  <c r="C267" i="7"/>
  <c r="C269" i="7"/>
  <c r="C270" i="7"/>
  <c r="C271" i="7"/>
  <c r="C272" i="7"/>
  <c r="C248" i="7"/>
  <c r="C249" i="7"/>
  <c r="C250" i="7"/>
  <c r="C251" i="7"/>
  <c r="C253" i="7"/>
  <c r="C254" i="7"/>
  <c r="C255" i="7"/>
  <c r="C256" i="7"/>
  <c r="C240" i="7"/>
  <c r="C241" i="7"/>
  <c r="C242" i="7"/>
  <c r="C243" i="7"/>
  <c r="C244" i="7"/>
  <c r="C246" i="7"/>
  <c r="C247" i="7"/>
  <c r="C223" i="7"/>
  <c r="C224" i="7"/>
  <c r="C225" i="7"/>
  <c r="C226" i="7"/>
  <c r="C227" i="7"/>
  <c r="C229" i="7"/>
  <c r="C230" i="7"/>
  <c r="C232" i="7"/>
  <c r="C233" i="7"/>
  <c r="C234" i="7"/>
  <c r="C235" i="7"/>
  <c r="C236" i="7"/>
  <c r="C237" i="7"/>
  <c r="C215" i="7"/>
  <c r="C216" i="7"/>
  <c r="C217" i="7"/>
  <c r="C218" i="7"/>
  <c r="C200" i="7"/>
  <c r="C201" i="7"/>
  <c r="C202" i="7"/>
  <c r="C203" i="7"/>
  <c r="C206" i="7"/>
  <c r="C207" i="7"/>
  <c r="C208" i="7"/>
  <c r="C209" i="7"/>
  <c r="C210" i="7"/>
  <c r="C212" i="7"/>
  <c r="C213" i="7"/>
  <c r="C183" i="7"/>
  <c r="C184" i="7"/>
  <c r="C185" i="7"/>
  <c r="C188" i="7"/>
  <c r="C189" i="7"/>
  <c r="C190" i="7"/>
  <c r="C191" i="7"/>
  <c r="C193" i="7"/>
  <c r="C194" i="7"/>
  <c r="C195" i="7"/>
  <c r="C196" i="7"/>
  <c r="C198" i="7"/>
  <c r="C199" i="7"/>
  <c r="C169" i="7"/>
  <c r="C170" i="7"/>
  <c r="C171" i="7"/>
  <c r="C172" i="7"/>
  <c r="C173" i="7"/>
  <c r="C175" i="7"/>
  <c r="C176" i="7"/>
  <c r="C177" i="7"/>
  <c r="C178" i="7"/>
  <c r="C179" i="7"/>
  <c r="C180" i="7"/>
  <c r="C182" i="7"/>
  <c r="C152" i="7"/>
  <c r="C153" i="7"/>
  <c r="C154" i="7"/>
  <c r="C155" i="7"/>
  <c r="C156" i="7"/>
  <c r="C158" i="7"/>
  <c r="C159" i="7"/>
  <c r="C161" i="7"/>
  <c r="C162" i="7"/>
  <c r="C163" i="7"/>
  <c r="C164" i="7"/>
  <c r="C165" i="7"/>
  <c r="C166" i="7"/>
  <c r="C141" i="7"/>
  <c r="C142" i="7"/>
  <c r="C144" i="7"/>
  <c r="C145" i="7"/>
  <c r="C146" i="7"/>
  <c r="C147" i="7"/>
  <c r="C129" i="7"/>
  <c r="C130" i="7"/>
  <c r="C131" i="7"/>
  <c r="C132" i="7"/>
  <c r="C135" i="7"/>
  <c r="C136" i="7"/>
  <c r="C137" i="7"/>
  <c r="C138" i="7"/>
  <c r="C139" i="7"/>
  <c r="C117" i="7"/>
  <c r="C118" i="7"/>
  <c r="C119" i="7"/>
  <c r="C120" i="7"/>
  <c r="C122" i="7"/>
  <c r="C123" i="7"/>
  <c r="C124" i="7"/>
  <c r="C125" i="7"/>
  <c r="C127" i="7"/>
  <c r="C128" i="7"/>
  <c r="C98" i="7"/>
  <c r="C99" i="7"/>
  <c r="C100" i="7"/>
  <c r="C101" i="7"/>
  <c r="C102" i="7"/>
  <c r="C104" i="7"/>
  <c r="C105" i="7"/>
  <c r="C106" i="7"/>
  <c r="C107" i="7"/>
  <c r="C108" i="7"/>
  <c r="C109" i="7"/>
  <c r="C111" i="7"/>
  <c r="C112" i="7"/>
  <c r="C113" i="7"/>
  <c r="C114" i="7"/>
  <c r="C81" i="7"/>
  <c r="C82" i="7"/>
  <c r="C83" i="7"/>
  <c r="C84" i="7"/>
  <c r="C85" i="7"/>
  <c r="C87" i="7"/>
  <c r="C88" i="7"/>
  <c r="C90" i="7"/>
  <c r="C91" i="7"/>
  <c r="C92" i="7"/>
  <c r="C93" i="7"/>
  <c r="C94" i="7"/>
  <c r="C95" i="7"/>
  <c r="C65" i="7"/>
  <c r="C66" i="7"/>
  <c r="C67" i="7"/>
  <c r="C68" i="7"/>
  <c r="C70" i="7"/>
  <c r="C71" i="7"/>
  <c r="C73" i="7"/>
  <c r="C74" i="7"/>
  <c r="C75" i="7"/>
  <c r="C76" i="7"/>
  <c r="C46" i="7"/>
  <c r="C47" i="7"/>
  <c r="C48" i="7"/>
  <c r="C49" i="7"/>
  <c r="C51" i="7"/>
  <c r="C52" i="7"/>
  <c r="C53" i="7"/>
  <c r="C54" i="7"/>
  <c r="C56" i="7"/>
  <c r="C57" i="7"/>
  <c r="C58" i="7"/>
  <c r="C59" i="7"/>
  <c r="C60" i="7"/>
  <c r="C61" i="7"/>
  <c r="C64" i="7"/>
  <c r="C29" i="7"/>
  <c r="C30" i="7"/>
  <c r="C31" i="7"/>
  <c r="C33" i="7"/>
  <c r="C34" i="7"/>
  <c r="C35" i="7"/>
  <c r="C36" i="7"/>
  <c r="C37" i="7"/>
  <c r="C38" i="7"/>
  <c r="C40" i="7"/>
  <c r="C41" i="7"/>
  <c r="C42" i="7"/>
  <c r="C43" i="7"/>
  <c r="C27" i="7"/>
  <c r="C28" i="7"/>
  <c r="H2595" i="15"/>
  <c r="H2594" i="15"/>
  <c r="H2593" i="15"/>
  <c r="H2592" i="15"/>
  <c r="H2591" i="15"/>
  <c r="H2590" i="15"/>
  <c r="H2589" i="15"/>
  <c r="H2588" i="15"/>
  <c r="H2587" i="15"/>
  <c r="H2586" i="15"/>
  <c r="H2585" i="15"/>
  <c r="H2584" i="15"/>
  <c r="H2583" i="15"/>
  <c r="H2582" i="15"/>
  <c r="H2581" i="15"/>
  <c r="H2580" i="15"/>
  <c r="H2579" i="15"/>
  <c r="H2578" i="15"/>
  <c r="H2577" i="15"/>
  <c r="H2576" i="15"/>
  <c r="H2575" i="15"/>
  <c r="H2574" i="15"/>
  <c r="H2573" i="15"/>
  <c r="H2572" i="15"/>
  <c r="H2571" i="15"/>
  <c r="H2570" i="15"/>
  <c r="H2569" i="15"/>
  <c r="H2568" i="15"/>
  <c r="H2567" i="15"/>
  <c r="H2566" i="15"/>
  <c r="H2565" i="15"/>
  <c r="H2564" i="15"/>
  <c r="H2563" i="15"/>
  <c r="H2562" i="15"/>
  <c r="H2561" i="15"/>
  <c r="H2560" i="15"/>
  <c r="H2559" i="15"/>
  <c r="H2558" i="15"/>
  <c r="H2557" i="15"/>
  <c r="H2556" i="15"/>
  <c r="H2555" i="15"/>
  <c r="H2554" i="15"/>
  <c r="H2553" i="15"/>
  <c r="H2552" i="15"/>
  <c r="H2551" i="15"/>
  <c r="H2550" i="15"/>
  <c r="H2549" i="15"/>
  <c r="H2548" i="15"/>
  <c r="H2547" i="15"/>
  <c r="H2546" i="15"/>
  <c r="H2545" i="15"/>
  <c r="H2544" i="15"/>
  <c r="H2543" i="15"/>
  <c r="H2542" i="15"/>
  <c r="H2541" i="15"/>
  <c r="H2540" i="15"/>
  <c r="H2539" i="15"/>
  <c r="H2538" i="15"/>
  <c r="H2537" i="15"/>
  <c r="H2536" i="15"/>
  <c r="H2535" i="15"/>
  <c r="H2534" i="15"/>
  <c r="H2533" i="15"/>
  <c r="H2532" i="15"/>
  <c r="H2531" i="15"/>
  <c r="H2530" i="15"/>
  <c r="H2529" i="15"/>
  <c r="H2528" i="15"/>
  <c r="H2527" i="15"/>
  <c r="H2526" i="15"/>
  <c r="H2525" i="15"/>
  <c r="H2524" i="15"/>
  <c r="H2523" i="15"/>
  <c r="H2522" i="15"/>
  <c r="H2521" i="15"/>
  <c r="H2520" i="15"/>
  <c r="H2519" i="15"/>
  <c r="H2518" i="15"/>
  <c r="H2517" i="15"/>
  <c r="H2516" i="15"/>
  <c r="H2515" i="15"/>
  <c r="H2514" i="15"/>
  <c r="H2513" i="15"/>
  <c r="H2512" i="15"/>
  <c r="H2511" i="15"/>
  <c r="H2510" i="15"/>
  <c r="H2509" i="15"/>
  <c r="H2508" i="15"/>
  <c r="H2507" i="15"/>
  <c r="H2506" i="15"/>
  <c r="H2505" i="15"/>
  <c r="H2504" i="15"/>
  <c r="H2503" i="15"/>
  <c r="H2502" i="15"/>
  <c r="H2501" i="15"/>
  <c r="H2500" i="15"/>
  <c r="H2499" i="15"/>
  <c r="H2498" i="15"/>
  <c r="H2497" i="15"/>
  <c r="H2496" i="15"/>
  <c r="H2495" i="15"/>
  <c r="H2494" i="15"/>
  <c r="H2493" i="15"/>
  <c r="H2492" i="15"/>
  <c r="H2491" i="15"/>
  <c r="H2490" i="15"/>
  <c r="H2489" i="15"/>
  <c r="H2488" i="15"/>
  <c r="H2487" i="15"/>
  <c r="H2486" i="15"/>
  <c r="H2485" i="15"/>
  <c r="H2484" i="15"/>
  <c r="H2483" i="15"/>
  <c r="H2482" i="15"/>
  <c r="H2481" i="15"/>
  <c r="H2480" i="15"/>
  <c r="H2479" i="15"/>
  <c r="H2478" i="15"/>
  <c r="H2477" i="15"/>
  <c r="H2476" i="15"/>
  <c r="H2475" i="15"/>
  <c r="H2474" i="15"/>
  <c r="H2473" i="15"/>
  <c r="H2472" i="15"/>
  <c r="H2471" i="15"/>
  <c r="H2470" i="15"/>
  <c r="H2469" i="15"/>
  <c r="H2468" i="15"/>
  <c r="H2467" i="15"/>
  <c r="H2466" i="15"/>
  <c r="H2465" i="15"/>
  <c r="H2464" i="15"/>
  <c r="H2463" i="15"/>
  <c r="H2462" i="15"/>
  <c r="H2461" i="15"/>
  <c r="H2460" i="15"/>
  <c r="H2459" i="15"/>
  <c r="H2458" i="15"/>
  <c r="H2457" i="15"/>
  <c r="H2456" i="15"/>
  <c r="H2455" i="15"/>
  <c r="H2454" i="15"/>
  <c r="H2453" i="15"/>
  <c r="H2452" i="15"/>
  <c r="H2451" i="15"/>
  <c r="H2450" i="15"/>
  <c r="H2449" i="15"/>
  <c r="H2448" i="15"/>
  <c r="H2447" i="15"/>
  <c r="H2446" i="15"/>
  <c r="H2445" i="15"/>
  <c r="H2444" i="15"/>
  <c r="H2443" i="15"/>
  <c r="H2442" i="15"/>
  <c r="H2441" i="15"/>
  <c r="H2440" i="15"/>
  <c r="H2439" i="15"/>
  <c r="H2438" i="15"/>
  <c r="H2437" i="15"/>
  <c r="H2436" i="15"/>
  <c r="H2435" i="15"/>
  <c r="H2434" i="15"/>
  <c r="H2433" i="15"/>
  <c r="H2432" i="15"/>
  <c r="H2431" i="15"/>
  <c r="H2430" i="15"/>
  <c r="H2429" i="15"/>
  <c r="H2428" i="15"/>
  <c r="H2427" i="15"/>
  <c r="H2426" i="15"/>
  <c r="H2425" i="15"/>
  <c r="H2424" i="15"/>
  <c r="H2423" i="15"/>
  <c r="H2422" i="15"/>
  <c r="H2421" i="15"/>
  <c r="H2420" i="15"/>
  <c r="H2419" i="15"/>
  <c r="H2418" i="15"/>
  <c r="H2417" i="15"/>
  <c r="H2416" i="15"/>
  <c r="H2415" i="15"/>
  <c r="H2414" i="15"/>
  <c r="H2413" i="15"/>
  <c r="H2412" i="15"/>
  <c r="H2411" i="15"/>
  <c r="H2410" i="15"/>
  <c r="H2409" i="15"/>
  <c r="H2408" i="15"/>
  <c r="H2407" i="15"/>
  <c r="H2406" i="15"/>
  <c r="H2405" i="15"/>
  <c r="H2404" i="15"/>
  <c r="H2403" i="15"/>
  <c r="H2402" i="15"/>
  <c r="H2401" i="15"/>
  <c r="H2400" i="15"/>
  <c r="H2399" i="15"/>
  <c r="H2398" i="15"/>
  <c r="H2397" i="15"/>
  <c r="H2396" i="15"/>
  <c r="H2395" i="15"/>
  <c r="H2394" i="15"/>
  <c r="H2393" i="15"/>
  <c r="H2392" i="15"/>
  <c r="H2391" i="15"/>
  <c r="H2390" i="15"/>
  <c r="H2389" i="15"/>
  <c r="H2388" i="15"/>
  <c r="H2387" i="15"/>
  <c r="H2386" i="15"/>
  <c r="H2385" i="15"/>
  <c r="H2384" i="15"/>
  <c r="H2383" i="15"/>
  <c r="H2382" i="15"/>
  <c r="H2381" i="15"/>
  <c r="H2380" i="15"/>
  <c r="H2379" i="15"/>
  <c r="H2378" i="15"/>
  <c r="H2377" i="15"/>
  <c r="H2376" i="15"/>
  <c r="H2375" i="15"/>
  <c r="H2374" i="15"/>
  <c r="H2373" i="15"/>
  <c r="H2372" i="15"/>
  <c r="H2371" i="15"/>
  <c r="H2370" i="15"/>
  <c r="H2369" i="15"/>
  <c r="H2368" i="15"/>
  <c r="H2367" i="15"/>
  <c r="H2366" i="15"/>
  <c r="H2365" i="15"/>
  <c r="H2364" i="15"/>
  <c r="H2363" i="15"/>
  <c r="H2362" i="15"/>
  <c r="H2361" i="15"/>
  <c r="H2360" i="15"/>
  <c r="H2359" i="15"/>
  <c r="H2358" i="15"/>
  <c r="H2357" i="15"/>
  <c r="H2356" i="15"/>
  <c r="H2355" i="15"/>
  <c r="H2354" i="15"/>
  <c r="H2353" i="15"/>
  <c r="H2352" i="15"/>
  <c r="H2351" i="15"/>
  <c r="H2350" i="15"/>
  <c r="H2349" i="15"/>
  <c r="H2348" i="15"/>
  <c r="H2347" i="15"/>
  <c r="H2346" i="15"/>
  <c r="H2345" i="15"/>
  <c r="H2344" i="15"/>
  <c r="H2343" i="15"/>
  <c r="H2342" i="15"/>
  <c r="H2341" i="15"/>
  <c r="H2340" i="15"/>
  <c r="H2339" i="15"/>
  <c r="H2338" i="15"/>
  <c r="H2337" i="15"/>
  <c r="H2336" i="15"/>
  <c r="H2335" i="15"/>
  <c r="H2334" i="15"/>
  <c r="H2333" i="15"/>
  <c r="H2332" i="15"/>
  <c r="H2331" i="15"/>
  <c r="H2330" i="15"/>
  <c r="H2329" i="15"/>
  <c r="H2328" i="15"/>
  <c r="H2327" i="15"/>
  <c r="H2326" i="15"/>
  <c r="H2325" i="15"/>
  <c r="H2324" i="15"/>
  <c r="H2323" i="15"/>
  <c r="H2322" i="15"/>
  <c r="H2321" i="15"/>
  <c r="H2320" i="15"/>
  <c r="H2319" i="15"/>
  <c r="H2318" i="15"/>
  <c r="H2317" i="15"/>
  <c r="H2316" i="15"/>
  <c r="H2315" i="15"/>
  <c r="H2314" i="15"/>
  <c r="H2313" i="15"/>
  <c r="H2312" i="15"/>
  <c r="H2311" i="15"/>
  <c r="H2310" i="15"/>
  <c r="H2309" i="15"/>
  <c r="H2308" i="15"/>
  <c r="H2307" i="15"/>
  <c r="H2306" i="15"/>
  <c r="H2305" i="15"/>
  <c r="H2304" i="15"/>
  <c r="H2303" i="15"/>
  <c r="H2302" i="15"/>
  <c r="H2301" i="15"/>
  <c r="H2300" i="15"/>
  <c r="H2299" i="15"/>
  <c r="H2298" i="15"/>
  <c r="H2297" i="15"/>
  <c r="H2296" i="15"/>
  <c r="H2295" i="15"/>
  <c r="H2294" i="15"/>
  <c r="H2293" i="15"/>
  <c r="H2292" i="15"/>
  <c r="H2291" i="15"/>
  <c r="H2290" i="15"/>
  <c r="H2289" i="15"/>
  <c r="H2288" i="15"/>
  <c r="H2287" i="15"/>
  <c r="H2286" i="15"/>
  <c r="H2285" i="15"/>
  <c r="H2284" i="15"/>
  <c r="H2283" i="15"/>
  <c r="H2282" i="15"/>
  <c r="H2281" i="15"/>
  <c r="H2280" i="15"/>
  <c r="H2279" i="15"/>
  <c r="H2278" i="15"/>
  <c r="H2277" i="15"/>
  <c r="H2276" i="15"/>
  <c r="H2275" i="15"/>
  <c r="H2274" i="15"/>
  <c r="H2273" i="15"/>
  <c r="H2272" i="15"/>
  <c r="H2271" i="15"/>
  <c r="H2270" i="15"/>
  <c r="H2269" i="15"/>
  <c r="H2268" i="15"/>
  <c r="H2267" i="15"/>
  <c r="H2266" i="15"/>
  <c r="H2265" i="15"/>
  <c r="H2264" i="15"/>
  <c r="H2263" i="15"/>
  <c r="H2262" i="15"/>
  <c r="H2261" i="15"/>
  <c r="H2260" i="15"/>
  <c r="H2259" i="15"/>
  <c r="H2258" i="15"/>
  <c r="H2257" i="15"/>
  <c r="H2256" i="15"/>
  <c r="H2255" i="15"/>
  <c r="H2254" i="15"/>
  <c r="H2253" i="15"/>
  <c r="H2252" i="15"/>
  <c r="H2251" i="15"/>
  <c r="H2250" i="15"/>
  <c r="H2249" i="15"/>
  <c r="H2248" i="15"/>
  <c r="H2247" i="15"/>
  <c r="H2246" i="15"/>
  <c r="H2245" i="15"/>
  <c r="H2244" i="15"/>
  <c r="H2243" i="15"/>
  <c r="H2242" i="15"/>
  <c r="H2241" i="15"/>
  <c r="H2240" i="15"/>
  <c r="H2239" i="15"/>
  <c r="H2238" i="15"/>
  <c r="H2237" i="15"/>
  <c r="H2236" i="15"/>
  <c r="H2235" i="15"/>
  <c r="H2234" i="15"/>
  <c r="H2233" i="15"/>
  <c r="H2232" i="15"/>
  <c r="H2231" i="15"/>
  <c r="H2230" i="15"/>
  <c r="H2229" i="15"/>
  <c r="H2228" i="15"/>
  <c r="H2227" i="15"/>
  <c r="H2226" i="15"/>
  <c r="H2225" i="15"/>
  <c r="H2224" i="15"/>
  <c r="H2223" i="15"/>
  <c r="H2222" i="15"/>
  <c r="H2221" i="15"/>
  <c r="H2220" i="15"/>
  <c r="H2219" i="15"/>
  <c r="H2218" i="15"/>
  <c r="H2217" i="15"/>
  <c r="H2216" i="15"/>
  <c r="H2215" i="15"/>
  <c r="H2214" i="15"/>
  <c r="H2213" i="15"/>
  <c r="H2212" i="15"/>
  <c r="H2211" i="15"/>
  <c r="H2210" i="15"/>
  <c r="H2209" i="15"/>
  <c r="H2208" i="15"/>
  <c r="H2207" i="15"/>
  <c r="H2206" i="15"/>
  <c r="H2205" i="15"/>
  <c r="H2204" i="15"/>
  <c r="H2203" i="15"/>
  <c r="H2202" i="15"/>
  <c r="H2201" i="15"/>
  <c r="H2200" i="15"/>
  <c r="H2199" i="15"/>
  <c r="H2198" i="15"/>
  <c r="H2197" i="15"/>
  <c r="H2196" i="15"/>
  <c r="H2195" i="15"/>
  <c r="H2194" i="15"/>
  <c r="H2193" i="15"/>
  <c r="H2192" i="15"/>
  <c r="H2191" i="15"/>
  <c r="H2190" i="15"/>
  <c r="H2189" i="15"/>
  <c r="H2188" i="15"/>
  <c r="H2187" i="15"/>
  <c r="H2186" i="15"/>
  <c r="H2185" i="15"/>
  <c r="H2184" i="15"/>
  <c r="H2183" i="15"/>
  <c r="H2182" i="15"/>
  <c r="H2181" i="15"/>
  <c r="H2180" i="15"/>
  <c r="H2179" i="15"/>
  <c r="H2178" i="15"/>
  <c r="H2177" i="15"/>
  <c r="H2176" i="15"/>
  <c r="H2175" i="15"/>
  <c r="H2174" i="15"/>
  <c r="H2173" i="15"/>
  <c r="H2172" i="15"/>
  <c r="H2171" i="15"/>
  <c r="H2170" i="15"/>
  <c r="H2169" i="15"/>
  <c r="H2168" i="15"/>
  <c r="H2167" i="15"/>
  <c r="H2166" i="15"/>
  <c r="H2165" i="15"/>
  <c r="H2164" i="15"/>
  <c r="H2163" i="15"/>
  <c r="H2162" i="15"/>
  <c r="H2161" i="15"/>
  <c r="H2160" i="15"/>
  <c r="H2159" i="15"/>
  <c r="H2158" i="15"/>
  <c r="H2157" i="15"/>
  <c r="H2156" i="15"/>
  <c r="H2155" i="15"/>
  <c r="H2154" i="15"/>
  <c r="H2153" i="15"/>
  <c r="H2152" i="15"/>
  <c r="H2151" i="15"/>
  <c r="H2150" i="15"/>
  <c r="H2149" i="15"/>
  <c r="H2148" i="15"/>
  <c r="H2147" i="15"/>
  <c r="H2146" i="15"/>
  <c r="H2145" i="15"/>
  <c r="H2144" i="15"/>
  <c r="H2143" i="15"/>
  <c r="H2142" i="15"/>
  <c r="H2141" i="15"/>
  <c r="H2140" i="15"/>
  <c r="H2139" i="15"/>
  <c r="H2138" i="15"/>
  <c r="H2137" i="15"/>
  <c r="H2136" i="15"/>
  <c r="H2135" i="15"/>
  <c r="H2134" i="15"/>
  <c r="H2133" i="15"/>
  <c r="H2132" i="15"/>
  <c r="H2131" i="15"/>
  <c r="H2130" i="15"/>
  <c r="H2129" i="15"/>
  <c r="H2128" i="15"/>
  <c r="H2127" i="15"/>
  <c r="H2126" i="15"/>
  <c r="H2125" i="15"/>
  <c r="H2124" i="15"/>
  <c r="H2123" i="15"/>
  <c r="H2122" i="15"/>
  <c r="H2121" i="15"/>
  <c r="H2120" i="15"/>
  <c r="H2119" i="15"/>
  <c r="H2118" i="15"/>
  <c r="H2117" i="15"/>
  <c r="H2116" i="15"/>
  <c r="H2115" i="15"/>
  <c r="H2114" i="15"/>
  <c r="H2113" i="15"/>
  <c r="H2112" i="15"/>
  <c r="H2111" i="15"/>
  <c r="H2110" i="15"/>
  <c r="H2109" i="15"/>
  <c r="H2108" i="15"/>
  <c r="H2107" i="15"/>
  <c r="H2106" i="15"/>
  <c r="H2105" i="15"/>
  <c r="H2104" i="15"/>
  <c r="H2103" i="15"/>
  <c r="H2102" i="15"/>
  <c r="H2101" i="15"/>
  <c r="H2100" i="15"/>
  <c r="H2099" i="15"/>
  <c r="H2098" i="15"/>
  <c r="H2097" i="15"/>
  <c r="H2096" i="15"/>
  <c r="H2095" i="15"/>
  <c r="H2094" i="15"/>
  <c r="H2093" i="15"/>
  <c r="H2092" i="15"/>
  <c r="H2091" i="15"/>
  <c r="H2090" i="15"/>
  <c r="H2089" i="15"/>
  <c r="H2088" i="15"/>
  <c r="H2087" i="15"/>
  <c r="H2086" i="15"/>
  <c r="H2085" i="15"/>
  <c r="H2084" i="15"/>
  <c r="H2083" i="15"/>
  <c r="H2082" i="15"/>
  <c r="H2081" i="15"/>
  <c r="H2080" i="15"/>
  <c r="H2079" i="15"/>
  <c r="H2078" i="15"/>
  <c r="H2077" i="15"/>
  <c r="H2076" i="15"/>
  <c r="H2075" i="15"/>
  <c r="H2074" i="15"/>
  <c r="H2073" i="15"/>
  <c r="H2072" i="15"/>
  <c r="H2071" i="15"/>
  <c r="H2070" i="15"/>
  <c r="H2069" i="15"/>
  <c r="H2068" i="15"/>
  <c r="H2067" i="15"/>
  <c r="H2066" i="15"/>
  <c r="H2065" i="15"/>
  <c r="H2064" i="15"/>
  <c r="H2063" i="15"/>
  <c r="H2062" i="15"/>
  <c r="H2061" i="15"/>
  <c r="H2060" i="15"/>
  <c r="H2059" i="15"/>
  <c r="H2058" i="15"/>
  <c r="H2057" i="15"/>
  <c r="H2056" i="15"/>
  <c r="H2055" i="15"/>
  <c r="H2054" i="15"/>
  <c r="H2053" i="15"/>
  <c r="H2052" i="15"/>
  <c r="H2051" i="15"/>
  <c r="H2050" i="15"/>
  <c r="H2049" i="15"/>
  <c r="H2048" i="15"/>
  <c r="H2047" i="15"/>
  <c r="H2046" i="15"/>
  <c r="H2045" i="15"/>
  <c r="H2044" i="15"/>
  <c r="H2043" i="15"/>
  <c r="H2042" i="15"/>
  <c r="H2041" i="15"/>
  <c r="H2040" i="15"/>
  <c r="H2039" i="15"/>
  <c r="H2038" i="15"/>
  <c r="H2037" i="15"/>
  <c r="H2036" i="15"/>
  <c r="H2035" i="15"/>
  <c r="H2034" i="15"/>
  <c r="H2033" i="15"/>
  <c r="H2032" i="15"/>
  <c r="H2031" i="15"/>
  <c r="H2030" i="15"/>
  <c r="H2029" i="15"/>
  <c r="H2028" i="15"/>
  <c r="H2027" i="15"/>
  <c r="H2026" i="15"/>
  <c r="H2025" i="15"/>
  <c r="H2024" i="15"/>
  <c r="H2023" i="15"/>
  <c r="H2022" i="15"/>
  <c r="H2021" i="15"/>
  <c r="H2020" i="15"/>
  <c r="H2019" i="15"/>
  <c r="H2018" i="15"/>
  <c r="H2017" i="15"/>
  <c r="H2016" i="15"/>
  <c r="H2015" i="15"/>
  <c r="H2014" i="15"/>
  <c r="H2013" i="15"/>
  <c r="H2012" i="15"/>
  <c r="H2011" i="15"/>
  <c r="H2010" i="15"/>
  <c r="H2009" i="15"/>
  <c r="H2008" i="15"/>
  <c r="H2007" i="15"/>
  <c r="H2006" i="15"/>
  <c r="H2005" i="15"/>
  <c r="H2004" i="15"/>
  <c r="H2003" i="15"/>
  <c r="H2002" i="15"/>
  <c r="H2001" i="15"/>
  <c r="H2000" i="15"/>
  <c r="H1999" i="15"/>
  <c r="H1998" i="15"/>
  <c r="H1997" i="15"/>
  <c r="H1996" i="15"/>
  <c r="H1995" i="15"/>
  <c r="H1994" i="15"/>
  <c r="H1993" i="15"/>
  <c r="H1992" i="15"/>
  <c r="H1991" i="15"/>
  <c r="H1990" i="15"/>
  <c r="H1989" i="15"/>
  <c r="H1988" i="15"/>
  <c r="H1987" i="15"/>
  <c r="H1986" i="15"/>
  <c r="H1985" i="15"/>
  <c r="H1984" i="15"/>
  <c r="H1983" i="15"/>
  <c r="H1982" i="15"/>
  <c r="H1981" i="15"/>
  <c r="H1980" i="15"/>
  <c r="H1979" i="15"/>
  <c r="H1978" i="15"/>
  <c r="H1977" i="15"/>
  <c r="H1976" i="15"/>
  <c r="H1975" i="15"/>
  <c r="H1974" i="15"/>
  <c r="H1973" i="15"/>
  <c r="H1972" i="15"/>
  <c r="H1971" i="15"/>
  <c r="H1970" i="15"/>
  <c r="H1969" i="15"/>
  <c r="H1968" i="15"/>
  <c r="H1967" i="15"/>
  <c r="H1966" i="15"/>
  <c r="H1965" i="15"/>
  <c r="H1964" i="15"/>
  <c r="H1963" i="15"/>
  <c r="H1962" i="15"/>
  <c r="H1961" i="15"/>
  <c r="H1960" i="15"/>
  <c r="H1959" i="15"/>
  <c r="H1958" i="15"/>
  <c r="H1957" i="15"/>
  <c r="H1956" i="15"/>
  <c r="H1955" i="15"/>
  <c r="H1954" i="15"/>
  <c r="H1953" i="15"/>
  <c r="H1952" i="15"/>
  <c r="H1951" i="15"/>
  <c r="H1950" i="15"/>
  <c r="H1949" i="15"/>
  <c r="H1948" i="15"/>
  <c r="H1947" i="15"/>
  <c r="H1946" i="15"/>
  <c r="H1945" i="15"/>
  <c r="H1944" i="15"/>
  <c r="H1943" i="15"/>
  <c r="H1942" i="15"/>
  <c r="H1941" i="15"/>
  <c r="H1940" i="15"/>
  <c r="H1939" i="15"/>
  <c r="H1938" i="15"/>
  <c r="H1937" i="15"/>
  <c r="H1936" i="15"/>
  <c r="H1935" i="15"/>
  <c r="H1934" i="15"/>
  <c r="H1933" i="15"/>
  <c r="H1932" i="15"/>
  <c r="H1931" i="15"/>
  <c r="H1930" i="15"/>
  <c r="H1929" i="15"/>
  <c r="H1928" i="15"/>
  <c r="H1927" i="15"/>
  <c r="H1926" i="15"/>
  <c r="H1925" i="15"/>
  <c r="H1924" i="15"/>
  <c r="H1923" i="15"/>
  <c r="H1922" i="15"/>
  <c r="H1921" i="15"/>
  <c r="H1920" i="15"/>
  <c r="H1919" i="15"/>
  <c r="H1918" i="15"/>
  <c r="H1917" i="15"/>
  <c r="H1916" i="15"/>
  <c r="H1915" i="15"/>
  <c r="H1914" i="15"/>
  <c r="H1913" i="15"/>
  <c r="H1912" i="15"/>
  <c r="H1911" i="15"/>
  <c r="H1910" i="15"/>
  <c r="H1909" i="15"/>
  <c r="H1908" i="15"/>
  <c r="H1907" i="15"/>
  <c r="H1906" i="15"/>
  <c r="H1905" i="15"/>
  <c r="H1904" i="15"/>
  <c r="H1903" i="15"/>
  <c r="H1902" i="15"/>
  <c r="H1901" i="15"/>
  <c r="H1900" i="15"/>
  <c r="H1899" i="15"/>
  <c r="H1898" i="15"/>
  <c r="H1897" i="15"/>
  <c r="H1896" i="15"/>
  <c r="H1895" i="15"/>
  <c r="H1894" i="15"/>
  <c r="H1893" i="15"/>
  <c r="H1892" i="15"/>
  <c r="H1891" i="15"/>
  <c r="H1890" i="15"/>
  <c r="H1889" i="15"/>
  <c r="H1888" i="15"/>
  <c r="H1887" i="15"/>
  <c r="H1886" i="15"/>
  <c r="H1885" i="15"/>
  <c r="H1884" i="15"/>
  <c r="H1883" i="15"/>
  <c r="H1882" i="15"/>
  <c r="H1881" i="15"/>
  <c r="H1880" i="15"/>
  <c r="H1879" i="15"/>
  <c r="H1878" i="15"/>
  <c r="H1877" i="15"/>
  <c r="H1876" i="15"/>
  <c r="H1875" i="15"/>
  <c r="H1874" i="15"/>
  <c r="H1873" i="15"/>
  <c r="H1872" i="15"/>
  <c r="H1871" i="15"/>
  <c r="H1870" i="15"/>
  <c r="H1869" i="15"/>
  <c r="H1868" i="15"/>
  <c r="H1867" i="15"/>
  <c r="H1866" i="15"/>
  <c r="H1865" i="15"/>
  <c r="H1864" i="15"/>
  <c r="H1863" i="15"/>
  <c r="H1862" i="15"/>
  <c r="H1861" i="15"/>
  <c r="H1860" i="15"/>
  <c r="H1859" i="15"/>
  <c r="H1858" i="15"/>
  <c r="H1857" i="15"/>
  <c r="H1856" i="15"/>
  <c r="H1855" i="15"/>
  <c r="H1854" i="15"/>
  <c r="H1853" i="15"/>
  <c r="H1852" i="15"/>
  <c r="H1851" i="15"/>
  <c r="H1850" i="15"/>
  <c r="H1849" i="15"/>
  <c r="H1848" i="15"/>
  <c r="H1847" i="15"/>
  <c r="H1846" i="15"/>
  <c r="H1845" i="15"/>
  <c r="H1844" i="15"/>
  <c r="H1843" i="15"/>
  <c r="H1842" i="15"/>
  <c r="H1841" i="15"/>
  <c r="H1840" i="15"/>
  <c r="H1839" i="15"/>
  <c r="H1838" i="15"/>
  <c r="H1837" i="15"/>
  <c r="H1836" i="15"/>
  <c r="H1835" i="15"/>
  <c r="H1834" i="15"/>
  <c r="H1833" i="15"/>
  <c r="H1832" i="15"/>
  <c r="H1831" i="15"/>
  <c r="H1830" i="15"/>
  <c r="H1829" i="15"/>
  <c r="H1828" i="15"/>
  <c r="H1827" i="15"/>
  <c r="H1826" i="15"/>
  <c r="H1825" i="15"/>
  <c r="H1824" i="15"/>
  <c r="H1823" i="15"/>
  <c r="H1822" i="15"/>
  <c r="H1821" i="15"/>
  <c r="H1820" i="15"/>
  <c r="H1819" i="15"/>
  <c r="H1818" i="15"/>
  <c r="H1817" i="15"/>
  <c r="H1816" i="15"/>
  <c r="H1815" i="15"/>
  <c r="H1814" i="15"/>
  <c r="H1813" i="15"/>
  <c r="H1812" i="15"/>
  <c r="H1811" i="15"/>
  <c r="H1810" i="15"/>
  <c r="H1809" i="15"/>
  <c r="H1808" i="15"/>
  <c r="H1807" i="15"/>
  <c r="H1806" i="15"/>
  <c r="H1805" i="15"/>
  <c r="H1804" i="15"/>
  <c r="H1803" i="15"/>
  <c r="H1802" i="15"/>
  <c r="H1801" i="15"/>
  <c r="H1800" i="15"/>
  <c r="H1799" i="15"/>
  <c r="H1798" i="15"/>
  <c r="H1797" i="15"/>
  <c r="H1796" i="15"/>
  <c r="H1795" i="15"/>
  <c r="H1794" i="15"/>
  <c r="H1793" i="15"/>
  <c r="H1792" i="15"/>
  <c r="H1791" i="15"/>
  <c r="H1790" i="15"/>
  <c r="H1789" i="15"/>
  <c r="H1788" i="15"/>
  <c r="H1787" i="15"/>
  <c r="H1786" i="15"/>
  <c r="H1785" i="15"/>
  <c r="H1784" i="15"/>
  <c r="H1783" i="15"/>
  <c r="H1782" i="15"/>
  <c r="H1781" i="15"/>
  <c r="H1780" i="15"/>
  <c r="H1779" i="15"/>
  <c r="H1778" i="15"/>
  <c r="H1777" i="15"/>
  <c r="H1776" i="15"/>
  <c r="H1775" i="15"/>
  <c r="H1774" i="15"/>
  <c r="H1773" i="15"/>
  <c r="H1772" i="15"/>
  <c r="H1771" i="15"/>
  <c r="H1770" i="15"/>
  <c r="H1769" i="15"/>
  <c r="H1768" i="15"/>
  <c r="H1767" i="15"/>
  <c r="H1766" i="15"/>
  <c r="H1765" i="15"/>
  <c r="H1764" i="15"/>
  <c r="H1763" i="15"/>
  <c r="H1762" i="15"/>
  <c r="H1761" i="15"/>
  <c r="H1760" i="15"/>
  <c r="H1759" i="15"/>
  <c r="H1758" i="15"/>
  <c r="H1757" i="15"/>
  <c r="H1756" i="15"/>
  <c r="H1755" i="15"/>
  <c r="H1754" i="15"/>
  <c r="H1753" i="15"/>
  <c r="H1752" i="15"/>
  <c r="H1751" i="15"/>
  <c r="H1750" i="15"/>
  <c r="H1749" i="15"/>
  <c r="H1748" i="15"/>
  <c r="H1747" i="15"/>
  <c r="H1746" i="15"/>
  <c r="H1745" i="15"/>
  <c r="H1744" i="15"/>
  <c r="H1743" i="15"/>
  <c r="H1742" i="15"/>
  <c r="H1741" i="15"/>
  <c r="H1740" i="15"/>
  <c r="H1739" i="15"/>
  <c r="H1738" i="15"/>
  <c r="H1737" i="15"/>
  <c r="H1736" i="15"/>
  <c r="H1735" i="15"/>
  <c r="H1734" i="15"/>
  <c r="H1733" i="15"/>
  <c r="H1732" i="15"/>
  <c r="H1731" i="15"/>
  <c r="H1730" i="15"/>
  <c r="H1729" i="15"/>
  <c r="H1728" i="15"/>
  <c r="H1727" i="15"/>
  <c r="H1726" i="15"/>
  <c r="H1725" i="15"/>
  <c r="H1724" i="15"/>
  <c r="H1723" i="15"/>
  <c r="H1722" i="15"/>
  <c r="H1721" i="15"/>
  <c r="H1720" i="15"/>
  <c r="H1719" i="15"/>
  <c r="H1718" i="15"/>
  <c r="H1717" i="15"/>
  <c r="H1716" i="15"/>
  <c r="H1715" i="15"/>
  <c r="H1714" i="15"/>
  <c r="H1713" i="15"/>
  <c r="H1712" i="15"/>
  <c r="H1711" i="15"/>
  <c r="H1710" i="15"/>
  <c r="H1709" i="15"/>
  <c r="H1708" i="15"/>
  <c r="H1707" i="15"/>
  <c r="H1706" i="15"/>
  <c r="H1705" i="15"/>
  <c r="H1704" i="15"/>
  <c r="H1703" i="15"/>
  <c r="H1702" i="15"/>
  <c r="H1701" i="15"/>
  <c r="H1700" i="15"/>
  <c r="H1699" i="15"/>
  <c r="H1698" i="15"/>
  <c r="H1697" i="15"/>
  <c r="H1696" i="15"/>
  <c r="H1695" i="15"/>
  <c r="H1694" i="15"/>
  <c r="H1693" i="15"/>
  <c r="H1692" i="15"/>
  <c r="H1691" i="15"/>
  <c r="H1690" i="15"/>
  <c r="H1689" i="15"/>
  <c r="H1688" i="15"/>
  <c r="H1687" i="15"/>
  <c r="H1686" i="15"/>
  <c r="H1685" i="15"/>
  <c r="H1684" i="15"/>
  <c r="H1683" i="15"/>
  <c r="H1682" i="15"/>
  <c r="H1681" i="15"/>
  <c r="H1680" i="15"/>
  <c r="H1679" i="15"/>
  <c r="H1678" i="15"/>
  <c r="H1677" i="15"/>
  <c r="H1676" i="15"/>
  <c r="H1675" i="15"/>
  <c r="H1674" i="15"/>
  <c r="H1673" i="15"/>
  <c r="H1672" i="15"/>
  <c r="H1671" i="15"/>
  <c r="H1670" i="15"/>
  <c r="H1669" i="15"/>
  <c r="H1668" i="15"/>
  <c r="H1667" i="15"/>
  <c r="H1666" i="15"/>
  <c r="H1665" i="15"/>
  <c r="H1664" i="15"/>
  <c r="H1663" i="15"/>
  <c r="H1662" i="15"/>
  <c r="H1661" i="15"/>
  <c r="H1660" i="15"/>
  <c r="H1659" i="15"/>
  <c r="H1658" i="15"/>
  <c r="H1657" i="15"/>
  <c r="H1656" i="15"/>
  <c r="H1655" i="15"/>
  <c r="H1654" i="15"/>
  <c r="H1653" i="15"/>
  <c r="H1652" i="15"/>
  <c r="H1651" i="15"/>
  <c r="H1650" i="15"/>
  <c r="H1649" i="15"/>
  <c r="H1648" i="15"/>
  <c r="H1647" i="15"/>
  <c r="H1646" i="15"/>
  <c r="H1645" i="15"/>
  <c r="H1644" i="15"/>
  <c r="H1643" i="15"/>
  <c r="H1642" i="15"/>
  <c r="H1641" i="15"/>
  <c r="H1640" i="15"/>
  <c r="H1639" i="15"/>
  <c r="H1638" i="15"/>
  <c r="H1637" i="15"/>
  <c r="H1636" i="15"/>
  <c r="H1635" i="15"/>
  <c r="H1634" i="15"/>
  <c r="H1633" i="15"/>
  <c r="H1632" i="15"/>
  <c r="H1631" i="15"/>
  <c r="H1630" i="15"/>
  <c r="H1629" i="15"/>
  <c r="H1628" i="15"/>
  <c r="H1627" i="15"/>
  <c r="H1626" i="15"/>
  <c r="H1625" i="15"/>
  <c r="H1624" i="15"/>
  <c r="H1623" i="15"/>
  <c r="H1622" i="15"/>
  <c r="H1621" i="15"/>
  <c r="H1620" i="15"/>
  <c r="H1619" i="15"/>
  <c r="H1618" i="15"/>
  <c r="H1617" i="15"/>
  <c r="H1616" i="15"/>
  <c r="H1615" i="15"/>
  <c r="H1614" i="15"/>
  <c r="H1613" i="15"/>
  <c r="H1612" i="15"/>
  <c r="H1611" i="15"/>
  <c r="H1610" i="15"/>
  <c r="H1609" i="15"/>
  <c r="H1608" i="15"/>
  <c r="H1607" i="15"/>
  <c r="H1606" i="15"/>
  <c r="H1605" i="15"/>
  <c r="H1604" i="15"/>
  <c r="H1603" i="15"/>
  <c r="H1602" i="15"/>
  <c r="H1601" i="15"/>
  <c r="H1600" i="15"/>
  <c r="H1599" i="15"/>
  <c r="H1598" i="15"/>
  <c r="H1597" i="15"/>
  <c r="H1596" i="15"/>
  <c r="H1595" i="15"/>
  <c r="H1594" i="15"/>
  <c r="H1593" i="15"/>
  <c r="H1592" i="15"/>
  <c r="H1591" i="15"/>
  <c r="H1590" i="15"/>
  <c r="H1589" i="15"/>
  <c r="H1588" i="15"/>
  <c r="H1587" i="15"/>
  <c r="H1586" i="15"/>
  <c r="H1585" i="15"/>
  <c r="H1584" i="15"/>
  <c r="H1583" i="15"/>
  <c r="H1582" i="15"/>
  <c r="H1581" i="15"/>
  <c r="H1580" i="15"/>
  <c r="H1579" i="15"/>
  <c r="H1578" i="15"/>
  <c r="H1577" i="15"/>
  <c r="H1576" i="15"/>
  <c r="H1575" i="15"/>
  <c r="H1574" i="15"/>
  <c r="H1573" i="15"/>
  <c r="H1572" i="15"/>
  <c r="H1571" i="15"/>
  <c r="H1570" i="15"/>
  <c r="H1569" i="15"/>
  <c r="H1568" i="15"/>
  <c r="H1567" i="15"/>
  <c r="H1566" i="15"/>
  <c r="H1565" i="15"/>
  <c r="H1564" i="15"/>
  <c r="H1563" i="15"/>
  <c r="H1562" i="15"/>
  <c r="H1561" i="15"/>
  <c r="H1560" i="15"/>
  <c r="H1559" i="15"/>
  <c r="H1558" i="15"/>
  <c r="H1557" i="15"/>
  <c r="H1556" i="15"/>
  <c r="H1555" i="15"/>
  <c r="H1554" i="15"/>
  <c r="H1553" i="15"/>
  <c r="H1552" i="15"/>
  <c r="H1551" i="15"/>
  <c r="H1550" i="15"/>
  <c r="H1549" i="15"/>
  <c r="H1548" i="15"/>
  <c r="H1547" i="15"/>
  <c r="H1546" i="15"/>
  <c r="H1545" i="15"/>
  <c r="H1544" i="15"/>
  <c r="H1543" i="15"/>
  <c r="H1542" i="15"/>
  <c r="H1541" i="15"/>
  <c r="H1540" i="15"/>
  <c r="H1539" i="15"/>
  <c r="H1538" i="15"/>
  <c r="H1537" i="15"/>
  <c r="H1536" i="15"/>
  <c r="H1535" i="15"/>
  <c r="H1534" i="15"/>
  <c r="H1533" i="15"/>
  <c r="H1532" i="15"/>
  <c r="H1531" i="15"/>
  <c r="H1530" i="15"/>
  <c r="H1529" i="15"/>
  <c r="H1528" i="15"/>
  <c r="H1527" i="15"/>
  <c r="H1526" i="15"/>
  <c r="H1525" i="15"/>
  <c r="H1524" i="15"/>
  <c r="H1523" i="15"/>
  <c r="H1522" i="15"/>
  <c r="H1521" i="15"/>
  <c r="H1520" i="15"/>
  <c r="H1519" i="15"/>
  <c r="H1518" i="15"/>
  <c r="H1517" i="15"/>
  <c r="H1516" i="15"/>
  <c r="H1515" i="15"/>
  <c r="H1514" i="15"/>
  <c r="H1513" i="15"/>
  <c r="H1512" i="15"/>
  <c r="H1511" i="15"/>
  <c r="H1510" i="15"/>
  <c r="H1509" i="15"/>
  <c r="H1508" i="15"/>
  <c r="H1507" i="15"/>
  <c r="H1506" i="15"/>
  <c r="H1505" i="15"/>
  <c r="H1504" i="15"/>
  <c r="H1503" i="15"/>
  <c r="H1502" i="15"/>
  <c r="H1501" i="15"/>
  <c r="H1500" i="15"/>
  <c r="H1499" i="15"/>
  <c r="H1498" i="15"/>
  <c r="H1497" i="15"/>
  <c r="H1496" i="15"/>
  <c r="H1495" i="15"/>
  <c r="H1494" i="15"/>
  <c r="H1493" i="15"/>
  <c r="H1492" i="15"/>
  <c r="H1491" i="15"/>
  <c r="H1490" i="15"/>
  <c r="H1489" i="15"/>
  <c r="H1488" i="15"/>
  <c r="H1487" i="15"/>
  <c r="H1486" i="15"/>
  <c r="H1485" i="15"/>
  <c r="H1484" i="15"/>
  <c r="H1483" i="15"/>
  <c r="H1482" i="15"/>
  <c r="H1481" i="15"/>
  <c r="H1480" i="15"/>
  <c r="H1479" i="15"/>
  <c r="H1478" i="15"/>
  <c r="H1477" i="15"/>
  <c r="H1476" i="15"/>
  <c r="H1475" i="15"/>
  <c r="H1474" i="15"/>
  <c r="H1473" i="15"/>
  <c r="H1472" i="15"/>
  <c r="H1471" i="15"/>
  <c r="H1470" i="15"/>
  <c r="H1469" i="15"/>
  <c r="H1468" i="15"/>
  <c r="H1467" i="15"/>
  <c r="H1466" i="15"/>
  <c r="H1465" i="15"/>
  <c r="H1464" i="15"/>
  <c r="H1463" i="15"/>
  <c r="H1462" i="15"/>
  <c r="H1461" i="15"/>
  <c r="H1460" i="15"/>
  <c r="H1459" i="15"/>
  <c r="H1458" i="15"/>
  <c r="H1457" i="15"/>
  <c r="H1456" i="15"/>
  <c r="H1455" i="15"/>
  <c r="H1454" i="15"/>
  <c r="H1453" i="15"/>
  <c r="H1452" i="15"/>
  <c r="H1451" i="15"/>
  <c r="H1450" i="15"/>
  <c r="H1449" i="15"/>
  <c r="H1448" i="15"/>
  <c r="H1447" i="15"/>
  <c r="H1446" i="15"/>
  <c r="H1445" i="15"/>
  <c r="H1444" i="15"/>
  <c r="H1443" i="15"/>
  <c r="H1442" i="15"/>
  <c r="H1441" i="15"/>
  <c r="H1440" i="15"/>
  <c r="H1439" i="15"/>
  <c r="H1438" i="15"/>
  <c r="H1437" i="15"/>
  <c r="H1436" i="15"/>
  <c r="H1435" i="15"/>
  <c r="H1434" i="15"/>
  <c r="H1433" i="15"/>
  <c r="H1432" i="15"/>
  <c r="H1431" i="15"/>
  <c r="H1430" i="15"/>
  <c r="H1429" i="15"/>
  <c r="H1428" i="15"/>
  <c r="H1427" i="15"/>
  <c r="H1426" i="15"/>
  <c r="H1425" i="15"/>
  <c r="H1424" i="15"/>
  <c r="H1423" i="15"/>
  <c r="H1422" i="15"/>
  <c r="H1421" i="15"/>
  <c r="H1420" i="15"/>
  <c r="H1419" i="15"/>
  <c r="H1418" i="15"/>
  <c r="H1417" i="15"/>
  <c r="H1416" i="15"/>
  <c r="H1415" i="15"/>
  <c r="H1414" i="15"/>
  <c r="H1413" i="15"/>
  <c r="H1412" i="15"/>
  <c r="H1411" i="15"/>
  <c r="H1410" i="15"/>
  <c r="H1409" i="15"/>
  <c r="H1408" i="15"/>
  <c r="H1407" i="15"/>
  <c r="H1406" i="15"/>
  <c r="H1405" i="15"/>
  <c r="H1404" i="15"/>
  <c r="H1403" i="15"/>
  <c r="H1402" i="15"/>
  <c r="H1401" i="15"/>
  <c r="H1400" i="15"/>
  <c r="H1399" i="15"/>
  <c r="H1398" i="15"/>
  <c r="H1397" i="15"/>
  <c r="H1396" i="15"/>
  <c r="H1395" i="15"/>
  <c r="H1394" i="15"/>
  <c r="H1393" i="15"/>
  <c r="H1392" i="15"/>
  <c r="H1391" i="15"/>
  <c r="H1390" i="15"/>
  <c r="H1389" i="15"/>
  <c r="H1388" i="15"/>
  <c r="H1387" i="15"/>
  <c r="H1386" i="15"/>
  <c r="H1385" i="15"/>
  <c r="H1384" i="15"/>
  <c r="H1383" i="15"/>
  <c r="H1382" i="15"/>
  <c r="H1381" i="15"/>
  <c r="H1380" i="15"/>
  <c r="H1379" i="15"/>
  <c r="H1378" i="15"/>
  <c r="H1377" i="15"/>
  <c r="H1376" i="15"/>
  <c r="H1375" i="15"/>
  <c r="H1374" i="15"/>
  <c r="H1373" i="15"/>
  <c r="H1372" i="15"/>
  <c r="H1371" i="15"/>
  <c r="H1370" i="15"/>
  <c r="H1369" i="15"/>
  <c r="H1368" i="15"/>
  <c r="H1367" i="15"/>
  <c r="H1366" i="15"/>
  <c r="H1365" i="15"/>
  <c r="H1364" i="15"/>
  <c r="H1363" i="15"/>
  <c r="H1362" i="15"/>
  <c r="H1361" i="15"/>
  <c r="H1360" i="15"/>
  <c r="H1359" i="15"/>
  <c r="H1358" i="15"/>
  <c r="H1357" i="15"/>
  <c r="H1356" i="15"/>
  <c r="H1355" i="15"/>
  <c r="H1354" i="15"/>
  <c r="H1353" i="15"/>
  <c r="H1352" i="15"/>
  <c r="H1351" i="15"/>
  <c r="H1350" i="15"/>
  <c r="H1349" i="15"/>
  <c r="H1348" i="15"/>
  <c r="H1347" i="15"/>
  <c r="H1346" i="15"/>
  <c r="H1345" i="15"/>
  <c r="H1344" i="15"/>
  <c r="H1343" i="15"/>
  <c r="H1342" i="15"/>
  <c r="H1341" i="15"/>
  <c r="H1340" i="15"/>
  <c r="H1339" i="15"/>
  <c r="H1338" i="15"/>
  <c r="H1337" i="15"/>
  <c r="H1336" i="15"/>
  <c r="H1335" i="15"/>
  <c r="H1334" i="15"/>
  <c r="H1333" i="15"/>
  <c r="H1332" i="15"/>
  <c r="H1331" i="15"/>
  <c r="H1330" i="15"/>
  <c r="H1329" i="15"/>
  <c r="H1328" i="15"/>
  <c r="H1327" i="15"/>
  <c r="H1326" i="15"/>
  <c r="H1325" i="15"/>
  <c r="H1324" i="15"/>
  <c r="H1323" i="15"/>
  <c r="H1322" i="15"/>
  <c r="H1321" i="15"/>
  <c r="H1320" i="15"/>
  <c r="H1319" i="15"/>
  <c r="H1318" i="15"/>
  <c r="H1317" i="15"/>
  <c r="H1316" i="15"/>
  <c r="H1315" i="15"/>
  <c r="H1314" i="15"/>
  <c r="H1313" i="15"/>
  <c r="H1312" i="15"/>
  <c r="H1311" i="15"/>
  <c r="H1310" i="15"/>
  <c r="H1309" i="15"/>
  <c r="H1308" i="15"/>
  <c r="H1307" i="15"/>
  <c r="H1306" i="15"/>
  <c r="H1305" i="15"/>
  <c r="H1304" i="15"/>
  <c r="H1303" i="15"/>
  <c r="H1302" i="15"/>
  <c r="H1301" i="15"/>
  <c r="H1300" i="15"/>
  <c r="H1299" i="15"/>
  <c r="H1298" i="15"/>
  <c r="H1297" i="15"/>
  <c r="H1296" i="15"/>
  <c r="H1295" i="15"/>
  <c r="H1294" i="15"/>
  <c r="H1293" i="15"/>
  <c r="H1292" i="15"/>
  <c r="H1291" i="15"/>
  <c r="H1290" i="15"/>
  <c r="H1289" i="15"/>
  <c r="H1288" i="15"/>
  <c r="H1287" i="15"/>
  <c r="H1286" i="15"/>
  <c r="H1285" i="15"/>
  <c r="H1284" i="15"/>
  <c r="H1283" i="15"/>
  <c r="H1282" i="15"/>
  <c r="H1281" i="15"/>
  <c r="H1280" i="15"/>
  <c r="H1279" i="15"/>
  <c r="H1278" i="15"/>
  <c r="H1277" i="15"/>
  <c r="H1276" i="15"/>
  <c r="H1275" i="15"/>
  <c r="H1274" i="15"/>
  <c r="H1273" i="15"/>
  <c r="H1272" i="15"/>
  <c r="H1271" i="15"/>
  <c r="H1270" i="15"/>
  <c r="H1269" i="15"/>
  <c r="H1268" i="15"/>
  <c r="H1267" i="15"/>
  <c r="H1266" i="15"/>
  <c r="H1265" i="15"/>
  <c r="H1264" i="15"/>
  <c r="H1263" i="15"/>
  <c r="H1262" i="15"/>
  <c r="H1261" i="15"/>
  <c r="H1260" i="15"/>
  <c r="H1259" i="15"/>
  <c r="H1258" i="15"/>
  <c r="H1257" i="15"/>
  <c r="H1256" i="15"/>
  <c r="H1255" i="15"/>
  <c r="H1254" i="15"/>
  <c r="H1253" i="15"/>
  <c r="H1252" i="15"/>
  <c r="H1251" i="15"/>
  <c r="H1250" i="15"/>
  <c r="H1249" i="15"/>
  <c r="H1248" i="15"/>
  <c r="H1247" i="15"/>
  <c r="H1246" i="15"/>
  <c r="H1245" i="15"/>
  <c r="H1244" i="15"/>
  <c r="H1243" i="15"/>
  <c r="H1242" i="15"/>
  <c r="H1241" i="15"/>
  <c r="H1240" i="15"/>
  <c r="H1239" i="15"/>
  <c r="H1238" i="15"/>
  <c r="H1237" i="15"/>
  <c r="H1236" i="15"/>
  <c r="H1235" i="15"/>
  <c r="H1234" i="15"/>
  <c r="H1233" i="15"/>
  <c r="H1232" i="15"/>
  <c r="H1231" i="15"/>
  <c r="H1230" i="15"/>
  <c r="H1229" i="15"/>
  <c r="H1228" i="15"/>
  <c r="H1227" i="15"/>
  <c r="H1226" i="15"/>
  <c r="H1225" i="15"/>
  <c r="H1224" i="15"/>
  <c r="H1223" i="15"/>
  <c r="H1222" i="15"/>
  <c r="H1221" i="15"/>
  <c r="H1220" i="15"/>
  <c r="H1219" i="15"/>
  <c r="H1218" i="15"/>
  <c r="H1217" i="15"/>
  <c r="H1216" i="15"/>
  <c r="H1215" i="15"/>
  <c r="H1214" i="15"/>
  <c r="H1213" i="15"/>
  <c r="H1212" i="15"/>
  <c r="H1211" i="15"/>
  <c r="H1210" i="15"/>
  <c r="H1209" i="15"/>
  <c r="H1208" i="15"/>
  <c r="H1207" i="15"/>
  <c r="H1206" i="15"/>
  <c r="H1205" i="15"/>
  <c r="H1204" i="15"/>
  <c r="H1203" i="15"/>
  <c r="H1202" i="15"/>
  <c r="H1201" i="15"/>
  <c r="H1200" i="15"/>
  <c r="H1199" i="15"/>
  <c r="H1198" i="15"/>
  <c r="H1197" i="15"/>
  <c r="H1196" i="15"/>
  <c r="H1195" i="15"/>
  <c r="H1194" i="15"/>
  <c r="H1193" i="15"/>
  <c r="H1192" i="15"/>
  <c r="H1191" i="15"/>
  <c r="H1190" i="15"/>
  <c r="H1189" i="15"/>
  <c r="H1188" i="15"/>
  <c r="H1187" i="15"/>
  <c r="H1186" i="15"/>
  <c r="H1185" i="15"/>
  <c r="H1184" i="15"/>
  <c r="H1183" i="15"/>
  <c r="H1182" i="15"/>
  <c r="H1181" i="15"/>
  <c r="H1180" i="15"/>
  <c r="H1179" i="15"/>
  <c r="H1178" i="15"/>
  <c r="H1177" i="15"/>
  <c r="H1176" i="15"/>
  <c r="H1175" i="15"/>
  <c r="H1174" i="15"/>
  <c r="H1173" i="15"/>
  <c r="H1172" i="15"/>
  <c r="H1171" i="15"/>
  <c r="H1170" i="15"/>
  <c r="H1169" i="15"/>
  <c r="H1168" i="15"/>
  <c r="H1167" i="15"/>
  <c r="H1166" i="15"/>
  <c r="H1165" i="15"/>
  <c r="H1164" i="15"/>
  <c r="H1163" i="15"/>
  <c r="H1162" i="15"/>
  <c r="H1161" i="15"/>
  <c r="H1160" i="15"/>
  <c r="H1159" i="15"/>
  <c r="H1158" i="15"/>
  <c r="H1157" i="15"/>
  <c r="H1156" i="15"/>
  <c r="H1155" i="15"/>
  <c r="H1154" i="15"/>
  <c r="H1153" i="15"/>
  <c r="H1152" i="15"/>
  <c r="H1151" i="15"/>
  <c r="H1150" i="15"/>
  <c r="H1149" i="15"/>
  <c r="H1148" i="15"/>
  <c r="H1147" i="15"/>
  <c r="H1146" i="15"/>
  <c r="H1145" i="15"/>
  <c r="H1144" i="15"/>
  <c r="H1143" i="15"/>
  <c r="H1142" i="15"/>
  <c r="H1141" i="15"/>
  <c r="H1140" i="15"/>
  <c r="H1139" i="15"/>
  <c r="H1138" i="15"/>
  <c r="H1137" i="15"/>
  <c r="H1136" i="15"/>
  <c r="H1135" i="15"/>
  <c r="H1134" i="15"/>
  <c r="H1133" i="15"/>
  <c r="H1132" i="15"/>
  <c r="H1131" i="15"/>
  <c r="H1130" i="15"/>
  <c r="H1129" i="15"/>
  <c r="H1128" i="15"/>
  <c r="H1127" i="15"/>
  <c r="H1126" i="15"/>
  <c r="H1125" i="15"/>
  <c r="H1124" i="15"/>
  <c r="H1123" i="15"/>
  <c r="H1122" i="15"/>
  <c r="H1121" i="15"/>
  <c r="H1120" i="15"/>
  <c r="H1119" i="15"/>
  <c r="H1118" i="15"/>
  <c r="H1117" i="15"/>
  <c r="H1116" i="15"/>
  <c r="H1115" i="15"/>
  <c r="H1114" i="15"/>
  <c r="H1113" i="15"/>
  <c r="H1112" i="15"/>
  <c r="H1111" i="15"/>
  <c r="H1110" i="15"/>
  <c r="H1109" i="15"/>
  <c r="H1108" i="15"/>
  <c r="H1107" i="15"/>
  <c r="H1106" i="15"/>
  <c r="H1105" i="15"/>
  <c r="H1104" i="15"/>
  <c r="H1103" i="15"/>
  <c r="H1102" i="15"/>
  <c r="H1101" i="15"/>
  <c r="H1100" i="15"/>
  <c r="H1099" i="15"/>
  <c r="H1098" i="15"/>
  <c r="H1097" i="15"/>
  <c r="H1096" i="15"/>
  <c r="H1095" i="15"/>
  <c r="H1094" i="15"/>
  <c r="H1093" i="15"/>
  <c r="H1092" i="15"/>
  <c r="H1091" i="15"/>
  <c r="H1090" i="15"/>
  <c r="H1089" i="15"/>
  <c r="H1088" i="15"/>
  <c r="H1087" i="15"/>
  <c r="H1086" i="15"/>
  <c r="H1085" i="15"/>
  <c r="H1084" i="15"/>
  <c r="H1083" i="15"/>
  <c r="H1082" i="15"/>
  <c r="H1081" i="15"/>
  <c r="H1080" i="15"/>
  <c r="H1079" i="15"/>
  <c r="H1078" i="15"/>
  <c r="H1077" i="15"/>
  <c r="H1076" i="15"/>
  <c r="H1075" i="15"/>
  <c r="H1074" i="15"/>
  <c r="H1073" i="15"/>
  <c r="H1072" i="15"/>
  <c r="H1071" i="15"/>
  <c r="H1070" i="15"/>
  <c r="H1069" i="15"/>
  <c r="H1068" i="15"/>
  <c r="H1067" i="15"/>
  <c r="H1066" i="15"/>
  <c r="H1065" i="15"/>
  <c r="H1064" i="15"/>
  <c r="H1063" i="15"/>
  <c r="H1062" i="15"/>
  <c r="H1061" i="15"/>
  <c r="H1060" i="15"/>
  <c r="H1059" i="15"/>
  <c r="H1058" i="15"/>
  <c r="H1057" i="15"/>
  <c r="H1056" i="15"/>
  <c r="H1055" i="15"/>
  <c r="H1054" i="15"/>
  <c r="H1053" i="15"/>
  <c r="H1052" i="15"/>
  <c r="H1051" i="15"/>
  <c r="H1050" i="15"/>
  <c r="H1049" i="15"/>
  <c r="H1048" i="15"/>
  <c r="H1047" i="15"/>
  <c r="H1046" i="15"/>
  <c r="H1045" i="15"/>
  <c r="H1044" i="15"/>
  <c r="H1043" i="15"/>
  <c r="H1042" i="15"/>
  <c r="H1041" i="15"/>
  <c r="H1040" i="15"/>
  <c r="H1039" i="15"/>
  <c r="H1038" i="15"/>
  <c r="H1037" i="15"/>
  <c r="H1036" i="15"/>
  <c r="H1035" i="15"/>
  <c r="H1034" i="15"/>
  <c r="H1033" i="15"/>
  <c r="H1032" i="15"/>
  <c r="H1031" i="15"/>
  <c r="H1030" i="15"/>
  <c r="H1029" i="15"/>
  <c r="H1028" i="15"/>
  <c r="H1027" i="15"/>
  <c r="H1026" i="15"/>
  <c r="H1025" i="15"/>
  <c r="H1024" i="15"/>
  <c r="H1023" i="15"/>
  <c r="H1022" i="15"/>
  <c r="H1021" i="15"/>
  <c r="H1020" i="15"/>
  <c r="H1019" i="15"/>
  <c r="H1018" i="15"/>
  <c r="H1017" i="15"/>
  <c r="H1016" i="15"/>
  <c r="H1015" i="15"/>
  <c r="H1014" i="15"/>
  <c r="H1013" i="15"/>
  <c r="H1012" i="15"/>
  <c r="H1011" i="15"/>
  <c r="H1010" i="15"/>
  <c r="H1009" i="15"/>
  <c r="H1008" i="15"/>
  <c r="H1007" i="15"/>
  <c r="H1006" i="15"/>
  <c r="H1005" i="15"/>
  <c r="H1004" i="15"/>
  <c r="H1003" i="15"/>
  <c r="H1002" i="15"/>
  <c r="H1001" i="15"/>
  <c r="H1000" i="15"/>
  <c r="H999" i="15"/>
  <c r="H998" i="15"/>
  <c r="H997" i="15"/>
  <c r="H996" i="15"/>
  <c r="H995" i="15"/>
  <c r="H994" i="15"/>
  <c r="H993" i="15"/>
  <c r="H992" i="15"/>
  <c r="H991" i="15"/>
  <c r="H990" i="15"/>
  <c r="H989" i="15"/>
  <c r="H988" i="15"/>
  <c r="H987" i="15"/>
  <c r="H986" i="15"/>
  <c r="H985" i="15"/>
  <c r="H984" i="15"/>
  <c r="H983" i="15"/>
  <c r="H982" i="15"/>
  <c r="H981" i="15"/>
  <c r="H980" i="15"/>
  <c r="H979" i="15"/>
  <c r="H978" i="15"/>
  <c r="H977" i="15"/>
  <c r="H976" i="15"/>
  <c r="H975" i="15"/>
  <c r="H974" i="15"/>
  <c r="H973" i="15"/>
  <c r="H972" i="15"/>
  <c r="H971" i="15"/>
  <c r="H970" i="15"/>
  <c r="H969" i="15"/>
  <c r="H968" i="15"/>
  <c r="H967" i="15"/>
  <c r="H966" i="15"/>
  <c r="H965" i="15"/>
  <c r="H964" i="15"/>
  <c r="H963" i="15"/>
  <c r="H962" i="15"/>
  <c r="H961" i="15"/>
  <c r="H960" i="15"/>
  <c r="H959" i="15"/>
  <c r="H958" i="15"/>
  <c r="H957" i="15"/>
  <c r="H956" i="15"/>
  <c r="H955" i="15"/>
  <c r="H954" i="15"/>
  <c r="H953" i="15"/>
  <c r="H952" i="15"/>
  <c r="H951" i="15"/>
  <c r="H950" i="15"/>
  <c r="H949" i="15"/>
  <c r="H948" i="15"/>
  <c r="H947" i="15"/>
  <c r="H946" i="15"/>
  <c r="H945" i="15"/>
  <c r="H944" i="15"/>
  <c r="H943" i="15"/>
  <c r="H942" i="15"/>
  <c r="H941" i="15"/>
  <c r="H940" i="15"/>
  <c r="H939" i="15"/>
  <c r="H938" i="15"/>
  <c r="H937" i="15"/>
  <c r="H936" i="15"/>
  <c r="H935" i="15"/>
  <c r="H934" i="15"/>
  <c r="H933" i="15"/>
  <c r="H932" i="15"/>
  <c r="H931" i="15"/>
  <c r="H930" i="15"/>
  <c r="H929" i="15"/>
  <c r="H928" i="15"/>
  <c r="H927" i="15"/>
  <c r="H926" i="15"/>
  <c r="H925" i="15"/>
  <c r="H924" i="15"/>
  <c r="H923" i="15"/>
  <c r="H922" i="15"/>
  <c r="H921" i="15"/>
  <c r="H920" i="15"/>
  <c r="H919" i="15"/>
  <c r="H918" i="15"/>
  <c r="H917" i="15"/>
  <c r="H916" i="15"/>
  <c r="H915" i="15"/>
  <c r="H914" i="15"/>
  <c r="H913" i="15"/>
  <c r="H912" i="15"/>
  <c r="H911" i="15"/>
  <c r="H910" i="15"/>
  <c r="H909" i="15"/>
  <c r="H908" i="15"/>
  <c r="H907" i="15"/>
  <c r="H906" i="15"/>
  <c r="H905" i="15"/>
  <c r="H904" i="15"/>
  <c r="H903" i="15"/>
  <c r="H902" i="15"/>
  <c r="H901" i="15"/>
  <c r="H900" i="15"/>
  <c r="H899" i="15"/>
  <c r="H898" i="15"/>
  <c r="H897" i="15"/>
  <c r="H896" i="15"/>
  <c r="H895" i="15"/>
  <c r="H894" i="15"/>
  <c r="H893" i="15"/>
  <c r="H892" i="15"/>
  <c r="H891" i="15"/>
  <c r="H890" i="15"/>
  <c r="H889" i="15"/>
  <c r="H888" i="15"/>
  <c r="H887" i="15"/>
  <c r="H886" i="15"/>
  <c r="H885" i="15"/>
  <c r="H884" i="15"/>
  <c r="H883" i="15"/>
  <c r="H882" i="15"/>
  <c r="H881" i="15"/>
  <c r="H880" i="15"/>
  <c r="H879" i="15"/>
  <c r="H878" i="15"/>
  <c r="H877" i="15"/>
  <c r="H876" i="15"/>
  <c r="H875" i="15"/>
  <c r="H874" i="15"/>
  <c r="H873" i="15"/>
  <c r="H872" i="15"/>
  <c r="H871" i="15"/>
  <c r="H870" i="15"/>
  <c r="H869" i="15"/>
  <c r="H868" i="15"/>
  <c r="H867" i="15"/>
  <c r="H866" i="15"/>
  <c r="H865" i="15"/>
  <c r="H864" i="15"/>
  <c r="H863" i="15"/>
  <c r="H862" i="15"/>
  <c r="H861" i="15"/>
  <c r="H860" i="15"/>
  <c r="H859" i="15"/>
  <c r="H858" i="15"/>
  <c r="H857" i="15"/>
  <c r="H856" i="15"/>
  <c r="H855" i="15"/>
  <c r="H854" i="15"/>
  <c r="H853" i="15"/>
  <c r="H852" i="15"/>
  <c r="H851" i="15"/>
  <c r="H850" i="15"/>
  <c r="H849" i="15"/>
  <c r="H848" i="15"/>
  <c r="H847" i="15"/>
  <c r="H846" i="15"/>
  <c r="H845" i="15"/>
  <c r="H844" i="15"/>
  <c r="H843" i="15"/>
  <c r="H842" i="15"/>
  <c r="H841" i="15"/>
  <c r="H840" i="15"/>
  <c r="H839" i="15"/>
  <c r="H838" i="15"/>
  <c r="H837" i="15"/>
  <c r="H836" i="15"/>
  <c r="H835" i="15"/>
  <c r="H834" i="15"/>
  <c r="H833" i="15"/>
  <c r="H832" i="15"/>
  <c r="H831" i="15"/>
  <c r="H830" i="15"/>
  <c r="H829" i="15"/>
  <c r="H828" i="15"/>
  <c r="H827" i="15"/>
  <c r="H826" i="15"/>
  <c r="H825" i="15"/>
  <c r="H824" i="15"/>
  <c r="H823" i="15"/>
  <c r="H822" i="15"/>
  <c r="H821" i="15"/>
  <c r="H820" i="15"/>
  <c r="H819" i="15"/>
  <c r="H818" i="15"/>
  <c r="H817" i="15"/>
  <c r="H816" i="15"/>
  <c r="H815" i="15"/>
  <c r="H814" i="15"/>
  <c r="H813" i="15"/>
  <c r="H812" i="15"/>
  <c r="H811" i="15"/>
  <c r="H810" i="15"/>
  <c r="H809" i="15"/>
  <c r="H808" i="15"/>
  <c r="H807" i="15"/>
  <c r="H806" i="15"/>
  <c r="H805" i="15"/>
  <c r="H804" i="15"/>
  <c r="H803" i="15"/>
  <c r="H802" i="15"/>
  <c r="H801" i="15"/>
  <c r="H800" i="15"/>
  <c r="H799" i="15"/>
  <c r="H798" i="15"/>
  <c r="H797" i="15"/>
  <c r="H796" i="15"/>
  <c r="H795" i="15"/>
  <c r="H794" i="15"/>
  <c r="H793" i="15"/>
  <c r="H792" i="15"/>
  <c r="H791" i="15"/>
  <c r="H790" i="15"/>
  <c r="H789" i="15"/>
  <c r="H788" i="15"/>
  <c r="H787" i="15"/>
  <c r="H786" i="15"/>
  <c r="H785" i="15"/>
  <c r="H784" i="15"/>
  <c r="H783" i="15"/>
  <c r="H782" i="15"/>
  <c r="H781" i="15"/>
  <c r="H780" i="15"/>
  <c r="H779" i="15"/>
  <c r="H778" i="15"/>
  <c r="H777" i="15"/>
  <c r="H776" i="15"/>
  <c r="H775" i="15"/>
  <c r="H774" i="15"/>
  <c r="H773" i="15"/>
  <c r="H772" i="15"/>
  <c r="H771" i="15"/>
  <c r="H770" i="15"/>
  <c r="H769" i="15"/>
  <c r="H768" i="15"/>
  <c r="H767" i="15"/>
  <c r="H766" i="15"/>
  <c r="H765" i="15"/>
  <c r="H764" i="15"/>
  <c r="H763" i="15"/>
  <c r="H762" i="15"/>
  <c r="H761" i="15"/>
  <c r="H760" i="15"/>
  <c r="H759" i="15"/>
  <c r="H758" i="15"/>
  <c r="H757" i="15"/>
  <c r="H756" i="15"/>
  <c r="H755" i="15"/>
  <c r="H754" i="15"/>
  <c r="H753" i="15"/>
  <c r="H752" i="15"/>
  <c r="H751" i="15"/>
  <c r="H750" i="15"/>
  <c r="H749" i="15"/>
  <c r="H748" i="15"/>
  <c r="H747" i="15"/>
  <c r="H746" i="15"/>
  <c r="H745" i="15"/>
  <c r="H744" i="15"/>
  <c r="H743" i="15"/>
  <c r="H742" i="15"/>
  <c r="H741" i="15"/>
  <c r="H740" i="15"/>
  <c r="H739" i="15"/>
  <c r="H738" i="15"/>
  <c r="H737" i="15"/>
  <c r="H736" i="15"/>
  <c r="H735" i="15"/>
  <c r="H734" i="15"/>
  <c r="H733" i="15"/>
  <c r="H732" i="15"/>
  <c r="H731" i="15"/>
  <c r="H730" i="15"/>
  <c r="H729" i="15"/>
  <c r="H728" i="15"/>
  <c r="H727" i="15"/>
  <c r="H726" i="15"/>
  <c r="H725" i="15"/>
  <c r="H724" i="15"/>
  <c r="H723" i="15"/>
  <c r="H722" i="15"/>
  <c r="H721" i="15"/>
  <c r="H720" i="15"/>
  <c r="H719" i="15"/>
  <c r="H718" i="15"/>
  <c r="H717" i="15"/>
  <c r="H716" i="15"/>
  <c r="H715" i="15"/>
  <c r="H714" i="15"/>
  <c r="H713" i="15"/>
  <c r="H712" i="15"/>
  <c r="H711" i="15"/>
  <c r="H710" i="15"/>
  <c r="H709" i="15"/>
  <c r="H708" i="15"/>
  <c r="H707" i="15"/>
  <c r="H706" i="15"/>
  <c r="H705" i="15"/>
  <c r="H704" i="15"/>
  <c r="H703" i="15"/>
  <c r="H702" i="15"/>
  <c r="H701" i="15"/>
  <c r="H700" i="15"/>
  <c r="H699" i="15"/>
  <c r="H698" i="15"/>
  <c r="H697" i="15"/>
  <c r="H696" i="15"/>
  <c r="H695" i="15"/>
  <c r="H694" i="15"/>
  <c r="H693" i="15"/>
  <c r="H692" i="15"/>
  <c r="H691" i="15"/>
  <c r="H690" i="15"/>
  <c r="H689" i="15"/>
  <c r="H688" i="15"/>
  <c r="H687" i="15"/>
  <c r="H686" i="15"/>
  <c r="H685" i="15"/>
  <c r="H684" i="15"/>
  <c r="H683" i="15"/>
  <c r="H682" i="15"/>
  <c r="H681" i="15"/>
  <c r="H680" i="15"/>
  <c r="H679" i="15"/>
  <c r="H678" i="15"/>
  <c r="H677" i="15"/>
  <c r="H676" i="15"/>
  <c r="H675" i="15"/>
  <c r="H674" i="15"/>
  <c r="H673" i="15"/>
  <c r="H672" i="15"/>
  <c r="H671" i="15"/>
  <c r="H670" i="15"/>
  <c r="H669" i="15"/>
  <c r="H668" i="15"/>
  <c r="H667" i="15"/>
  <c r="H666" i="15"/>
  <c r="H665" i="15"/>
  <c r="H664" i="15"/>
  <c r="H663" i="15"/>
  <c r="H662" i="15"/>
  <c r="H661" i="15"/>
  <c r="H660" i="15"/>
  <c r="H659" i="15"/>
  <c r="H658" i="15"/>
  <c r="H657" i="15"/>
  <c r="H656" i="15"/>
  <c r="H655" i="15"/>
  <c r="H654" i="15"/>
  <c r="H653" i="15"/>
  <c r="H652" i="15"/>
  <c r="H651" i="15"/>
  <c r="H650" i="15"/>
  <c r="H649" i="15"/>
  <c r="H648" i="15"/>
  <c r="H647" i="15"/>
  <c r="H646" i="15"/>
  <c r="H645" i="15"/>
  <c r="H644" i="15"/>
  <c r="H643" i="15"/>
  <c r="H642" i="15"/>
  <c r="H641" i="15"/>
  <c r="H640" i="15"/>
  <c r="H639" i="15"/>
  <c r="H638" i="15"/>
  <c r="H637" i="15"/>
  <c r="H636" i="15"/>
  <c r="H635" i="15"/>
  <c r="H634" i="15"/>
  <c r="H633" i="15"/>
  <c r="H632" i="15"/>
  <c r="H631" i="15"/>
  <c r="H630" i="15"/>
  <c r="H629" i="15"/>
  <c r="H628" i="15"/>
  <c r="H627" i="15"/>
  <c r="H626" i="15"/>
  <c r="H625" i="15"/>
  <c r="H624" i="15"/>
  <c r="H623" i="15"/>
  <c r="H622" i="15"/>
  <c r="H621" i="15"/>
  <c r="H620" i="15"/>
  <c r="H619" i="15"/>
  <c r="H618" i="15"/>
  <c r="H617" i="15"/>
  <c r="H616" i="15"/>
  <c r="H615" i="15"/>
  <c r="H614" i="15"/>
  <c r="H613" i="15"/>
  <c r="H612" i="15"/>
  <c r="H611" i="15"/>
  <c r="H610" i="15"/>
  <c r="H609" i="15"/>
  <c r="H608" i="15"/>
  <c r="H607" i="15"/>
  <c r="H606" i="15"/>
  <c r="H605" i="15"/>
  <c r="H604" i="15"/>
  <c r="H603" i="15"/>
  <c r="H602" i="15"/>
  <c r="H601" i="15"/>
  <c r="H600" i="15"/>
  <c r="H599" i="15"/>
  <c r="H598" i="15"/>
  <c r="H597" i="15"/>
  <c r="H596" i="15"/>
  <c r="H595" i="15"/>
  <c r="H594" i="15"/>
  <c r="H593" i="15"/>
  <c r="H592" i="15"/>
  <c r="H591" i="15"/>
  <c r="H590" i="15"/>
  <c r="H589" i="15"/>
  <c r="H588" i="15"/>
  <c r="H587" i="15"/>
  <c r="H586" i="15"/>
  <c r="H585" i="15"/>
  <c r="H584" i="15"/>
  <c r="H583" i="15"/>
  <c r="H582" i="15"/>
  <c r="H581" i="15"/>
  <c r="H580" i="15"/>
  <c r="H579" i="15"/>
  <c r="H578" i="15"/>
  <c r="H577" i="15"/>
  <c r="H576" i="15"/>
  <c r="H575" i="15"/>
  <c r="H574" i="15"/>
  <c r="H573" i="15"/>
  <c r="H572" i="15"/>
  <c r="H571" i="15"/>
  <c r="H570" i="15"/>
  <c r="H569" i="15"/>
  <c r="H568" i="15"/>
  <c r="H567" i="15"/>
  <c r="H566" i="15"/>
  <c r="H565" i="15"/>
  <c r="H564" i="15"/>
  <c r="H563" i="15"/>
  <c r="H562" i="15"/>
  <c r="H561" i="15"/>
  <c r="H560" i="15"/>
  <c r="H559" i="15"/>
  <c r="H558" i="15"/>
  <c r="H557" i="15"/>
  <c r="H556" i="15"/>
  <c r="H555" i="15"/>
  <c r="H554" i="15"/>
  <c r="H553" i="15"/>
  <c r="H552" i="15"/>
  <c r="H551" i="15"/>
  <c r="H550" i="15"/>
  <c r="H549" i="15"/>
  <c r="H548" i="15"/>
  <c r="H547" i="15"/>
  <c r="H546" i="15"/>
  <c r="H545" i="15"/>
  <c r="H544" i="15"/>
  <c r="H543" i="15"/>
  <c r="H542" i="15"/>
  <c r="H541" i="15"/>
  <c r="H540" i="15"/>
  <c r="H539" i="15"/>
  <c r="H538" i="15"/>
  <c r="H537" i="15"/>
  <c r="H536" i="15"/>
  <c r="H535" i="15"/>
  <c r="H534" i="15"/>
  <c r="H533" i="15"/>
  <c r="H532" i="15"/>
  <c r="H531" i="15"/>
  <c r="H530" i="15"/>
  <c r="H529" i="15"/>
  <c r="H528" i="15"/>
  <c r="H527" i="15"/>
  <c r="H526" i="15"/>
  <c r="H525" i="15"/>
  <c r="H524" i="15"/>
  <c r="H523" i="15"/>
  <c r="H522" i="15"/>
  <c r="H521" i="15"/>
  <c r="H520" i="15"/>
  <c r="H519" i="15"/>
  <c r="H518" i="15"/>
  <c r="H517" i="15"/>
  <c r="H516" i="15"/>
  <c r="H515" i="15"/>
  <c r="H514" i="15"/>
  <c r="H513" i="15"/>
  <c r="H512" i="15"/>
  <c r="H511" i="15"/>
  <c r="H510" i="15"/>
  <c r="H509" i="15"/>
  <c r="H508" i="15"/>
  <c r="H507" i="15"/>
  <c r="H506" i="15"/>
  <c r="H505" i="15"/>
  <c r="H504" i="15"/>
  <c r="H503" i="15"/>
  <c r="H502" i="15"/>
  <c r="H501" i="15"/>
  <c r="H500" i="15"/>
  <c r="H499" i="15"/>
  <c r="H498" i="15"/>
  <c r="H497" i="15"/>
  <c r="H496" i="15"/>
  <c r="H495" i="15"/>
  <c r="H494" i="15"/>
  <c r="H493" i="15"/>
  <c r="H492" i="15"/>
  <c r="H491" i="15"/>
  <c r="H490" i="15"/>
  <c r="H489" i="15"/>
  <c r="H488" i="15"/>
  <c r="H487" i="15"/>
  <c r="H486" i="15"/>
  <c r="H485" i="15"/>
  <c r="H484" i="15"/>
  <c r="H483" i="15"/>
  <c r="H482" i="15"/>
  <c r="H481" i="15"/>
  <c r="H480" i="15"/>
  <c r="H479" i="15"/>
  <c r="H478" i="15"/>
  <c r="H477" i="15"/>
  <c r="H476" i="15"/>
  <c r="H475" i="15"/>
  <c r="H474" i="15"/>
  <c r="H473" i="15"/>
  <c r="H472" i="15"/>
  <c r="H471" i="15"/>
  <c r="H470" i="15"/>
  <c r="H469" i="15"/>
  <c r="H468" i="15"/>
  <c r="H467" i="15"/>
  <c r="H466" i="15"/>
  <c r="H465" i="15"/>
  <c r="H464" i="15"/>
  <c r="H463" i="15"/>
  <c r="H462" i="15"/>
  <c r="H461" i="15"/>
  <c r="H460" i="15"/>
  <c r="H459" i="15"/>
  <c r="H458" i="15"/>
  <c r="H457" i="15"/>
  <c r="H456" i="15"/>
  <c r="H455" i="15"/>
  <c r="H454" i="15"/>
  <c r="H453" i="15"/>
  <c r="H452" i="15"/>
  <c r="H451" i="15"/>
  <c r="H450" i="15"/>
  <c r="H449" i="15"/>
  <c r="H448" i="15"/>
  <c r="H447" i="15"/>
  <c r="H446" i="15"/>
  <c r="H445" i="15"/>
  <c r="H444" i="15"/>
  <c r="H443" i="15"/>
  <c r="H442" i="15"/>
  <c r="H441" i="15"/>
  <c r="H440" i="15"/>
  <c r="H439" i="15"/>
  <c r="H438" i="15"/>
  <c r="H437" i="15"/>
  <c r="H436" i="15"/>
  <c r="H435" i="15"/>
  <c r="H434" i="15"/>
  <c r="H433" i="15"/>
  <c r="H432" i="15"/>
  <c r="H431" i="15"/>
  <c r="H430" i="15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B9" i="7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4" i="5"/>
  <c r="B223" i="7"/>
  <c r="B224" i="7"/>
  <c r="B225" i="7"/>
  <c r="B226" i="7"/>
  <c r="B227" i="7"/>
  <c r="B229" i="7"/>
  <c r="B230" i="7"/>
  <c r="B232" i="7"/>
  <c r="B233" i="7"/>
  <c r="B234" i="7"/>
  <c r="B235" i="7"/>
  <c r="B236" i="7"/>
  <c r="B237" i="7"/>
  <c r="B240" i="7"/>
  <c r="B241" i="7"/>
  <c r="B242" i="7"/>
  <c r="B243" i="7"/>
  <c r="B244" i="7"/>
  <c r="B246" i="7"/>
  <c r="B247" i="7"/>
  <c r="B248" i="7"/>
  <c r="B249" i="7"/>
  <c r="B250" i="7"/>
  <c r="B251" i="7"/>
  <c r="B253" i="7"/>
  <c r="B254" i="7"/>
  <c r="B255" i="7"/>
  <c r="B256" i="7"/>
  <c r="B259" i="7"/>
  <c r="B260" i="7"/>
  <c r="B261" i="7"/>
  <c r="B262" i="7"/>
  <c r="B264" i="7"/>
  <c r="B265" i="7"/>
  <c r="B266" i="7"/>
  <c r="B267" i="7"/>
  <c r="B269" i="7"/>
  <c r="B270" i="7"/>
  <c r="B271" i="7"/>
  <c r="B272" i="7"/>
  <c r="B273" i="7"/>
  <c r="B274" i="7"/>
  <c r="B277" i="7"/>
  <c r="B278" i="7"/>
  <c r="B279" i="7"/>
  <c r="B280" i="7"/>
  <c r="B281" i="7"/>
  <c r="B283" i="7"/>
  <c r="B284" i="7"/>
  <c r="B286" i="7"/>
  <c r="B287" i="7"/>
  <c r="B288" i="7"/>
  <c r="B289" i="7"/>
  <c r="B222" i="7"/>
  <c r="B152" i="7"/>
  <c r="B153" i="7"/>
  <c r="B154" i="7"/>
  <c r="B155" i="7"/>
  <c r="B156" i="7"/>
  <c r="B158" i="7"/>
  <c r="B159" i="7"/>
  <c r="B161" i="7"/>
  <c r="B162" i="7"/>
  <c r="B163" i="7"/>
  <c r="B164" i="7"/>
  <c r="B165" i="7"/>
  <c r="B166" i="7"/>
  <c r="B169" i="7"/>
  <c r="B170" i="7"/>
  <c r="B171" i="7"/>
  <c r="B172" i="7"/>
  <c r="B173" i="7"/>
  <c r="B175" i="7"/>
  <c r="B176" i="7"/>
  <c r="B177" i="7"/>
  <c r="B178" i="7"/>
  <c r="B179" i="7"/>
  <c r="B180" i="7"/>
  <c r="B182" i="7"/>
  <c r="B183" i="7"/>
  <c r="B184" i="7"/>
  <c r="B185" i="7"/>
  <c r="B188" i="7"/>
  <c r="B189" i="7"/>
  <c r="B190" i="7"/>
  <c r="B191" i="7"/>
  <c r="B193" i="7"/>
  <c r="B194" i="7"/>
  <c r="B195" i="7"/>
  <c r="B196" i="7"/>
  <c r="B198" i="7"/>
  <c r="B199" i="7"/>
  <c r="B200" i="7"/>
  <c r="B201" i="7"/>
  <c r="B202" i="7"/>
  <c r="B203" i="7"/>
  <c r="B206" i="7"/>
  <c r="B207" i="7"/>
  <c r="B208" i="7"/>
  <c r="B209" i="7"/>
  <c r="B210" i="7"/>
  <c r="B212" i="7"/>
  <c r="B213" i="7"/>
  <c r="B215" i="7"/>
  <c r="B216" i="7"/>
  <c r="B217" i="7"/>
  <c r="B218" i="7"/>
  <c r="B81" i="7"/>
  <c r="B82" i="7"/>
  <c r="B83" i="7"/>
  <c r="B84" i="7"/>
  <c r="B85" i="7"/>
  <c r="B87" i="7"/>
  <c r="B88" i="7"/>
  <c r="B90" i="7"/>
  <c r="B91" i="7"/>
  <c r="B92" i="7"/>
  <c r="B93" i="7"/>
  <c r="B94" i="7"/>
  <c r="B95" i="7"/>
  <c r="B98" i="7"/>
  <c r="B99" i="7"/>
  <c r="B100" i="7"/>
  <c r="B101" i="7"/>
  <c r="B102" i="7"/>
  <c r="B104" i="7"/>
  <c r="B105" i="7"/>
  <c r="B106" i="7"/>
  <c r="B107" i="7"/>
  <c r="B108" i="7"/>
  <c r="B109" i="7"/>
  <c r="B111" i="7"/>
  <c r="B112" i="7"/>
  <c r="B113" i="7"/>
  <c r="B114" i="7"/>
  <c r="B117" i="7"/>
  <c r="B118" i="7"/>
  <c r="B119" i="7"/>
  <c r="B120" i="7"/>
  <c r="B122" i="7"/>
  <c r="B123" i="7"/>
  <c r="B124" i="7"/>
  <c r="B125" i="7"/>
  <c r="B127" i="7"/>
  <c r="B128" i="7"/>
  <c r="B129" i="7"/>
  <c r="B130" i="7"/>
  <c r="B131" i="7"/>
  <c r="B132" i="7"/>
  <c r="B135" i="7"/>
  <c r="B136" i="7"/>
  <c r="B137" i="7"/>
  <c r="B138" i="7"/>
  <c r="B139" i="7"/>
  <c r="B141" i="7"/>
  <c r="B142" i="7"/>
  <c r="B144" i="7"/>
  <c r="B145" i="7"/>
  <c r="B146" i="7"/>
  <c r="B147" i="7"/>
  <c r="C33" i="19" l="1"/>
  <c r="C37" i="19"/>
  <c r="C41" i="19"/>
  <c r="C38" i="19"/>
  <c r="C31" i="19"/>
  <c r="C34" i="19"/>
  <c r="C35" i="19"/>
  <c r="C39" i="19"/>
  <c r="C36" i="19"/>
  <c r="C40" i="19"/>
  <c r="C32" i="19"/>
  <c r="D42" i="7"/>
  <c r="AA42" i="7"/>
  <c r="D37" i="7"/>
  <c r="AA37" i="7"/>
  <c r="AA33" i="7"/>
  <c r="D33" i="7"/>
  <c r="C32" i="7"/>
  <c r="AA32" i="7" s="1"/>
  <c r="AA64" i="7"/>
  <c r="C63" i="7"/>
  <c r="D64" i="7"/>
  <c r="D58" i="7"/>
  <c r="AA58" i="7"/>
  <c r="AA53" i="7"/>
  <c r="D53" i="7"/>
  <c r="D48" i="7"/>
  <c r="AA48" i="7"/>
  <c r="D75" i="7"/>
  <c r="AA75" i="7"/>
  <c r="AA70" i="7"/>
  <c r="C69" i="7"/>
  <c r="AA69" i="7" s="1"/>
  <c r="D70" i="7"/>
  <c r="D65" i="7"/>
  <c r="AA65" i="7"/>
  <c r="D92" i="7"/>
  <c r="AA92" i="7"/>
  <c r="C86" i="7"/>
  <c r="AA86" i="7" s="1"/>
  <c r="AA87" i="7"/>
  <c r="D87" i="7"/>
  <c r="D82" i="7"/>
  <c r="AA82" i="7"/>
  <c r="D112" i="7"/>
  <c r="AA112" i="7"/>
  <c r="D107" i="7"/>
  <c r="AA107" i="7"/>
  <c r="AA102" i="7"/>
  <c r="D102" i="7"/>
  <c r="C97" i="7"/>
  <c r="D98" i="7"/>
  <c r="AA98" i="7"/>
  <c r="D124" i="7"/>
  <c r="AA124" i="7"/>
  <c r="AA119" i="7"/>
  <c r="D119" i="7"/>
  <c r="D138" i="7"/>
  <c r="AA138" i="7"/>
  <c r="D132" i="7"/>
  <c r="AA132" i="7"/>
  <c r="D147" i="7"/>
  <c r="AA147" i="7"/>
  <c r="D142" i="7"/>
  <c r="AA142" i="7"/>
  <c r="D164" i="7"/>
  <c r="AA164" i="7"/>
  <c r="AA159" i="7"/>
  <c r="D159" i="7"/>
  <c r="AA154" i="7"/>
  <c r="D154" i="7"/>
  <c r="D180" i="7"/>
  <c r="AA180" i="7"/>
  <c r="D176" i="7"/>
  <c r="AA176" i="7"/>
  <c r="D171" i="7"/>
  <c r="AA171" i="7"/>
  <c r="D198" i="7"/>
  <c r="C197" i="7"/>
  <c r="AA198" i="7"/>
  <c r="D193" i="7"/>
  <c r="AA193" i="7"/>
  <c r="C192" i="7"/>
  <c r="D188" i="7"/>
  <c r="AA188" i="7"/>
  <c r="C187" i="7"/>
  <c r="D213" i="7"/>
  <c r="AA213" i="7"/>
  <c r="D208" i="7"/>
  <c r="AA208" i="7"/>
  <c r="D202" i="7"/>
  <c r="AA202" i="7"/>
  <c r="D217" i="7"/>
  <c r="AA217" i="7"/>
  <c r="D236" i="7"/>
  <c r="AA236" i="7"/>
  <c r="D232" i="7"/>
  <c r="AA232" i="7"/>
  <c r="C231" i="7"/>
  <c r="D226" i="7"/>
  <c r="AA226" i="7"/>
  <c r="D247" i="7"/>
  <c r="AA247" i="7"/>
  <c r="D242" i="7"/>
  <c r="AA242" i="7"/>
  <c r="AA255" i="7"/>
  <c r="D255" i="7"/>
  <c r="AA250" i="7"/>
  <c r="D250" i="7"/>
  <c r="D271" i="7"/>
  <c r="AA271" i="7"/>
  <c r="AA266" i="7"/>
  <c r="D266" i="7"/>
  <c r="AA261" i="7"/>
  <c r="D261" i="7"/>
  <c r="D288" i="7"/>
  <c r="AA288" i="7"/>
  <c r="C282" i="7"/>
  <c r="AA283" i="7"/>
  <c r="D283" i="7"/>
  <c r="D278" i="7"/>
  <c r="AA278" i="7"/>
  <c r="D28" i="7"/>
  <c r="AA28" i="7"/>
  <c r="AA41" i="7"/>
  <c r="D41" i="7"/>
  <c r="D36" i="7"/>
  <c r="AA36" i="7"/>
  <c r="D31" i="7"/>
  <c r="AA31" i="7"/>
  <c r="D61" i="7"/>
  <c r="AA61" i="7"/>
  <c r="D57" i="7"/>
  <c r="AA57" i="7"/>
  <c r="D52" i="7"/>
  <c r="AA52" i="7"/>
  <c r="AA47" i="7"/>
  <c r="D47" i="7"/>
  <c r="AA74" i="7"/>
  <c r="D74" i="7"/>
  <c r="AA68" i="7"/>
  <c r="D68" i="7"/>
  <c r="D95" i="7"/>
  <c r="AA95" i="7"/>
  <c r="AA91" i="7"/>
  <c r="D91" i="7"/>
  <c r="D85" i="7"/>
  <c r="AA85" i="7"/>
  <c r="AA81" i="7"/>
  <c r="D81" i="7"/>
  <c r="C79" i="7"/>
  <c r="C110" i="7"/>
  <c r="AA111" i="7"/>
  <c r="D111" i="7"/>
  <c r="D106" i="7"/>
  <c r="AA106" i="7"/>
  <c r="D101" i="7"/>
  <c r="AA101" i="7"/>
  <c r="D128" i="7"/>
  <c r="AA128" i="7"/>
  <c r="D123" i="7"/>
  <c r="AA123" i="7"/>
  <c r="D118" i="7"/>
  <c r="AA118" i="7"/>
  <c r="AA137" i="7"/>
  <c r="D137" i="7"/>
  <c r="D131" i="7"/>
  <c r="AA131" i="7"/>
  <c r="D146" i="7"/>
  <c r="AA146" i="7"/>
  <c r="AA141" i="7"/>
  <c r="D141" i="7"/>
  <c r="C140" i="7"/>
  <c r="AA163" i="7"/>
  <c r="D163" i="7"/>
  <c r="C157" i="7"/>
  <c r="D158" i="7"/>
  <c r="AA158" i="7"/>
  <c r="D153" i="7"/>
  <c r="AA153" i="7"/>
  <c r="D179" i="7"/>
  <c r="AA179" i="7"/>
  <c r="D175" i="7"/>
  <c r="C174" i="7"/>
  <c r="AA175" i="7"/>
  <c r="D170" i="7"/>
  <c r="AA170" i="7"/>
  <c r="D196" i="7"/>
  <c r="AA196" i="7"/>
  <c r="D191" i="7"/>
  <c r="AA191" i="7"/>
  <c r="D185" i="7"/>
  <c r="AA185" i="7"/>
  <c r="D212" i="7"/>
  <c r="AA212" i="7"/>
  <c r="C211" i="7"/>
  <c r="D207" i="7"/>
  <c r="AA207" i="7"/>
  <c r="D201" i="7"/>
  <c r="AA201" i="7"/>
  <c r="D216" i="7"/>
  <c r="AA216" i="7"/>
  <c r="D235" i="7"/>
  <c r="AA235" i="7"/>
  <c r="D230" i="7"/>
  <c r="AA230" i="7"/>
  <c r="D225" i="7"/>
  <c r="AA225" i="7"/>
  <c r="D246" i="7"/>
  <c r="C245" i="7"/>
  <c r="AA246" i="7"/>
  <c r="D241" i="7"/>
  <c r="AA241" i="7"/>
  <c r="AA254" i="7"/>
  <c r="D254" i="7"/>
  <c r="AA249" i="7"/>
  <c r="D249" i="7"/>
  <c r="AA270" i="7"/>
  <c r="D270" i="7"/>
  <c r="D265" i="7"/>
  <c r="AA265" i="7"/>
  <c r="D260" i="7"/>
  <c r="AA260" i="7"/>
  <c r="AA287" i="7"/>
  <c r="D287" i="7"/>
  <c r="D281" i="7"/>
  <c r="AA281" i="7"/>
  <c r="D277" i="7"/>
  <c r="C276" i="7"/>
  <c r="AA277" i="7"/>
  <c r="D27" i="7"/>
  <c r="AA27" i="7"/>
  <c r="C26" i="7"/>
  <c r="C39" i="7"/>
  <c r="AA39" i="7" s="1"/>
  <c r="D40" i="7"/>
  <c r="AA40" i="7"/>
  <c r="AA35" i="7"/>
  <c r="D35" i="7"/>
  <c r="AA30" i="7"/>
  <c r="D30" i="7"/>
  <c r="AA60" i="7"/>
  <c r="D60" i="7"/>
  <c r="AA56" i="7"/>
  <c r="D56" i="7"/>
  <c r="C55" i="7"/>
  <c r="AA55" i="7" s="1"/>
  <c r="AA51" i="7"/>
  <c r="D51" i="7"/>
  <c r="C50" i="7"/>
  <c r="AA50" i="7" s="1"/>
  <c r="D46" i="7"/>
  <c r="C45" i="7"/>
  <c r="AA46" i="7"/>
  <c r="D73" i="7"/>
  <c r="AA73" i="7"/>
  <c r="C72" i="7"/>
  <c r="AA72" i="7" s="1"/>
  <c r="D67" i="7"/>
  <c r="AA67" i="7"/>
  <c r="AA94" i="7"/>
  <c r="D94" i="7"/>
  <c r="D90" i="7"/>
  <c r="C89" i="7"/>
  <c r="AA89" i="7" s="1"/>
  <c r="AA90" i="7"/>
  <c r="AA84" i="7"/>
  <c r="D84" i="7"/>
  <c r="D114" i="7"/>
  <c r="AA114" i="7"/>
  <c r="AA109" i="7"/>
  <c r="D109" i="7"/>
  <c r="D105" i="7"/>
  <c r="AA105" i="7"/>
  <c r="AA100" i="7"/>
  <c r="D100" i="7"/>
  <c r="D127" i="7"/>
  <c r="AA127" i="7"/>
  <c r="C126" i="7"/>
  <c r="C121" i="7"/>
  <c r="AA122" i="7"/>
  <c r="D122" i="7"/>
  <c r="AA117" i="7"/>
  <c r="D117" i="7"/>
  <c r="C116" i="7"/>
  <c r="D136" i="7"/>
  <c r="AA136" i="7"/>
  <c r="AA130" i="7"/>
  <c r="D130" i="7"/>
  <c r="AA145" i="7"/>
  <c r="D145" i="7"/>
  <c r="D166" i="7"/>
  <c r="AA166" i="7"/>
  <c r="D162" i="7"/>
  <c r="AA162" i="7"/>
  <c r="D156" i="7"/>
  <c r="AA156" i="7"/>
  <c r="D152" i="7"/>
  <c r="AA152" i="7"/>
  <c r="C150" i="7"/>
  <c r="D178" i="7"/>
  <c r="AA178" i="7"/>
  <c r="AA173" i="7"/>
  <c r="D173" i="7"/>
  <c r="D169" i="7"/>
  <c r="C168" i="7"/>
  <c r="AA169" i="7"/>
  <c r="D195" i="7"/>
  <c r="AA195" i="7"/>
  <c r="D190" i="7"/>
  <c r="AA190" i="7"/>
  <c r="D184" i="7"/>
  <c r="AA184" i="7"/>
  <c r="D210" i="7"/>
  <c r="AA210" i="7"/>
  <c r="C205" i="7"/>
  <c r="D206" i="7"/>
  <c r="AA206" i="7"/>
  <c r="D200" i="7"/>
  <c r="AA200" i="7"/>
  <c r="C214" i="7"/>
  <c r="D215" i="7"/>
  <c r="AA215" i="7"/>
  <c r="AA234" i="7"/>
  <c r="D234" i="7"/>
  <c r="AA229" i="7"/>
  <c r="C228" i="7"/>
  <c r="D229" i="7"/>
  <c r="D224" i="7"/>
  <c r="AA224" i="7"/>
  <c r="D244" i="7"/>
  <c r="AA244" i="7"/>
  <c r="D240" i="7"/>
  <c r="C239" i="7"/>
  <c r="AA240" i="7"/>
  <c r="C252" i="7"/>
  <c r="D253" i="7"/>
  <c r="AA253" i="7"/>
  <c r="D248" i="7"/>
  <c r="AA248" i="7"/>
  <c r="C268" i="7"/>
  <c r="D269" i="7"/>
  <c r="AA269" i="7"/>
  <c r="D264" i="7"/>
  <c r="C263" i="7"/>
  <c r="AA264" i="7"/>
  <c r="C258" i="7"/>
  <c r="D259" i="7"/>
  <c r="AA259" i="7"/>
  <c r="C285" i="7"/>
  <c r="D286" i="7"/>
  <c r="AA286" i="7"/>
  <c r="D280" i="7"/>
  <c r="AA280" i="7"/>
  <c r="AA274" i="7"/>
  <c r="D274" i="7"/>
  <c r="L219" i="7"/>
  <c r="M219" i="7" s="1"/>
  <c r="AA43" i="7"/>
  <c r="D43" i="7"/>
  <c r="D38" i="7"/>
  <c r="AA38" i="7"/>
  <c r="D34" i="7"/>
  <c r="AA34" i="7"/>
  <c r="AA29" i="7"/>
  <c r="D29" i="7"/>
  <c r="AA59" i="7"/>
  <c r="D59" i="7"/>
  <c r="D54" i="7"/>
  <c r="AA54" i="7"/>
  <c r="D49" i="7"/>
  <c r="AA49" i="7"/>
  <c r="D76" i="7"/>
  <c r="AA76" i="7"/>
  <c r="D71" i="7"/>
  <c r="AA71" i="7"/>
  <c r="D66" i="7"/>
  <c r="AA66" i="7"/>
  <c r="AA93" i="7"/>
  <c r="D93" i="7"/>
  <c r="AA88" i="7"/>
  <c r="D88" i="7"/>
  <c r="D83" i="7"/>
  <c r="AA83" i="7"/>
  <c r="AA113" i="7"/>
  <c r="D113" i="7"/>
  <c r="D108" i="7"/>
  <c r="AA108" i="7"/>
  <c r="D104" i="7"/>
  <c r="AA104" i="7"/>
  <c r="C103" i="7"/>
  <c r="D99" i="7"/>
  <c r="AA99" i="7"/>
  <c r="AA125" i="7"/>
  <c r="D125" i="7"/>
  <c r="D120" i="7"/>
  <c r="AA120" i="7"/>
  <c r="D139" i="7"/>
  <c r="AA139" i="7"/>
  <c r="C134" i="7"/>
  <c r="D135" i="7"/>
  <c r="AA135" i="7"/>
  <c r="AA129" i="7"/>
  <c r="D129" i="7"/>
  <c r="D144" i="7"/>
  <c r="C143" i="7"/>
  <c r="AA144" i="7"/>
  <c r="AA165" i="7"/>
  <c r="D165" i="7"/>
  <c r="D161" i="7"/>
  <c r="AA161" i="7"/>
  <c r="C160" i="7"/>
  <c r="AA155" i="7"/>
  <c r="D155" i="7"/>
  <c r="D182" i="7"/>
  <c r="AA182" i="7"/>
  <c r="C181" i="7"/>
  <c r="D177" i="7"/>
  <c r="AA177" i="7"/>
  <c r="D172" i="7"/>
  <c r="AA172" i="7"/>
  <c r="D199" i="7"/>
  <c r="AA199" i="7"/>
  <c r="D194" i="7"/>
  <c r="AA194" i="7"/>
  <c r="D189" i="7"/>
  <c r="AA189" i="7"/>
  <c r="AA183" i="7"/>
  <c r="D183" i="7"/>
  <c r="D209" i="7"/>
  <c r="AA209" i="7"/>
  <c r="D203" i="7"/>
  <c r="AA203" i="7"/>
  <c r="D218" i="7"/>
  <c r="AA218" i="7"/>
  <c r="D237" i="7"/>
  <c r="AA237" i="7"/>
  <c r="AA233" i="7"/>
  <c r="D233" i="7"/>
  <c r="AA227" i="7"/>
  <c r="D227" i="7"/>
  <c r="AA223" i="7"/>
  <c r="D223" i="7"/>
  <c r="C221" i="7"/>
  <c r="AA243" i="7"/>
  <c r="D243" i="7"/>
  <c r="D256" i="7"/>
  <c r="AA256" i="7"/>
  <c r="D251" i="7"/>
  <c r="AA251" i="7"/>
  <c r="D272" i="7"/>
  <c r="AA272" i="7"/>
  <c r="D267" i="7"/>
  <c r="AA267" i="7"/>
  <c r="AA262" i="7"/>
  <c r="D262" i="7"/>
  <c r="D289" i="7"/>
  <c r="AA289" i="7"/>
  <c r="D284" i="7"/>
  <c r="AA284" i="7"/>
  <c r="AA279" i="7"/>
  <c r="D279" i="7"/>
  <c r="D273" i="7"/>
  <c r="AA273" i="7"/>
  <c r="B140" i="7"/>
  <c r="B134" i="7"/>
  <c r="B214" i="7"/>
  <c r="B192" i="7"/>
  <c r="B157" i="7"/>
  <c r="B282" i="7"/>
  <c r="B197" i="7"/>
  <c r="B186" i="7" s="1"/>
  <c r="B187" i="7"/>
  <c r="B181" i="7"/>
  <c r="B174" i="7"/>
  <c r="B276" i="7"/>
  <c r="B258" i="7"/>
  <c r="B245" i="7"/>
  <c r="B238" i="7" s="1"/>
  <c r="B231" i="7"/>
  <c r="B168" i="7"/>
  <c r="B143" i="7"/>
  <c r="B97" i="7"/>
  <c r="B89" i="7"/>
  <c r="B86" i="7"/>
  <c r="B211" i="7"/>
  <c r="B205" i="7"/>
  <c r="B160" i="7"/>
  <c r="B285" i="7"/>
  <c r="B239" i="7"/>
  <c r="B228" i="7"/>
  <c r="B126" i="7"/>
  <c r="B121" i="7"/>
  <c r="B116" i="7"/>
  <c r="B110" i="7"/>
  <c r="B268" i="7"/>
  <c r="B263" i="7"/>
  <c r="B252" i="7"/>
  <c r="B103" i="7"/>
  <c r="B204" i="7"/>
  <c r="B133" i="7"/>
  <c r="D26" i="7"/>
  <c r="D18" i="7"/>
  <c r="V10" i="7"/>
  <c r="V11" i="7"/>
  <c r="V12" i="7"/>
  <c r="V13" i="7"/>
  <c r="V14" i="7"/>
  <c r="V16" i="7"/>
  <c r="V17" i="7"/>
  <c r="V19" i="7"/>
  <c r="V20" i="7"/>
  <c r="V21" i="7"/>
  <c r="V22" i="7"/>
  <c r="V23" i="7"/>
  <c r="V24" i="7"/>
  <c r="V27" i="7"/>
  <c r="V28" i="7"/>
  <c r="V29" i="7"/>
  <c r="V30" i="7"/>
  <c r="V31" i="7"/>
  <c r="V33" i="7"/>
  <c r="V34" i="7"/>
  <c r="V35" i="7"/>
  <c r="V36" i="7"/>
  <c r="V37" i="7"/>
  <c r="V38" i="7"/>
  <c r="V40" i="7"/>
  <c r="V41" i="7"/>
  <c r="V42" i="7"/>
  <c r="V43" i="7"/>
  <c r="V46" i="7"/>
  <c r="V47" i="7"/>
  <c r="V48" i="7"/>
  <c r="V49" i="7"/>
  <c r="V51" i="7"/>
  <c r="V52" i="7"/>
  <c r="V53" i="7"/>
  <c r="V54" i="7"/>
  <c r="V56" i="7"/>
  <c r="V57" i="7"/>
  <c r="V58" i="7"/>
  <c r="V59" i="7"/>
  <c r="V60" i="7"/>
  <c r="V61" i="7"/>
  <c r="V64" i="7"/>
  <c r="V65" i="7"/>
  <c r="V66" i="7"/>
  <c r="V67" i="7"/>
  <c r="V68" i="7"/>
  <c r="V70" i="7"/>
  <c r="V71" i="7"/>
  <c r="V73" i="7"/>
  <c r="V74" i="7"/>
  <c r="V75" i="7"/>
  <c r="V76" i="7"/>
  <c r="R10" i="7"/>
  <c r="R11" i="7"/>
  <c r="R12" i="7"/>
  <c r="R13" i="7"/>
  <c r="R14" i="7"/>
  <c r="R16" i="7"/>
  <c r="R17" i="7"/>
  <c r="R19" i="7"/>
  <c r="R20" i="7"/>
  <c r="R21" i="7"/>
  <c r="R22" i="7"/>
  <c r="R23" i="7"/>
  <c r="R24" i="7"/>
  <c r="R27" i="7"/>
  <c r="R28" i="7"/>
  <c r="R29" i="7"/>
  <c r="R30" i="7"/>
  <c r="R31" i="7"/>
  <c r="R33" i="7"/>
  <c r="R34" i="7"/>
  <c r="R35" i="7"/>
  <c r="R36" i="7"/>
  <c r="R37" i="7"/>
  <c r="R38" i="7"/>
  <c r="R40" i="7"/>
  <c r="R41" i="7"/>
  <c r="R42" i="7"/>
  <c r="R43" i="7"/>
  <c r="R46" i="7"/>
  <c r="R47" i="7"/>
  <c r="R48" i="7"/>
  <c r="R49" i="7"/>
  <c r="R51" i="7"/>
  <c r="R52" i="7"/>
  <c r="R53" i="7"/>
  <c r="R54" i="7"/>
  <c r="R56" i="7"/>
  <c r="R57" i="7"/>
  <c r="R58" i="7"/>
  <c r="R59" i="7"/>
  <c r="R60" i="7"/>
  <c r="R61" i="7"/>
  <c r="R64" i="7"/>
  <c r="R65" i="7"/>
  <c r="R66" i="7"/>
  <c r="R67" i="7"/>
  <c r="R68" i="7"/>
  <c r="R70" i="7"/>
  <c r="R71" i="7"/>
  <c r="R73" i="7"/>
  <c r="R74" i="7"/>
  <c r="R75" i="7"/>
  <c r="R76" i="7"/>
  <c r="Z105" i="7"/>
  <c r="N10" i="7"/>
  <c r="N11" i="7"/>
  <c r="N12" i="7"/>
  <c r="N13" i="7"/>
  <c r="N14" i="7"/>
  <c r="N16" i="7"/>
  <c r="N17" i="7"/>
  <c r="N19" i="7"/>
  <c r="N20" i="7"/>
  <c r="N21" i="7"/>
  <c r="N22" i="7"/>
  <c r="N23" i="7"/>
  <c r="N24" i="7"/>
  <c r="N27" i="7"/>
  <c r="N28" i="7"/>
  <c r="N29" i="7"/>
  <c r="N30" i="7"/>
  <c r="N31" i="7"/>
  <c r="N33" i="7"/>
  <c r="N34" i="7"/>
  <c r="N35" i="7"/>
  <c r="N36" i="7"/>
  <c r="N37" i="7"/>
  <c r="N38" i="7"/>
  <c r="N40" i="7"/>
  <c r="N41" i="7"/>
  <c r="N42" i="7"/>
  <c r="N43" i="7"/>
  <c r="N46" i="7"/>
  <c r="N47" i="7"/>
  <c r="N48" i="7"/>
  <c r="N49" i="7"/>
  <c r="N51" i="7"/>
  <c r="N52" i="7"/>
  <c r="N53" i="7"/>
  <c r="N54" i="7"/>
  <c r="N56" i="7"/>
  <c r="N57" i="7"/>
  <c r="N58" i="7"/>
  <c r="N59" i="7"/>
  <c r="N60" i="7"/>
  <c r="N61" i="7"/>
  <c r="N64" i="7"/>
  <c r="N65" i="7"/>
  <c r="N66" i="7"/>
  <c r="N67" i="7"/>
  <c r="N68" i="7"/>
  <c r="N70" i="7"/>
  <c r="N71" i="7"/>
  <c r="N73" i="7"/>
  <c r="N74" i="7"/>
  <c r="N75" i="7"/>
  <c r="N76" i="7"/>
  <c r="J10" i="7"/>
  <c r="J11" i="7"/>
  <c r="J12" i="7"/>
  <c r="J13" i="7"/>
  <c r="J14" i="7"/>
  <c r="J16" i="7"/>
  <c r="J17" i="7"/>
  <c r="J19" i="7"/>
  <c r="J20" i="7"/>
  <c r="J21" i="7"/>
  <c r="J22" i="7"/>
  <c r="J23" i="7"/>
  <c r="J24" i="7"/>
  <c r="J27" i="7"/>
  <c r="J28" i="7"/>
  <c r="J29" i="7"/>
  <c r="J30" i="7"/>
  <c r="J31" i="7"/>
  <c r="J33" i="7"/>
  <c r="J34" i="7"/>
  <c r="J35" i="7"/>
  <c r="J36" i="7"/>
  <c r="J37" i="7"/>
  <c r="J38" i="7"/>
  <c r="J40" i="7"/>
  <c r="J41" i="7"/>
  <c r="J42" i="7"/>
  <c r="J43" i="7"/>
  <c r="J46" i="7"/>
  <c r="J47" i="7"/>
  <c r="J48" i="7"/>
  <c r="J49" i="7"/>
  <c r="J51" i="7"/>
  <c r="J52" i="7"/>
  <c r="J53" i="7"/>
  <c r="J54" i="7"/>
  <c r="J56" i="7"/>
  <c r="J57" i="7"/>
  <c r="J58" i="7"/>
  <c r="J59" i="7"/>
  <c r="J60" i="7"/>
  <c r="J61" i="7"/>
  <c r="J64" i="7"/>
  <c r="J65" i="7"/>
  <c r="J66" i="7"/>
  <c r="J67" i="7"/>
  <c r="J68" i="7"/>
  <c r="J70" i="7"/>
  <c r="J71" i="7"/>
  <c r="J73" i="7"/>
  <c r="J74" i="7"/>
  <c r="J75" i="7"/>
  <c r="J76" i="7"/>
  <c r="Z124" i="7"/>
  <c r="Z217" i="7"/>
  <c r="F10" i="7"/>
  <c r="F11" i="7"/>
  <c r="F12" i="7"/>
  <c r="F13" i="7"/>
  <c r="F14" i="7"/>
  <c r="F16" i="7"/>
  <c r="F17" i="7"/>
  <c r="F19" i="7"/>
  <c r="F20" i="7"/>
  <c r="F21" i="7"/>
  <c r="F22" i="7"/>
  <c r="F23" i="7"/>
  <c r="F24" i="7"/>
  <c r="F27" i="7"/>
  <c r="F28" i="7"/>
  <c r="F29" i="7"/>
  <c r="F30" i="7"/>
  <c r="F31" i="7"/>
  <c r="F33" i="7"/>
  <c r="F34" i="7"/>
  <c r="F35" i="7"/>
  <c r="F36" i="7"/>
  <c r="F37" i="7"/>
  <c r="F38" i="7"/>
  <c r="F40" i="7"/>
  <c r="F41" i="7"/>
  <c r="F42" i="7"/>
  <c r="F43" i="7"/>
  <c r="F46" i="7"/>
  <c r="F47" i="7"/>
  <c r="F48" i="7"/>
  <c r="F49" i="7"/>
  <c r="F51" i="7"/>
  <c r="F52" i="7"/>
  <c r="F53" i="7"/>
  <c r="F54" i="7"/>
  <c r="F56" i="7"/>
  <c r="F57" i="7"/>
  <c r="F58" i="7"/>
  <c r="F59" i="7"/>
  <c r="F60" i="7"/>
  <c r="F61" i="7"/>
  <c r="F64" i="7"/>
  <c r="F65" i="7"/>
  <c r="F66" i="7"/>
  <c r="F67" i="7"/>
  <c r="F68" i="7"/>
  <c r="F70" i="7"/>
  <c r="F71" i="7"/>
  <c r="F73" i="7"/>
  <c r="F74" i="7"/>
  <c r="F75" i="7"/>
  <c r="F76" i="7"/>
  <c r="Z88" i="7"/>
  <c r="Z92" i="7"/>
  <c r="Z95" i="7"/>
  <c r="Z102" i="7"/>
  <c r="Z106" i="7"/>
  <c r="Z107" i="7"/>
  <c r="Z109" i="7"/>
  <c r="Z112" i="7"/>
  <c r="Z114" i="7"/>
  <c r="Z119" i="7"/>
  <c r="Z120" i="7"/>
  <c r="Z127" i="7"/>
  <c r="Z131" i="7"/>
  <c r="Z132" i="7"/>
  <c r="Z137" i="7"/>
  <c r="Z139" i="7"/>
  <c r="Z142" i="7"/>
  <c r="G8" i="7"/>
  <c r="AA8" i="7" s="1"/>
  <c r="H8" i="7"/>
  <c r="J9" i="7"/>
  <c r="K8" i="7"/>
  <c r="K7" i="7" s="1"/>
  <c r="K6" i="7" s="1"/>
  <c r="L8" i="7"/>
  <c r="M8" i="7" s="1"/>
  <c r="N9" i="7"/>
  <c r="O8" i="7"/>
  <c r="O7" i="7" s="1"/>
  <c r="O6" i="7" s="1"/>
  <c r="P8" i="7"/>
  <c r="Q8" i="7" s="1"/>
  <c r="R9" i="7"/>
  <c r="S8" i="7"/>
  <c r="V9" i="7"/>
  <c r="W8" i="7"/>
  <c r="X8" i="7" s="1"/>
  <c r="Y8" i="7" s="1"/>
  <c r="B10" i="7"/>
  <c r="Z10" i="7" s="1"/>
  <c r="B11" i="7"/>
  <c r="B12" i="7"/>
  <c r="B13" i="7"/>
  <c r="Z13" i="7" s="1"/>
  <c r="B14" i="7"/>
  <c r="Z14" i="7" s="1"/>
  <c r="B16" i="7"/>
  <c r="B17" i="7"/>
  <c r="Z17" i="7" s="1"/>
  <c r="B19" i="7"/>
  <c r="B20" i="7"/>
  <c r="Z20" i="7" s="1"/>
  <c r="B21" i="7"/>
  <c r="Z21" i="7" s="1"/>
  <c r="B22" i="7"/>
  <c r="Z22" i="7" s="1"/>
  <c r="B23" i="7"/>
  <c r="Z23" i="7" s="1"/>
  <c r="B24" i="7"/>
  <c r="Z24" i="7" s="1"/>
  <c r="B27" i="7"/>
  <c r="B28" i="7"/>
  <c r="Z28" i="7" s="1"/>
  <c r="B29" i="7"/>
  <c r="Z29" i="7" s="1"/>
  <c r="B30" i="7"/>
  <c r="Z30" i="7" s="1"/>
  <c r="B31" i="7"/>
  <c r="B33" i="7"/>
  <c r="Z33" i="7" s="1"/>
  <c r="B34" i="7"/>
  <c r="Z34" i="7" s="1"/>
  <c r="B35" i="7"/>
  <c r="B36" i="7"/>
  <c r="Z36" i="7" s="1"/>
  <c r="B37" i="7"/>
  <c r="B38" i="7"/>
  <c r="B40" i="7"/>
  <c r="B41" i="7"/>
  <c r="Z41" i="7" s="1"/>
  <c r="B42" i="7"/>
  <c r="Z42" i="7" s="1"/>
  <c r="B43" i="7"/>
  <c r="Z43" i="7" s="1"/>
  <c r="B46" i="7"/>
  <c r="B47" i="7"/>
  <c r="Z47" i="7" s="1"/>
  <c r="B48" i="7"/>
  <c r="B49" i="7"/>
  <c r="Z49" i="7" s="1"/>
  <c r="B51" i="7"/>
  <c r="B52" i="7"/>
  <c r="B53" i="7"/>
  <c r="Z53" i="7" s="1"/>
  <c r="B54" i="7"/>
  <c r="B56" i="7"/>
  <c r="B57" i="7"/>
  <c r="B58" i="7"/>
  <c r="Z58" i="7" s="1"/>
  <c r="B59" i="7"/>
  <c r="Z59" i="7" s="1"/>
  <c r="B60" i="7"/>
  <c r="Z60" i="7" s="1"/>
  <c r="B61" i="7"/>
  <c r="Z61" i="7" s="1"/>
  <c r="B64" i="7"/>
  <c r="B65" i="7"/>
  <c r="Z65" i="7" s="1"/>
  <c r="B66" i="7"/>
  <c r="Z66" i="7" s="1"/>
  <c r="B67" i="7"/>
  <c r="Z67" i="7" s="1"/>
  <c r="B68" i="7"/>
  <c r="Z68" i="7" s="1"/>
  <c r="B70" i="7"/>
  <c r="B71" i="7"/>
  <c r="B73" i="7"/>
  <c r="B74" i="7"/>
  <c r="B75" i="7"/>
  <c r="B76" i="7"/>
  <c r="Z76" i="7" s="1"/>
  <c r="Z80" i="7"/>
  <c r="Z82" i="7"/>
  <c r="Z83" i="7"/>
  <c r="Z84" i="7"/>
  <c r="Z85" i="7"/>
  <c r="Z91" i="7"/>
  <c r="Z93" i="7"/>
  <c r="Z94" i="7"/>
  <c r="Z99" i="7"/>
  <c r="Z100" i="7"/>
  <c r="Z101" i="7"/>
  <c r="Z104" i="7"/>
  <c r="Z108" i="7"/>
  <c r="Z113" i="7"/>
  <c r="Z118" i="7"/>
  <c r="Z123" i="7"/>
  <c r="Z125" i="7"/>
  <c r="Z128" i="7"/>
  <c r="Z129" i="7"/>
  <c r="Z130" i="7"/>
  <c r="Z136" i="7"/>
  <c r="Z138" i="7"/>
  <c r="Z147" i="7"/>
  <c r="Z151" i="7"/>
  <c r="Z155" i="7"/>
  <c r="Z159" i="7"/>
  <c r="Z164" i="7"/>
  <c r="Z172" i="7"/>
  <c r="Z173" i="7"/>
  <c r="Z177" i="7"/>
  <c r="Z179" i="7"/>
  <c r="Z189" i="7"/>
  <c r="Z194" i="7"/>
  <c r="Z200" i="7"/>
  <c r="Z207" i="7"/>
  <c r="Z216" i="7"/>
  <c r="Z223" i="7"/>
  <c r="Z224" i="7"/>
  <c r="Z227" i="7"/>
  <c r="Z230" i="7"/>
  <c r="Z241" i="7"/>
  <c r="Z247" i="7"/>
  <c r="Z248" i="7"/>
  <c r="Z251" i="7"/>
  <c r="Z254" i="7"/>
  <c r="Z255" i="7"/>
  <c r="Z261" i="7"/>
  <c r="Z266" i="7"/>
  <c r="Z271" i="7"/>
  <c r="Z284" i="7"/>
  <c r="Z287" i="7"/>
  <c r="Z289" i="7"/>
  <c r="Z9" i="7"/>
  <c r="I1296" i="14"/>
  <c r="I1295" i="14"/>
  <c r="I1294" i="14"/>
  <c r="I1293" i="14"/>
  <c r="I1292" i="14"/>
  <c r="I1291" i="14"/>
  <c r="I1290" i="14"/>
  <c r="I1289" i="14"/>
  <c r="I1288" i="14"/>
  <c r="I1287" i="14"/>
  <c r="I1286" i="14"/>
  <c r="I1285" i="14"/>
  <c r="I1284" i="14"/>
  <c r="I1283" i="14"/>
  <c r="I1282" i="14"/>
  <c r="I1281" i="14"/>
  <c r="I1280" i="14"/>
  <c r="I1279" i="14"/>
  <c r="I1278" i="14"/>
  <c r="I1277" i="14"/>
  <c r="I1276" i="14"/>
  <c r="I1275" i="14"/>
  <c r="I1274" i="14"/>
  <c r="I1273" i="14"/>
  <c r="I1272" i="14"/>
  <c r="I1271" i="14"/>
  <c r="I1270" i="14"/>
  <c r="I1269" i="14"/>
  <c r="I1268" i="14"/>
  <c r="I1267" i="14"/>
  <c r="I1266" i="14"/>
  <c r="I1265" i="14"/>
  <c r="I1264" i="14"/>
  <c r="I1263" i="14"/>
  <c r="I1262" i="14"/>
  <c r="I1261" i="14"/>
  <c r="I1260" i="14"/>
  <c r="I1259" i="14"/>
  <c r="I1258" i="14"/>
  <c r="I1257" i="14"/>
  <c r="I1256" i="14"/>
  <c r="I1255" i="14"/>
  <c r="I1254" i="14"/>
  <c r="I1253" i="14"/>
  <c r="I1252" i="14"/>
  <c r="I1251" i="14"/>
  <c r="I1250" i="14"/>
  <c r="I1249" i="14"/>
  <c r="I1248" i="14"/>
  <c r="I1247" i="14"/>
  <c r="I1246" i="14"/>
  <c r="I1245" i="14"/>
  <c r="I1244" i="14"/>
  <c r="I1243" i="14"/>
  <c r="I1242" i="14"/>
  <c r="I1241" i="14"/>
  <c r="I1240" i="14"/>
  <c r="I1239" i="14"/>
  <c r="I1238" i="14"/>
  <c r="I1237" i="14"/>
  <c r="I1236" i="14"/>
  <c r="I1235" i="14"/>
  <c r="I1234" i="14"/>
  <c r="I1233" i="14"/>
  <c r="I1232" i="14"/>
  <c r="I1231" i="14"/>
  <c r="I1230" i="14"/>
  <c r="I1229" i="14"/>
  <c r="I1228" i="14"/>
  <c r="I1227" i="14"/>
  <c r="I1226" i="14"/>
  <c r="I1225" i="14"/>
  <c r="I1224" i="14"/>
  <c r="I1223" i="14"/>
  <c r="I1222" i="14"/>
  <c r="I1221" i="14"/>
  <c r="I1220" i="14"/>
  <c r="I1219" i="14"/>
  <c r="I1218" i="14"/>
  <c r="I1217" i="14"/>
  <c r="I1216" i="14"/>
  <c r="I1215" i="14"/>
  <c r="I1214" i="14"/>
  <c r="I1213" i="14"/>
  <c r="I1212" i="14"/>
  <c r="I1211" i="14"/>
  <c r="I1210" i="14"/>
  <c r="I1209" i="14"/>
  <c r="I1208" i="14"/>
  <c r="I1207" i="14"/>
  <c r="I1206" i="14"/>
  <c r="I1205" i="14"/>
  <c r="I1204" i="14"/>
  <c r="I1203" i="14"/>
  <c r="I1202" i="14"/>
  <c r="I1201" i="14"/>
  <c r="I1200" i="14"/>
  <c r="I1199" i="14"/>
  <c r="I1198" i="14"/>
  <c r="I1197" i="14"/>
  <c r="I1196" i="14"/>
  <c r="I1195" i="14"/>
  <c r="I1194" i="14"/>
  <c r="I1193" i="14"/>
  <c r="I1192" i="14"/>
  <c r="I1191" i="14"/>
  <c r="I1190" i="14"/>
  <c r="I1189" i="14"/>
  <c r="I1188" i="14"/>
  <c r="I1187" i="14"/>
  <c r="I1186" i="14"/>
  <c r="I1185" i="14"/>
  <c r="I1184" i="14"/>
  <c r="I1183" i="14"/>
  <c r="I1182" i="14"/>
  <c r="I1181" i="14"/>
  <c r="I1180" i="14"/>
  <c r="I1179" i="14"/>
  <c r="I1178" i="14"/>
  <c r="I1177" i="14"/>
  <c r="I1176" i="14"/>
  <c r="I1175" i="14"/>
  <c r="I1174" i="14"/>
  <c r="I1173" i="14"/>
  <c r="I1172" i="14"/>
  <c r="I1171" i="14"/>
  <c r="I1170" i="14"/>
  <c r="I1169" i="14"/>
  <c r="I1168" i="14"/>
  <c r="I1167" i="14"/>
  <c r="I1166" i="14"/>
  <c r="I1165" i="14"/>
  <c r="I1164" i="14"/>
  <c r="I1163" i="14"/>
  <c r="I1162" i="14"/>
  <c r="I1161" i="14"/>
  <c r="I1160" i="14"/>
  <c r="I1159" i="14"/>
  <c r="I1158" i="14"/>
  <c r="I1157" i="14"/>
  <c r="I1156" i="14"/>
  <c r="I1155" i="14"/>
  <c r="I1154" i="14"/>
  <c r="I1153" i="14"/>
  <c r="I1152" i="14"/>
  <c r="I1151" i="14"/>
  <c r="I1150" i="14"/>
  <c r="I1149" i="14"/>
  <c r="I1148" i="14"/>
  <c r="I1147" i="14"/>
  <c r="I1146" i="14"/>
  <c r="I1145" i="14"/>
  <c r="I1144" i="14"/>
  <c r="I1143" i="14"/>
  <c r="I1142" i="14"/>
  <c r="I1141" i="14"/>
  <c r="I1140" i="14"/>
  <c r="I1139" i="14"/>
  <c r="I1138" i="14"/>
  <c r="I1137" i="14"/>
  <c r="I1136" i="14"/>
  <c r="I1135" i="14"/>
  <c r="I1134" i="14"/>
  <c r="I1133" i="14"/>
  <c r="I1132" i="14"/>
  <c r="I1131" i="14"/>
  <c r="I1130" i="14"/>
  <c r="I1129" i="14"/>
  <c r="I1128" i="14"/>
  <c r="I1127" i="14"/>
  <c r="I1126" i="14"/>
  <c r="I1125" i="14"/>
  <c r="I1124" i="14"/>
  <c r="I1123" i="14"/>
  <c r="I1122" i="14"/>
  <c r="I1121" i="14"/>
  <c r="I1120" i="14"/>
  <c r="I1119" i="14"/>
  <c r="I1118" i="14"/>
  <c r="I1117" i="14"/>
  <c r="I1116" i="14"/>
  <c r="I1115" i="14"/>
  <c r="I1114" i="14"/>
  <c r="I1113" i="14"/>
  <c r="I1112" i="14"/>
  <c r="I1111" i="14"/>
  <c r="I1110" i="14"/>
  <c r="I1109" i="14"/>
  <c r="I1108" i="14"/>
  <c r="I1107" i="14"/>
  <c r="I1106" i="14"/>
  <c r="I1105" i="14"/>
  <c r="I1104" i="14"/>
  <c r="I1103" i="14"/>
  <c r="I1102" i="14"/>
  <c r="I1101" i="14"/>
  <c r="I1100" i="14"/>
  <c r="I1099" i="14"/>
  <c r="I1098" i="14"/>
  <c r="I1097" i="14"/>
  <c r="I1096" i="14"/>
  <c r="I1095" i="14"/>
  <c r="I1094" i="14"/>
  <c r="I1093" i="14"/>
  <c r="I1092" i="14"/>
  <c r="I1091" i="14"/>
  <c r="I1090" i="14"/>
  <c r="I1089" i="14"/>
  <c r="I1088" i="14"/>
  <c r="I1087" i="14"/>
  <c r="I1086" i="14"/>
  <c r="I1085" i="14"/>
  <c r="I1084" i="14"/>
  <c r="I1083" i="14"/>
  <c r="I1082" i="14"/>
  <c r="I1081" i="14"/>
  <c r="I1080" i="14"/>
  <c r="I1079" i="14"/>
  <c r="I1078" i="14"/>
  <c r="I1077" i="14"/>
  <c r="I1076" i="14"/>
  <c r="I1075" i="14"/>
  <c r="I1074" i="14"/>
  <c r="I1073" i="14"/>
  <c r="I1072" i="14"/>
  <c r="I1071" i="14"/>
  <c r="I1070" i="14"/>
  <c r="I1069" i="14"/>
  <c r="I1068" i="14"/>
  <c r="I1067" i="14"/>
  <c r="I1066" i="14"/>
  <c r="I1065" i="14"/>
  <c r="I1064" i="14"/>
  <c r="I1063" i="14"/>
  <c r="I1062" i="14"/>
  <c r="I1061" i="14"/>
  <c r="I1060" i="14"/>
  <c r="I1059" i="14"/>
  <c r="I1058" i="14"/>
  <c r="I1057" i="14"/>
  <c r="I1056" i="14"/>
  <c r="I1055" i="14"/>
  <c r="I1054" i="14"/>
  <c r="I1053" i="14"/>
  <c r="I1052" i="14"/>
  <c r="I1051" i="14"/>
  <c r="I1050" i="14"/>
  <c r="I1049" i="14"/>
  <c r="I1048" i="14"/>
  <c r="I1047" i="14"/>
  <c r="I1046" i="14"/>
  <c r="I1045" i="14"/>
  <c r="I1044" i="14"/>
  <c r="I1043" i="14"/>
  <c r="I1042" i="14"/>
  <c r="I1041" i="14"/>
  <c r="I1040" i="14"/>
  <c r="I1039" i="14"/>
  <c r="I1038" i="14"/>
  <c r="I1037" i="14"/>
  <c r="I1036" i="14"/>
  <c r="I1035" i="14"/>
  <c r="I1034" i="14"/>
  <c r="I1033" i="14"/>
  <c r="I1032" i="14"/>
  <c r="I1031" i="14"/>
  <c r="I1030" i="14"/>
  <c r="I1029" i="14"/>
  <c r="I1028" i="14"/>
  <c r="I1027" i="14"/>
  <c r="I1026" i="14"/>
  <c r="I1025" i="14"/>
  <c r="I1024" i="14"/>
  <c r="I1023" i="14"/>
  <c r="I1022" i="14"/>
  <c r="I1021" i="14"/>
  <c r="I1020" i="14"/>
  <c r="I1019" i="14"/>
  <c r="I1018" i="14"/>
  <c r="I1017" i="14"/>
  <c r="I1016" i="14"/>
  <c r="I1015" i="14"/>
  <c r="I1014" i="14"/>
  <c r="I1013" i="14"/>
  <c r="I1012" i="14"/>
  <c r="I1011" i="14"/>
  <c r="I1010" i="14"/>
  <c r="I1009" i="14"/>
  <c r="I1008" i="14"/>
  <c r="I1007" i="14"/>
  <c r="I1006" i="14"/>
  <c r="I1005" i="14"/>
  <c r="I1004" i="14"/>
  <c r="I1003" i="14"/>
  <c r="I1002" i="14"/>
  <c r="I1001" i="14"/>
  <c r="I1000" i="14"/>
  <c r="I999" i="14"/>
  <c r="I998" i="14"/>
  <c r="I997" i="14"/>
  <c r="I996" i="14"/>
  <c r="I995" i="14"/>
  <c r="I994" i="14"/>
  <c r="I993" i="14"/>
  <c r="I992" i="14"/>
  <c r="I991" i="14"/>
  <c r="I990" i="14"/>
  <c r="I989" i="14"/>
  <c r="I988" i="14"/>
  <c r="I987" i="14"/>
  <c r="I986" i="14"/>
  <c r="I985" i="14"/>
  <c r="I984" i="14"/>
  <c r="I983" i="14"/>
  <c r="I982" i="14"/>
  <c r="I981" i="14"/>
  <c r="I980" i="14"/>
  <c r="I979" i="14"/>
  <c r="I978" i="14"/>
  <c r="I977" i="14"/>
  <c r="I976" i="14"/>
  <c r="I975" i="14"/>
  <c r="I974" i="14"/>
  <c r="I973" i="14"/>
  <c r="I972" i="14"/>
  <c r="I971" i="14"/>
  <c r="I970" i="14"/>
  <c r="I969" i="14"/>
  <c r="I968" i="14"/>
  <c r="I967" i="14"/>
  <c r="I966" i="14"/>
  <c r="I965" i="14"/>
  <c r="I964" i="14"/>
  <c r="I963" i="14"/>
  <c r="I962" i="14"/>
  <c r="I961" i="14"/>
  <c r="I960" i="14"/>
  <c r="I959" i="14"/>
  <c r="I958" i="14"/>
  <c r="I957" i="14"/>
  <c r="I956" i="14"/>
  <c r="I955" i="14"/>
  <c r="I954" i="14"/>
  <c r="I953" i="14"/>
  <c r="I952" i="14"/>
  <c r="I951" i="14"/>
  <c r="I950" i="14"/>
  <c r="I949" i="14"/>
  <c r="I948" i="14"/>
  <c r="I947" i="14"/>
  <c r="I946" i="14"/>
  <c r="I945" i="14"/>
  <c r="I944" i="14"/>
  <c r="I943" i="14"/>
  <c r="I942" i="14"/>
  <c r="I941" i="14"/>
  <c r="I940" i="14"/>
  <c r="I939" i="14"/>
  <c r="I938" i="14"/>
  <c r="I937" i="14"/>
  <c r="I936" i="14"/>
  <c r="I935" i="14"/>
  <c r="I934" i="14"/>
  <c r="I933" i="14"/>
  <c r="I932" i="14"/>
  <c r="I931" i="14"/>
  <c r="I930" i="14"/>
  <c r="I929" i="14"/>
  <c r="I928" i="14"/>
  <c r="I927" i="14"/>
  <c r="I926" i="14"/>
  <c r="I925" i="14"/>
  <c r="I924" i="14"/>
  <c r="I923" i="14"/>
  <c r="I922" i="14"/>
  <c r="I921" i="14"/>
  <c r="I920" i="14"/>
  <c r="I919" i="14"/>
  <c r="I918" i="14"/>
  <c r="I917" i="14"/>
  <c r="I916" i="14"/>
  <c r="I915" i="14"/>
  <c r="I914" i="14"/>
  <c r="I913" i="14"/>
  <c r="I912" i="14"/>
  <c r="I911" i="14"/>
  <c r="I910" i="14"/>
  <c r="I909" i="14"/>
  <c r="I908" i="14"/>
  <c r="I907" i="14"/>
  <c r="I906" i="14"/>
  <c r="I905" i="14"/>
  <c r="I904" i="14"/>
  <c r="I903" i="14"/>
  <c r="I902" i="14"/>
  <c r="I901" i="14"/>
  <c r="I900" i="14"/>
  <c r="I899" i="14"/>
  <c r="I898" i="14"/>
  <c r="I897" i="14"/>
  <c r="I896" i="14"/>
  <c r="I895" i="14"/>
  <c r="I894" i="14"/>
  <c r="I893" i="14"/>
  <c r="I892" i="14"/>
  <c r="I891" i="14"/>
  <c r="I890" i="14"/>
  <c r="I889" i="14"/>
  <c r="I888" i="14"/>
  <c r="I887" i="14"/>
  <c r="I886" i="14"/>
  <c r="I885" i="14"/>
  <c r="I884" i="14"/>
  <c r="I883" i="14"/>
  <c r="I882" i="14"/>
  <c r="I881" i="14"/>
  <c r="I880" i="14"/>
  <c r="I879" i="14"/>
  <c r="I878" i="14"/>
  <c r="I877" i="14"/>
  <c r="I876" i="14"/>
  <c r="I875" i="14"/>
  <c r="I874" i="14"/>
  <c r="I873" i="14"/>
  <c r="I872" i="14"/>
  <c r="I871" i="14"/>
  <c r="I870" i="14"/>
  <c r="I869" i="14"/>
  <c r="I868" i="14"/>
  <c r="I867" i="14"/>
  <c r="I866" i="14"/>
  <c r="I865" i="14"/>
  <c r="I864" i="14"/>
  <c r="I863" i="14"/>
  <c r="I862" i="14"/>
  <c r="I861" i="14"/>
  <c r="I860" i="14"/>
  <c r="I859" i="14"/>
  <c r="I858" i="14"/>
  <c r="I857" i="14"/>
  <c r="I856" i="14"/>
  <c r="I855" i="14"/>
  <c r="I854" i="14"/>
  <c r="I853" i="14"/>
  <c r="I852" i="14"/>
  <c r="I851" i="14"/>
  <c r="I850" i="14"/>
  <c r="I849" i="14"/>
  <c r="I848" i="14"/>
  <c r="I847" i="14"/>
  <c r="I846" i="14"/>
  <c r="I845" i="14"/>
  <c r="I844" i="14"/>
  <c r="I843" i="14"/>
  <c r="I842" i="14"/>
  <c r="I841" i="14"/>
  <c r="I840" i="14"/>
  <c r="I839" i="14"/>
  <c r="I838" i="14"/>
  <c r="I837" i="14"/>
  <c r="I836" i="14"/>
  <c r="I835" i="14"/>
  <c r="I834" i="14"/>
  <c r="I833" i="14"/>
  <c r="I832" i="14"/>
  <c r="I831" i="14"/>
  <c r="I830" i="14"/>
  <c r="I829" i="14"/>
  <c r="I828" i="14"/>
  <c r="I827" i="14"/>
  <c r="I826" i="14"/>
  <c r="I825" i="14"/>
  <c r="I824" i="14"/>
  <c r="I823" i="14"/>
  <c r="I822" i="14"/>
  <c r="I821" i="14"/>
  <c r="I820" i="14"/>
  <c r="I819" i="14"/>
  <c r="I818" i="14"/>
  <c r="I817" i="14"/>
  <c r="I816" i="14"/>
  <c r="I815" i="14"/>
  <c r="I814" i="14"/>
  <c r="I813" i="14"/>
  <c r="I812" i="14"/>
  <c r="I811" i="14"/>
  <c r="I810" i="14"/>
  <c r="I809" i="14"/>
  <c r="I808" i="14"/>
  <c r="I807" i="14"/>
  <c r="I806" i="14"/>
  <c r="I805" i="14"/>
  <c r="I804" i="14"/>
  <c r="I803" i="14"/>
  <c r="I802" i="14"/>
  <c r="I801" i="14"/>
  <c r="I800" i="14"/>
  <c r="I799" i="14"/>
  <c r="I798" i="14"/>
  <c r="I797" i="14"/>
  <c r="I796" i="14"/>
  <c r="I795" i="14"/>
  <c r="I794" i="14"/>
  <c r="I793" i="14"/>
  <c r="I792" i="14"/>
  <c r="I791" i="14"/>
  <c r="I790" i="14"/>
  <c r="I789" i="14"/>
  <c r="I788" i="14"/>
  <c r="I787" i="14"/>
  <c r="I786" i="14"/>
  <c r="I785" i="14"/>
  <c r="I784" i="14"/>
  <c r="I783" i="14"/>
  <c r="I782" i="14"/>
  <c r="I781" i="14"/>
  <c r="I780" i="14"/>
  <c r="I779" i="14"/>
  <c r="I778" i="14"/>
  <c r="I777" i="14"/>
  <c r="I776" i="14"/>
  <c r="I775" i="14"/>
  <c r="I774" i="14"/>
  <c r="I773" i="14"/>
  <c r="I772" i="14"/>
  <c r="I771" i="14"/>
  <c r="I770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E520" i="14"/>
  <c r="I519" i="14"/>
  <c r="I518" i="14"/>
  <c r="E518" i="14"/>
  <c r="I517" i="14"/>
  <c r="I516" i="14"/>
  <c r="E516" i="14"/>
  <c r="I515" i="14"/>
  <c r="I514" i="14"/>
  <c r="E514" i="14"/>
  <c r="I513" i="14"/>
  <c r="I512" i="14"/>
  <c r="E512" i="14"/>
  <c r="I511" i="14"/>
  <c r="I510" i="14"/>
  <c r="E510" i="14"/>
  <c r="I509" i="14"/>
  <c r="I508" i="14"/>
  <c r="E508" i="14"/>
  <c r="I507" i="14"/>
  <c r="I506" i="14"/>
  <c r="E506" i="14"/>
  <c r="I505" i="14"/>
  <c r="I504" i="14"/>
  <c r="E504" i="14"/>
  <c r="I503" i="14"/>
  <c r="I502" i="14"/>
  <c r="E502" i="14"/>
  <c r="I501" i="14"/>
  <c r="I500" i="14"/>
  <c r="E500" i="14"/>
  <c r="I499" i="14"/>
  <c r="I498" i="14"/>
  <c r="E498" i="14"/>
  <c r="I497" i="14"/>
  <c r="I496" i="14"/>
  <c r="E496" i="14"/>
  <c r="I495" i="14"/>
  <c r="I494" i="14"/>
  <c r="E494" i="14"/>
  <c r="I493" i="14"/>
  <c r="I492" i="14"/>
  <c r="E492" i="14"/>
  <c r="I491" i="14"/>
  <c r="I490" i="14"/>
  <c r="E490" i="14"/>
  <c r="I489" i="14"/>
  <c r="I488" i="14"/>
  <c r="E488" i="14"/>
  <c r="I487" i="14"/>
  <c r="I486" i="14"/>
  <c r="E486" i="14"/>
  <c r="I485" i="14"/>
  <c r="I484" i="14"/>
  <c r="E484" i="14"/>
  <c r="I483" i="14"/>
  <c r="I482" i="14"/>
  <c r="E482" i="14"/>
  <c r="I481" i="14"/>
  <c r="I480" i="14"/>
  <c r="E480" i="14"/>
  <c r="I479" i="14"/>
  <c r="I478" i="14"/>
  <c r="E478" i="14"/>
  <c r="I477" i="14"/>
  <c r="I476" i="14"/>
  <c r="E476" i="14"/>
  <c r="I475" i="14"/>
  <c r="I474" i="14"/>
  <c r="E474" i="14"/>
  <c r="I473" i="14"/>
  <c r="I472" i="14"/>
  <c r="E472" i="14"/>
  <c r="I471" i="14"/>
  <c r="I470" i="14"/>
  <c r="E470" i="14"/>
  <c r="I469" i="14"/>
  <c r="I468" i="14"/>
  <c r="E468" i="14"/>
  <c r="I467" i="14"/>
  <c r="I466" i="14"/>
  <c r="E466" i="14"/>
  <c r="I465" i="14"/>
  <c r="I464" i="14"/>
  <c r="E464" i="14"/>
  <c r="I463" i="14"/>
  <c r="I462" i="14"/>
  <c r="E462" i="14"/>
  <c r="I461" i="14"/>
  <c r="I460" i="14"/>
  <c r="E460" i="14"/>
  <c r="I459" i="14"/>
  <c r="I458" i="14"/>
  <c r="E458" i="14"/>
  <c r="I457" i="14"/>
  <c r="I456" i="14"/>
  <c r="E456" i="14"/>
  <c r="I455" i="14"/>
  <c r="I454" i="14"/>
  <c r="E454" i="14"/>
  <c r="I453" i="14"/>
  <c r="I452" i="14"/>
  <c r="E452" i="14"/>
  <c r="I451" i="14"/>
  <c r="I450" i="14"/>
  <c r="E450" i="14"/>
  <c r="I449" i="14"/>
  <c r="I448" i="14"/>
  <c r="E448" i="14"/>
  <c r="I447" i="14"/>
  <c r="I446" i="14"/>
  <c r="E446" i="14"/>
  <c r="I445" i="14"/>
  <c r="I444" i="14"/>
  <c r="E444" i="14"/>
  <c r="I443" i="14"/>
  <c r="I442" i="14"/>
  <c r="E442" i="14"/>
  <c r="I441" i="14"/>
  <c r="I440" i="14"/>
  <c r="E440" i="14"/>
  <c r="I439" i="14"/>
  <c r="I438" i="14"/>
  <c r="E438" i="14"/>
  <c r="I437" i="14"/>
  <c r="I436" i="14"/>
  <c r="E436" i="14"/>
  <c r="I435" i="14"/>
  <c r="I434" i="14"/>
  <c r="E434" i="14"/>
  <c r="I433" i="14"/>
  <c r="I432" i="14"/>
  <c r="E432" i="14"/>
  <c r="I431" i="14"/>
  <c r="I430" i="14"/>
  <c r="E430" i="14"/>
  <c r="I429" i="14"/>
  <c r="I428" i="14"/>
  <c r="E428" i="14"/>
  <c r="I427" i="14"/>
  <c r="I426" i="14"/>
  <c r="E426" i="14"/>
  <c r="I425" i="14"/>
  <c r="I424" i="14"/>
  <c r="E424" i="14"/>
  <c r="I423" i="14"/>
  <c r="I422" i="14"/>
  <c r="E422" i="14"/>
  <c r="I421" i="14"/>
  <c r="I420" i="14"/>
  <c r="E420" i="14"/>
  <c r="I419" i="14"/>
  <c r="I418" i="14"/>
  <c r="E418" i="14"/>
  <c r="I417" i="14"/>
  <c r="I416" i="14"/>
  <c r="E416" i="14"/>
  <c r="I415" i="14"/>
  <c r="I414" i="14"/>
  <c r="E414" i="14"/>
  <c r="I413" i="14"/>
  <c r="I412" i="14"/>
  <c r="E412" i="14"/>
  <c r="I411" i="14"/>
  <c r="I410" i="14"/>
  <c r="E410" i="14"/>
  <c r="I409" i="14"/>
  <c r="I408" i="14"/>
  <c r="E408" i="14"/>
  <c r="I407" i="14"/>
  <c r="I406" i="14"/>
  <c r="E406" i="14"/>
  <c r="I405" i="14"/>
  <c r="I404" i="14"/>
  <c r="E404" i="14"/>
  <c r="I403" i="14"/>
  <c r="I402" i="14"/>
  <c r="E402" i="14"/>
  <c r="I401" i="14"/>
  <c r="I400" i="14"/>
  <c r="E400" i="14"/>
  <c r="I399" i="14"/>
  <c r="E399" i="14"/>
  <c r="I398" i="14"/>
  <c r="E398" i="14"/>
  <c r="I397" i="14"/>
  <c r="E397" i="14"/>
  <c r="I396" i="14"/>
  <c r="E396" i="14"/>
  <c r="I395" i="14"/>
  <c r="E395" i="14"/>
  <c r="I394" i="14"/>
  <c r="E394" i="14"/>
  <c r="I393" i="14"/>
  <c r="E393" i="14"/>
  <c r="I392" i="14"/>
  <c r="E392" i="14"/>
  <c r="I391" i="14"/>
  <c r="E391" i="14"/>
  <c r="I390" i="14"/>
  <c r="E390" i="14"/>
  <c r="I389" i="14"/>
  <c r="E389" i="14"/>
  <c r="I388" i="14"/>
  <c r="E388" i="14"/>
  <c r="I387" i="14"/>
  <c r="E387" i="14"/>
  <c r="I386" i="14"/>
  <c r="E386" i="14"/>
  <c r="I385" i="14"/>
  <c r="E385" i="14"/>
  <c r="I384" i="14"/>
  <c r="E384" i="14"/>
  <c r="I383" i="14"/>
  <c r="E383" i="14"/>
  <c r="I382" i="14"/>
  <c r="E382" i="14"/>
  <c r="I381" i="14"/>
  <c r="E381" i="14"/>
  <c r="I380" i="14"/>
  <c r="E380" i="14"/>
  <c r="I379" i="14"/>
  <c r="E379" i="14"/>
  <c r="I378" i="14"/>
  <c r="E378" i="14"/>
  <c r="I377" i="14"/>
  <c r="E377" i="14"/>
  <c r="I376" i="14"/>
  <c r="E376" i="14"/>
  <c r="I375" i="14"/>
  <c r="E375" i="14"/>
  <c r="I374" i="14"/>
  <c r="E374" i="14"/>
  <c r="I373" i="14"/>
  <c r="E373" i="14"/>
  <c r="I372" i="14"/>
  <c r="E372" i="14"/>
  <c r="I371" i="14"/>
  <c r="E371" i="14"/>
  <c r="I370" i="14"/>
  <c r="E370" i="14"/>
  <c r="I369" i="14"/>
  <c r="E369" i="14"/>
  <c r="I368" i="14"/>
  <c r="E368" i="14"/>
  <c r="I367" i="14"/>
  <c r="E367" i="14"/>
  <c r="I366" i="14"/>
  <c r="E366" i="14"/>
  <c r="I365" i="14"/>
  <c r="E365" i="14"/>
  <c r="I364" i="14"/>
  <c r="E364" i="14"/>
  <c r="I363" i="14"/>
  <c r="E363" i="14"/>
  <c r="I362" i="14"/>
  <c r="E362" i="14"/>
  <c r="I361" i="14"/>
  <c r="E361" i="14"/>
  <c r="I360" i="14"/>
  <c r="E360" i="14"/>
  <c r="I359" i="14"/>
  <c r="E359" i="14"/>
  <c r="I358" i="14"/>
  <c r="E358" i="14"/>
  <c r="I357" i="14"/>
  <c r="E357" i="14"/>
  <c r="I356" i="14"/>
  <c r="E356" i="14"/>
  <c r="I355" i="14"/>
  <c r="E355" i="14"/>
  <c r="I354" i="14"/>
  <c r="E354" i="14"/>
  <c r="I353" i="14"/>
  <c r="E353" i="14"/>
  <c r="I352" i="14"/>
  <c r="E352" i="14"/>
  <c r="I351" i="14"/>
  <c r="E351" i="14"/>
  <c r="I350" i="14"/>
  <c r="E350" i="14"/>
  <c r="I349" i="14"/>
  <c r="E349" i="14"/>
  <c r="I348" i="14"/>
  <c r="E348" i="14"/>
  <c r="I347" i="14"/>
  <c r="E347" i="14"/>
  <c r="I346" i="14"/>
  <c r="E346" i="14"/>
  <c r="I345" i="14"/>
  <c r="E345" i="14"/>
  <c r="I344" i="14"/>
  <c r="E344" i="14"/>
  <c r="I343" i="14"/>
  <c r="E343" i="14"/>
  <c r="I342" i="14"/>
  <c r="E342" i="14"/>
  <c r="I341" i="14"/>
  <c r="E341" i="14"/>
  <c r="I340" i="14"/>
  <c r="E340" i="14"/>
  <c r="I339" i="14"/>
  <c r="E339" i="14"/>
  <c r="I338" i="14"/>
  <c r="E338" i="14"/>
  <c r="I337" i="14"/>
  <c r="E337" i="14"/>
  <c r="I336" i="14"/>
  <c r="E336" i="14"/>
  <c r="I335" i="14"/>
  <c r="E335" i="14"/>
  <c r="I334" i="14"/>
  <c r="E334" i="14"/>
  <c r="I333" i="14"/>
  <c r="E333" i="14"/>
  <c r="I332" i="14"/>
  <c r="E332" i="14"/>
  <c r="I331" i="14"/>
  <c r="E331" i="14"/>
  <c r="I330" i="14"/>
  <c r="E330" i="14"/>
  <c r="I329" i="14"/>
  <c r="E329" i="14"/>
  <c r="I328" i="14"/>
  <c r="E328" i="14"/>
  <c r="I327" i="14"/>
  <c r="E327" i="14"/>
  <c r="I326" i="14"/>
  <c r="E326" i="14"/>
  <c r="I325" i="14"/>
  <c r="E325" i="14"/>
  <c r="I324" i="14"/>
  <c r="E324" i="14"/>
  <c r="I323" i="14"/>
  <c r="E323" i="14"/>
  <c r="I322" i="14"/>
  <c r="E322" i="14"/>
  <c r="I321" i="14"/>
  <c r="E321" i="14"/>
  <c r="I320" i="14"/>
  <c r="E320" i="14"/>
  <c r="I319" i="14"/>
  <c r="E319" i="14"/>
  <c r="I318" i="14"/>
  <c r="E318" i="14"/>
  <c r="I317" i="14"/>
  <c r="E317" i="14"/>
  <c r="I316" i="14"/>
  <c r="E316" i="14"/>
  <c r="I315" i="14"/>
  <c r="E315" i="14"/>
  <c r="I314" i="14"/>
  <c r="E314" i="14"/>
  <c r="I313" i="14"/>
  <c r="E313" i="14"/>
  <c r="I312" i="14"/>
  <c r="E312" i="14"/>
  <c r="I311" i="14"/>
  <c r="E311" i="14"/>
  <c r="I310" i="14"/>
  <c r="E310" i="14"/>
  <c r="I309" i="14"/>
  <c r="E309" i="14"/>
  <c r="I308" i="14"/>
  <c r="E308" i="14"/>
  <c r="I307" i="14"/>
  <c r="E307" i="14"/>
  <c r="I306" i="14"/>
  <c r="E306" i="14"/>
  <c r="I305" i="14"/>
  <c r="E305" i="14"/>
  <c r="I304" i="14"/>
  <c r="E304" i="14"/>
  <c r="I303" i="14"/>
  <c r="E303" i="14"/>
  <c r="I302" i="14"/>
  <c r="E302" i="14"/>
  <c r="I301" i="14"/>
  <c r="E301" i="14"/>
  <c r="I300" i="14"/>
  <c r="E300" i="14"/>
  <c r="I299" i="14"/>
  <c r="E299" i="14"/>
  <c r="I298" i="14"/>
  <c r="E298" i="14"/>
  <c r="I297" i="14"/>
  <c r="E297" i="14"/>
  <c r="I296" i="14"/>
  <c r="E296" i="14"/>
  <c r="I295" i="14"/>
  <c r="E295" i="14"/>
  <c r="I294" i="14"/>
  <c r="E294" i="14"/>
  <c r="I293" i="14"/>
  <c r="E293" i="14"/>
  <c r="I292" i="14"/>
  <c r="E292" i="14"/>
  <c r="I291" i="14"/>
  <c r="E291" i="14"/>
  <c r="I290" i="14"/>
  <c r="E290" i="14"/>
  <c r="I289" i="14"/>
  <c r="E289" i="14"/>
  <c r="I288" i="14"/>
  <c r="E288" i="14"/>
  <c r="I287" i="14"/>
  <c r="E287" i="14"/>
  <c r="I286" i="14"/>
  <c r="E286" i="14"/>
  <c r="I285" i="14"/>
  <c r="E285" i="14"/>
  <c r="I284" i="14"/>
  <c r="E284" i="14"/>
  <c r="I283" i="14"/>
  <c r="E283" i="14"/>
  <c r="I282" i="14"/>
  <c r="E282" i="14"/>
  <c r="I281" i="14"/>
  <c r="E281" i="14"/>
  <c r="I280" i="14"/>
  <c r="E280" i="14"/>
  <c r="I279" i="14"/>
  <c r="E279" i="14"/>
  <c r="I278" i="14"/>
  <c r="E278" i="14"/>
  <c r="I277" i="14"/>
  <c r="E277" i="14"/>
  <c r="I276" i="14"/>
  <c r="E276" i="14"/>
  <c r="I275" i="14"/>
  <c r="E275" i="14"/>
  <c r="I274" i="14"/>
  <c r="E274" i="14"/>
  <c r="I273" i="14"/>
  <c r="E273" i="14"/>
  <c r="I272" i="14"/>
  <c r="E272" i="14"/>
  <c r="I271" i="14"/>
  <c r="E271" i="14"/>
  <c r="I270" i="14"/>
  <c r="E270" i="14"/>
  <c r="I269" i="14"/>
  <c r="E269" i="14"/>
  <c r="I268" i="14"/>
  <c r="E268" i="14"/>
  <c r="I267" i="14"/>
  <c r="E267" i="14"/>
  <c r="I266" i="14"/>
  <c r="E266" i="14"/>
  <c r="I265" i="14"/>
  <c r="E265" i="14"/>
  <c r="I264" i="14"/>
  <c r="E264" i="14"/>
  <c r="I263" i="14"/>
  <c r="E263" i="14"/>
  <c r="I262" i="14"/>
  <c r="E262" i="14"/>
  <c r="I261" i="14"/>
  <c r="E261" i="14"/>
  <c r="I260" i="14"/>
  <c r="E260" i="14"/>
  <c r="I259" i="14"/>
  <c r="E259" i="14"/>
  <c r="I258" i="14"/>
  <c r="E258" i="14"/>
  <c r="I257" i="14"/>
  <c r="E257" i="14"/>
  <c r="I256" i="14"/>
  <c r="E256" i="14"/>
  <c r="I255" i="14"/>
  <c r="E255" i="14"/>
  <c r="I254" i="14"/>
  <c r="E254" i="14"/>
  <c r="I253" i="14"/>
  <c r="E253" i="14"/>
  <c r="I252" i="14"/>
  <c r="E252" i="14"/>
  <c r="I251" i="14"/>
  <c r="E251" i="14"/>
  <c r="I250" i="14"/>
  <c r="E250" i="14"/>
  <c r="I249" i="14"/>
  <c r="E249" i="14"/>
  <c r="I248" i="14"/>
  <c r="E248" i="14"/>
  <c r="I247" i="14"/>
  <c r="E247" i="14"/>
  <c r="I246" i="14"/>
  <c r="E246" i="14"/>
  <c r="I245" i="14"/>
  <c r="E245" i="14"/>
  <c r="I244" i="14"/>
  <c r="E244" i="14"/>
  <c r="I243" i="14"/>
  <c r="E243" i="14"/>
  <c r="I242" i="14"/>
  <c r="E242" i="14"/>
  <c r="I241" i="14"/>
  <c r="E241" i="14"/>
  <c r="I240" i="14"/>
  <c r="E240" i="14"/>
  <c r="I239" i="14"/>
  <c r="E239" i="14"/>
  <c r="I238" i="14"/>
  <c r="E238" i="14"/>
  <c r="I237" i="14"/>
  <c r="E237" i="14"/>
  <c r="I236" i="14"/>
  <c r="E236" i="14"/>
  <c r="I235" i="14"/>
  <c r="E235" i="14"/>
  <c r="I234" i="14"/>
  <c r="E234" i="14"/>
  <c r="I233" i="14"/>
  <c r="E233" i="14"/>
  <c r="I232" i="14"/>
  <c r="E232" i="14"/>
  <c r="I231" i="14"/>
  <c r="E231" i="14"/>
  <c r="I230" i="14"/>
  <c r="E230" i="14"/>
  <c r="I229" i="14"/>
  <c r="E229" i="14"/>
  <c r="I228" i="14"/>
  <c r="E228" i="14"/>
  <c r="I227" i="14"/>
  <c r="E227" i="14"/>
  <c r="I226" i="14"/>
  <c r="E226" i="14"/>
  <c r="I225" i="14"/>
  <c r="E225" i="14"/>
  <c r="I224" i="14"/>
  <c r="E224" i="14"/>
  <c r="I223" i="14"/>
  <c r="E223" i="14"/>
  <c r="I222" i="14"/>
  <c r="E222" i="14"/>
  <c r="I221" i="14"/>
  <c r="E221" i="14"/>
  <c r="I220" i="14"/>
  <c r="E220" i="14"/>
  <c r="I219" i="14"/>
  <c r="E219" i="14"/>
  <c r="I218" i="14"/>
  <c r="E218" i="14"/>
  <c r="I217" i="14"/>
  <c r="E217" i="14"/>
  <c r="I216" i="14"/>
  <c r="E216" i="14"/>
  <c r="I215" i="14"/>
  <c r="E215" i="14"/>
  <c r="I214" i="14"/>
  <c r="E214" i="14"/>
  <c r="I213" i="14"/>
  <c r="E213" i="14"/>
  <c r="I212" i="14"/>
  <c r="E212" i="14"/>
  <c r="I211" i="14"/>
  <c r="E211" i="14"/>
  <c r="I210" i="14"/>
  <c r="E210" i="14"/>
  <c r="I209" i="14"/>
  <c r="E209" i="14"/>
  <c r="I208" i="14"/>
  <c r="E208" i="14"/>
  <c r="I207" i="14"/>
  <c r="E207" i="14"/>
  <c r="I206" i="14"/>
  <c r="E206" i="14"/>
  <c r="I205" i="14"/>
  <c r="E205" i="14"/>
  <c r="I204" i="14"/>
  <c r="E204" i="14"/>
  <c r="I203" i="14"/>
  <c r="E203" i="14"/>
  <c r="I202" i="14"/>
  <c r="E202" i="14"/>
  <c r="I201" i="14"/>
  <c r="E201" i="14"/>
  <c r="I200" i="14"/>
  <c r="E200" i="14"/>
  <c r="I199" i="14"/>
  <c r="E199" i="14"/>
  <c r="I198" i="14"/>
  <c r="E198" i="14"/>
  <c r="I197" i="14"/>
  <c r="E197" i="14"/>
  <c r="I196" i="14"/>
  <c r="E196" i="14"/>
  <c r="I195" i="14"/>
  <c r="E195" i="14"/>
  <c r="I194" i="14"/>
  <c r="E194" i="14"/>
  <c r="I193" i="14"/>
  <c r="E193" i="14"/>
  <c r="I192" i="14"/>
  <c r="E192" i="14"/>
  <c r="I191" i="14"/>
  <c r="E191" i="14"/>
  <c r="I190" i="14"/>
  <c r="E190" i="14"/>
  <c r="I189" i="14"/>
  <c r="E189" i="14"/>
  <c r="I188" i="14"/>
  <c r="E188" i="14"/>
  <c r="I187" i="14"/>
  <c r="E187" i="14"/>
  <c r="I186" i="14"/>
  <c r="E186" i="14"/>
  <c r="I185" i="14"/>
  <c r="E185" i="14"/>
  <c r="I184" i="14"/>
  <c r="E184" i="14"/>
  <c r="I183" i="14"/>
  <c r="E183" i="14"/>
  <c r="I182" i="14"/>
  <c r="E182" i="14"/>
  <c r="I181" i="14"/>
  <c r="E181" i="14"/>
  <c r="I180" i="14"/>
  <c r="E180" i="14"/>
  <c r="I179" i="14"/>
  <c r="E179" i="14"/>
  <c r="I178" i="14"/>
  <c r="E178" i="14"/>
  <c r="I177" i="14"/>
  <c r="E177" i="14"/>
  <c r="I176" i="14"/>
  <c r="E176" i="14"/>
  <c r="I175" i="14"/>
  <c r="E175" i="14"/>
  <c r="I174" i="14"/>
  <c r="E174" i="14"/>
  <c r="I173" i="14"/>
  <c r="E173" i="14"/>
  <c r="I172" i="14"/>
  <c r="E172" i="14"/>
  <c r="I171" i="14"/>
  <c r="E171" i="14"/>
  <c r="I170" i="14"/>
  <c r="E170" i="14"/>
  <c r="I169" i="14"/>
  <c r="E169" i="14"/>
  <c r="I168" i="14"/>
  <c r="E168" i="14"/>
  <c r="I167" i="14"/>
  <c r="E167" i="14"/>
  <c r="I166" i="14"/>
  <c r="E166" i="14"/>
  <c r="I165" i="14"/>
  <c r="E165" i="14"/>
  <c r="I164" i="14"/>
  <c r="E164" i="14"/>
  <c r="I163" i="14"/>
  <c r="E163" i="14"/>
  <c r="I162" i="14"/>
  <c r="E162" i="14"/>
  <c r="I161" i="14"/>
  <c r="E161" i="14"/>
  <c r="I160" i="14"/>
  <c r="E160" i="14"/>
  <c r="I159" i="14"/>
  <c r="E159" i="14"/>
  <c r="I158" i="14"/>
  <c r="E158" i="14"/>
  <c r="I157" i="14"/>
  <c r="E157" i="14"/>
  <c r="I156" i="14"/>
  <c r="E156" i="14"/>
  <c r="I155" i="14"/>
  <c r="E155" i="14"/>
  <c r="I154" i="14"/>
  <c r="E154" i="14"/>
  <c r="I153" i="14"/>
  <c r="E153" i="14"/>
  <c r="I152" i="14"/>
  <c r="E152" i="14"/>
  <c r="I151" i="14"/>
  <c r="E151" i="14"/>
  <c r="I150" i="14"/>
  <c r="E150" i="14"/>
  <c r="I149" i="14"/>
  <c r="E149" i="14"/>
  <c r="I148" i="14"/>
  <c r="E148" i="14"/>
  <c r="I147" i="14"/>
  <c r="E147" i="14"/>
  <c r="I146" i="14"/>
  <c r="E146" i="14"/>
  <c r="I145" i="14"/>
  <c r="E145" i="14"/>
  <c r="I144" i="14"/>
  <c r="E144" i="14"/>
  <c r="I143" i="14"/>
  <c r="E143" i="14"/>
  <c r="I142" i="14"/>
  <c r="E142" i="14"/>
  <c r="I141" i="14"/>
  <c r="E141" i="14"/>
  <c r="I140" i="14"/>
  <c r="E140" i="14"/>
  <c r="I139" i="14"/>
  <c r="E139" i="14"/>
  <c r="I138" i="14"/>
  <c r="E138" i="14"/>
  <c r="I137" i="14"/>
  <c r="E137" i="14"/>
  <c r="I136" i="14"/>
  <c r="E136" i="14"/>
  <c r="I135" i="14"/>
  <c r="E135" i="14"/>
  <c r="I134" i="14"/>
  <c r="E134" i="14"/>
  <c r="I133" i="14"/>
  <c r="E133" i="14"/>
  <c r="I132" i="14"/>
  <c r="E132" i="14"/>
  <c r="I131" i="14"/>
  <c r="E131" i="14"/>
  <c r="I130" i="14"/>
  <c r="E130" i="14"/>
  <c r="I129" i="14"/>
  <c r="E129" i="14"/>
  <c r="I128" i="14"/>
  <c r="E128" i="14"/>
  <c r="I127" i="14"/>
  <c r="E127" i="14"/>
  <c r="I126" i="14"/>
  <c r="E126" i="14"/>
  <c r="I125" i="14"/>
  <c r="E125" i="14"/>
  <c r="I124" i="14"/>
  <c r="E124" i="14"/>
  <c r="I123" i="14"/>
  <c r="E123" i="14"/>
  <c r="I122" i="14"/>
  <c r="E122" i="14"/>
  <c r="I121" i="14"/>
  <c r="E121" i="14"/>
  <c r="I120" i="14"/>
  <c r="E120" i="14"/>
  <c r="I119" i="14"/>
  <c r="E119" i="14"/>
  <c r="I118" i="14"/>
  <c r="E118" i="14"/>
  <c r="I117" i="14"/>
  <c r="E117" i="14"/>
  <c r="I116" i="14"/>
  <c r="E116" i="14"/>
  <c r="I115" i="14"/>
  <c r="E115" i="14"/>
  <c r="I114" i="14"/>
  <c r="E114" i="14"/>
  <c r="I113" i="14"/>
  <c r="E113" i="14"/>
  <c r="I112" i="14"/>
  <c r="E112" i="14"/>
  <c r="I111" i="14"/>
  <c r="E111" i="14"/>
  <c r="I110" i="14"/>
  <c r="E110" i="14"/>
  <c r="I109" i="14"/>
  <c r="E109" i="14"/>
  <c r="I108" i="14"/>
  <c r="E108" i="14"/>
  <c r="I107" i="14"/>
  <c r="E107" i="14"/>
  <c r="I106" i="14"/>
  <c r="E106" i="14"/>
  <c r="I105" i="14"/>
  <c r="E105" i="14"/>
  <c r="I104" i="14"/>
  <c r="E104" i="14"/>
  <c r="I103" i="14"/>
  <c r="E103" i="14"/>
  <c r="I102" i="14"/>
  <c r="E102" i="14"/>
  <c r="I101" i="14"/>
  <c r="E101" i="14"/>
  <c r="I100" i="14"/>
  <c r="E100" i="14"/>
  <c r="I99" i="14"/>
  <c r="E99" i="14"/>
  <c r="I98" i="14"/>
  <c r="E98" i="14"/>
  <c r="I97" i="14"/>
  <c r="E97" i="14"/>
  <c r="I96" i="14"/>
  <c r="E96" i="14"/>
  <c r="I95" i="14"/>
  <c r="E95" i="14"/>
  <c r="I94" i="14"/>
  <c r="E94" i="14"/>
  <c r="I93" i="14"/>
  <c r="E93" i="14"/>
  <c r="I92" i="14"/>
  <c r="E92" i="14"/>
  <c r="I91" i="14"/>
  <c r="E91" i="14"/>
  <c r="I90" i="14"/>
  <c r="E90" i="14"/>
  <c r="I89" i="14"/>
  <c r="E89" i="14"/>
  <c r="I88" i="14"/>
  <c r="E88" i="14"/>
  <c r="I87" i="14"/>
  <c r="E87" i="14"/>
  <c r="I86" i="14"/>
  <c r="E86" i="14"/>
  <c r="I85" i="14"/>
  <c r="E85" i="14"/>
  <c r="I84" i="14"/>
  <c r="E84" i="14"/>
  <c r="I83" i="14"/>
  <c r="E83" i="14"/>
  <c r="I82" i="14"/>
  <c r="E82" i="14"/>
  <c r="I81" i="14"/>
  <c r="E81" i="14"/>
  <c r="I80" i="14"/>
  <c r="E80" i="14"/>
  <c r="I79" i="14"/>
  <c r="E79" i="14"/>
  <c r="I78" i="14"/>
  <c r="E78" i="14"/>
  <c r="I77" i="14"/>
  <c r="E77" i="14"/>
  <c r="I76" i="14"/>
  <c r="E76" i="14"/>
  <c r="I75" i="14"/>
  <c r="E75" i="14"/>
  <c r="I74" i="14"/>
  <c r="E74" i="14"/>
  <c r="I73" i="14"/>
  <c r="E73" i="14"/>
  <c r="I72" i="14"/>
  <c r="E72" i="14"/>
  <c r="I71" i="14"/>
  <c r="E71" i="14"/>
  <c r="I70" i="14"/>
  <c r="E70" i="14"/>
  <c r="I69" i="14"/>
  <c r="E69" i="14"/>
  <c r="I68" i="14"/>
  <c r="E68" i="14"/>
  <c r="I67" i="14"/>
  <c r="E67" i="14"/>
  <c r="I66" i="14"/>
  <c r="E66" i="14"/>
  <c r="I65" i="14"/>
  <c r="E65" i="14"/>
  <c r="I64" i="14"/>
  <c r="E64" i="14"/>
  <c r="I63" i="14"/>
  <c r="E63" i="14"/>
  <c r="I62" i="14"/>
  <c r="E62" i="14"/>
  <c r="I61" i="14"/>
  <c r="E61" i="14"/>
  <c r="I60" i="14"/>
  <c r="E60" i="14"/>
  <c r="I59" i="14"/>
  <c r="E59" i="14"/>
  <c r="I58" i="14"/>
  <c r="E58" i="14"/>
  <c r="I57" i="14"/>
  <c r="E57" i="14"/>
  <c r="I56" i="14"/>
  <c r="E56" i="14"/>
  <c r="I55" i="14"/>
  <c r="E55" i="14"/>
  <c r="I54" i="14"/>
  <c r="E54" i="14"/>
  <c r="I53" i="14"/>
  <c r="E53" i="14"/>
  <c r="I52" i="14"/>
  <c r="E52" i="14"/>
  <c r="I51" i="14"/>
  <c r="E51" i="14"/>
  <c r="I50" i="14"/>
  <c r="E50" i="14"/>
  <c r="I49" i="14"/>
  <c r="E49" i="14"/>
  <c r="I48" i="14"/>
  <c r="E48" i="14"/>
  <c r="I47" i="14"/>
  <c r="E47" i="14"/>
  <c r="I46" i="14"/>
  <c r="E46" i="14"/>
  <c r="I45" i="14"/>
  <c r="E45" i="14"/>
  <c r="I44" i="14"/>
  <c r="E44" i="14"/>
  <c r="I43" i="14"/>
  <c r="E43" i="14"/>
  <c r="I42" i="14"/>
  <c r="E42" i="14"/>
  <c r="I41" i="14"/>
  <c r="E41" i="14"/>
  <c r="I40" i="14"/>
  <c r="E40" i="14"/>
  <c r="I39" i="14"/>
  <c r="E39" i="14"/>
  <c r="I38" i="14"/>
  <c r="E38" i="14"/>
  <c r="I37" i="14"/>
  <c r="E37" i="14"/>
  <c r="I36" i="14"/>
  <c r="E36" i="14"/>
  <c r="I35" i="14"/>
  <c r="E35" i="14"/>
  <c r="I34" i="14"/>
  <c r="E34" i="14"/>
  <c r="I33" i="14"/>
  <c r="E33" i="14"/>
  <c r="I32" i="14"/>
  <c r="E32" i="14"/>
  <c r="I31" i="14"/>
  <c r="E31" i="14"/>
  <c r="I30" i="14"/>
  <c r="E30" i="14"/>
  <c r="I29" i="14"/>
  <c r="E29" i="14"/>
  <c r="I28" i="14"/>
  <c r="E28" i="14"/>
  <c r="I27" i="14"/>
  <c r="E27" i="14"/>
  <c r="I26" i="14"/>
  <c r="E26" i="14"/>
  <c r="I25" i="14"/>
  <c r="E25" i="14"/>
  <c r="I24" i="14"/>
  <c r="E24" i="14"/>
  <c r="I23" i="14"/>
  <c r="E23" i="14"/>
  <c r="I22" i="14"/>
  <c r="E22" i="14"/>
  <c r="I21" i="14"/>
  <c r="E21" i="14"/>
  <c r="I20" i="14"/>
  <c r="E20" i="14"/>
  <c r="I19" i="14"/>
  <c r="E19" i="14"/>
  <c r="I18" i="14"/>
  <c r="E18" i="14"/>
  <c r="I17" i="14"/>
  <c r="E17" i="14"/>
  <c r="I16" i="14"/>
  <c r="E16" i="14"/>
  <c r="I15" i="14"/>
  <c r="E15" i="14"/>
  <c r="I14" i="14"/>
  <c r="E14" i="14"/>
  <c r="I13" i="14"/>
  <c r="E13" i="14"/>
  <c r="I12" i="14"/>
  <c r="E12" i="14"/>
  <c r="I11" i="14"/>
  <c r="E11" i="14"/>
  <c r="I10" i="14"/>
  <c r="E10" i="14"/>
  <c r="I9" i="14"/>
  <c r="E9" i="14"/>
  <c r="I8" i="14"/>
  <c r="E461" i="14" s="1"/>
  <c r="E8" i="14"/>
  <c r="I7" i="14"/>
  <c r="E866" i="14" s="1"/>
  <c r="E7" i="14"/>
  <c r="AB233" i="7" l="1"/>
  <c r="AC233" i="7" s="1"/>
  <c r="E233" i="7"/>
  <c r="D103" i="7"/>
  <c r="AA103" i="7"/>
  <c r="AB71" i="7"/>
  <c r="AC71" i="7" s="1"/>
  <c r="E71" i="7"/>
  <c r="AB34" i="7"/>
  <c r="AC34" i="7" s="1"/>
  <c r="E34" i="7"/>
  <c r="AB286" i="7"/>
  <c r="AC286" i="7" s="1"/>
  <c r="E286" i="7"/>
  <c r="AB248" i="7"/>
  <c r="AC248" i="7" s="1"/>
  <c r="E248" i="7"/>
  <c r="AB244" i="7"/>
  <c r="AC244" i="7" s="1"/>
  <c r="E244" i="7"/>
  <c r="D55" i="7"/>
  <c r="AB60" i="7"/>
  <c r="AC60" i="7" s="1"/>
  <c r="E60" i="7"/>
  <c r="AB35" i="7"/>
  <c r="AC35" i="7" s="1"/>
  <c r="E35" i="7"/>
  <c r="AB281" i="7"/>
  <c r="AC281" i="7" s="1"/>
  <c r="E281" i="7"/>
  <c r="AA245" i="7"/>
  <c r="D245" i="7"/>
  <c r="AB170" i="7"/>
  <c r="AC170" i="7" s="1"/>
  <c r="E170" i="7"/>
  <c r="AB137" i="7"/>
  <c r="AC137" i="7" s="1"/>
  <c r="E137" i="7"/>
  <c r="AB111" i="7"/>
  <c r="AC111" i="7" s="1"/>
  <c r="E111" i="7"/>
  <c r="AB81" i="7"/>
  <c r="AC81" i="7" s="1"/>
  <c r="E81" i="7"/>
  <c r="D79" i="7"/>
  <c r="AB91" i="7"/>
  <c r="AC91" i="7" s="1"/>
  <c r="E91" i="7"/>
  <c r="AB68" i="7"/>
  <c r="AC68" i="7" s="1"/>
  <c r="E68" i="7"/>
  <c r="AB47" i="7"/>
  <c r="AC47" i="7" s="1"/>
  <c r="E47" i="7"/>
  <c r="AB41" i="7"/>
  <c r="AC41" i="7" s="1"/>
  <c r="E41" i="7"/>
  <c r="D282" i="7"/>
  <c r="AA282" i="7"/>
  <c r="AB271" i="7"/>
  <c r="AC271" i="7" s="1"/>
  <c r="E271" i="7"/>
  <c r="AB247" i="7"/>
  <c r="AC247" i="7" s="1"/>
  <c r="E247" i="7"/>
  <c r="D187" i="7"/>
  <c r="AA187" i="7"/>
  <c r="C186" i="7"/>
  <c r="AB198" i="7"/>
  <c r="AC198" i="7" s="1"/>
  <c r="E198" i="7"/>
  <c r="AB176" i="7"/>
  <c r="AC176" i="7" s="1"/>
  <c r="E176" i="7"/>
  <c r="AB164" i="7"/>
  <c r="AC164" i="7" s="1"/>
  <c r="E164" i="7"/>
  <c r="AB138" i="7"/>
  <c r="AC138" i="7" s="1"/>
  <c r="E138" i="7"/>
  <c r="AB87" i="7"/>
  <c r="AC87" i="7" s="1"/>
  <c r="E87" i="7"/>
  <c r="D86" i="7"/>
  <c r="AB92" i="7"/>
  <c r="AC92" i="7" s="1"/>
  <c r="E92" i="7"/>
  <c r="AB284" i="7"/>
  <c r="AC284" i="7" s="1"/>
  <c r="E284" i="7"/>
  <c r="AB223" i="7"/>
  <c r="AC223" i="7" s="1"/>
  <c r="E223" i="7"/>
  <c r="AB182" i="7"/>
  <c r="AC182" i="7" s="1"/>
  <c r="E182" i="7"/>
  <c r="AB108" i="7"/>
  <c r="AC108" i="7" s="1"/>
  <c r="E108" i="7"/>
  <c r="AB200" i="7"/>
  <c r="AC200" i="7" s="1"/>
  <c r="E200" i="7"/>
  <c r="AB191" i="7"/>
  <c r="AC191" i="7" s="1"/>
  <c r="E191" i="7"/>
  <c r="AB102" i="7"/>
  <c r="AC102" i="7" s="1"/>
  <c r="E102" i="7"/>
  <c r="AB279" i="7"/>
  <c r="AC279" i="7" s="1"/>
  <c r="E279" i="7"/>
  <c r="AB243" i="7"/>
  <c r="AC243" i="7" s="1"/>
  <c r="E243" i="7"/>
  <c r="AB218" i="7"/>
  <c r="AC218" i="7" s="1"/>
  <c r="E218" i="7"/>
  <c r="AB209" i="7"/>
  <c r="AC209" i="7" s="1"/>
  <c r="E209" i="7"/>
  <c r="AB189" i="7"/>
  <c r="AC189" i="7" s="1"/>
  <c r="E189" i="7"/>
  <c r="AB199" i="7"/>
  <c r="AC199" i="7" s="1"/>
  <c r="E199" i="7"/>
  <c r="AB177" i="7"/>
  <c r="AC177" i="7" s="1"/>
  <c r="E177" i="7"/>
  <c r="AB155" i="7"/>
  <c r="AC155" i="7" s="1"/>
  <c r="E155" i="7"/>
  <c r="AB161" i="7"/>
  <c r="AC161" i="7" s="1"/>
  <c r="E161" i="7"/>
  <c r="AA143" i="7"/>
  <c r="D143" i="7"/>
  <c r="AB139" i="7"/>
  <c r="AC139" i="7" s="1"/>
  <c r="E139" i="7"/>
  <c r="AB113" i="7"/>
  <c r="AC113" i="7" s="1"/>
  <c r="E113" i="7"/>
  <c r="AB88" i="7"/>
  <c r="AC88" i="7" s="1"/>
  <c r="E88" i="7"/>
  <c r="AB29" i="7"/>
  <c r="AC29" i="7" s="1"/>
  <c r="E29" i="7"/>
  <c r="D285" i="7"/>
  <c r="AA285" i="7"/>
  <c r="AB269" i="7"/>
  <c r="AC269" i="7" s="1"/>
  <c r="E269" i="7"/>
  <c r="AA239" i="7"/>
  <c r="C238" i="7"/>
  <c r="D239" i="7"/>
  <c r="AB215" i="7"/>
  <c r="AC215" i="7" s="1"/>
  <c r="E215" i="7"/>
  <c r="AB210" i="7"/>
  <c r="AC210" i="7" s="1"/>
  <c r="E210" i="7"/>
  <c r="AB190" i="7"/>
  <c r="AC190" i="7" s="1"/>
  <c r="E190" i="7"/>
  <c r="D168" i="7"/>
  <c r="C167" i="7"/>
  <c r="AA168" i="7"/>
  <c r="AB152" i="7"/>
  <c r="AC152" i="7" s="1"/>
  <c r="E152" i="7"/>
  <c r="AB162" i="7"/>
  <c r="AC162" i="7" s="1"/>
  <c r="E162" i="7"/>
  <c r="AB136" i="7"/>
  <c r="AC136" i="7" s="1"/>
  <c r="E136" i="7"/>
  <c r="AB122" i="7"/>
  <c r="AC122" i="7" s="1"/>
  <c r="E122" i="7"/>
  <c r="AB46" i="7"/>
  <c r="AC46" i="7" s="1"/>
  <c r="E46" i="7"/>
  <c r="AA26" i="7"/>
  <c r="C25" i="7"/>
  <c r="D276" i="7"/>
  <c r="C275" i="7"/>
  <c r="AA276" i="7"/>
  <c r="AB287" i="7"/>
  <c r="AC287" i="7" s="1"/>
  <c r="E287" i="7"/>
  <c r="AB249" i="7"/>
  <c r="AC249" i="7" s="1"/>
  <c r="E249" i="7"/>
  <c r="AB246" i="7"/>
  <c r="AC246" i="7" s="1"/>
  <c r="E246" i="7"/>
  <c r="AB230" i="7"/>
  <c r="AC230" i="7" s="1"/>
  <c r="E230" i="7"/>
  <c r="AB216" i="7"/>
  <c r="AC216" i="7" s="1"/>
  <c r="E216" i="7"/>
  <c r="AB207" i="7"/>
  <c r="AC207" i="7" s="1"/>
  <c r="E207" i="7"/>
  <c r="AB179" i="7"/>
  <c r="AC179" i="7" s="1"/>
  <c r="E179" i="7"/>
  <c r="AB158" i="7"/>
  <c r="AC158" i="7" s="1"/>
  <c r="E158" i="7"/>
  <c r="D140" i="7"/>
  <c r="AA140" i="7"/>
  <c r="AB146" i="7"/>
  <c r="AC146" i="7" s="1"/>
  <c r="E146" i="7"/>
  <c r="AB123" i="7"/>
  <c r="AC123" i="7" s="1"/>
  <c r="E123" i="7"/>
  <c r="D97" i="7"/>
  <c r="AB101" i="7"/>
  <c r="AC101" i="7" s="1"/>
  <c r="E101" i="7"/>
  <c r="AB57" i="7"/>
  <c r="AC57" i="7" s="1"/>
  <c r="E57" i="7"/>
  <c r="AB31" i="7"/>
  <c r="AC31" i="7" s="1"/>
  <c r="E31" i="7"/>
  <c r="AB278" i="7"/>
  <c r="AC278" i="7" s="1"/>
  <c r="E278" i="7"/>
  <c r="AB266" i="7"/>
  <c r="AC266" i="7" s="1"/>
  <c r="E266" i="7"/>
  <c r="AB250" i="7"/>
  <c r="AC250" i="7" s="1"/>
  <c r="E250" i="7"/>
  <c r="AB232" i="7"/>
  <c r="AC232" i="7" s="1"/>
  <c r="E232" i="7"/>
  <c r="AB217" i="7"/>
  <c r="AC217" i="7" s="1"/>
  <c r="E217" i="7"/>
  <c r="AB208" i="7"/>
  <c r="AC208" i="7" s="1"/>
  <c r="E208" i="7"/>
  <c r="AB193" i="7"/>
  <c r="AC193" i="7" s="1"/>
  <c r="E193" i="7"/>
  <c r="AB159" i="7"/>
  <c r="AC159" i="7" s="1"/>
  <c r="E159" i="7"/>
  <c r="AB119" i="7"/>
  <c r="AC119" i="7" s="1"/>
  <c r="E119" i="7"/>
  <c r="AB112" i="7"/>
  <c r="AC112" i="7" s="1"/>
  <c r="E112" i="7"/>
  <c r="AB48" i="7"/>
  <c r="AC48" i="7" s="1"/>
  <c r="E48" i="7"/>
  <c r="AB58" i="7"/>
  <c r="AC58" i="7" s="1"/>
  <c r="E58" i="7"/>
  <c r="D32" i="7"/>
  <c r="AB37" i="7"/>
  <c r="AC37" i="7" s="1"/>
  <c r="E37" i="7"/>
  <c r="AB272" i="7"/>
  <c r="AC272" i="7" s="1"/>
  <c r="E272" i="7"/>
  <c r="AA258" i="7"/>
  <c r="C257" i="7"/>
  <c r="D258" i="7"/>
  <c r="D228" i="7"/>
  <c r="AA228" i="7"/>
  <c r="D126" i="7"/>
  <c r="AA126" i="7"/>
  <c r="AA45" i="7"/>
  <c r="C44" i="7"/>
  <c r="AA44" i="7" s="1"/>
  <c r="AB260" i="7"/>
  <c r="AC260" i="7" s="1"/>
  <c r="E260" i="7"/>
  <c r="AB147" i="7"/>
  <c r="AC147" i="7" s="1"/>
  <c r="E147" i="7"/>
  <c r="D7" i="7"/>
  <c r="E18" i="7"/>
  <c r="AB18" i="7"/>
  <c r="AC18" i="7" s="1"/>
  <c r="AB289" i="7"/>
  <c r="AC289" i="7" s="1"/>
  <c r="E289" i="7"/>
  <c r="AB267" i="7"/>
  <c r="AC267" i="7" s="1"/>
  <c r="E267" i="7"/>
  <c r="AB251" i="7"/>
  <c r="AC251" i="7" s="1"/>
  <c r="E251" i="7"/>
  <c r="AB227" i="7"/>
  <c r="AC227" i="7" s="1"/>
  <c r="E227" i="7"/>
  <c r="AB183" i="7"/>
  <c r="AC183" i="7" s="1"/>
  <c r="E183" i="7"/>
  <c r="D181" i="7"/>
  <c r="AA181" i="7"/>
  <c r="AB165" i="7"/>
  <c r="AC165" i="7" s="1"/>
  <c r="E165" i="7"/>
  <c r="AB144" i="7"/>
  <c r="AC144" i="7" s="1"/>
  <c r="E144" i="7"/>
  <c r="AB135" i="7"/>
  <c r="AC135" i="7" s="1"/>
  <c r="E135" i="7"/>
  <c r="AB104" i="7"/>
  <c r="AC104" i="7" s="1"/>
  <c r="E104" i="7"/>
  <c r="AB66" i="7"/>
  <c r="AC66" i="7" s="1"/>
  <c r="E66" i="7"/>
  <c r="AB76" i="7"/>
  <c r="AC76" i="7" s="1"/>
  <c r="E76" i="7"/>
  <c r="D50" i="7"/>
  <c r="AB54" i="7"/>
  <c r="AC54" i="7" s="1"/>
  <c r="E54" i="7"/>
  <c r="AB38" i="7"/>
  <c r="AC38" i="7" s="1"/>
  <c r="E38" i="7"/>
  <c r="AB280" i="7"/>
  <c r="AC280" i="7" s="1"/>
  <c r="E280" i="7"/>
  <c r="D263" i="7"/>
  <c r="AA263" i="7"/>
  <c r="D268" i="7"/>
  <c r="AA268" i="7"/>
  <c r="AB253" i="7"/>
  <c r="AC253" i="7" s="1"/>
  <c r="E253" i="7"/>
  <c r="AB240" i="7"/>
  <c r="AC240" i="7" s="1"/>
  <c r="E240" i="7"/>
  <c r="AB224" i="7"/>
  <c r="AC224" i="7" s="1"/>
  <c r="E224" i="7"/>
  <c r="AB234" i="7"/>
  <c r="AC234" i="7" s="1"/>
  <c r="E234" i="7"/>
  <c r="D214" i="7"/>
  <c r="AA214" i="7"/>
  <c r="AB206" i="7"/>
  <c r="AC206" i="7" s="1"/>
  <c r="E206" i="7"/>
  <c r="AB169" i="7"/>
  <c r="AC169" i="7" s="1"/>
  <c r="E169" i="7"/>
  <c r="AB178" i="7"/>
  <c r="AC178" i="7" s="1"/>
  <c r="E178" i="7"/>
  <c r="AB130" i="7"/>
  <c r="AC130" i="7" s="1"/>
  <c r="E130" i="7"/>
  <c r="D116" i="7"/>
  <c r="C115" i="7"/>
  <c r="AA116" i="7"/>
  <c r="AB127" i="7"/>
  <c r="AC127" i="7" s="1"/>
  <c r="E127" i="7"/>
  <c r="AB105" i="7"/>
  <c r="AC105" i="7" s="1"/>
  <c r="E105" i="7"/>
  <c r="AB114" i="7"/>
  <c r="AC114" i="7" s="1"/>
  <c r="E114" i="7"/>
  <c r="D72" i="7"/>
  <c r="E73" i="7"/>
  <c r="AB73" i="7"/>
  <c r="AC73" i="7" s="1"/>
  <c r="AB56" i="7"/>
  <c r="AC56" i="7" s="1"/>
  <c r="E56" i="7"/>
  <c r="AB30" i="7"/>
  <c r="AC30" i="7" s="1"/>
  <c r="E30" i="7"/>
  <c r="AB277" i="7"/>
  <c r="AC277" i="7" s="1"/>
  <c r="E277" i="7"/>
  <c r="AB265" i="7"/>
  <c r="AC265" i="7" s="1"/>
  <c r="E265" i="7"/>
  <c r="AB241" i="7"/>
  <c r="AC241" i="7" s="1"/>
  <c r="E241" i="7"/>
  <c r="D211" i="7"/>
  <c r="AA211" i="7"/>
  <c r="AB185" i="7"/>
  <c r="AC185" i="7" s="1"/>
  <c r="E185" i="7"/>
  <c r="AB196" i="7"/>
  <c r="AC196" i="7" s="1"/>
  <c r="E196" i="7"/>
  <c r="D174" i="7"/>
  <c r="AA174" i="7"/>
  <c r="D157" i="7"/>
  <c r="AA157" i="7"/>
  <c r="AB141" i="7"/>
  <c r="AC141" i="7" s="1"/>
  <c r="E141" i="7"/>
  <c r="AA110" i="7"/>
  <c r="D110" i="7"/>
  <c r="AB74" i="7"/>
  <c r="AC74" i="7" s="1"/>
  <c r="E74" i="7"/>
  <c r="AB283" i="7"/>
  <c r="AC283" i="7" s="1"/>
  <c r="E283" i="7"/>
  <c r="AB288" i="7"/>
  <c r="AC288" i="7" s="1"/>
  <c r="E288" i="7"/>
  <c r="AB242" i="7"/>
  <c r="AC242" i="7" s="1"/>
  <c r="E242" i="7"/>
  <c r="AB226" i="7"/>
  <c r="AC226" i="7" s="1"/>
  <c r="E226" i="7"/>
  <c r="AB188" i="7"/>
  <c r="AC188" i="7" s="1"/>
  <c r="E188" i="7"/>
  <c r="AB171" i="7"/>
  <c r="AC171" i="7" s="1"/>
  <c r="E171" i="7"/>
  <c r="AB180" i="7"/>
  <c r="AC180" i="7" s="1"/>
  <c r="E180" i="7"/>
  <c r="AB142" i="7"/>
  <c r="AC142" i="7" s="1"/>
  <c r="E142" i="7"/>
  <c r="AB132" i="7"/>
  <c r="AC132" i="7" s="1"/>
  <c r="E132" i="7"/>
  <c r="AB98" i="7"/>
  <c r="AC98" i="7" s="1"/>
  <c r="E98" i="7"/>
  <c r="E65" i="7"/>
  <c r="AB65" i="7"/>
  <c r="AC65" i="7" s="1"/>
  <c r="AB53" i="7"/>
  <c r="AC53" i="7" s="1"/>
  <c r="E53" i="7"/>
  <c r="AB64" i="7"/>
  <c r="AC64" i="7" s="1"/>
  <c r="E64" i="7"/>
  <c r="AB33" i="7"/>
  <c r="AC33" i="7" s="1"/>
  <c r="E33" i="7"/>
  <c r="AB273" i="7"/>
  <c r="AC273" i="7" s="1"/>
  <c r="E273" i="7"/>
  <c r="AB256" i="7"/>
  <c r="AC256" i="7" s="1"/>
  <c r="E256" i="7"/>
  <c r="AB125" i="7"/>
  <c r="AC125" i="7" s="1"/>
  <c r="E125" i="7"/>
  <c r="AB83" i="7"/>
  <c r="AC83" i="7" s="1"/>
  <c r="E83" i="7"/>
  <c r="D45" i="7"/>
  <c r="AB49" i="7"/>
  <c r="AC49" i="7" s="1"/>
  <c r="E49" i="7"/>
  <c r="AB145" i="7"/>
  <c r="AC145" i="7" s="1"/>
  <c r="E145" i="7"/>
  <c r="AB94" i="7"/>
  <c r="AC94" i="7" s="1"/>
  <c r="E94" i="7"/>
  <c r="AB212" i="7"/>
  <c r="AC212" i="7" s="1"/>
  <c r="E212" i="7"/>
  <c r="AB124" i="7"/>
  <c r="AC124" i="7" s="1"/>
  <c r="E124" i="7"/>
  <c r="S7" i="7"/>
  <c r="T8" i="7"/>
  <c r="U8" i="7" s="1"/>
  <c r="H7" i="7"/>
  <c r="I8" i="7"/>
  <c r="AB26" i="7"/>
  <c r="AC26" i="7" s="1"/>
  <c r="E26" i="7"/>
  <c r="AB262" i="7"/>
  <c r="AC262" i="7" s="1"/>
  <c r="E262" i="7"/>
  <c r="D221" i="7"/>
  <c r="C220" i="7"/>
  <c r="AA221" i="7"/>
  <c r="AB237" i="7"/>
  <c r="AC237" i="7" s="1"/>
  <c r="E237" i="7"/>
  <c r="AB203" i="7"/>
  <c r="AC203" i="7" s="1"/>
  <c r="E203" i="7"/>
  <c r="AB194" i="7"/>
  <c r="AC194" i="7" s="1"/>
  <c r="E194" i="7"/>
  <c r="AB172" i="7"/>
  <c r="AC172" i="7" s="1"/>
  <c r="E172" i="7"/>
  <c r="D160" i="7"/>
  <c r="AA160" i="7"/>
  <c r="AB129" i="7"/>
  <c r="AC129" i="7" s="1"/>
  <c r="E129" i="7"/>
  <c r="D134" i="7"/>
  <c r="C133" i="7"/>
  <c r="AA134" i="7"/>
  <c r="AB120" i="7"/>
  <c r="AC120" i="7" s="1"/>
  <c r="E120" i="7"/>
  <c r="AB99" i="7"/>
  <c r="AC99" i="7" s="1"/>
  <c r="E99" i="7"/>
  <c r="D89" i="7"/>
  <c r="AB93" i="7"/>
  <c r="AC93" i="7" s="1"/>
  <c r="E93" i="7"/>
  <c r="AB59" i="7"/>
  <c r="AC59" i="7" s="1"/>
  <c r="E59" i="7"/>
  <c r="AB43" i="7"/>
  <c r="AC43" i="7" s="1"/>
  <c r="E43" i="7"/>
  <c r="AB274" i="7"/>
  <c r="AC274" i="7" s="1"/>
  <c r="E274" i="7"/>
  <c r="AB259" i="7"/>
  <c r="AC259" i="7" s="1"/>
  <c r="E259" i="7"/>
  <c r="AB264" i="7"/>
  <c r="AC264" i="7" s="1"/>
  <c r="E264" i="7"/>
  <c r="D252" i="7"/>
  <c r="AA252" i="7"/>
  <c r="AB229" i="7"/>
  <c r="AC229" i="7" s="1"/>
  <c r="E229" i="7"/>
  <c r="D205" i="7"/>
  <c r="AA205" i="7"/>
  <c r="C204" i="7"/>
  <c r="AB184" i="7"/>
  <c r="AC184" i="7" s="1"/>
  <c r="E184" i="7"/>
  <c r="AB195" i="7"/>
  <c r="AC195" i="7" s="1"/>
  <c r="E195" i="7"/>
  <c r="AB173" i="7"/>
  <c r="AC173" i="7" s="1"/>
  <c r="E173" i="7"/>
  <c r="D150" i="7"/>
  <c r="C149" i="7"/>
  <c r="AA150" i="7"/>
  <c r="AB156" i="7"/>
  <c r="AC156" i="7" s="1"/>
  <c r="E156" i="7"/>
  <c r="AB166" i="7"/>
  <c r="AC166" i="7" s="1"/>
  <c r="E166" i="7"/>
  <c r="AB117" i="7"/>
  <c r="AC117" i="7" s="1"/>
  <c r="E117" i="7"/>
  <c r="AA121" i="7"/>
  <c r="D121" i="7"/>
  <c r="AB100" i="7"/>
  <c r="AC100" i="7" s="1"/>
  <c r="E100" i="7"/>
  <c r="AB109" i="7"/>
  <c r="AC109" i="7" s="1"/>
  <c r="E109" i="7"/>
  <c r="AB84" i="7"/>
  <c r="AC84" i="7" s="1"/>
  <c r="E84" i="7"/>
  <c r="AB90" i="7"/>
  <c r="AC90" i="7" s="1"/>
  <c r="E90" i="7"/>
  <c r="D63" i="7"/>
  <c r="AB67" i="7"/>
  <c r="AC67" i="7" s="1"/>
  <c r="E67" i="7"/>
  <c r="AB51" i="7"/>
  <c r="AC51" i="7" s="1"/>
  <c r="E51" i="7"/>
  <c r="AB40" i="7"/>
  <c r="AC40" i="7" s="1"/>
  <c r="E40" i="7"/>
  <c r="D39" i="7"/>
  <c r="AB27" i="7"/>
  <c r="AC27" i="7" s="1"/>
  <c r="E27" i="7"/>
  <c r="AB270" i="7"/>
  <c r="AC270" i="7" s="1"/>
  <c r="E270" i="7"/>
  <c r="AB254" i="7"/>
  <c r="AC254" i="7" s="1"/>
  <c r="E254" i="7"/>
  <c r="AB225" i="7"/>
  <c r="AC225" i="7" s="1"/>
  <c r="E225" i="7"/>
  <c r="AB235" i="7"/>
  <c r="AC235" i="7" s="1"/>
  <c r="E235" i="7"/>
  <c r="AB201" i="7"/>
  <c r="AC201" i="7" s="1"/>
  <c r="E201" i="7"/>
  <c r="AB175" i="7"/>
  <c r="AC175" i="7" s="1"/>
  <c r="E175" i="7"/>
  <c r="AB153" i="7"/>
  <c r="AC153" i="7" s="1"/>
  <c r="E153" i="7"/>
  <c r="AB163" i="7"/>
  <c r="AC163" i="7" s="1"/>
  <c r="E163" i="7"/>
  <c r="AB131" i="7"/>
  <c r="AC131" i="7" s="1"/>
  <c r="E131" i="7"/>
  <c r="AB118" i="7"/>
  <c r="AC118" i="7" s="1"/>
  <c r="E118" i="7"/>
  <c r="AB128" i="7"/>
  <c r="AC128" i="7" s="1"/>
  <c r="E128" i="7"/>
  <c r="AB106" i="7"/>
  <c r="AC106" i="7" s="1"/>
  <c r="E106" i="7"/>
  <c r="C78" i="7"/>
  <c r="AA79" i="7"/>
  <c r="AB85" i="7"/>
  <c r="AC85" i="7" s="1"/>
  <c r="E85" i="7"/>
  <c r="AB95" i="7"/>
  <c r="AC95" i="7" s="1"/>
  <c r="E95" i="7"/>
  <c r="AB52" i="7"/>
  <c r="AC52" i="7" s="1"/>
  <c r="E52" i="7"/>
  <c r="AB61" i="7"/>
  <c r="AC61" i="7" s="1"/>
  <c r="E61" i="7"/>
  <c r="AB36" i="7"/>
  <c r="AC36" i="7" s="1"/>
  <c r="E36" i="7"/>
  <c r="AB28" i="7"/>
  <c r="AC28" i="7" s="1"/>
  <c r="E28" i="7"/>
  <c r="AB261" i="7"/>
  <c r="AC261" i="7" s="1"/>
  <c r="E261" i="7"/>
  <c r="AB255" i="7"/>
  <c r="AC255" i="7" s="1"/>
  <c r="E255" i="7"/>
  <c r="D231" i="7"/>
  <c r="AA231" i="7"/>
  <c r="AB236" i="7"/>
  <c r="AC236" i="7" s="1"/>
  <c r="E236" i="7"/>
  <c r="AB202" i="7"/>
  <c r="AC202" i="7" s="1"/>
  <c r="E202" i="7"/>
  <c r="AB213" i="7"/>
  <c r="AC213" i="7" s="1"/>
  <c r="E213" i="7"/>
  <c r="D192" i="7"/>
  <c r="AA192" i="7"/>
  <c r="D197" i="7"/>
  <c r="AA197" i="7"/>
  <c r="AB154" i="7"/>
  <c r="AC154" i="7" s="1"/>
  <c r="E154" i="7"/>
  <c r="AA97" i="7"/>
  <c r="C96" i="7"/>
  <c r="AA96" i="7" s="1"/>
  <c r="AB107" i="7"/>
  <c r="AC107" i="7" s="1"/>
  <c r="E107" i="7"/>
  <c r="AB82" i="7"/>
  <c r="AC82" i="7" s="1"/>
  <c r="E82" i="7"/>
  <c r="E70" i="7"/>
  <c r="AB70" i="7"/>
  <c r="AC70" i="7" s="1"/>
  <c r="D69" i="7"/>
  <c r="AB75" i="7"/>
  <c r="AC75" i="7" s="1"/>
  <c r="E75" i="7"/>
  <c r="AA63" i="7"/>
  <c r="C62" i="7"/>
  <c r="AA62" i="7" s="1"/>
  <c r="AB42" i="7"/>
  <c r="AC42" i="7" s="1"/>
  <c r="E42" i="7"/>
  <c r="Z103" i="7"/>
  <c r="Z126" i="7"/>
  <c r="B167" i="7"/>
  <c r="B115" i="7"/>
  <c r="B96" i="7"/>
  <c r="B257" i="7"/>
  <c r="B275" i="7"/>
  <c r="Z288" i="7"/>
  <c r="Z281" i="7"/>
  <c r="Z277" i="7"/>
  <c r="Z278" i="7"/>
  <c r="Z280" i="7"/>
  <c r="Z279" i="7"/>
  <c r="Z270" i="7"/>
  <c r="Z274" i="7"/>
  <c r="Z273" i="7"/>
  <c r="Z272" i="7"/>
  <c r="Z265" i="7"/>
  <c r="Z267" i="7"/>
  <c r="Z260" i="7"/>
  <c r="Z262" i="7"/>
  <c r="Z256" i="7"/>
  <c r="Z250" i="7"/>
  <c r="Z246" i="7"/>
  <c r="Z249" i="7"/>
  <c r="Z243" i="7"/>
  <c r="Z244" i="7"/>
  <c r="Z242" i="7"/>
  <c r="Z234" i="7"/>
  <c r="Z237" i="7"/>
  <c r="Z233" i="7"/>
  <c r="Z236" i="7"/>
  <c r="Z235" i="7"/>
  <c r="Z229" i="7"/>
  <c r="Z228" i="7" s="1"/>
  <c r="Z226" i="7"/>
  <c r="B221" i="7"/>
  <c r="B220" i="7" s="1"/>
  <c r="Z225" i="7"/>
  <c r="Z218" i="7"/>
  <c r="Z213" i="7"/>
  <c r="Z208" i="7"/>
  <c r="Z210" i="7"/>
  <c r="Z209" i="7"/>
  <c r="Z203" i="7"/>
  <c r="Z202" i="7"/>
  <c r="Z199" i="7"/>
  <c r="Z201" i="7"/>
  <c r="Z193" i="7"/>
  <c r="Z196" i="7"/>
  <c r="Z195" i="7"/>
  <c r="Z191" i="7"/>
  <c r="Z190" i="7"/>
  <c r="Z183" i="7"/>
  <c r="Z182" i="7"/>
  <c r="Z185" i="7"/>
  <c r="Z175" i="7"/>
  <c r="Z178" i="7"/>
  <c r="Z180" i="7"/>
  <c r="Z176" i="7"/>
  <c r="Z170" i="7"/>
  <c r="Z163" i="7"/>
  <c r="Z166" i="7"/>
  <c r="Z162" i="7"/>
  <c r="Z165" i="7"/>
  <c r="Z154" i="7"/>
  <c r="Z153" i="7"/>
  <c r="Z156" i="7"/>
  <c r="Z152" i="7"/>
  <c r="Z73" i="7"/>
  <c r="B63" i="7"/>
  <c r="Z64" i="7"/>
  <c r="Z57" i="7"/>
  <c r="Z56" i="7"/>
  <c r="Z54" i="7"/>
  <c r="Z52" i="7"/>
  <c r="B50" i="7"/>
  <c r="Z48" i="7"/>
  <c r="B45" i="7"/>
  <c r="Z40" i="7"/>
  <c r="Z38" i="7"/>
  <c r="Z37" i="7"/>
  <c r="Z35" i="7"/>
  <c r="Z31" i="7"/>
  <c r="B26" i="7"/>
  <c r="F26" i="7"/>
  <c r="J26" i="7"/>
  <c r="B18" i="7"/>
  <c r="F18" i="7"/>
  <c r="P7" i="7"/>
  <c r="Q7" i="7" s="1"/>
  <c r="F15" i="7"/>
  <c r="B15" i="7"/>
  <c r="L7" i="7"/>
  <c r="M7" i="7" s="1"/>
  <c r="W7" i="7"/>
  <c r="G7" i="7"/>
  <c r="G6" i="7" s="1"/>
  <c r="Z146" i="7"/>
  <c r="Z145" i="7"/>
  <c r="Z144" i="7"/>
  <c r="Z122" i="7"/>
  <c r="Z121" i="7" s="1"/>
  <c r="Z81" i="7"/>
  <c r="Z79" i="7" s="1"/>
  <c r="Z74" i="7"/>
  <c r="Z71" i="7"/>
  <c r="B69" i="7"/>
  <c r="Z75" i="7"/>
  <c r="Z253" i="7"/>
  <c r="Z212" i="7"/>
  <c r="Z215" i="7"/>
  <c r="Z214" i="7" s="1"/>
  <c r="Z206" i="7"/>
  <c r="Z198" i="7"/>
  <c r="Z188" i="7"/>
  <c r="Z184" i="7"/>
  <c r="R148" i="7"/>
  <c r="Z169" i="7"/>
  <c r="Z171" i="7"/>
  <c r="Z161" i="7"/>
  <c r="Z158" i="7"/>
  <c r="Z157" i="7" s="1"/>
  <c r="B150" i="7"/>
  <c r="B149" i="7" s="1"/>
  <c r="B148" i="7" s="1"/>
  <c r="N77" i="7"/>
  <c r="Z141" i="7"/>
  <c r="Z140" i="7" s="1"/>
  <c r="Z135" i="7"/>
  <c r="Z134" i="7" s="1"/>
  <c r="Z117" i="7"/>
  <c r="Z116" i="7" s="1"/>
  <c r="Z111" i="7"/>
  <c r="Z110" i="7" s="1"/>
  <c r="Z98" i="7"/>
  <c r="Z97" i="7" s="1"/>
  <c r="B79" i="7"/>
  <c r="B78" i="7" s="1"/>
  <c r="Z87" i="7"/>
  <c r="Z86" i="7" s="1"/>
  <c r="W77" i="7"/>
  <c r="X77" i="7" s="1"/>
  <c r="Y77" i="7" s="1"/>
  <c r="G77" i="7"/>
  <c r="K77" i="7"/>
  <c r="L77" i="7" s="1"/>
  <c r="M77" i="7" s="1"/>
  <c r="V77" i="7"/>
  <c r="O77" i="7"/>
  <c r="P77" i="7" s="1"/>
  <c r="Q77" i="7" s="1"/>
  <c r="S77" i="7"/>
  <c r="T77" i="7" s="1"/>
  <c r="U77" i="7" s="1"/>
  <c r="Z90" i="7"/>
  <c r="Z89" i="7" s="1"/>
  <c r="B72" i="7"/>
  <c r="Z70" i="7"/>
  <c r="B55" i="7"/>
  <c r="Z51" i="7"/>
  <c r="Z46" i="7"/>
  <c r="B39" i="7"/>
  <c r="F25" i="7"/>
  <c r="D25" i="7"/>
  <c r="B32" i="7"/>
  <c r="Z27" i="7"/>
  <c r="Z19" i="7"/>
  <c r="Z18" i="7" s="1"/>
  <c r="Z16" i="7"/>
  <c r="Z11" i="7"/>
  <c r="N8" i="7"/>
  <c r="V8" i="7"/>
  <c r="V7" i="7" s="1"/>
  <c r="V6" i="7" s="1"/>
  <c r="Z222" i="7"/>
  <c r="Z232" i="7"/>
  <c r="F219" i="7"/>
  <c r="H219" i="7" s="1"/>
  <c r="I219" i="7" s="1"/>
  <c r="J219" i="7"/>
  <c r="V219" i="7"/>
  <c r="Z240" i="7"/>
  <c r="Z259" i="7"/>
  <c r="Z264" i="7"/>
  <c r="Z269" i="7"/>
  <c r="Z283" i="7"/>
  <c r="Z282" i="7" s="1"/>
  <c r="Z286" i="7"/>
  <c r="R219" i="7"/>
  <c r="N219" i="7"/>
  <c r="N148" i="7"/>
  <c r="J148" i="7"/>
  <c r="F148" i="7"/>
  <c r="H148" i="7" s="1"/>
  <c r="I148" i="7" s="1"/>
  <c r="J8" i="7"/>
  <c r="J7" i="7" s="1"/>
  <c r="R8" i="7"/>
  <c r="Z12" i="7"/>
  <c r="F8" i="7"/>
  <c r="F7" i="7" s="1"/>
  <c r="F6" i="7" s="1"/>
  <c r="B8" i="7"/>
  <c r="E858" i="14"/>
  <c r="E401" i="14"/>
  <c r="E403" i="14"/>
  <c r="E405" i="14"/>
  <c r="E407" i="14"/>
  <c r="E409" i="14"/>
  <c r="E411" i="14"/>
  <c r="E413" i="14"/>
  <c r="E415" i="14"/>
  <c r="E417" i="14"/>
  <c r="E419" i="14"/>
  <c r="E421" i="14"/>
  <c r="E423" i="14"/>
  <c r="E425" i="14"/>
  <c r="E427" i="14"/>
  <c r="E429" i="14"/>
  <c r="E431" i="14"/>
  <c r="E433" i="14"/>
  <c r="E435" i="14"/>
  <c r="E437" i="14"/>
  <c r="E439" i="14"/>
  <c r="E441" i="14"/>
  <c r="E443" i="14"/>
  <c r="E445" i="14"/>
  <c r="E447" i="14"/>
  <c r="E449" i="14"/>
  <c r="E451" i="14"/>
  <c r="E453" i="14"/>
  <c r="E455" i="14"/>
  <c r="E457" i="14"/>
  <c r="E459" i="14"/>
  <c r="E463" i="14"/>
  <c r="E465" i="14"/>
  <c r="E467" i="14"/>
  <c r="E469" i="14"/>
  <c r="E471" i="14"/>
  <c r="E473" i="14"/>
  <c r="E475" i="14"/>
  <c r="E477" i="14"/>
  <c r="E479" i="14"/>
  <c r="E481" i="14"/>
  <c r="E483" i="14"/>
  <c r="E485" i="14"/>
  <c r="E487" i="14"/>
  <c r="E489" i="14"/>
  <c r="E491" i="14"/>
  <c r="E493" i="14"/>
  <c r="E495" i="14"/>
  <c r="E497" i="14"/>
  <c r="E499" i="14"/>
  <c r="E501" i="14"/>
  <c r="E503" i="14"/>
  <c r="E505" i="14"/>
  <c r="E507" i="14"/>
  <c r="E509" i="14"/>
  <c r="E511" i="14"/>
  <c r="E513" i="14"/>
  <c r="E515" i="14"/>
  <c r="E517" i="14"/>
  <c r="E519" i="14"/>
  <c r="E524" i="14"/>
  <c r="E1296" i="14"/>
  <c r="E1294" i="14"/>
  <c r="E1292" i="14"/>
  <c r="E1290" i="14"/>
  <c r="E1288" i="14"/>
  <c r="E1286" i="14"/>
  <c r="E1284" i="14"/>
  <c r="E1282" i="14"/>
  <c r="E1280" i="14"/>
  <c r="E1278" i="14"/>
  <c r="E1276" i="14"/>
  <c r="E1274" i="14"/>
  <c r="E1272" i="14"/>
  <c r="E1270" i="14"/>
  <c r="E1268" i="14"/>
  <c r="E1266" i="14"/>
  <c r="E1264" i="14"/>
  <c r="E1262" i="14"/>
  <c r="E1260" i="14"/>
  <c r="E1258" i="14"/>
  <c r="E1256" i="14"/>
  <c r="E1254" i="14"/>
  <c r="E1252" i="14"/>
  <c r="E1250" i="14"/>
  <c r="E1248" i="14"/>
  <c r="E1246" i="14"/>
  <c r="E1244" i="14"/>
  <c r="E1242" i="14"/>
  <c r="E1240" i="14"/>
  <c r="E1238" i="14"/>
  <c r="E1236" i="14"/>
  <c r="E1234" i="14"/>
  <c r="E1232" i="14"/>
  <c r="E1230" i="14"/>
  <c r="E1228" i="14"/>
  <c r="E1226" i="14"/>
  <c r="E1224" i="14"/>
  <c r="E1222" i="14"/>
  <c r="E1220" i="14"/>
  <c r="E1218" i="14"/>
  <c r="E1216" i="14"/>
  <c r="E1214" i="14"/>
  <c r="E1212" i="14"/>
  <c r="E1210" i="14"/>
  <c r="E1208" i="14"/>
  <c r="E1206" i="14"/>
  <c r="E1204" i="14"/>
  <c r="E1202" i="14"/>
  <c r="E1200" i="14"/>
  <c r="E1198" i="14"/>
  <c r="E1196" i="14"/>
  <c r="E1194" i="14"/>
  <c r="E1192" i="14"/>
  <c r="E1190" i="14"/>
  <c r="E1188" i="14"/>
  <c r="E1186" i="14"/>
  <c r="E1184" i="14"/>
  <c r="E1182" i="14"/>
  <c r="E1180" i="14"/>
  <c r="E1178" i="14"/>
  <c r="E1176" i="14"/>
  <c r="E1174" i="14"/>
  <c r="E1172" i="14"/>
  <c r="E1170" i="14"/>
  <c r="E1168" i="14"/>
  <c r="E1166" i="14"/>
  <c r="E1164" i="14"/>
  <c r="E1162" i="14"/>
  <c r="E1160" i="14"/>
  <c r="E1158" i="14"/>
  <c r="E1156" i="14"/>
  <c r="E1154" i="14"/>
  <c r="E1152" i="14"/>
  <c r="E1150" i="14"/>
  <c r="E1148" i="14"/>
  <c r="E1146" i="14"/>
  <c r="E1144" i="14"/>
  <c r="E1142" i="14"/>
  <c r="E1140" i="14"/>
  <c r="E1138" i="14"/>
  <c r="E1136" i="14"/>
  <c r="E1134" i="14"/>
  <c r="E1132" i="14"/>
  <c r="E1130" i="14"/>
  <c r="E1128" i="14"/>
  <c r="E1291" i="14"/>
  <c r="E1283" i="14"/>
  <c r="E1275" i="14"/>
  <c r="E1267" i="14"/>
  <c r="E1259" i="14"/>
  <c r="E1251" i="14"/>
  <c r="E1243" i="14"/>
  <c r="E1235" i="14"/>
  <c r="E1227" i="14"/>
  <c r="E1219" i="14"/>
  <c r="E1211" i="14"/>
  <c r="E1203" i="14"/>
  <c r="E1195" i="14"/>
  <c r="E1187" i="14"/>
  <c r="E1179" i="14"/>
  <c r="E1171" i="14"/>
  <c r="E1163" i="14"/>
  <c r="E1155" i="14"/>
  <c r="E1147" i="14"/>
  <c r="E1139" i="14"/>
  <c r="E1131" i="14"/>
  <c r="E1126" i="14"/>
  <c r="E1124" i="14"/>
  <c r="E1122" i="14"/>
  <c r="E1120" i="14"/>
  <c r="E1118" i="14"/>
  <c r="E1116" i="14"/>
  <c r="E1114" i="14"/>
  <c r="E1112" i="14"/>
  <c r="E1110" i="14"/>
  <c r="E1108" i="14"/>
  <c r="E1106" i="14"/>
  <c r="E1104" i="14"/>
  <c r="E1102" i="14"/>
  <c r="E1100" i="14"/>
  <c r="E1098" i="14"/>
  <c r="E1096" i="14"/>
  <c r="E1094" i="14"/>
  <c r="E1092" i="14"/>
  <c r="E1090" i="14"/>
  <c r="E1088" i="14"/>
  <c r="E1086" i="14"/>
  <c r="E1084" i="14"/>
  <c r="E1082" i="14"/>
  <c r="E1080" i="14"/>
  <c r="E1078" i="14"/>
  <c r="E1076" i="14"/>
  <c r="E1074" i="14"/>
  <c r="E1072" i="14"/>
  <c r="E1070" i="14"/>
  <c r="E1068" i="14"/>
  <c r="E1066" i="14"/>
  <c r="E1064" i="14"/>
  <c r="E1062" i="14"/>
  <c r="E1060" i="14"/>
  <c r="E1058" i="14"/>
  <c r="E1056" i="14"/>
  <c r="E1054" i="14"/>
  <c r="E1052" i="14"/>
  <c r="E1050" i="14"/>
  <c r="E1048" i="14"/>
  <c r="E1046" i="14"/>
  <c r="E1044" i="14"/>
  <c r="E1042" i="14"/>
  <c r="E1293" i="14"/>
  <c r="E1285" i="14"/>
  <c r="E1277" i="14"/>
  <c r="E1269" i="14"/>
  <c r="E1261" i="14"/>
  <c r="E1253" i="14"/>
  <c r="E1245" i="14"/>
  <c r="E1237" i="14"/>
  <c r="E1229" i="14"/>
  <c r="E1221" i="14"/>
  <c r="E1213" i="14"/>
  <c r="E1205" i="14"/>
  <c r="E1197" i="14"/>
  <c r="E1189" i="14"/>
  <c r="E1181" i="14"/>
  <c r="E1173" i="14"/>
  <c r="E1165" i="14"/>
  <c r="E1157" i="14"/>
  <c r="E1149" i="14"/>
  <c r="E1141" i="14"/>
  <c r="E1133" i="14"/>
  <c r="E1295" i="14"/>
  <c r="E1287" i="14"/>
  <c r="E1279" i="14"/>
  <c r="E1271" i="14"/>
  <c r="E1263" i="14"/>
  <c r="E1255" i="14"/>
  <c r="E1247" i="14"/>
  <c r="E1239" i="14"/>
  <c r="E1231" i="14"/>
  <c r="E1223" i="14"/>
  <c r="E1215" i="14"/>
  <c r="E1207" i="14"/>
  <c r="E1199" i="14"/>
  <c r="E1191" i="14"/>
  <c r="E1183" i="14"/>
  <c r="E1175" i="14"/>
  <c r="E1167" i="14"/>
  <c r="E1159" i="14"/>
  <c r="E1151" i="14"/>
  <c r="E1143" i="14"/>
  <c r="E1135" i="14"/>
  <c r="E1127" i="14"/>
  <c r="E1125" i="14"/>
  <c r="E1123" i="14"/>
  <c r="E1121" i="14"/>
  <c r="E1119" i="14"/>
  <c r="E1117" i="14"/>
  <c r="E1115" i="14"/>
  <c r="E1113" i="14"/>
  <c r="E1111" i="14"/>
  <c r="E1109" i="14"/>
  <c r="E1107" i="14"/>
  <c r="E1105" i="14"/>
  <c r="E1103" i="14"/>
  <c r="E1101" i="14"/>
  <c r="E1099" i="14"/>
  <c r="E1097" i="14"/>
  <c r="E1095" i="14"/>
  <c r="E1093" i="14"/>
  <c r="E1091" i="14"/>
  <c r="E1089" i="14"/>
  <c r="E1087" i="14"/>
  <c r="E1085" i="14"/>
  <c r="E1083" i="14"/>
  <c r="E1081" i="14"/>
  <c r="E1079" i="14"/>
  <c r="E1077" i="14"/>
  <c r="E1075" i="14"/>
  <c r="E1073" i="14"/>
  <c r="E1071" i="14"/>
  <c r="E1069" i="14"/>
  <c r="E1067" i="14"/>
  <c r="E1065" i="14"/>
  <c r="E1063" i="14"/>
  <c r="E1061" i="14"/>
  <c r="E1059" i="14"/>
  <c r="E1057" i="14"/>
  <c r="E1055" i="14"/>
  <c r="E1053" i="14"/>
  <c r="E1051" i="14"/>
  <c r="E1049" i="14"/>
  <c r="E1047" i="14"/>
  <c r="E1045" i="14"/>
  <c r="E1043" i="14"/>
  <c r="E1041" i="14"/>
  <c r="E1039" i="14"/>
  <c r="E1037" i="14"/>
  <c r="E1035" i="14"/>
  <c r="E1033" i="14"/>
  <c r="E1031" i="14"/>
  <c r="E1029" i="14"/>
  <c r="E1027" i="14"/>
  <c r="E1025" i="14"/>
  <c r="E1023" i="14"/>
  <c r="E1021" i="14"/>
  <c r="E1019" i="14"/>
  <c r="E1017" i="14"/>
  <c r="E1015" i="14"/>
  <c r="E1013" i="14"/>
  <c r="E1011" i="14"/>
  <c r="E1009" i="14"/>
  <c r="E1007" i="14"/>
  <c r="E1005" i="14"/>
  <c r="E1003" i="14"/>
  <c r="E1001" i="14"/>
  <c r="E1289" i="14"/>
  <c r="E1257" i="14"/>
  <c r="E1225" i="14"/>
  <c r="E1193" i="14"/>
  <c r="E1161" i="14"/>
  <c r="E1129" i="14"/>
  <c r="E1036" i="14"/>
  <c r="E1028" i="14"/>
  <c r="E1020" i="14"/>
  <c r="E1012" i="14"/>
  <c r="E1004" i="14"/>
  <c r="E999" i="14"/>
  <c r="E997" i="14"/>
  <c r="E995" i="14"/>
  <c r="E993" i="14"/>
  <c r="E991" i="14"/>
  <c r="E989" i="14"/>
  <c r="E987" i="14"/>
  <c r="E985" i="14"/>
  <c r="E983" i="14"/>
  <c r="E981" i="14"/>
  <c r="E979" i="14"/>
  <c r="E977" i="14"/>
  <c r="E975" i="14"/>
  <c r="E973" i="14"/>
  <c r="E971" i="14"/>
  <c r="E969" i="14"/>
  <c r="E967" i="14"/>
  <c r="E965" i="14"/>
  <c r="E963" i="14"/>
  <c r="E961" i="14"/>
  <c r="E959" i="14"/>
  <c r="E957" i="14"/>
  <c r="E955" i="14"/>
  <c r="E953" i="14"/>
  <c r="E951" i="14"/>
  <c r="E949" i="14"/>
  <c r="E947" i="14"/>
  <c r="E945" i="14"/>
  <c r="E943" i="14"/>
  <c r="E941" i="14"/>
  <c r="E939" i="14"/>
  <c r="E937" i="14"/>
  <c r="E935" i="14"/>
  <c r="E933" i="14"/>
  <c r="E931" i="14"/>
  <c r="E929" i="14"/>
  <c r="E927" i="14"/>
  <c r="E925" i="14"/>
  <c r="E923" i="14"/>
  <c r="E921" i="14"/>
  <c r="E919" i="14"/>
  <c r="E917" i="14"/>
  <c r="E915" i="14"/>
  <c r="E913" i="14"/>
  <c r="E911" i="14"/>
  <c r="E909" i="14"/>
  <c r="E907" i="14"/>
  <c r="E905" i="14"/>
  <c r="E903" i="14"/>
  <c r="E901" i="14"/>
  <c r="E899" i="14"/>
  <c r="E897" i="14"/>
  <c r="E895" i="14"/>
  <c r="E893" i="14"/>
  <c r="E891" i="14"/>
  <c r="E889" i="14"/>
  <c r="E887" i="14"/>
  <c r="E885" i="14"/>
  <c r="E883" i="14"/>
  <c r="E881" i="14"/>
  <c r="E879" i="14"/>
  <c r="E877" i="14"/>
  <c r="E875" i="14"/>
  <c r="E873" i="14"/>
  <c r="E871" i="14"/>
  <c r="E869" i="14"/>
  <c r="E867" i="14"/>
  <c r="E865" i="14"/>
  <c r="E863" i="14"/>
  <c r="E861" i="14"/>
  <c r="E859" i="14"/>
  <c r="E857" i="14"/>
  <c r="E855" i="14"/>
  <c r="E853" i="14"/>
  <c r="E1281" i="14"/>
  <c r="E1249" i="14"/>
  <c r="E1217" i="14"/>
  <c r="E1185" i="14"/>
  <c r="E1153" i="14"/>
  <c r="E1038" i="14"/>
  <c r="E1030" i="14"/>
  <c r="E1022" i="14"/>
  <c r="E1014" i="14"/>
  <c r="E1006" i="14"/>
  <c r="E1273" i="14"/>
  <c r="E1241" i="14"/>
  <c r="E1209" i="14"/>
  <c r="E1177" i="14"/>
  <c r="E1145" i="14"/>
  <c r="E1040" i="14"/>
  <c r="E1032" i="14"/>
  <c r="E1024" i="14"/>
  <c r="E1016" i="14"/>
  <c r="E1008" i="14"/>
  <c r="E1000" i="14"/>
  <c r="E998" i="14"/>
  <c r="E996" i="14"/>
  <c r="E994" i="14"/>
  <c r="E992" i="14"/>
  <c r="E990" i="14"/>
  <c r="E988" i="14"/>
  <c r="E986" i="14"/>
  <c r="E984" i="14"/>
  <c r="E982" i="14"/>
  <c r="E980" i="14"/>
  <c r="E978" i="14"/>
  <c r="E976" i="14"/>
  <c r="E974" i="14"/>
  <c r="E972" i="14"/>
  <c r="E970" i="14"/>
  <c r="E968" i="14"/>
  <c r="E966" i="14"/>
  <c r="E964" i="14"/>
  <c r="E962" i="14"/>
  <c r="E960" i="14"/>
  <c r="E958" i="14"/>
  <c r="E956" i="14"/>
  <c r="E954" i="14"/>
  <c r="E952" i="14"/>
  <c r="E950" i="14"/>
  <c r="E948" i="14"/>
  <c r="E946" i="14"/>
  <c r="E944" i="14"/>
  <c r="E942" i="14"/>
  <c r="E940" i="14"/>
  <c r="E938" i="14"/>
  <c r="E936" i="14"/>
  <c r="E934" i="14"/>
  <c r="E932" i="14"/>
  <c r="E930" i="14"/>
  <c r="E928" i="14"/>
  <c r="E926" i="14"/>
  <c r="E924" i="14"/>
  <c r="E922" i="14"/>
  <c r="E920" i="14"/>
  <c r="E918" i="14"/>
  <c r="E916" i="14"/>
  <c r="E914" i="14"/>
  <c r="E912" i="14"/>
  <c r="E910" i="14"/>
  <c r="E908" i="14"/>
  <c r="E906" i="14"/>
  <c r="E904" i="14"/>
  <c r="E902" i="14"/>
  <c r="E900" i="14"/>
  <c r="E898" i="14"/>
  <c r="E896" i="14"/>
  <c r="E894" i="14"/>
  <c r="E892" i="14"/>
  <c r="E890" i="14"/>
  <c r="E888" i="14"/>
  <c r="E886" i="14"/>
  <c r="E884" i="14"/>
  <c r="E882" i="14"/>
  <c r="E880" i="14"/>
  <c r="E878" i="14"/>
  <c r="E876" i="14"/>
  <c r="E874" i="14"/>
  <c r="E872" i="14"/>
  <c r="E1265" i="14"/>
  <c r="E1137" i="14"/>
  <c r="E1034" i="14"/>
  <c r="E1002" i="14"/>
  <c r="E868" i="14"/>
  <c r="E860" i="14"/>
  <c r="E852" i="14"/>
  <c r="E850" i="14"/>
  <c r="E848" i="14"/>
  <c r="E846" i="14"/>
  <c r="E844" i="14"/>
  <c r="E842" i="14"/>
  <c r="E840" i="14"/>
  <c r="E838" i="14"/>
  <c r="E836" i="14"/>
  <c r="E834" i="14"/>
  <c r="E832" i="14"/>
  <c r="E830" i="14"/>
  <c r="E828" i="14"/>
  <c r="E826" i="14"/>
  <c r="E824" i="14"/>
  <c r="E822" i="14"/>
  <c r="E820" i="14"/>
  <c r="E818" i="14"/>
  <c r="E816" i="14"/>
  <c r="E814" i="14"/>
  <c r="E812" i="14"/>
  <c r="E810" i="14"/>
  <c r="E808" i="14"/>
  <c r="E806" i="14"/>
  <c r="E804" i="14"/>
  <c r="E802" i="14"/>
  <c r="E800" i="14"/>
  <c r="E798" i="14"/>
  <c r="E796" i="14"/>
  <c r="E794" i="14"/>
  <c r="E792" i="14"/>
  <c r="E790" i="14"/>
  <c r="E788" i="14"/>
  <c r="E786" i="14"/>
  <c r="E784" i="14"/>
  <c r="E782" i="14"/>
  <c r="E780" i="14"/>
  <c r="E778" i="14"/>
  <c r="E776" i="14"/>
  <c r="E774" i="14"/>
  <c r="E772" i="14"/>
  <c r="E770" i="14"/>
  <c r="E768" i="14"/>
  <c r="E766" i="14"/>
  <c r="E764" i="14"/>
  <c r="E762" i="14"/>
  <c r="E760" i="14"/>
  <c r="E758" i="14"/>
  <c r="E756" i="14"/>
  <c r="E754" i="14"/>
  <c r="E752" i="14"/>
  <c r="E750" i="14"/>
  <c r="E748" i="14"/>
  <c r="E746" i="14"/>
  <c r="E744" i="14"/>
  <c r="E742" i="14"/>
  <c r="E740" i="14"/>
  <c r="E738" i="14"/>
  <c r="E736" i="14"/>
  <c r="E734" i="14"/>
  <c r="E732" i="14"/>
  <c r="E730" i="14"/>
  <c r="E728" i="14"/>
  <c r="E726" i="14"/>
  <c r="E724" i="14"/>
  <c r="E722" i="14"/>
  <c r="E720" i="14"/>
  <c r="E718" i="14"/>
  <c r="E716" i="14"/>
  <c r="E714" i="14"/>
  <c r="E712" i="14"/>
  <c r="E710" i="14"/>
  <c r="E708" i="14"/>
  <c r="E706" i="14"/>
  <c r="E704" i="14"/>
  <c r="E702" i="14"/>
  <c r="E700" i="14"/>
  <c r="E698" i="14"/>
  <c r="E696" i="14"/>
  <c r="E694" i="14"/>
  <c r="E692" i="14"/>
  <c r="E690" i="14"/>
  <c r="E688" i="14"/>
  <c r="E686" i="14"/>
  <c r="E684" i="14"/>
  <c r="E682" i="14"/>
  <c r="E680" i="14"/>
  <c r="E678" i="14"/>
  <c r="E676" i="14"/>
  <c r="E674" i="14"/>
  <c r="E672" i="14"/>
  <c r="E670" i="14"/>
  <c r="E668" i="14"/>
  <c r="E666" i="14"/>
  <c r="E664" i="14"/>
  <c r="E662" i="14"/>
  <c r="E660" i="14"/>
  <c r="E658" i="14"/>
  <c r="E656" i="14"/>
  <c r="E654" i="14"/>
  <c r="E652" i="14"/>
  <c r="E650" i="14"/>
  <c r="E648" i="14"/>
  <c r="E646" i="14"/>
  <c r="E644" i="14"/>
  <c r="E642" i="14"/>
  <c r="E640" i="14"/>
  <c r="E638" i="14"/>
  <c r="E636" i="14"/>
  <c r="E634" i="14"/>
  <c r="E632" i="14"/>
  <c r="E630" i="14"/>
  <c r="E628" i="14"/>
  <c r="E626" i="14"/>
  <c r="E624" i="14"/>
  <c r="E622" i="14"/>
  <c r="E620" i="14"/>
  <c r="E618" i="14"/>
  <c r="E616" i="14"/>
  <c r="E614" i="14"/>
  <c r="E612" i="14"/>
  <c r="E610" i="14"/>
  <c r="E608" i="14"/>
  <c r="E606" i="14"/>
  <c r="E604" i="14"/>
  <c r="E602" i="14"/>
  <c r="E600" i="14"/>
  <c r="E598" i="14"/>
  <c r="E596" i="14"/>
  <c r="E594" i="14"/>
  <c r="E592" i="14"/>
  <c r="E590" i="14"/>
  <c r="E588" i="14"/>
  <c r="E586" i="14"/>
  <c r="E584" i="14"/>
  <c r="E582" i="14"/>
  <c r="E580" i="14"/>
  <c r="E578" i="14"/>
  <c r="E576" i="14"/>
  <c r="E574" i="14"/>
  <c r="E572" i="14"/>
  <c r="E570" i="14"/>
  <c r="E568" i="14"/>
  <c r="E566" i="14"/>
  <c r="E564" i="14"/>
  <c r="E562" i="14"/>
  <c r="E560" i="14"/>
  <c r="E558" i="14"/>
  <c r="E556" i="14"/>
  <c r="E554" i="14"/>
  <c r="E552" i="14"/>
  <c r="E550" i="14"/>
  <c r="E548" i="14"/>
  <c r="E546" i="14"/>
  <c r="E544" i="14"/>
  <c r="E542" i="14"/>
  <c r="E540" i="14"/>
  <c r="E538" i="14"/>
  <c r="E536" i="14"/>
  <c r="E534" i="14"/>
  <c r="E532" i="14"/>
  <c r="E530" i="14"/>
  <c r="E528" i="14"/>
  <c r="E526" i="14"/>
  <c r="E1233" i="14"/>
  <c r="E1026" i="14"/>
  <c r="E870" i="14"/>
  <c r="E862" i="14"/>
  <c r="E854" i="14"/>
  <c r="E1201" i="14"/>
  <c r="E1018" i="14"/>
  <c r="E864" i="14"/>
  <c r="E856" i="14"/>
  <c r="E851" i="14"/>
  <c r="E849" i="14"/>
  <c r="E847" i="14"/>
  <c r="E845" i="14"/>
  <c r="E843" i="14"/>
  <c r="E841" i="14"/>
  <c r="E839" i="14"/>
  <c r="E837" i="14"/>
  <c r="E835" i="14"/>
  <c r="E833" i="14"/>
  <c r="E831" i="14"/>
  <c r="E829" i="14"/>
  <c r="E827" i="14"/>
  <c r="E825" i="14"/>
  <c r="E823" i="14"/>
  <c r="E821" i="14"/>
  <c r="E819" i="14"/>
  <c r="E817" i="14"/>
  <c r="E815" i="14"/>
  <c r="E813" i="14"/>
  <c r="E811" i="14"/>
  <c r="E809" i="14"/>
  <c r="E807" i="14"/>
  <c r="E805" i="14"/>
  <c r="E803" i="14"/>
  <c r="E801" i="14"/>
  <c r="E799" i="14"/>
  <c r="E797" i="14"/>
  <c r="E795" i="14"/>
  <c r="E793" i="14"/>
  <c r="E791" i="14"/>
  <c r="E789" i="14"/>
  <c r="E787" i="14"/>
  <c r="E785" i="14"/>
  <c r="E783" i="14"/>
  <c r="E781" i="14"/>
  <c r="E779" i="14"/>
  <c r="E777" i="14"/>
  <c r="E775" i="14"/>
  <c r="E773" i="14"/>
  <c r="E771" i="14"/>
  <c r="E769" i="14"/>
  <c r="E767" i="14"/>
  <c r="E765" i="14"/>
  <c r="E763" i="14"/>
  <c r="E761" i="14"/>
  <c r="E759" i="14"/>
  <c r="E757" i="14"/>
  <c r="E755" i="14"/>
  <c r="E753" i="14"/>
  <c r="E751" i="14"/>
  <c r="E749" i="14"/>
  <c r="E747" i="14"/>
  <c r="E745" i="14"/>
  <c r="E743" i="14"/>
  <c r="E741" i="14"/>
  <c r="E739" i="14"/>
  <c r="E737" i="14"/>
  <c r="E735" i="14"/>
  <c r="E733" i="14"/>
  <c r="E731" i="14"/>
  <c r="E729" i="14"/>
  <c r="E727" i="14"/>
  <c r="E725" i="14"/>
  <c r="E723" i="14"/>
  <c r="E721" i="14"/>
  <c r="E719" i="14"/>
  <c r="E717" i="14"/>
  <c r="E715" i="14"/>
  <c r="E713" i="14"/>
  <c r="E711" i="14"/>
  <c r="E709" i="14"/>
  <c r="E707" i="14"/>
  <c r="E705" i="14"/>
  <c r="E703" i="14"/>
  <c r="E701" i="14"/>
  <c r="E699" i="14"/>
  <c r="E697" i="14"/>
  <c r="E695" i="14"/>
  <c r="E693" i="14"/>
  <c r="E691" i="14"/>
  <c r="E689" i="14"/>
  <c r="E687" i="14"/>
  <c r="E685" i="14"/>
  <c r="E683" i="14"/>
  <c r="E681" i="14"/>
  <c r="E679" i="14"/>
  <c r="E677" i="14"/>
  <c r="E675" i="14"/>
  <c r="E673" i="14"/>
  <c r="E671" i="14"/>
  <c r="E669" i="14"/>
  <c r="E667" i="14"/>
  <c r="E665" i="14"/>
  <c r="E663" i="14"/>
  <c r="E661" i="14"/>
  <c r="E659" i="14"/>
  <c r="E657" i="14"/>
  <c r="E655" i="14"/>
  <c r="E653" i="14"/>
  <c r="E651" i="14"/>
  <c r="E649" i="14"/>
  <c r="E647" i="14"/>
  <c r="E645" i="14"/>
  <c r="E643" i="14"/>
  <c r="E641" i="14"/>
  <c r="E639" i="14"/>
  <c r="E637" i="14"/>
  <c r="E635" i="14"/>
  <c r="E633" i="14"/>
  <c r="E631" i="14"/>
  <c r="E629" i="14"/>
  <c r="E627" i="14"/>
  <c r="E625" i="14"/>
  <c r="E623" i="14"/>
  <c r="E621" i="14"/>
  <c r="E619" i="14"/>
  <c r="E617" i="14"/>
  <c r="E615" i="14"/>
  <c r="E613" i="14"/>
  <c r="E611" i="14"/>
  <c r="E609" i="14"/>
  <c r="E607" i="14"/>
  <c r="E605" i="14"/>
  <c r="E603" i="14"/>
  <c r="E601" i="14"/>
  <c r="E599" i="14"/>
  <c r="E597" i="14"/>
  <c r="E595" i="14"/>
  <c r="E593" i="14"/>
  <c r="E591" i="14"/>
  <c r="E589" i="14"/>
  <c r="E587" i="14"/>
  <c r="E585" i="14"/>
  <c r="E583" i="14"/>
  <c r="E581" i="14"/>
  <c r="E579" i="14"/>
  <c r="E577" i="14"/>
  <c r="E575" i="14"/>
  <c r="E573" i="14"/>
  <c r="E571" i="14"/>
  <c r="E569" i="14"/>
  <c r="E567" i="14"/>
  <c r="E565" i="14"/>
  <c r="E563" i="14"/>
  <c r="E561" i="14"/>
  <c r="E559" i="14"/>
  <c r="E557" i="14"/>
  <c r="E555" i="14"/>
  <c r="E553" i="14"/>
  <c r="E551" i="14"/>
  <c r="E549" i="14"/>
  <c r="E547" i="14"/>
  <c r="E545" i="14"/>
  <c r="E543" i="14"/>
  <c r="E541" i="14"/>
  <c r="E539" i="14"/>
  <c r="E537" i="14"/>
  <c r="E535" i="14"/>
  <c r="E533" i="14"/>
  <c r="E531" i="14"/>
  <c r="E529" i="14"/>
  <c r="E527" i="14"/>
  <c r="E525" i="14"/>
  <c r="E523" i="14"/>
  <c r="E521" i="14"/>
  <c r="E522" i="14"/>
  <c r="E1010" i="14"/>
  <c r="E1169" i="14"/>
  <c r="AB69" i="7" l="1"/>
  <c r="AC69" i="7" s="1"/>
  <c r="E69" i="7"/>
  <c r="AB197" i="7"/>
  <c r="AC197" i="7" s="1"/>
  <c r="E197" i="7"/>
  <c r="C77" i="7"/>
  <c r="AA78" i="7"/>
  <c r="D149" i="7"/>
  <c r="C148" i="7"/>
  <c r="AA149" i="7"/>
  <c r="D204" i="7"/>
  <c r="AA204" i="7"/>
  <c r="C219" i="7"/>
  <c r="D220" i="7"/>
  <c r="AA220" i="7"/>
  <c r="H6" i="7"/>
  <c r="I6" i="7" s="1"/>
  <c r="I7" i="7"/>
  <c r="AB110" i="7"/>
  <c r="AC110" i="7" s="1"/>
  <c r="E110" i="7"/>
  <c r="AB50" i="7"/>
  <c r="AC50" i="7" s="1"/>
  <c r="E50" i="7"/>
  <c r="O290" i="7"/>
  <c r="AB126" i="7"/>
  <c r="AC126" i="7" s="1"/>
  <c r="E126" i="7"/>
  <c r="D257" i="7"/>
  <c r="AA257" i="7"/>
  <c r="D167" i="7"/>
  <c r="AA167" i="7"/>
  <c r="AB239" i="7"/>
  <c r="AC239" i="7" s="1"/>
  <c r="E239" i="7"/>
  <c r="AB86" i="7"/>
  <c r="AC86" i="7" s="1"/>
  <c r="E86" i="7"/>
  <c r="AB79" i="7"/>
  <c r="AC79" i="7" s="1"/>
  <c r="E79" i="7"/>
  <c r="D78" i="7"/>
  <c r="G290" i="7"/>
  <c r="AB150" i="7"/>
  <c r="AC150" i="7" s="1"/>
  <c r="E150" i="7"/>
  <c r="AA133" i="7"/>
  <c r="D133" i="7"/>
  <c r="AB221" i="7"/>
  <c r="AC221" i="7" s="1"/>
  <c r="E221" i="7"/>
  <c r="AB45" i="7"/>
  <c r="AC45" i="7" s="1"/>
  <c r="E45" i="7"/>
  <c r="D44" i="7"/>
  <c r="AB157" i="7"/>
  <c r="AC157" i="7" s="1"/>
  <c r="E157" i="7"/>
  <c r="AB211" i="7"/>
  <c r="AC211" i="7" s="1"/>
  <c r="E211" i="7"/>
  <c r="AB214" i="7"/>
  <c r="AC214" i="7" s="1"/>
  <c r="E214" i="7"/>
  <c r="AB263" i="7"/>
  <c r="AC263" i="7" s="1"/>
  <c r="E263" i="7"/>
  <c r="AB97" i="7"/>
  <c r="AC97" i="7" s="1"/>
  <c r="E97" i="7"/>
  <c r="D96" i="7"/>
  <c r="AA275" i="7"/>
  <c r="D275" i="7"/>
  <c r="AB168" i="7"/>
  <c r="AC168" i="7" s="1"/>
  <c r="E168" i="7"/>
  <c r="AA238" i="7"/>
  <c r="D238" i="7"/>
  <c r="AB187" i="7"/>
  <c r="AC187" i="7" s="1"/>
  <c r="E187" i="7"/>
  <c r="AB245" i="7"/>
  <c r="AC245" i="7" s="1"/>
  <c r="E245" i="7"/>
  <c r="AB55" i="7"/>
  <c r="AC55" i="7" s="1"/>
  <c r="E55" i="7"/>
  <c r="AB103" i="7"/>
  <c r="AC103" i="7" s="1"/>
  <c r="E103" i="7"/>
  <c r="AB25" i="7"/>
  <c r="AC25" i="7" s="1"/>
  <c r="E25" i="7"/>
  <c r="W6" i="7"/>
  <c r="X7" i="7"/>
  <c r="Y7" i="7" s="1"/>
  <c r="AB192" i="7"/>
  <c r="AC192" i="7" s="1"/>
  <c r="E192" i="7"/>
  <c r="AB231" i="7"/>
  <c r="AC231" i="7" s="1"/>
  <c r="E231" i="7"/>
  <c r="AB63" i="7"/>
  <c r="AC63" i="7" s="1"/>
  <c r="E63" i="7"/>
  <c r="D62" i="7"/>
  <c r="AB205" i="7"/>
  <c r="AC205" i="7" s="1"/>
  <c r="E205" i="7"/>
  <c r="AB252" i="7"/>
  <c r="AC252" i="7" s="1"/>
  <c r="E252" i="7"/>
  <c r="AB134" i="7"/>
  <c r="AC134" i="7" s="1"/>
  <c r="E134" i="7"/>
  <c r="AB160" i="7"/>
  <c r="AC160" i="7" s="1"/>
  <c r="E160" i="7"/>
  <c r="AB8" i="7"/>
  <c r="AC8" i="7" s="1"/>
  <c r="S6" i="7"/>
  <c r="T7" i="7"/>
  <c r="U7" i="7" s="1"/>
  <c r="AB72" i="7"/>
  <c r="AC72" i="7" s="1"/>
  <c r="E72" i="7"/>
  <c r="D115" i="7"/>
  <c r="AA115" i="7"/>
  <c r="AB181" i="7"/>
  <c r="AC181" i="7" s="1"/>
  <c r="E181" i="7"/>
  <c r="AB228" i="7"/>
  <c r="AC228" i="7" s="1"/>
  <c r="E228" i="7"/>
  <c r="AB32" i="7"/>
  <c r="AC32" i="7" s="1"/>
  <c r="E32" i="7"/>
  <c r="AB276" i="7"/>
  <c r="AC276" i="7" s="1"/>
  <c r="E276" i="7"/>
  <c r="AB285" i="7"/>
  <c r="AC285" i="7" s="1"/>
  <c r="E285" i="7"/>
  <c r="AB39" i="7"/>
  <c r="AC39" i="7" s="1"/>
  <c r="E39" i="7"/>
  <c r="AB121" i="7"/>
  <c r="AC121" i="7" s="1"/>
  <c r="E121" i="7"/>
  <c r="AB89" i="7"/>
  <c r="AC89" i="7" s="1"/>
  <c r="E89" i="7"/>
  <c r="AB174" i="7"/>
  <c r="AC174" i="7" s="1"/>
  <c r="E174" i="7"/>
  <c r="AB116" i="7"/>
  <c r="AC116" i="7" s="1"/>
  <c r="E116" i="7"/>
  <c r="AB268" i="7"/>
  <c r="AC268" i="7" s="1"/>
  <c r="E268" i="7"/>
  <c r="AB7" i="7"/>
  <c r="AC7" i="7" s="1"/>
  <c r="E7" i="7"/>
  <c r="AB258" i="7"/>
  <c r="AC258" i="7" s="1"/>
  <c r="E258" i="7"/>
  <c r="AB140" i="7"/>
  <c r="AC140" i="7" s="1"/>
  <c r="E140" i="7"/>
  <c r="AA25" i="7"/>
  <c r="C6" i="7"/>
  <c r="AB143" i="7"/>
  <c r="AC143" i="7" s="1"/>
  <c r="E143" i="7"/>
  <c r="K290" i="7"/>
  <c r="D186" i="7"/>
  <c r="AA186" i="7"/>
  <c r="AB282" i="7"/>
  <c r="AC282" i="7" s="1"/>
  <c r="E282" i="7"/>
  <c r="Z221" i="7"/>
  <c r="Z192" i="7"/>
  <c r="N290" i="7"/>
  <c r="Z285" i="7"/>
  <c r="Z276" i="7"/>
  <c r="Z268" i="7"/>
  <c r="Z239" i="7"/>
  <c r="Z231" i="7"/>
  <c r="Z197" i="7"/>
  <c r="Z168" i="7"/>
  <c r="Z150" i="7"/>
  <c r="Z211" i="7"/>
  <c r="Z205" i="7"/>
  <c r="Z187" i="7"/>
  <c r="Z160" i="7"/>
  <c r="Z115" i="7"/>
  <c r="Z96" i="7"/>
  <c r="Z78" i="7"/>
  <c r="Z258" i="7"/>
  <c r="Z252" i="7"/>
  <c r="Z245" i="7"/>
  <c r="Z263" i="7"/>
  <c r="Z174" i="7"/>
  <c r="Z181" i="7"/>
  <c r="Z143" i="7"/>
  <c r="Z133" i="7" s="1"/>
  <c r="AA77" i="7"/>
  <c r="L6" i="7"/>
  <c r="J6" i="7"/>
  <c r="P6" i="7"/>
  <c r="AA6" i="7"/>
  <c r="AA7" i="7"/>
  <c r="B7" i="7"/>
  <c r="B44" i="7"/>
  <c r="B219" i="7"/>
  <c r="B77" i="7"/>
  <c r="Z26" i="7"/>
  <c r="Z25" i="7" s="1"/>
  <c r="V148" i="7"/>
  <c r="V290" i="7" s="1"/>
  <c r="N7" i="7"/>
  <c r="N6" i="7" s="1"/>
  <c r="R7" i="7"/>
  <c r="R6" i="7" s="1"/>
  <c r="F77" i="7"/>
  <c r="H77" i="7" s="1"/>
  <c r="J77" i="7"/>
  <c r="J290" i="7" s="1"/>
  <c r="R77" i="7"/>
  <c r="R290" i="7" s="1"/>
  <c r="Z8" i="7"/>
  <c r="Z7" i="7" s="1"/>
  <c r="B62" i="7"/>
  <c r="B25" i="7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6" i="10"/>
  <c r="AB62" i="7" l="1"/>
  <c r="AC62" i="7" s="1"/>
  <c r="E62" i="7"/>
  <c r="X6" i="7"/>
  <c r="W290" i="7"/>
  <c r="AB44" i="7"/>
  <c r="AC44" i="7" s="1"/>
  <c r="E44" i="7"/>
  <c r="AB257" i="7"/>
  <c r="AC257" i="7" s="1"/>
  <c r="E257" i="7"/>
  <c r="D219" i="7"/>
  <c r="AA219" i="7"/>
  <c r="AA148" i="7"/>
  <c r="D148" i="7"/>
  <c r="L290" i="7"/>
  <c r="M290" i="7" s="1"/>
  <c r="M6" i="7"/>
  <c r="AB96" i="7"/>
  <c r="AC96" i="7" s="1"/>
  <c r="E96" i="7"/>
  <c r="AB133" i="7"/>
  <c r="AC133" i="7" s="1"/>
  <c r="E133" i="7"/>
  <c r="AB149" i="7"/>
  <c r="AC149" i="7" s="1"/>
  <c r="E149" i="7"/>
  <c r="AB115" i="7"/>
  <c r="AC115" i="7" s="1"/>
  <c r="E115" i="7"/>
  <c r="T6" i="7"/>
  <c r="S290" i="7"/>
  <c r="AB78" i="7"/>
  <c r="AC78" i="7" s="1"/>
  <c r="E78" i="7"/>
  <c r="D77" i="7"/>
  <c r="AB167" i="7"/>
  <c r="AC167" i="7" s="1"/>
  <c r="E167" i="7"/>
  <c r="AB204" i="7"/>
  <c r="AC204" i="7" s="1"/>
  <c r="E204" i="7"/>
  <c r="P290" i="7"/>
  <c r="Q290" i="7" s="1"/>
  <c r="Q6" i="7"/>
  <c r="AB186" i="7"/>
  <c r="AC186" i="7" s="1"/>
  <c r="E186" i="7"/>
  <c r="D6" i="7"/>
  <c r="C290" i="7"/>
  <c r="AB238" i="7"/>
  <c r="AC238" i="7" s="1"/>
  <c r="E238" i="7"/>
  <c r="AB275" i="7"/>
  <c r="AC275" i="7" s="1"/>
  <c r="E275" i="7"/>
  <c r="AB220" i="7"/>
  <c r="AC220" i="7" s="1"/>
  <c r="E220" i="7"/>
  <c r="Z220" i="7"/>
  <c r="Z275" i="7"/>
  <c r="Z238" i="7"/>
  <c r="Z149" i="7"/>
  <c r="Z257" i="7"/>
  <c r="Z186" i="7"/>
  <c r="Z167" i="7"/>
  <c r="Z204" i="7"/>
  <c r="I77" i="7"/>
  <c r="H290" i="7"/>
  <c r="I290" i="7" s="1" a="1"/>
  <c r="I290" i="7" s="1"/>
  <c r="F290" i="7"/>
  <c r="B6" i="7"/>
  <c r="Z6" i="7"/>
  <c r="Z77" i="7"/>
  <c r="D290" i="7" l="1"/>
  <c r="AB77" i="7"/>
  <c r="AC77" i="7" s="1"/>
  <c r="E77" i="7"/>
  <c r="U6" i="7"/>
  <c r="T290" i="7"/>
  <c r="U290" i="7" s="1"/>
  <c r="AB148" i="7"/>
  <c r="AC148" i="7" s="1"/>
  <c r="E148" i="7"/>
  <c r="AA290" i="7"/>
  <c r="Y6" i="7"/>
  <c r="X290" i="7"/>
  <c r="Y290" i="7" s="1"/>
  <c r="E6" i="7"/>
  <c r="AB6" i="7"/>
  <c r="AC6" i="7" s="1"/>
  <c r="AB219" i="7"/>
  <c r="AC219" i="7" s="1"/>
  <c r="E219" i="7"/>
  <c r="Z219" i="7"/>
  <c r="Z148" i="7"/>
  <c r="AB290" i="7" l="1"/>
  <c r="AC290" i="7" s="1"/>
  <c r="E290" i="7"/>
  <c r="Z290" i="7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<sst xmlns="http://schemas.openxmlformats.org/spreadsheetml/2006/main" count="36837" uniqueCount="213">
  <si>
    <t>Итоговое задание по примениению формул и функций Excel</t>
  </si>
  <si>
    <t>Задание 1</t>
  </si>
  <si>
    <t>2. Скопируйте на новый лист «Таблицу №1» с листа «Данные план».</t>
  </si>
  <si>
    <t>Сегмент</t>
  </si>
  <si>
    <t>Группа продукта</t>
  </si>
  <si>
    <t>Наименование продукта</t>
  </si>
  <si>
    <r>
      <rPr>
        <b/>
        <sz val="18"/>
        <color theme="1"/>
        <rFont val="Calibri"/>
        <family val="2"/>
      </rPr>
      <t>Задание 2</t>
    </r>
    <r>
      <rPr>
        <b/>
        <sz val="18"/>
        <color theme="1"/>
        <rFont val="Calibri"/>
        <family val="2"/>
      </rPr>
      <t xml:space="preserve"> </t>
    </r>
  </si>
  <si>
    <t xml:space="preserve">Соотнесите наименование продукта и страну-производитель: </t>
  </si>
  <si>
    <t>1. Добавьте столбец «Страна-производитель» к таблице, которая получилась у вас в прошлом задании.</t>
  </si>
  <si>
    <t>Страна-производитель</t>
  </si>
  <si>
    <t>Задание 3</t>
  </si>
  <si>
    <t>1. Создайте новый лист и назовите его «Задание 3» .</t>
  </si>
  <si>
    <t>6. ‎Рассчитайте абсолютное отклонение: вычтите план из факта.</t>
  </si>
  <si>
    <t>7. ‎Рассчитайте относительное отклонение: разделите абсолютное отклонение на план.</t>
  </si>
  <si>
    <t>Шаблон таблицы:</t>
  </si>
  <si>
    <t>Сегмент / наименование продукта</t>
  </si>
  <si>
    <t>Январь</t>
  </si>
  <si>
    <t>Февраль</t>
  </si>
  <si>
    <t>Март</t>
  </si>
  <si>
    <t>Апрель</t>
  </si>
  <si>
    <t>Май</t>
  </si>
  <si>
    <t>Июнь</t>
  </si>
  <si>
    <t>ИТОГО 1 полугодие</t>
  </si>
  <si>
    <t>План</t>
  </si>
  <si>
    <t>Факт</t>
  </si>
  <si>
    <t>Абсолютное отклонение</t>
  </si>
  <si>
    <t>Относительное отклонение</t>
  </si>
  <si>
    <t>Наименование продукта 1</t>
  </si>
  <si>
    <t>Наименование продукта 2</t>
  </si>
  <si>
    <t>Задание 4</t>
  </si>
  <si>
    <t>Задание 5</t>
  </si>
  <si>
    <t>Обратите внимание, что для формирования таблицы ко второму графику необходимо сначала дополнить данными таблицу «‎Данные факт»‎: добавьте в нее страну-производитель (воспользуйтесь функцией ВПР).</t>
  </si>
  <si>
    <t>Задание 6</t>
  </si>
  <si>
    <t>Рядом с графиками на листе «Задание 5» напишите выводы по шаблону. Чтобы ввести числовые значения, используйте символ "&amp;" и формулу округления "ОКРУГЛ".</t>
  </si>
  <si>
    <t xml:space="preserve">Шаблон вывода: </t>
  </si>
  <si>
    <t>Сформируйте выводы для каждого сегмента.</t>
  </si>
  <si>
    <t>Задание 7</t>
  </si>
  <si>
    <t xml:space="preserve">1. Преобразуйте данные с листа «‎Задание 7»‎ в таблицу: </t>
  </si>
  <si>
    <t>Группа</t>
  </si>
  <si>
    <t>Наименование</t>
  </si>
  <si>
    <t>Овощи</t>
  </si>
  <si>
    <t>Капуста белокочанная</t>
  </si>
  <si>
    <t>Капуста красная</t>
  </si>
  <si>
    <t>План продаж алкогольных напитков, тыс. руб.</t>
  </si>
  <si>
    <t>Наименование продукта и страна производитель</t>
  </si>
  <si>
    <t>Таблица №1</t>
  </si>
  <si>
    <t>Таблица №2</t>
  </si>
  <si>
    <t>план</t>
  </si>
  <si>
    <t>Дилеры</t>
  </si>
  <si>
    <t>Водка</t>
  </si>
  <si>
    <t>Беленькая</t>
  </si>
  <si>
    <t>Армения</t>
  </si>
  <si>
    <t>Арарат</t>
  </si>
  <si>
    <t>Мягков</t>
  </si>
  <si>
    <t>Ахтамар</t>
  </si>
  <si>
    <t>Русский лед</t>
  </si>
  <si>
    <t>Васпуракан</t>
  </si>
  <si>
    <t>Аврора</t>
  </si>
  <si>
    <t>Отборный</t>
  </si>
  <si>
    <t>Русский стандарт</t>
  </si>
  <si>
    <t>Герард</t>
  </si>
  <si>
    <t>Славянская</t>
  </si>
  <si>
    <t>Ной Араспел</t>
  </si>
  <si>
    <t>Абсолют Цитрон</t>
  </si>
  <si>
    <t>Благофф</t>
  </si>
  <si>
    <t>Хортица</t>
  </si>
  <si>
    <t>Екатеринослав</t>
  </si>
  <si>
    <t>Украинская пшеница</t>
  </si>
  <si>
    <t>Немирофф</t>
  </si>
  <si>
    <t>Медовая</t>
  </si>
  <si>
    <t>Коньяк</t>
  </si>
  <si>
    <t>Дор Голд</t>
  </si>
  <si>
    <t>Дор Легенд</t>
  </si>
  <si>
    <t>Готье</t>
  </si>
  <si>
    <t>Делямэн</t>
  </si>
  <si>
    <t>Жан Фийу</t>
  </si>
  <si>
    <t>Бержерак</t>
  </si>
  <si>
    <t>Золотые купола</t>
  </si>
  <si>
    <t>Старый город</t>
  </si>
  <si>
    <t>Демидов</t>
  </si>
  <si>
    <t>Виски</t>
  </si>
  <si>
    <t>Бруклади Рокос</t>
  </si>
  <si>
    <t>Гленморанджи</t>
  </si>
  <si>
    <t>Джонни Уокер</t>
  </si>
  <si>
    <t>Аберлуа</t>
  </si>
  <si>
    <t>Бушмилс</t>
  </si>
  <si>
    <t>Грин Спот</t>
  </si>
  <si>
    <t>Джемесон</t>
  </si>
  <si>
    <t>Святой Патрик</t>
  </si>
  <si>
    <t>Букерс</t>
  </si>
  <si>
    <t>Джек Дениелс</t>
  </si>
  <si>
    <t>Джим Бим</t>
  </si>
  <si>
    <t>Канадиан</t>
  </si>
  <si>
    <t>Кентукки</t>
  </si>
  <si>
    <t>Вудфорд</t>
  </si>
  <si>
    <t>Ликер</t>
  </si>
  <si>
    <t>Абрикосовый</t>
  </si>
  <si>
    <t>Банановый</t>
  </si>
  <si>
    <t>Вишневый</t>
  </si>
  <si>
    <t>Какао</t>
  </si>
  <si>
    <t>Кокосовый</t>
  </si>
  <si>
    <t>Малибу</t>
  </si>
  <si>
    <t>Драмбуи</t>
  </si>
  <si>
    <t xml:space="preserve">Джандуйа Шоколадный </t>
  </si>
  <si>
    <t>Лимончелло</t>
  </si>
  <si>
    <t xml:space="preserve">Самбука Ди Канале </t>
  </si>
  <si>
    <t>Соренто</t>
  </si>
  <si>
    <t>Корпоративные клиенты</t>
  </si>
  <si>
    <t>Мелкий опт</t>
  </si>
  <si>
    <t>Великобритания</t>
  </si>
  <si>
    <t>Розница</t>
  </si>
  <si>
    <t>Голландия</t>
  </si>
  <si>
    <t>Ирландия</t>
  </si>
  <si>
    <t>Италия</t>
  </si>
  <si>
    <t>Россия</t>
  </si>
  <si>
    <t>США</t>
  </si>
  <si>
    <t>Украина</t>
  </si>
  <si>
    <t>Франция</t>
  </si>
  <si>
    <t>Швеция</t>
  </si>
  <si>
    <t>Шотландия</t>
  </si>
  <si>
    <t>Дата</t>
  </si>
  <si>
    <t>Группа напитков</t>
  </si>
  <si>
    <t>Вид напитка</t>
  </si>
  <si>
    <t>Наименование напитка</t>
  </si>
  <si>
    <t>Сумма</t>
  </si>
  <si>
    <t>Алкогольные</t>
  </si>
  <si>
    <t xml:space="preserve">2. С помощью функции ВПР заполните столбец «Страна-производитель». Данные о странах есть в «Таблице №2» на листе «Данные план». </t>
  </si>
  <si>
    <t>3. Преобразуйте таблицу так, чтобы получить список из уникальных строк — список номенклатуры.</t>
  </si>
  <si>
    <t>В итоговой таблице должно быть 4 колонки:</t>
  </si>
  <si>
    <t xml:space="preserve">В итоговой таблице должно быть 3 колонки: </t>
  </si>
  <si>
    <t>3. Заполните столбец «Сегмент / наименование продукта». Используйте уникальный список, который получился у вас на листе «Задание 1». Вставлять значение в таблицу нужно вручную, без формул.</t>
  </si>
  <si>
    <t>4. Заполните столбец «‎План» для каждого периода значениями с листа «‎Данные план» с помощью формулы "СУММЕСЛИМН".</t>
  </si>
  <si>
    <t>5. Заполните столбец «‎Факт» для каждого периода  значениями с листа «‎Данные факт» с помощью формулы "СУММЕСЛИМН".</t>
  </si>
  <si>
    <t xml:space="preserve">8. Просуммируйте итоги по каждой стране-производителю, группе товаров и сегменту. Во избежание ошибки в столбце «‎Относительное отклонение»‎ используйте формулу "ЕСЛИОШИБКА". </t>
  </si>
  <si>
    <t>1. Создайте новый лист и назовите его «Задание 5».</t>
  </si>
  <si>
    <t>- гистограмму план-факт по месяцам;</t>
  </si>
  <si>
    <t>2. Сформируйте графики на основании вашей таблицы с листа «Задание 3»:</t>
  </si>
  <si>
    <t>- график с фактическими данными по месяцам и по сегментам.</t>
  </si>
  <si>
    <t>Для того, чтобы сформировать графики, создайте для каждого из них мини-таблицу с нужными данными. Воспользуйтесь для создания таблиц функциями "СУММЕСЛИ" и "СУММЕСЛИМН".</t>
  </si>
  <si>
    <t>2. Добавьте столбец «‎Наименование без пробела»‎ и заполните его значениями из стобца «‎Наименование», но без лишних символов‎.</t>
  </si>
  <si>
    <t>В итоговой таблице должно быть 3 колонки:</t>
  </si>
  <si>
    <t>Решите 7 заданий с помощью функций и формул Excel. Работайте с листами «‎Данные план»‎ и «‎Данные факт»‎.</t>
  </si>
  <si>
    <t xml:space="preserve">На этих листах собраны планируемые и фактические данные по продажам. </t>
  </si>
  <si>
    <t>1. Создайте новый лист и назовите его «Задание 1».</t>
  </si>
  <si>
    <t>Убедитесь, что поиск значения идет в крайнем левом столбце.</t>
  </si>
  <si>
    <t>2. Скопируйте на новый лист шаблон таблицы, который вы найдете под описанием задания.</t>
  </si>
  <si>
    <t xml:space="preserve">По сегменту "____" план выполнен на ___%, в абсолютной величине отклонение составило ____ руб. </t>
  </si>
  <si>
    <t>План продаж выполнен на ___%, в абсолютной величине отклонение составило ___ руб.</t>
  </si>
  <si>
    <t>Выполнение планов по сегментам составило:</t>
  </si>
  <si>
    <t>- круговую диаграмму по объемам реализации продукции из разных стран за весь период;</t>
  </si>
  <si>
    <t>Наименование без пробела в начале строки</t>
  </si>
  <si>
    <t>Используйте формулу "ПОЛУЧИТЬ.ДАННЫЕ.СВОДНОЙ.ТАБЛИЦЫ", чтобы автоматически подгрузить значения из сводной таблицы.</t>
  </si>
  <si>
    <t>3. Проверьте, что в сводной таблице сумма продаж по каждому сегменту просчитана верно. Для этого настройте контрольные формулы в новой колонке в таблице из задания №3.</t>
  </si>
  <si>
    <t>Абсолют Мандарин</t>
  </si>
  <si>
    <t>1. Создайте на новом листе сводную таблицу по сумме продаж за месяц для каждого сегмента из «Таблица №1» с листа «Данные план».</t>
  </si>
  <si>
    <t>2. Создайте на новом листе сводную таблицу по сумме продаж за месяц для каждого сегмента с листа «Данные факт».</t>
  </si>
  <si>
    <t>Для удобства добавьте столбец «Страна-производитель» в таблицу №1 на вкладке «Данные план». Используйте функцию ВПР, как вы это делалаи в задании 2.</t>
  </si>
  <si>
    <t>ИТОГО</t>
  </si>
  <si>
    <t>Алкогольные напитки, тыс. руб.</t>
  </si>
  <si>
    <t>Период 1</t>
  </si>
  <si>
    <t>Период 2</t>
  </si>
  <si>
    <t>ФАКТ</t>
  </si>
  <si>
    <t>Названия строк</t>
  </si>
  <si>
    <t>(пусто)</t>
  </si>
  <si>
    <t>Общий итог</t>
  </si>
  <si>
    <t>Названия столбцов</t>
  </si>
  <si>
    <t>Сумма по полю план</t>
  </si>
  <si>
    <t>КОНТРОЛЬ</t>
  </si>
  <si>
    <t>Сумма по полю ФАКТ</t>
  </si>
  <si>
    <t>Период 3</t>
  </si>
  <si>
    <t>Выручка</t>
  </si>
  <si>
    <t>Вывод:</t>
  </si>
  <si>
    <t>Дилеры:</t>
  </si>
  <si>
    <t xml:space="preserve"> Капуста белокочанная</t>
  </si>
  <si>
    <t xml:space="preserve"> Капуста красная</t>
  </si>
  <si>
    <t xml:space="preserve"> Капуста брюссельская</t>
  </si>
  <si>
    <t xml:space="preserve"> Лук-шалот</t>
  </si>
  <si>
    <t xml:space="preserve"> Лук-порей</t>
  </si>
  <si>
    <t xml:space="preserve"> Артишок</t>
  </si>
  <si>
    <t xml:space="preserve"> Репа</t>
  </si>
  <si>
    <t xml:space="preserve"> Пастернак</t>
  </si>
  <si>
    <t xml:space="preserve"> Спаржа</t>
  </si>
  <si>
    <t xml:space="preserve"> шпинат</t>
  </si>
  <si>
    <t xml:space="preserve"> редька</t>
  </si>
  <si>
    <t xml:space="preserve"> ревень</t>
  </si>
  <si>
    <t xml:space="preserve"> Горох</t>
  </si>
  <si>
    <t xml:space="preserve"> Огурцы</t>
  </si>
  <si>
    <t xml:space="preserve"> Помидоры</t>
  </si>
  <si>
    <t xml:space="preserve"> Тыква</t>
  </si>
  <si>
    <t xml:space="preserve"> Цветная капуста</t>
  </si>
  <si>
    <t xml:space="preserve"> Морковь</t>
  </si>
  <si>
    <t xml:space="preserve"> Кабачок</t>
  </si>
  <si>
    <t xml:space="preserve"> Баклажан</t>
  </si>
  <si>
    <t xml:space="preserve"> Хрен</t>
  </si>
  <si>
    <t xml:space="preserve"> Редис</t>
  </si>
  <si>
    <t xml:space="preserve"> Кукуруза</t>
  </si>
  <si>
    <t xml:space="preserve"> Фасоль</t>
  </si>
  <si>
    <t>Фрукты</t>
  </si>
  <si>
    <t xml:space="preserve"> Айва</t>
  </si>
  <si>
    <t xml:space="preserve"> Хурма</t>
  </si>
  <si>
    <t xml:space="preserve"> Гранат</t>
  </si>
  <si>
    <t xml:space="preserve"> Груша</t>
  </si>
  <si>
    <t xml:space="preserve"> Яблоки</t>
  </si>
  <si>
    <t xml:space="preserve"> Сливы</t>
  </si>
  <si>
    <t xml:space="preserve"> Инжир</t>
  </si>
  <si>
    <t xml:space="preserve"> Персики</t>
  </si>
  <si>
    <t xml:space="preserve"> Нектарины</t>
  </si>
  <si>
    <t xml:space="preserve"> Абрикосы</t>
  </si>
  <si>
    <t xml:space="preserve"> Грейпфруты</t>
  </si>
  <si>
    <t xml:space="preserve"> Апельсины</t>
  </si>
  <si>
    <t xml:space="preserve"> Мандарины</t>
  </si>
  <si>
    <t xml:space="preserve"> Лимоны</t>
  </si>
  <si>
    <t>Наименование без пробела в начале строки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</si>
</sst>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[$-419]mmmm;@"/>
  </numFmts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b/>
      <sz val="22"/>
      <color theme="1"/>
      <name val="Calibri"/>
      <family val="2"/>
    </font>
    <font>
      <sz val="12"/>
      <color theme="1"/>
      <name val="Calibri"/>
      <family val="2"/>
    </font>
    <font>
      <b/>
      <sz val="18"/>
      <color theme="1"/>
      <name val="Calibri"/>
      <family val="2"/>
    </font>
    <font>
      <b/>
      <sz val="9"/>
      <color theme="1"/>
      <name val="Arial"/>
      <family val="2"/>
    </font>
    <font>
      <sz val="11"/>
      <name val="Calibri"/>
      <family val="2"/>
    </font>
    <font>
      <b/>
      <sz val="18"/>
      <color rgb="FF000000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</font>
    <font>
      <sz val="11"/>
      <name val="Calibri"/>
      <family val="2"/>
      <charset val="204"/>
      <scheme val="minor"/>
    </font>
    <font>
      <b/>
      <sz val="9"/>
      <name val="Arial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rgb="FFDDD9C3"/>
        <bgColor rgb="FFDDD9C3"/>
      </patternFill>
    </fill>
    <fill>
      <patternFill patternType="solid">
        <fgColor rgb="FFC6D9F0"/>
        <bgColor rgb="FFC6D9F0"/>
      </patternFill>
    </fill>
    <fill>
      <patternFill patternType="solid">
        <fgColor rgb="FFFBD4B4"/>
        <bgColor rgb="FFFBD4B4"/>
      </patternFill>
    </fill>
    <fill>
      <patternFill patternType="solid">
        <fgColor theme="9" tint="0.59999389629810485"/>
        <bgColor rgb="FFDDD9C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4" fillId="0" borderId="0" applyFont="0" applyFill="0" applyBorder="0" applyAlignment="0" applyProtection="0"/>
  </cellStyleXfs>
  <cellXfs count="164">
    <xf numFmtId="0" fontId="0" fillId="0" borderId="0" xfId="0"/>
    <xf numFmtId="0" fontId="4" fillId="2" borderId="0" xfId="0" applyFont="1" applyFill="1"/>
    <xf numFmtId="0" fontId="6" fillId="2" borderId="0" xfId="0" applyFont="1" applyFill="1" applyAlignment="1">
      <alignment wrapText="1"/>
    </xf>
    <xf numFmtId="0" fontId="6" fillId="2" borderId="0" xfId="0" applyFont="1" applyFill="1"/>
    <xf numFmtId="0" fontId="7" fillId="2" borderId="0" xfId="0" applyFont="1" applyFill="1"/>
    <xf numFmtId="0" fontId="4" fillId="2" borderId="1" xfId="0" applyFont="1" applyFill="1" applyBorder="1"/>
    <xf numFmtId="0" fontId="4" fillId="2" borderId="2" xfId="0" applyFont="1" applyFill="1" applyBorder="1"/>
    <xf numFmtId="0" fontId="4" fillId="0" borderId="0" xfId="0" applyFont="1"/>
    <xf numFmtId="0" fontId="10" fillId="2" borderId="0" xfId="0" applyFont="1" applyFill="1"/>
    <xf numFmtId="0" fontId="6" fillId="2" borderId="0" xfId="0" applyFont="1" applyFill="1" applyAlignment="1">
      <alignment vertical="center" wrapText="1"/>
    </xf>
    <xf numFmtId="164" fontId="4" fillId="2" borderId="1" xfId="0" applyNumberFormat="1" applyFont="1" applyFill="1" applyBorder="1"/>
    <xf numFmtId="164" fontId="4" fillId="2" borderId="0" xfId="0" applyNumberFormat="1" applyFont="1" applyFill="1"/>
    <xf numFmtId="164" fontId="4" fillId="0" borderId="0" xfId="0" applyNumberFormat="1" applyFont="1"/>
    <xf numFmtId="3" fontId="4" fillId="2" borderId="0" xfId="0" applyNumberFormat="1" applyFont="1" applyFill="1"/>
    <xf numFmtId="3" fontId="4" fillId="0" borderId="0" xfId="0" applyNumberFormat="1" applyFont="1"/>
    <xf numFmtId="0" fontId="4" fillId="2" borderId="2" xfId="0" applyFont="1" applyFill="1" applyBorder="1" applyAlignment="1">
      <alignment vertical="center"/>
    </xf>
    <xf numFmtId="0" fontId="8" fillId="4" borderId="5" xfId="0" applyFont="1" applyFill="1" applyBorder="1" applyAlignment="1">
      <alignment horizontal="center" vertical="center"/>
    </xf>
    <xf numFmtId="164" fontId="8" fillId="4" borderId="5" xfId="0" applyNumberFormat="1" applyFont="1" applyFill="1" applyBorder="1" applyAlignment="1">
      <alignment horizontal="center" vertical="center" wrapText="1"/>
    </xf>
    <xf numFmtId="0" fontId="11" fillId="5" borderId="5" xfId="0" applyFont="1" applyFill="1" applyBorder="1"/>
    <xf numFmtId="3" fontId="4" fillId="5" borderId="5" xfId="0" applyNumberFormat="1" applyFont="1" applyFill="1" applyBorder="1"/>
    <xf numFmtId="0" fontId="11" fillId="6" borderId="5" xfId="0" applyFont="1" applyFill="1" applyBorder="1"/>
    <xf numFmtId="3" fontId="4" fillId="6" borderId="5" xfId="0" applyNumberFormat="1" applyFont="1" applyFill="1" applyBorder="1"/>
    <xf numFmtId="0" fontId="11" fillId="0" borderId="5" xfId="0" applyFont="1" applyBorder="1"/>
    <xf numFmtId="3" fontId="4" fillId="0" borderId="5" xfId="0" applyNumberFormat="1" applyFont="1" applyBorder="1"/>
    <xf numFmtId="0" fontId="4" fillId="0" borderId="5" xfId="0" applyFont="1" applyBorder="1" applyAlignment="1">
      <alignment horizontal="right"/>
    </xf>
    <xf numFmtId="0" fontId="7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/>
    </xf>
    <xf numFmtId="0" fontId="4" fillId="2" borderId="6" xfId="0" applyFont="1" applyFill="1" applyBorder="1"/>
    <xf numFmtId="0" fontId="4" fillId="0" borderId="0" xfId="0" applyFont="1" applyAlignment="1">
      <alignment horizontal="left"/>
    </xf>
    <xf numFmtId="0" fontId="13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8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 vertical="center" wrapText="1"/>
    </xf>
    <xf numFmtId="164" fontId="8" fillId="4" borderId="8" xfId="0" applyNumberFormat="1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left" vertical="center" wrapText="1"/>
    </xf>
    <xf numFmtId="164" fontId="8" fillId="4" borderId="11" xfId="0" applyNumberFormat="1" applyFont="1" applyFill="1" applyBorder="1" applyAlignment="1">
      <alignment horizontal="center" vertical="center"/>
    </xf>
    <xf numFmtId="14" fontId="4" fillId="0" borderId="0" xfId="0" applyNumberFormat="1" applyFont="1"/>
    <xf numFmtId="0" fontId="11" fillId="5" borderId="6" xfId="0" applyFont="1" applyFill="1" applyBorder="1"/>
    <xf numFmtId="0" fontId="11" fillId="6" borderId="6" xfId="0" applyFont="1" applyFill="1" applyBorder="1"/>
    <xf numFmtId="0" fontId="4" fillId="0" borderId="6" xfId="0" applyFont="1" applyBorder="1" applyAlignment="1">
      <alignment horizontal="left"/>
    </xf>
    <xf numFmtId="3" fontId="4" fillId="0" borderId="6" xfId="0" applyNumberFormat="1" applyFont="1" applyBorder="1"/>
    <xf numFmtId="0" fontId="11" fillId="0" borderId="6" xfId="0" applyFont="1" applyBorder="1" applyAlignment="1">
      <alignment horizontal="left"/>
    </xf>
    <xf numFmtId="0" fontId="4" fillId="7" borderId="6" xfId="0" applyFont="1" applyFill="1" applyBorder="1" applyAlignment="1">
      <alignment horizontal="center"/>
    </xf>
    <xf numFmtId="14" fontId="4" fillId="0" borderId="6" xfId="0" applyNumberFormat="1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left"/>
    </xf>
    <xf numFmtId="0" fontId="4" fillId="0" borderId="6" xfId="0" applyFont="1" applyBorder="1"/>
    <xf numFmtId="0" fontId="6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8" fillId="3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3" xfId="0" applyBorder="1"/>
    <xf numFmtId="0" fontId="19" fillId="0" borderId="0" xfId="0" applyFont="1"/>
    <xf numFmtId="0" fontId="8" fillId="4" borderId="2" xfId="0" applyFont="1" applyFill="1" applyBorder="1" applyAlignment="1">
      <alignment horizontal="center" vertical="center"/>
    </xf>
    <xf numFmtId="164" fontId="8" fillId="4" borderId="2" xfId="0" applyNumberFormat="1" applyFont="1" applyFill="1" applyBorder="1" applyAlignment="1">
      <alignment horizontal="center" vertical="center" wrapText="1"/>
    </xf>
    <xf numFmtId="3" fontId="4" fillId="0" borderId="13" xfId="0" applyNumberFormat="1" applyFont="1" applyBorder="1"/>
    <xf numFmtId="0" fontId="4" fillId="0" borderId="13" xfId="0" applyFont="1" applyBorder="1" applyAlignment="1">
      <alignment horizontal="right"/>
    </xf>
    <xf numFmtId="0" fontId="8" fillId="3" borderId="12" xfId="0" applyFont="1" applyFill="1" applyBorder="1" applyAlignment="1">
      <alignment horizontal="left" vertical="center" wrapText="1"/>
    </xf>
    <xf numFmtId="0" fontId="3" fillId="0" borderId="0" xfId="0" applyFont="1"/>
    <xf numFmtId="0" fontId="21" fillId="0" borderId="0" xfId="0" applyFont="1"/>
    <xf numFmtId="0" fontId="20" fillId="6" borderId="13" xfId="0" applyFont="1" applyFill="1" applyBorder="1" applyAlignment="1">
      <alignment horizontal="left"/>
    </xf>
    <xf numFmtId="3" fontId="20" fillId="6" borderId="13" xfId="0" applyNumberFormat="1" applyFont="1" applyFill="1" applyBorder="1"/>
    <xf numFmtId="0" fontId="15" fillId="0" borderId="0" xfId="0" applyFont="1"/>
    <xf numFmtId="0" fontId="20" fillId="0" borderId="13" xfId="0" applyFont="1" applyBorder="1" applyAlignment="1">
      <alignment horizontal="left"/>
    </xf>
    <xf numFmtId="3" fontId="20" fillId="0" borderId="13" xfId="0" applyNumberFormat="1" applyFont="1" applyBorder="1"/>
    <xf numFmtId="0" fontId="22" fillId="0" borderId="13" xfId="0" applyFont="1" applyBorder="1" applyAlignment="1">
      <alignment horizontal="right"/>
    </xf>
    <xf numFmtId="3" fontId="22" fillId="0" borderId="13" xfId="0" applyNumberFormat="1" applyFont="1" applyBorder="1"/>
    <xf numFmtId="0" fontId="2" fillId="0" borderId="13" xfId="0" applyFont="1" applyBorder="1"/>
    <xf numFmtId="0" fontId="2" fillId="0" borderId="0" xfId="0" applyFont="1"/>
    <xf numFmtId="0" fontId="20" fillId="8" borderId="13" xfId="0" applyFont="1" applyFill="1" applyBorder="1"/>
    <xf numFmtId="3" fontId="20" fillId="9" borderId="13" xfId="0" applyNumberFormat="1" applyFont="1" applyFill="1" applyBorder="1"/>
    <xf numFmtId="3" fontId="20" fillId="8" borderId="13" xfId="0" applyNumberFormat="1" applyFont="1" applyFill="1" applyBorder="1"/>
    <xf numFmtId="0" fontId="20" fillId="10" borderId="13" xfId="0" applyFont="1" applyFill="1" applyBorder="1" applyAlignment="1">
      <alignment horizontal="left"/>
    </xf>
    <xf numFmtId="3" fontId="20" fillId="11" borderId="13" xfId="0" applyNumberFormat="1" applyFont="1" applyFill="1" applyBorder="1"/>
    <xf numFmtId="165" fontId="0" fillId="0" borderId="0" xfId="0" applyNumberFormat="1"/>
    <xf numFmtId="165" fontId="2" fillId="0" borderId="0" xfId="0" applyNumberFormat="1" applyFont="1"/>
    <xf numFmtId="165" fontId="0" fillId="0" borderId="0" xfId="0" applyNumberFormat="1" applyAlignment="1">
      <alignment horizontal="right"/>
    </xf>
    <xf numFmtId="14" fontId="4" fillId="0" borderId="14" xfId="0" applyNumberFormat="1" applyFont="1" applyBorder="1" applyAlignment="1">
      <alignment horizontal="left"/>
    </xf>
    <xf numFmtId="165" fontId="8" fillId="3" borderId="13" xfId="0" applyNumberFormat="1" applyFont="1" applyFill="1" applyBorder="1" applyAlignment="1">
      <alignment horizontal="right" vertical="center" wrapText="1"/>
    </xf>
    <xf numFmtId="165" fontId="4" fillId="0" borderId="13" xfId="0" applyNumberFormat="1" applyFont="1" applyBorder="1" applyAlignment="1">
      <alignment horizontal="right"/>
    </xf>
    <xf numFmtId="3" fontId="2" fillId="0" borderId="0" xfId="0" applyNumberFormat="1" applyFont="1"/>
    <xf numFmtId="3" fontId="2" fillId="0" borderId="13" xfId="0" applyNumberFormat="1" applyFont="1" applyBorder="1"/>
    <xf numFmtId="3" fontId="0" fillId="0" borderId="13" xfId="0" applyNumberFormat="1" applyBorder="1"/>
    <xf numFmtId="9" fontId="0" fillId="0" borderId="0" xfId="1" applyFont="1"/>
    <xf numFmtId="9" fontId="8" fillId="4" borderId="2" xfId="1" applyFont="1" applyFill="1" applyBorder="1" applyAlignment="1">
      <alignment horizontal="center" vertical="center" wrapText="1"/>
    </xf>
    <xf numFmtId="9" fontId="20" fillId="8" borderId="13" xfId="1" applyFont="1" applyFill="1" applyBorder="1"/>
    <xf numFmtId="9" fontId="4" fillId="0" borderId="13" xfId="1" applyFont="1" applyBorder="1"/>
    <xf numFmtId="9" fontId="20" fillId="11" borderId="13" xfId="1" applyFont="1" applyFill="1" applyBorder="1"/>
    <xf numFmtId="9" fontId="20" fillId="9" borderId="13" xfId="1" applyFont="1" applyFill="1" applyBorder="1"/>
    <xf numFmtId="9" fontId="20" fillId="0" borderId="13" xfId="1" applyFont="1" applyFill="1" applyBorder="1"/>
    <xf numFmtId="9" fontId="22" fillId="0" borderId="13" xfId="1" applyFont="1" applyFill="1" applyBorder="1"/>
    <xf numFmtId="0" fontId="25" fillId="0" borderId="0" xfId="0" applyFont="1"/>
    <xf numFmtId="0" fontId="0" fillId="0" borderId="0" xfId="0" pivotButton="1"/>
    <xf numFmtId="14" fontId="0" fillId="0" borderId="0" xfId="0" applyNumberFormat="1"/>
    <xf numFmtId="0" fontId="1" fillId="0" borderId="0" xfId="0" applyFont="1" applyAlignment="1">
      <alignment horizontal="left"/>
    </xf>
    <xf numFmtId="3" fontId="0" fillId="0" borderId="0" xfId="0" applyNumberFormat="1"/>
    <xf numFmtId="165" fontId="8" fillId="3" borderId="0" xfId="0" applyNumberFormat="1" applyFont="1" applyFill="1" applyAlignment="1">
      <alignment horizontal="right" vertical="center" wrapText="1"/>
    </xf>
    <xf numFmtId="14" fontId="4" fillId="0" borderId="0" xfId="0" applyNumberFormat="1" applyFont="1" applyAlignment="1">
      <alignment horizontal="right"/>
    </xf>
    <xf numFmtId="164" fontId="8" fillId="4" borderId="6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right"/>
    </xf>
    <xf numFmtId="0" fontId="1" fillId="0" borderId="13" xfId="0" applyFont="1" applyBorder="1"/>
    <xf numFmtId="3" fontId="4" fillId="0" borderId="6" xfId="0" applyNumberFormat="1" applyFont="1" applyBorder="1" applyAlignment="1">
      <alignment horizontal="right"/>
    </xf>
    <xf numFmtId="0" fontId="4" fillId="0" borderId="3" xfId="0" applyFont="1" applyBorder="1" applyAlignment="1">
      <alignment horizontal="left"/>
    </xf>
    <xf numFmtId="0" fontId="15" fillId="0" borderId="13" xfId="0" applyFont="1" applyBorder="1"/>
    <xf numFmtId="0" fontId="14" fillId="0" borderId="13" xfId="0" applyFont="1" applyBorder="1"/>
    <xf numFmtId="0" fontId="4" fillId="0" borderId="13" xfId="0" applyFont="1" applyBorder="1"/>
    <xf numFmtId="0" fontId="5" fillId="2" borderId="0" xfId="0" applyFont="1" applyFill="1"/>
    <xf numFmtId="0" fontId="0" fillId="0" borderId="0" xfId="0"/>
    <xf numFmtId="0" fontId="6" fillId="2" borderId="0" xfId="0" applyFont="1" applyFill="1" applyAlignment="1">
      <alignment wrapText="1"/>
    </xf>
    <xf numFmtId="0" fontId="6" fillId="2" borderId="0" xfId="0" applyFont="1" applyFill="1"/>
    <xf numFmtId="0" fontId="8" fillId="3" borderId="3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4" fillId="2" borderId="0" xfId="0" applyFont="1" applyFill="1" applyAlignment="1">
      <alignment horizontal="left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0" borderId="5" xfId="0" applyFont="1" applyBorder="1"/>
    <xf numFmtId="0" fontId="8" fillId="3" borderId="2" xfId="0" applyFont="1" applyFill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vertical="center" wrapText="1"/>
    </xf>
    <xf numFmtId="164" fontId="8" fillId="3" borderId="2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top" wrapText="1"/>
    </xf>
    <xf numFmtId="164" fontId="8" fillId="3" borderId="3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wrapText="1"/>
    </xf>
    <xf numFmtId="0" fontId="4" fillId="2" borderId="0" xfId="0" applyFont="1" applyFill="1"/>
    <xf numFmtId="0" fontId="6" fillId="2" borderId="0" xfId="0" applyFont="1" applyFill="1" applyAlignment="1">
      <alignment vertical="center"/>
    </xf>
    <xf numFmtId="49" fontId="6" fillId="2" borderId="0" xfId="0" applyNumberFormat="1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9" fillId="0" borderId="12" xfId="0" applyFont="1" applyBorder="1"/>
    <xf numFmtId="0" fontId="18" fillId="0" borderId="0" xfId="0" applyFont="1" applyAlignment="1">
      <alignment horizontal="left" vertical="center" wrapText="1"/>
    </xf>
    <xf numFmtId="0" fontId="9" fillId="0" borderId="0" xfId="0" applyFont="1"/>
    <xf numFmtId="0" fontId="8" fillId="3" borderId="9" xfId="0" applyFont="1" applyFill="1" applyBorder="1" applyAlignment="1">
      <alignment horizontal="center" vertical="center" wrapText="1"/>
    </xf>
    <xf numFmtId="14" fontId="8" fillId="4" borderId="1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/>
    <xf numFmtId="14" fontId="9" fillId="0" borderId="12" xfId="0" applyNumberFormat="1" applyFont="1" applyBorder="1"/>
    <xf numFmtId="0" fontId="8" fillId="3" borderId="1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/>
    </xf>
    <xf numFmtId="10" fontId="4" fillId="0" borderId="0" xfId="1" applyNumberFormat="1" applyFont="1" applyAlignment="1">
      <alignment horizontal="left" wrapText="1"/>
    </xf>
    <xf numFmtId="10" fontId="0" fillId="0" borderId="0" xfId="1" applyNumberFormat="1" applyFont="1"/>
    <xf numFmtId="0" fontId="26" fillId="0" borderId="6" xfId="0" applyFont="1" applyBorder="1" applyAlignment="1">
      <alignment horizontal="left" wrapText="1"/>
    </xf>
    <xf numFmtId="0" fontId="4" fillId="0" borderId="0" xfId="0" applyFont="1" applyBorder="1" applyAlignment="1">
      <alignment horizontal="right"/>
    </xf>
    <xf numFmtId="3" fontId="4" fillId="0" borderId="0" xfId="0" applyNumberFormat="1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Динамика</a:t>
            </a:r>
            <a:r>
              <a:rPr lang="ru-RU" baseline="0"/>
              <a:t> выручки за 1 полугодие 2021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20585768747818439"/>
          <c:y val="1.99401794616151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План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'Задание 5'!$B$3:$G$3</c:f>
              <c:numCache>
                <c:formatCode>#,##0</c:formatCode>
                <c:ptCount val="6"/>
                <c:pt idx="0">
                  <c:v>98615</c:v>
                </c:pt>
                <c:pt idx="1">
                  <c:v>105731</c:v>
                </c:pt>
                <c:pt idx="2">
                  <c:v>113602</c:v>
                </c:pt>
                <c:pt idx="3">
                  <c:v>121720</c:v>
                </c:pt>
                <c:pt idx="4">
                  <c:v>131422</c:v>
                </c:pt>
                <c:pt idx="5">
                  <c:v>140853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'Задание 5'!$B$2:$G$2</c15:sqref>
                        </c15:formulaRef>
                      </c:ext>
                    </c:extLst>
                    <c:numCache>
                      <c:formatCode>mmm</c:formatCode>
                      <c:ptCount val="6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B809-4B7B-8EAA-9A50AF71D681}"/>
            </c:ext>
          </c:extLst>
        </c:ser>
        <c:ser>
          <c:idx val="1"/>
          <c:order val="1"/>
          <c:tx>
            <c:strRef>
              <c:f>'Задание 5'!$A$4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'Задание 5'!$B$4:$G$4</c:f>
              <c:numCache>
                <c:formatCode>#,##0</c:formatCode>
                <c:ptCount val="6"/>
                <c:pt idx="0">
                  <c:v>45064</c:v>
                </c:pt>
                <c:pt idx="1">
                  <c:v>37367</c:v>
                </c:pt>
                <c:pt idx="2">
                  <c:v>46803</c:v>
                </c:pt>
                <c:pt idx="3">
                  <c:v>38878</c:v>
                </c:pt>
                <c:pt idx="4">
                  <c:v>50608</c:v>
                </c:pt>
                <c:pt idx="5">
                  <c:v>41195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'Задание 5'!$B$2:$G$2</c15:sqref>
                        </c15:formulaRef>
                      </c:ext>
                    </c:extLst>
                    <c:numCache>
                      <c:formatCode>mmm</c:formatCode>
                      <c:ptCount val="6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B809-4B7B-8EAA-9A50AF71D6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07810576"/>
        <c:axId val="707817776"/>
      </c:barChart>
      <c:catAx>
        <c:axId val="707810576"/>
        <c:scaling>
          <c:orientation val="minMax"/>
        </c:scaling>
        <c:delete val="0"/>
        <c:axPos val="b"/>
        <c:numFmt formatCode="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7817776"/>
        <c:crosses val="autoZero"/>
        <c:auto val="1"/>
        <c:lblAlgn val="ctr"/>
        <c:lblOffset val="100"/>
        <c:noMultiLvlLbl val="0"/>
      </c:catAx>
      <c:valAx>
        <c:axId val="7078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781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73819326505754"/>
          <c:y val="0.59941534061009893"/>
          <c:w val="6.38917480086231E-2"/>
          <c:h val="0.10484695936773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Структура выручки по странам</a:t>
            </a:r>
            <a:r>
              <a:rPr lang="ru-RU" baseline="0"/>
              <a:t> за 1 полугодие 2021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4A-4B77-ABF1-609CB72692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4A-4B77-ABF1-609CB72692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4A-4B77-ABF1-609CB72692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4A-4B77-ABF1-609CB72692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4A-4B77-ABF1-609CB72692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4A-4B77-ABF1-609CB72692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B4A-4B77-ABF1-609CB72692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B4A-4B77-ABF1-609CB726923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B4A-4B77-ABF1-609CB726923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B4A-4B77-ABF1-609CB726923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B4A-4B77-ABF1-609CB72692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'Задание 5'!$B$31:$B$41</c:f>
              <c:strCache>
                <c:ptCount val="11"/>
                <c:pt idx="0">
                  <c:v>Россия</c:v>
                </c:pt>
                <c:pt idx="1">
                  <c:v>Швеция</c:v>
                </c:pt>
                <c:pt idx="2">
                  <c:v>Украина</c:v>
                </c:pt>
                <c:pt idx="3">
                  <c:v>Франция</c:v>
                </c:pt>
                <c:pt idx="4">
                  <c:v>Армения</c:v>
                </c:pt>
                <c:pt idx="5">
                  <c:v>Шотландия</c:v>
                </c:pt>
                <c:pt idx="6">
                  <c:v>Ирландия</c:v>
                </c:pt>
                <c:pt idx="7">
                  <c:v>США</c:v>
                </c:pt>
                <c:pt idx="8">
                  <c:v>Голландия</c:v>
                </c:pt>
                <c:pt idx="9">
                  <c:v>Великобритания</c:v>
                </c:pt>
                <c:pt idx="10">
                  <c:v>Италия</c:v>
                </c:pt>
              </c:strCache>
            </c:strRef>
          </c:cat>
          <c:val>
            <c:numRef>
              <c:f>'Задание 5'!$C$31:$C$41</c:f>
              <c:numCache>
                <c:formatCode>#,##0</c:formatCode>
                <c:ptCount val="11"/>
                <c:pt idx="0">
                  <c:v>48262</c:v>
                </c:pt>
                <c:pt idx="1">
                  <c:v>10173</c:v>
                </c:pt>
                <c:pt idx="2">
                  <c:v>29887</c:v>
                </c:pt>
                <c:pt idx="3">
                  <c:v>24214</c:v>
                </c:pt>
                <c:pt idx="4">
                  <c:v>29927</c:v>
                </c:pt>
                <c:pt idx="5">
                  <c:v>18012</c:v>
                </c:pt>
                <c:pt idx="6">
                  <c:v>18261</c:v>
                </c:pt>
                <c:pt idx="7">
                  <c:v>28852</c:v>
                </c:pt>
                <c:pt idx="8">
                  <c:v>23296</c:v>
                </c:pt>
                <c:pt idx="9">
                  <c:v>9110</c:v>
                </c:pt>
                <c:pt idx="10">
                  <c:v>19921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9-45C1-8237-5775C532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выручки</a:t>
            </a:r>
            <a:r>
              <a:rPr lang="ru-RU" baseline="0"/>
              <a:t> по месяцам и сегментам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960732514298906"/>
          <c:y val="0.15971839608203245"/>
          <c:w val="0.605007224259834"/>
          <c:h val="0.76315192005957933"/>
        </c:manualLayout>
      </c:layout>
      <c:lineChart>
        <c:grouping val="standard"/>
        <c:varyColors val="0"/>
        <c:ser>
          <c:idx val="0"/>
          <c:order val="0"/>
          <c:tx>
            <c:strRef>
              <c:f>'Задание 5'!$A$67</c:f>
              <c:strCache>
                <c:ptCount val="1"/>
                <c:pt idx="0">
                  <c:v>Дилеры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5'!$B$66:$G$66</c:f>
              <c:numCache>
                <c:formatCode>mmm</c:formatCode>
                <c:ptCount val="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</c:numCache>
            </c:numRef>
          </c:cat>
          <c:val>
            <c:numRef>
              <c:f>'Задание 5'!$B$67:$G$67</c:f>
              <c:numCache>
                <c:formatCode>#,##0</c:formatCode>
                <c:ptCount val="6"/>
                <c:pt idx="0">
                  <c:v>11966</c:v>
                </c:pt>
                <c:pt idx="1">
                  <c:v>8560</c:v>
                </c:pt>
                <c:pt idx="2">
                  <c:v>10357</c:v>
                </c:pt>
                <c:pt idx="3">
                  <c:v>10301</c:v>
                </c:pt>
                <c:pt idx="4">
                  <c:v>12595</c:v>
                </c:pt>
                <c:pt idx="5">
                  <c:v>10522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B-411E-8E05-82753CE40565}"/>
            </c:ext>
          </c:extLst>
        </c:ser>
        <c:ser>
          <c:idx val="1"/>
          <c:order val="1"/>
          <c:tx>
            <c:strRef>
              <c:f>'Задание 5'!$A$68</c:f>
              <c:strCache>
                <c:ptCount val="1"/>
                <c:pt idx="0">
                  <c:v>Корпоративные клиенты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5'!$B$66:$G$66</c:f>
              <c:numCache>
                <c:formatCode>mmm</c:formatCode>
                <c:ptCount val="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</c:numCache>
            </c:numRef>
          </c:cat>
          <c:val>
            <c:numRef>
              <c:f>'Задание 5'!$B$68:$G$68</c:f>
              <c:numCache>
                <c:formatCode>#,##0</c:formatCode>
                <c:ptCount val="6"/>
                <c:pt idx="0">
                  <c:v>11664</c:v>
                </c:pt>
                <c:pt idx="1">
                  <c:v>10254</c:v>
                </c:pt>
                <c:pt idx="2">
                  <c:v>11518</c:v>
                </c:pt>
                <c:pt idx="3">
                  <c:v>9434</c:v>
                </c:pt>
                <c:pt idx="4">
                  <c:v>12672</c:v>
                </c:pt>
                <c:pt idx="5">
                  <c:v>10710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B-411E-8E05-82753CE40565}"/>
            </c:ext>
          </c:extLst>
        </c:ser>
        <c:ser>
          <c:idx val="2"/>
          <c:order val="2"/>
          <c:tx>
            <c:strRef>
              <c:f>'Задание 5'!$A$69</c:f>
              <c:strCache>
                <c:ptCount val="1"/>
                <c:pt idx="0">
                  <c:v>Мелкий опт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'Задание 5'!$B$66:$G$66</c:f>
              <c:numCache>
                <c:formatCode>mmm</c:formatCode>
                <c:ptCount val="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</c:numCache>
            </c:numRef>
          </c:cat>
          <c:val>
            <c:numRef>
              <c:f>'Задание 5'!$B$69:$G$69</c:f>
              <c:numCache>
                <c:formatCode>#,##0</c:formatCode>
                <c:ptCount val="6"/>
                <c:pt idx="0">
                  <c:v>11089</c:v>
                </c:pt>
                <c:pt idx="1">
                  <c:v>9324</c:v>
                </c:pt>
                <c:pt idx="2">
                  <c:v>12333</c:v>
                </c:pt>
                <c:pt idx="3">
                  <c:v>9361</c:v>
                </c:pt>
                <c:pt idx="4">
                  <c:v>13644</c:v>
                </c:pt>
                <c:pt idx="5">
                  <c:v>9847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B-411E-8E05-82753CE40565}"/>
            </c:ext>
          </c:extLst>
        </c:ser>
        <c:ser>
          <c:idx val="3"/>
          <c:order val="3"/>
          <c:tx>
            <c:strRef>
              <c:f>'Задание 5'!$A$70</c:f>
              <c:strCache>
                <c:ptCount val="1"/>
                <c:pt idx="0">
                  <c:v>Розница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'Задание 5'!$B$66:$G$66</c:f>
              <c:numCache>
                <c:formatCode>mmm</c:formatCode>
                <c:ptCount val="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</c:numCache>
            </c:numRef>
          </c:cat>
          <c:val>
            <c:numRef>
              <c:f>'Задание 5'!$B$70:$G$70</c:f>
              <c:numCache>
                <c:formatCode>#,##0</c:formatCode>
                <c:ptCount val="6"/>
                <c:pt idx="0">
                  <c:v>10345</c:v>
                </c:pt>
                <c:pt idx="1">
                  <c:v>9229</c:v>
                </c:pt>
                <c:pt idx="2">
                  <c:v>12595</c:v>
                </c:pt>
                <c:pt idx="3">
                  <c:v>9782</c:v>
                </c:pt>
                <c:pt idx="4">
                  <c:v>11697</c:v>
                </c:pt>
                <c:pt idx="5">
                  <c:v>10116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3B-411E-8E05-82753CE4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712560"/>
        <c:axId val="1197727920"/>
      </c:lineChart>
      <c:dateAx>
        <c:axId val="1197712560"/>
        <c:scaling>
          <c:orientation val="minMax"/>
        </c:scaling>
        <c:delete val="0"/>
        <c:axPos val="b"/>
        <c:numFmt formatCode="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727920"/>
        <c:crosses val="autoZero"/>
        <c:auto val="1"/>
        <c:lblOffset val="100"/>
        <c:baseTimeUnit val="months"/>
      </c:dateAx>
      <c:valAx>
        <c:axId val="11977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7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5</xdr:row>
      <xdr:rowOff>19050</xdr:rowOff>
    </xdr:from>
    <xdr:to>
      <xdr:col>7</xdr:col>
      <xdr:colOff>251460</xdr:colOff>
      <xdr:row>27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936339-DE27-D64E-5EC9-051C0FA3B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</xdr:colOff>
      <xdr:row>43</xdr:row>
      <xdr:rowOff>91440</xdr:rowOff>
    </xdr:from>
    <xdr:to>
      <xdr:col>7</xdr:col>
      <xdr:colOff>350520</xdr:colOff>
      <xdr:row>62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6200586-D6AD-02C9-D92B-654DDD80C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598170</xdr:colOff>
      <xdr:row>71</xdr:row>
      <xdr:rowOff>179070</xdr:rowOff>
    </xdr:from>
    <xdr:to>
      <xdr:col>7</xdr:col>
      <xdr:colOff>434340</xdr:colOff>
      <xdr:row>88</xdr:row>
      <xdr:rowOff>106680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183E2C3-D30B-3909-BCFA-43B49103A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1045;&#1082;&#1072;&#1090;&#1077;&#1088;&#1080;&#1085;&#1072;\Downloads\Reshenie_itogovoj_raboty_Excel.xlsx" TargetMode="External"/><Relationship Id="rId1" Type="http://schemas.openxmlformats.org/officeDocument/2006/relationships/externalLinkPath" Target="/Users/&#1045;&#1082;&#1072;&#1090;&#1077;&#1088;&#1080;&#1085;&#1072;/Desktop/Eduson/Reshenie_itogovoj_raboty_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Задание"/>
      <sheetName val="Данные план"/>
      <sheetName val="Данные факт"/>
      <sheetName val="Задание 7"/>
      <sheetName val="Задание 1"/>
      <sheetName val="Задание 2"/>
      <sheetName val="Данные план (Задание 2)"/>
      <sheetName val="Задание 3, решение"/>
      <sheetName val="Данные план (Задание 3)"/>
      <sheetName val="Данные факт (Задание 3)"/>
      <sheetName val="Задание 4, план"/>
      <sheetName val="Задание 4, факт"/>
      <sheetName val="Задание 5, 6"/>
      <sheetName val="Задание 7, решени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Страна-производитель</v>
          </cell>
        </row>
        <row r="6">
          <cell r="J6"/>
        </row>
        <row r="7">
          <cell r="I7" t="str">
            <v>Арарат</v>
          </cell>
          <cell r="J7" t="str">
            <v>Армения</v>
          </cell>
        </row>
        <row r="8">
          <cell r="I8" t="str">
            <v>Ахтамар</v>
          </cell>
          <cell r="J8" t="str">
            <v>Армения</v>
          </cell>
        </row>
        <row r="9">
          <cell r="I9" t="str">
            <v>Васпуракан</v>
          </cell>
          <cell r="J9" t="str">
            <v>Армения</v>
          </cell>
        </row>
        <row r="10">
          <cell r="I10" t="str">
            <v>Отборный</v>
          </cell>
          <cell r="J10" t="str">
            <v>Армения</v>
          </cell>
        </row>
        <row r="11">
          <cell r="I11" t="str">
            <v>Герард</v>
          </cell>
          <cell r="J11" t="str">
            <v>Армения</v>
          </cell>
        </row>
        <row r="12">
          <cell r="I12" t="str">
            <v>Ной Араспел</v>
          </cell>
          <cell r="J12" t="str">
            <v>Армения</v>
          </cell>
        </row>
        <row r="13">
          <cell r="I13" t="str">
            <v>Арарат</v>
          </cell>
          <cell r="J13" t="str">
            <v>Армения</v>
          </cell>
        </row>
        <row r="14">
          <cell r="I14" t="str">
            <v>Ахтамар</v>
          </cell>
          <cell r="J14" t="str">
            <v>Армения</v>
          </cell>
        </row>
        <row r="15">
          <cell r="I15" t="str">
            <v>Васпуракан</v>
          </cell>
          <cell r="J15" t="str">
            <v>Армения</v>
          </cell>
        </row>
        <row r="16">
          <cell r="I16" t="str">
            <v>Отборный</v>
          </cell>
          <cell r="J16" t="str">
            <v>Армения</v>
          </cell>
        </row>
        <row r="17">
          <cell r="I17" t="str">
            <v>Герард</v>
          </cell>
          <cell r="J17" t="str">
            <v>Армения</v>
          </cell>
        </row>
        <row r="18">
          <cell r="I18" t="str">
            <v>Ной Араспел</v>
          </cell>
          <cell r="J18" t="str">
            <v>Армения</v>
          </cell>
        </row>
        <row r="19">
          <cell r="I19" t="str">
            <v>Арарат</v>
          </cell>
          <cell r="J19" t="str">
            <v>Армения</v>
          </cell>
        </row>
        <row r="20">
          <cell r="I20" t="str">
            <v>Ахтамар</v>
          </cell>
          <cell r="J20" t="str">
            <v>Армения</v>
          </cell>
        </row>
        <row r="21">
          <cell r="I21" t="str">
            <v>Васпуракан</v>
          </cell>
          <cell r="J21" t="str">
            <v>Армения</v>
          </cell>
        </row>
        <row r="22">
          <cell r="I22" t="str">
            <v>Отборный</v>
          </cell>
          <cell r="J22" t="str">
            <v>Армения</v>
          </cell>
        </row>
        <row r="23">
          <cell r="I23" t="str">
            <v>Герард</v>
          </cell>
          <cell r="J23" t="str">
            <v>Армения</v>
          </cell>
        </row>
        <row r="24">
          <cell r="I24" t="str">
            <v>Ной Араспел</v>
          </cell>
          <cell r="J24" t="str">
            <v>Армения</v>
          </cell>
        </row>
        <row r="25">
          <cell r="I25" t="str">
            <v>Арарат</v>
          </cell>
          <cell r="J25" t="str">
            <v>Армения</v>
          </cell>
        </row>
        <row r="26">
          <cell r="I26" t="str">
            <v>Ахтамар</v>
          </cell>
          <cell r="J26" t="str">
            <v>Армения</v>
          </cell>
        </row>
        <row r="27">
          <cell r="I27" t="str">
            <v>Васпуракан</v>
          </cell>
          <cell r="J27" t="str">
            <v>Армения</v>
          </cell>
        </row>
        <row r="28">
          <cell r="I28" t="str">
            <v>Отборный</v>
          </cell>
          <cell r="J28" t="str">
            <v>Армения</v>
          </cell>
        </row>
        <row r="29">
          <cell r="I29" t="str">
            <v>Герард</v>
          </cell>
          <cell r="J29" t="str">
            <v>Армения</v>
          </cell>
        </row>
        <row r="30">
          <cell r="I30" t="str">
            <v>Ной Араспел</v>
          </cell>
          <cell r="J30" t="str">
            <v>Армения</v>
          </cell>
        </row>
        <row r="31">
          <cell r="I31" t="str">
            <v>Арарат</v>
          </cell>
          <cell r="J31" t="str">
            <v>Армения</v>
          </cell>
        </row>
        <row r="32">
          <cell r="I32" t="str">
            <v>Ахтамар</v>
          </cell>
          <cell r="J32" t="str">
            <v>Армения</v>
          </cell>
        </row>
        <row r="33">
          <cell r="I33" t="str">
            <v>Васпуракан</v>
          </cell>
          <cell r="J33" t="str">
            <v>Армения</v>
          </cell>
        </row>
        <row r="34">
          <cell r="I34" t="str">
            <v>Отборный</v>
          </cell>
          <cell r="J34" t="str">
            <v>Армения</v>
          </cell>
        </row>
        <row r="35">
          <cell r="I35" t="str">
            <v>Герард</v>
          </cell>
          <cell r="J35" t="str">
            <v>Армения</v>
          </cell>
        </row>
        <row r="36">
          <cell r="I36" t="str">
            <v>Ной Араспел</v>
          </cell>
          <cell r="J36" t="str">
            <v>Армения</v>
          </cell>
        </row>
        <row r="37">
          <cell r="I37" t="str">
            <v>Арарат</v>
          </cell>
          <cell r="J37" t="str">
            <v>Армения</v>
          </cell>
        </row>
        <row r="38">
          <cell r="I38" t="str">
            <v>Ахтамар</v>
          </cell>
          <cell r="J38" t="str">
            <v>Армения</v>
          </cell>
        </row>
        <row r="39">
          <cell r="I39" t="str">
            <v>Васпуракан</v>
          </cell>
          <cell r="J39" t="str">
            <v>Армения</v>
          </cell>
        </row>
        <row r="40">
          <cell r="I40" t="str">
            <v>Отборный</v>
          </cell>
          <cell r="J40" t="str">
            <v>Армения</v>
          </cell>
        </row>
        <row r="41">
          <cell r="I41" t="str">
            <v>Герард</v>
          </cell>
          <cell r="J41" t="str">
            <v>Армения</v>
          </cell>
        </row>
        <row r="42">
          <cell r="I42" t="str">
            <v>Ной Араспел</v>
          </cell>
          <cell r="J42" t="str">
            <v>Армения</v>
          </cell>
        </row>
        <row r="43">
          <cell r="I43" t="str">
            <v>Арарат</v>
          </cell>
          <cell r="J43" t="str">
            <v>Армения</v>
          </cell>
        </row>
        <row r="44">
          <cell r="I44" t="str">
            <v>Ахтамар</v>
          </cell>
          <cell r="J44" t="str">
            <v>Армения</v>
          </cell>
        </row>
        <row r="45">
          <cell r="I45" t="str">
            <v>Васпуракан</v>
          </cell>
          <cell r="J45" t="str">
            <v>Армения</v>
          </cell>
        </row>
        <row r="46">
          <cell r="I46" t="str">
            <v>Отборный</v>
          </cell>
          <cell r="J46" t="str">
            <v>Армения</v>
          </cell>
        </row>
        <row r="47">
          <cell r="I47" t="str">
            <v>Герард</v>
          </cell>
          <cell r="J47" t="str">
            <v>Армения</v>
          </cell>
        </row>
        <row r="48">
          <cell r="I48" t="str">
            <v>Ной Араспел</v>
          </cell>
          <cell r="J48" t="str">
            <v>Армения</v>
          </cell>
        </row>
        <row r="49">
          <cell r="I49" t="str">
            <v>Арарат</v>
          </cell>
          <cell r="J49" t="str">
            <v>Армения</v>
          </cell>
        </row>
        <row r="50">
          <cell r="I50" t="str">
            <v>Ахтамар</v>
          </cell>
          <cell r="J50" t="str">
            <v>Армения</v>
          </cell>
        </row>
        <row r="51">
          <cell r="I51" t="str">
            <v>Васпуракан</v>
          </cell>
          <cell r="J51" t="str">
            <v>Армения</v>
          </cell>
        </row>
        <row r="52">
          <cell r="I52" t="str">
            <v>Отборный</v>
          </cell>
          <cell r="J52" t="str">
            <v>Армения</v>
          </cell>
        </row>
        <row r="53">
          <cell r="I53" t="str">
            <v>Герард</v>
          </cell>
          <cell r="J53" t="str">
            <v>Армения</v>
          </cell>
        </row>
        <row r="54">
          <cell r="I54" t="str">
            <v>Ной Араспел</v>
          </cell>
          <cell r="J54" t="str">
            <v>Армения</v>
          </cell>
        </row>
        <row r="55">
          <cell r="I55" t="str">
            <v>Арарат</v>
          </cell>
          <cell r="J55" t="str">
            <v>Армения</v>
          </cell>
        </row>
        <row r="56">
          <cell r="I56" t="str">
            <v>Ахтамар</v>
          </cell>
          <cell r="J56" t="str">
            <v>Армения</v>
          </cell>
        </row>
        <row r="57">
          <cell r="I57" t="str">
            <v>Васпуракан</v>
          </cell>
          <cell r="J57" t="str">
            <v>Армения</v>
          </cell>
        </row>
        <row r="58">
          <cell r="I58" t="str">
            <v>Отборный</v>
          </cell>
          <cell r="J58" t="str">
            <v>Армения</v>
          </cell>
        </row>
        <row r="59">
          <cell r="I59" t="str">
            <v>Герард</v>
          </cell>
          <cell r="J59" t="str">
            <v>Армения</v>
          </cell>
        </row>
        <row r="60">
          <cell r="I60" t="str">
            <v>Ной Араспел</v>
          </cell>
          <cell r="J60" t="str">
            <v>Армения</v>
          </cell>
        </row>
        <row r="61">
          <cell r="I61" t="str">
            <v>Арарат</v>
          </cell>
          <cell r="J61" t="str">
            <v>Армения</v>
          </cell>
        </row>
        <row r="62">
          <cell r="I62" t="str">
            <v>Ахтамар</v>
          </cell>
          <cell r="J62" t="str">
            <v>Армения</v>
          </cell>
        </row>
        <row r="63">
          <cell r="I63" t="str">
            <v>Васпуракан</v>
          </cell>
          <cell r="J63" t="str">
            <v>Армения</v>
          </cell>
        </row>
        <row r="64">
          <cell r="I64" t="str">
            <v>Отборный</v>
          </cell>
          <cell r="J64" t="str">
            <v>Армения</v>
          </cell>
        </row>
        <row r="65">
          <cell r="I65" t="str">
            <v>Герард</v>
          </cell>
          <cell r="J65" t="str">
            <v>Армения</v>
          </cell>
        </row>
        <row r="66">
          <cell r="I66" t="str">
            <v>Ной Араспел</v>
          </cell>
          <cell r="J66" t="str">
            <v>Армения</v>
          </cell>
        </row>
        <row r="67">
          <cell r="I67" t="str">
            <v>Арарат</v>
          </cell>
          <cell r="J67" t="str">
            <v>Армения</v>
          </cell>
        </row>
        <row r="68">
          <cell r="I68" t="str">
            <v>Ахтамар</v>
          </cell>
          <cell r="J68" t="str">
            <v>Армения</v>
          </cell>
        </row>
        <row r="69">
          <cell r="I69" t="str">
            <v>Васпуракан</v>
          </cell>
          <cell r="J69" t="str">
            <v>Армения</v>
          </cell>
        </row>
        <row r="70">
          <cell r="I70" t="str">
            <v>Отборный</v>
          </cell>
          <cell r="J70" t="str">
            <v>Армения</v>
          </cell>
        </row>
        <row r="71">
          <cell r="I71" t="str">
            <v>Герард</v>
          </cell>
          <cell r="J71" t="str">
            <v>Армения</v>
          </cell>
        </row>
        <row r="72">
          <cell r="I72" t="str">
            <v>Ной Араспел</v>
          </cell>
          <cell r="J72" t="str">
            <v>Армения</v>
          </cell>
        </row>
        <row r="73">
          <cell r="I73" t="str">
            <v>Арарат</v>
          </cell>
          <cell r="J73" t="str">
            <v>Армения</v>
          </cell>
        </row>
        <row r="74">
          <cell r="I74" t="str">
            <v>Ахтамар</v>
          </cell>
          <cell r="J74" t="str">
            <v>Армения</v>
          </cell>
        </row>
        <row r="75">
          <cell r="I75" t="str">
            <v>Васпуракан</v>
          </cell>
          <cell r="J75" t="str">
            <v>Армения</v>
          </cell>
        </row>
        <row r="76">
          <cell r="I76" t="str">
            <v>Отборный</v>
          </cell>
          <cell r="J76" t="str">
            <v>Армения</v>
          </cell>
        </row>
        <row r="77">
          <cell r="I77" t="str">
            <v>Герард</v>
          </cell>
          <cell r="J77" t="str">
            <v>Армения</v>
          </cell>
        </row>
        <row r="78">
          <cell r="I78" t="str">
            <v>Ной Араспел</v>
          </cell>
          <cell r="J78" t="str">
            <v>Армения</v>
          </cell>
        </row>
        <row r="79">
          <cell r="I79" t="str">
            <v>Арарат</v>
          </cell>
          <cell r="J79" t="str">
            <v>Армения</v>
          </cell>
        </row>
        <row r="80">
          <cell r="I80" t="str">
            <v>Ахтамар</v>
          </cell>
          <cell r="J80" t="str">
            <v>Армения</v>
          </cell>
        </row>
        <row r="81">
          <cell r="I81" t="str">
            <v>Васпуракан</v>
          </cell>
          <cell r="J81" t="str">
            <v>Армения</v>
          </cell>
        </row>
        <row r="82">
          <cell r="I82" t="str">
            <v>Отборный</v>
          </cell>
          <cell r="J82" t="str">
            <v>Армения</v>
          </cell>
        </row>
        <row r="83">
          <cell r="I83" t="str">
            <v>Герард</v>
          </cell>
          <cell r="J83" t="str">
            <v>Армения</v>
          </cell>
        </row>
        <row r="84">
          <cell r="I84" t="str">
            <v>Ной Араспел</v>
          </cell>
          <cell r="J84" t="str">
            <v>Армения</v>
          </cell>
        </row>
        <row r="85">
          <cell r="I85" t="str">
            <v>Арарат</v>
          </cell>
          <cell r="J85" t="str">
            <v>Армения</v>
          </cell>
        </row>
        <row r="86">
          <cell r="I86" t="str">
            <v>Ахтамар</v>
          </cell>
          <cell r="J86" t="str">
            <v>Армения</v>
          </cell>
        </row>
        <row r="87">
          <cell r="I87" t="str">
            <v>Васпуракан</v>
          </cell>
          <cell r="J87" t="str">
            <v>Армения</v>
          </cell>
        </row>
        <row r="88">
          <cell r="I88" t="str">
            <v>Отборный</v>
          </cell>
          <cell r="J88" t="str">
            <v>Армения</v>
          </cell>
        </row>
        <row r="89">
          <cell r="I89" t="str">
            <v>Герард</v>
          </cell>
          <cell r="J89" t="str">
            <v>Армения</v>
          </cell>
        </row>
        <row r="90">
          <cell r="I90" t="str">
            <v>Ной Араспел</v>
          </cell>
          <cell r="J90" t="str">
            <v>Армения</v>
          </cell>
        </row>
        <row r="91">
          <cell r="I91" t="str">
            <v>Арарат</v>
          </cell>
          <cell r="J91" t="str">
            <v>Армения</v>
          </cell>
        </row>
        <row r="92">
          <cell r="I92" t="str">
            <v>Ахтамар</v>
          </cell>
          <cell r="J92" t="str">
            <v>Армения</v>
          </cell>
        </row>
        <row r="93">
          <cell r="I93" t="str">
            <v>Васпуракан</v>
          </cell>
          <cell r="J93" t="str">
            <v>Армения</v>
          </cell>
        </row>
        <row r="94">
          <cell r="I94" t="str">
            <v>Отборный</v>
          </cell>
          <cell r="J94" t="str">
            <v>Армения</v>
          </cell>
        </row>
        <row r="95">
          <cell r="I95" t="str">
            <v>Герард</v>
          </cell>
          <cell r="J95" t="str">
            <v>Армения</v>
          </cell>
        </row>
        <row r="96">
          <cell r="I96" t="str">
            <v>Ной Араспел</v>
          </cell>
          <cell r="J96" t="str">
            <v>Армения</v>
          </cell>
        </row>
        <row r="97">
          <cell r="I97" t="str">
            <v>Арарат</v>
          </cell>
          <cell r="J97" t="str">
            <v>Армения</v>
          </cell>
        </row>
        <row r="98">
          <cell r="I98" t="str">
            <v>Ахтамар</v>
          </cell>
          <cell r="J98" t="str">
            <v>Армения</v>
          </cell>
        </row>
        <row r="99">
          <cell r="I99" t="str">
            <v>Васпуракан</v>
          </cell>
          <cell r="J99" t="str">
            <v>Армения</v>
          </cell>
        </row>
        <row r="100">
          <cell r="I100" t="str">
            <v>Отборный</v>
          </cell>
          <cell r="J100" t="str">
            <v>Армения</v>
          </cell>
        </row>
        <row r="101">
          <cell r="I101" t="str">
            <v>Герард</v>
          </cell>
          <cell r="J101" t="str">
            <v>Армения</v>
          </cell>
        </row>
        <row r="102">
          <cell r="I102" t="str">
            <v>Ной Араспел</v>
          </cell>
          <cell r="J102" t="str">
            <v>Армения</v>
          </cell>
        </row>
        <row r="103">
          <cell r="I103" t="str">
            <v>Арарат</v>
          </cell>
          <cell r="J103" t="str">
            <v>Армения</v>
          </cell>
        </row>
        <row r="104">
          <cell r="I104" t="str">
            <v>Ахтамар</v>
          </cell>
          <cell r="J104" t="str">
            <v>Армения</v>
          </cell>
        </row>
        <row r="105">
          <cell r="I105" t="str">
            <v>Васпуракан</v>
          </cell>
          <cell r="J105" t="str">
            <v>Армения</v>
          </cell>
        </row>
        <row r="106">
          <cell r="I106" t="str">
            <v>Отборный</v>
          </cell>
          <cell r="J106" t="str">
            <v>Армения</v>
          </cell>
        </row>
        <row r="107">
          <cell r="I107" t="str">
            <v>Герард</v>
          </cell>
          <cell r="J107" t="str">
            <v>Армения</v>
          </cell>
        </row>
        <row r="108">
          <cell r="I108" t="str">
            <v>Ной Араспел</v>
          </cell>
          <cell r="J108" t="str">
            <v>Армения</v>
          </cell>
        </row>
        <row r="109">
          <cell r="I109" t="str">
            <v>Арарат</v>
          </cell>
          <cell r="J109" t="str">
            <v>Армения</v>
          </cell>
        </row>
        <row r="110">
          <cell r="I110" t="str">
            <v>Ахтамар</v>
          </cell>
          <cell r="J110" t="str">
            <v>Армения</v>
          </cell>
        </row>
        <row r="111">
          <cell r="I111" t="str">
            <v>Васпуракан</v>
          </cell>
          <cell r="J111" t="str">
            <v>Армения</v>
          </cell>
        </row>
        <row r="112">
          <cell r="I112" t="str">
            <v>Отборный</v>
          </cell>
          <cell r="J112" t="str">
            <v>Армения</v>
          </cell>
        </row>
        <row r="113">
          <cell r="I113" t="str">
            <v>Герард</v>
          </cell>
          <cell r="J113" t="str">
            <v>Армения</v>
          </cell>
        </row>
        <row r="114">
          <cell r="I114" t="str">
            <v>Ной Араспел</v>
          </cell>
          <cell r="J114" t="str">
            <v>Армения</v>
          </cell>
        </row>
        <row r="115">
          <cell r="I115" t="str">
            <v>Арарат</v>
          </cell>
          <cell r="J115" t="str">
            <v>Армения</v>
          </cell>
        </row>
        <row r="116">
          <cell r="I116" t="str">
            <v>Ахтамар</v>
          </cell>
          <cell r="J116" t="str">
            <v>Армения</v>
          </cell>
        </row>
        <row r="117">
          <cell r="I117" t="str">
            <v>Васпуракан</v>
          </cell>
          <cell r="J117" t="str">
            <v>Армения</v>
          </cell>
        </row>
        <row r="118">
          <cell r="I118" t="str">
            <v>Отборный</v>
          </cell>
          <cell r="J118" t="str">
            <v>Армения</v>
          </cell>
        </row>
        <row r="119">
          <cell r="I119" t="str">
            <v>Герард</v>
          </cell>
          <cell r="J119" t="str">
            <v>Армения</v>
          </cell>
        </row>
        <row r="120">
          <cell r="I120" t="str">
            <v>Ной Араспел</v>
          </cell>
          <cell r="J120" t="str">
            <v>Армения</v>
          </cell>
        </row>
        <row r="121">
          <cell r="I121" t="str">
            <v>Арарат</v>
          </cell>
          <cell r="J121" t="str">
            <v>Армения</v>
          </cell>
        </row>
        <row r="122">
          <cell r="I122" t="str">
            <v>Ахтамар</v>
          </cell>
          <cell r="J122" t="str">
            <v>Армения</v>
          </cell>
        </row>
        <row r="123">
          <cell r="I123" t="str">
            <v>Васпуракан</v>
          </cell>
          <cell r="J123" t="str">
            <v>Армения</v>
          </cell>
        </row>
        <row r="124">
          <cell r="I124" t="str">
            <v>Отборный</v>
          </cell>
          <cell r="J124" t="str">
            <v>Армения</v>
          </cell>
        </row>
        <row r="125">
          <cell r="I125" t="str">
            <v>Герард</v>
          </cell>
          <cell r="J125" t="str">
            <v>Армения</v>
          </cell>
        </row>
        <row r="126">
          <cell r="I126" t="str">
            <v>Ной Араспел</v>
          </cell>
          <cell r="J126" t="str">
            <v>Армения</v>
          </cell>
        </row>
        <row r="127">
          <cell r="I127" t="str">
            <v>Арарат</v>
          </cell>
          <cell r="J127" t="str">
            <v>Армения</v>
          </cell>
        </row>
        <row r="128">
          <cell r="I128" t="str">
            <v>Ахтамар</v>
          </cell>
          <cell r="J128" t="str">
            <v>Армения</v>
          </cell>
        </row>
        <row r="129">
          <cell r="I129" t="str">
            <v>Васпуракан</v>
          </cell>
          <cell r="J129" t="str">
            <v>Армения</v>
          </cell>
        </row>
        <row r="130">
          <cell r="I130" t="str">
            <v>Отборный</v>
          </cell>
          <cell r="J130" t="str">
            <v>Армения</v>
          </cell>
        </row>
        <row r="131">
          <cell r="I131" t="str">
            <v>Герард</v>
          </cell>
          <cell r="J131" t="str">
            <v>Армения</v>
          </cell>
        </row>
        <row r="132">
          <cell r="I132" t="str">
            <v>Ной Араспел</v>
          </cell>
          <cell r="J132" t="str">
            <v>Армения</v>
          </cell>
        </row>
        <row r="133">
          <cell r="I133" t="str">
            <v>Арарат</v>
          </cell>
          <cell r="J133" t="str">
            <v>Армения</v>
          </cell>
        </row>
        <row r="134">
          <cell r="I134" t="str">
            <v>Ахтамар</v>
          </cell>
          <cell r="J134" t="str">
            <v>Армения</v>
          </cell>
        </row>
        <row r="135">
          <cell r="I135" t="str">
            <v>Васпуракан</v>
          </cell>
          <cell r="J135" t="str">
            <v>Армения</v>
          </cell>
        </row>
        <row r="136">
          <cell r="I136" t="str">
            <v>Отборный</v>
          </cell>
          <cell r="J136" t="str">
            <v>Армения</v>
          </cell>
        </row>
        <row r="137">
          <cell r="I137" t="str">
            <v>Герард</v>
          </cell>
          <cell r="J137" t="str">
            <v>Армения</v>
          </cell>
        </row>
        <row r="138">
          <cell r="I138" t="str">
            <v>Ной Араспел</v>
          </cell>
          <cell r="J138" t="str">
            <v>Армения</v>
          </cell>
        </row>
        <row r="139">
          <cell r="I139" t="str">
            <v>Арарат</v>
          </cell>
          <cell r="J139" t="str">
            <v>Армения</v>
          </cell>
        </row>
        <row r="140">
          <cell r="I140" t="str">
            <v>Ахтамар</v>
          </cell>
          <cell r="J140" t="str">
            <v>Армения</v>
          </cell>
        </row>
        <row r="141">
          <cell r="I141" t="str">
            <v>Васпуракан</v>
          </cell>
          <cell r="J141" t="str">
            <v>Армения</v>
          </cell>
        </row>
        <row r="142">
          <cell r="I142" t="str">
            <v>Отборный</v>
          </cell>
          <cell r="J142" t="str">
            <v>Армения</v>
          </cell>
        </row>
        <row r="143">
          <cell r="I143" t="str">
            <v>Герард</v>
          </cell>
          <cell r="J143" t="str">
            <v>Армения</v>
          </cell>
        </row>
        <row r="144">
          <cell r="I144" t="str">
            <v>Ной Араспел</v>
          </cell>
          <cell r="J144" t="str">
            <v>Армения</v>
          </cell>
        </row>
        <row r="145">
          <cell r="I145" t="str">
            <v>Арарат</v>
          </cell>
          <cell r="J145" t="str">
            <v>Армения</v>
          </cell>
        </row>
        <row r="146">
          <cell r="I146" t="str">
            <v>Ахтамар</v>
          </cell>
          <cell r="J146" t="str">
            <v>Армения</v>
          </cell>
        </row>
        <row r="147">
          <cell r="I147" t="str">
            <v>Васпуракан</v>
          </cell>
          <cell r="J147" t="str">
            <v>Армения</v>
          </cell>
        </row>
        <row r="148">
          <cell r="I148" t="str">
            <v>Отборный</v>
          </cell>
          <cell r="J148" t="str">
            <v>Армения</v>
          </cell>
        </row>
        <row r="149">
          <cell r="I149" t="str">
            <v>Герард</v>
          </cell>
          <cell r="J149" t="str">
            <v>Армения</v>
          </cell>
        </row>
        <row r="150">
          <cell r="I150" t="str">
            <v>Ной Араспел</v>
          </cell>
          <cell r="J150" t="str">
            <v>Армения</v>
          </cell>
        </row>
        <row r="151">
          <cell r="I151" t="str">
            <v>Малибу</v>
          </cell>
          <cell r="J151" t="str">
            <v>Великобритания</v>
          </cell>
        </row>
        <row r="152">
          <cell r="I152" t="str">
            <v>Драмбуи</v>
          </cell>
          <cell r="J152" t="str">
            <v>Великобритания</v>
          </cell>
        </row>
        <row r="153">
          <cell r="I153" t="str">
            <v>Малибу</v>
          </cell>
          <cell r="J153" t="str">
            <v>Великобритания</v>
          </cell>
        </row>
        <row r="154">
          <cell r="I154" t="str">
            <v>Драмбуи</v>
          </cell>
          <cell r="J154" t="str">
            <v>Великобритания</v>
          </cell>
        </row>
        <row r="155">
          <cell r="I155" t="str">
            <v>Малибу</v>
          </cell>
          <cell r="J155" t="str">
            <v>Великобритания</v>
          </cell>
        </row>
        <row r="156">
          <cell r="I156" t="str">
            <v>Драмбуи</v>
          </cell>
          <cell r="J156" t="str">
            <v>Великобритания</v>
          </cell>
        </row>
        <row r="157">
          <cell r="I157" t="str">
            <v>Малибу</v>
          </cell>
          <cell r="J157" t="str">
            <v>Великобритания</v>
          </cell>
        </row>
        <row r="158">
          <cell r="I158" t="str">
            <v>Драмбуи</v>
          </cell>
          <cell r="J158" t="str">
            <v>Великобритания</v>
          </cell>
        </row>
        <row r="159">
          <cell r="I159" t="str">
            <v>Малибу</v>
          </cell>
          <cell r="J159" t="str">
            <v>Великобритания</v>
          </cell>
        </row>
        <row r="160">
          <cell r="I160" t="str">
            <v>Драмбуи</v>
          </cell>
          <cell r="J160" t="str">
            <v>Великобритания</v>
          </cell>
        </row>
        <row r="161">
          <cell r="I161" t="str">
            <v>Малибу</v>
          </cell>
          <cell r="J161" t="str">
            <v>Великобритания</v>
          </cell>
        </row>
        <row r="162">
          <cell r="I162" t="str">
            <v>Драмбуи</v>
          </cell>
          <cell r="J162" t="str">
            <v>Великобритания</v>
          </cell>
        </row>
        <row r="163">
          <cell r="I163" t="str">
            <v>Малибу</v>
          </cell>
          <cell r="J163" t="str">
            <v>Великобритания</v>
          </cell>
        </row>
        <row r="164">
          <cell r="I164" t="str">
            <v>Драмбуи</v>
          </cell>
          <cell r="J164" t="str">
            <v>Великобритания</v>
          </cell>
        </row>
        <row r="165">
          <cell r="I165" t="str">
            <v>Малибу</v>
          </cell>
          <cell r="J165" t="str">
            <v>Великобритания</v>
          </cell>
        </row>
        <row r="166">
          <cell r="I166" t="str">
            <v>Драмбуи</v>
          </cell>
          <cell r="J166" t="str">
            <v>Великобритания</v>
          </cell>
        </row>
        <row r="167">
          <cell r="I167" t="str">
            <v>Малибу</v>
          </cell>
          <cell r="J167" t="str">
            <v>Великобритания</v>
          </cell>
        </row>
        <row r="168">
          <cell r="I168" t="str">
            <v>Драмбуи</v>
          </cell>
          <cell r="J168" t="str">
            <v>Великобритания</v>
          </cell>
        </row>
        <row r="169">
          <cell r="I169" t="str">
            <v>Малибу</v>
          </cell>
          <cell r="J169" t="str">
            <v>Великобритания</v>
          </cell>
        </row>
        <row r="170">
          <cell r="I170" t="str">
            <v>Драмбуи</v>
          </cell>
          <cell r="J170" t="str">
            <v>Великобритания</v>
          </cell>
        </row>
        <row r="171">
          <cell r="I171" t="str">
            <v>Малибу</v>
          </cell>
          <cell r="J171" t="str">
            <v>Великобритания</v>
          </cell>
        </row>
        <row r="172">
          <cell r="I172" t="str">
            <v>Драмбуи</v>
          </cell>
          <cell r="J172" t="str">
            <v>Великобритания</v>
          </cell>
        </row>
        <row r="173">
          <cell r="I173" t="str">
            <v>Малибу</v>
          </cell>
          <cell r="J173" t="str">
            <v>Великобритания</v>
          </cell>
        </row>
        <row r="174">
          <cell r="I174" t="str">
            <v>Драмбуи</v>
          </cell>
          <cell r="J174" t="str">
            <v>Великобритания</v>
          </cell>
        </row>
        <row r="175">
          <cell r="I175" t="str">
            <v>Малибу</v>
          </cell>
          <cell r="J175" t="str">
            <v>Великобритания</v>
          </cell>
        </row>
        <row r="176">
          <cell r="I176" t="str">
            <v>Драмбуи</v>
          </cell>
          <cell r="J176" t="str">
            <v>Великобритания</v>
          </cell>
        </row>
        <row r="177">
          <cell r="I177" t="str">
            <v>Малибу</v>
          </cell>
          <cell r="J177" t="str">
            <v>Великобритания</v>
          </cell>
        </row>
        <row r="178">
          <cell r="I178" t="str">
            <v>Драмбуи</v>
          </cell>
          <cell r="J178" t="str">
            <v>Великобритания</v>
          </cell>
        </row>
        <row r="179">
          <cell r="I179" t="str">
            <v>Малибу</v>
          </cell>
          <cell r="J179" t="str">
            <v>Великобритания</v>
          </cell>
        </row>
        <row r="180">
          <cell r="I180" t="str">
            <v>Драмбуи</v>
          </cell>
          <cell r="J180" t="str">
            <v>Великобритания</v>
          </cell>
        </row>
        <row r="181">
          <cell r="I181" t="str">
            <v>Малибу</v>
          </cell>
          <cell r="J181" t="str">
            <v>Великобритания</v>
          </cell>
        </row>
        <row r="182">
          <cell r="I182" t="str">
            <v>Драмбуи</v>
          </cell>
          <cell r="J182" t="str">
            <v>Великобритания</v>
          </cell>
        </row>
        <row r="183">
          <cell r="I183" t="str">
            <v>Малибу</v>
          </cell>
          <cell r="J183" t="str">
            <v>Великобритания</v>
          </cell>
        </row>
        <row r="184">
          <cell r="I184" t="str">
            <v>Драмбуи</v>
          </cell>
          <cell r="J184" t="str">
            <v>Великобритания</v>
          </cell>
        </row>
        <row r="185">
          <cell r="I185" t="str">
            <v>Малибу</v>
          </cell>
          <cell r="J185" t="str">
            <v>Великобритания</v>
          </cell>
        </row>
        <row r="186">
          <cell r="I186" t="str">
            <v>Драмбуи</v>
          </cell>
          <cell r="J186" t="str">
            <v>Великобритания</v>
          </cell>
        </row>
        <row r="187">
          <cell r="I187" t="str">
            <v>Малибу</v>
          </cell>
          <cell r="J187" t="str">
            <v>Великобритания</v>
          </cell>
        </row>
        <row r="188">
          <cell r="I188" t="str">
            <v>Драмбуи</v>
          </cell>
          <cell r="J188" t="str">
            <v>Великобритания</v>
          </cell>
        </row>
        <row r="189">
          <cell r="I189" t="str">
            <v>Малибу</v>
          </cell>
          <cell r="J189" t="str">
            <v>Великобритания</v>
          </cell>
        </row>
        <row r="190">
          <cell r="I190" t="str">
            <v>Драмбуи</v>
          </cell>
          <cell r="J190" t="str">
            <v>Великобритания</v>
          </cell>
        </row>
        <row r="191">
          <cell r="I191" t="str">
            <v>Малибу</v>
          </cell>
          <cell r="J191" t="str">
            <v>Великобритания</v>
          </cell>
        </row>
        <row r="192">
          <cell r="I192" t="str">
            <v>Драмбуи</v>
          </cell>
          <cell r="J192" t="str">
            <v>Великобритания</v>
          </cell>
        </row>
        <row r="193">
          <cell r="I193" t="str">
            <v>Малибу</v>
          </cell>
          <cell r="J193" t="str">
            <v>Великобритания</v>
          </cell>
        </row>
        <row r="194">
          <cell r="I194" t="str">
            <v>Драмбуи</v>
          </cell>
          <cell r="J194" t="str">
            <v>Великобритания</v>
          </cell>
        </row>
        <row r="195">
          <cell r="I195" t="str">
            <v>Малибу</v>
          </cell>
          <cell r="J195" t="str">
            <v>Великобритания</v>
          </cell>
        </row>
        <row r="196">
          <cell r="I196" t="str">
            <v>Драмбуи</v>
          </cell>
          <cell r="J196" t="str">
            <v>Великобритания</v>
          </cell>
        </row>
        <row r="197">
          <cell r="I197" t="str">
            <v>Малибу</v>
          </cell>
          <cell r="J197" t="str">
            <v>Великобритания</v>
          </cell>
        </row>
        <row r="198">
          <cell r="I198" t="str">
            <v>Драмбуи</v>
          </cell>
          <cell r="J198" t="str">
            <v>Великобритания</v>
          </cell>
        </row>
        <row r="199">
          <cell r="I199" t="str">
            <v>Абрикосовый</v>
          </cell>
          <cell r="J199" t="str">
            <v>Голландия</v>
          </cell>
        </row>
        <row r="200">
          <cell r="I200" t="str">
            <v>Банановый</v>
          </cell>
          <cell r="J200" t="str">
            <v>Голландия</v>
          </cell>
        </row>
        <row r="201">
          <cell r="I201" t="str">
            <v>Вишневый</v>
          </cell>
          <cell r="J201" t="str">
            <v>Голландия</v>
          </cell>
        </row>
        <row r="202">
          <cell r="I202" t="str">
            <v>Какао</v>
          </cell>
          <cell r="J202" t="str">
            <v>Голландия</v>
          </cell>
        </row>
        <row r="203">
          <cell r="I203" t="str">
            <v>Кокосовый</v>
          </cell>
          <cell r="J203" t="str">
            <v>Голландия</v>
          </cell>
        </row>
        <row r="204">
          <cell r="I204" t="str">
            <v>Абрикосовый</v>
          </cell>
          <cell r="J204" t="str">
            <v>Голландия</v>
          </cell>
        </row>
        <row r="205">
          <cell r="I205" t="str">
            <v>Банановый</v>
          </cell>
          <cell r="J205" t="str">
            <v>Голландия</v>
          </cell>
        </row>
        <row r="206">
          <cell r="I206" t="str">
            <v>Вишневый</v>
          </cell>
          <cell r="J206" t="str">
            <v>Голландия</v>
          </cell>
        </row>
        <row r="207">
          <cell r="I207" t="str">
            <v>Какао</v>
          </cell>
          <cell r="J207" t="str">
            <v>Голландия</v>
          </cell>
        </row>
        <row r="208">
          <cell r="I208" t="str">
            <v>Кокосовый</v>
          </cell>
          <cell r="J208" t="str">
            <v>Голландия</v>
          </cell>
        </row>
        <row r="209">
          <cell r="I209" t="str">
            <v>Абрикосовый</v>
          </cell>
          <cell r="J209" t="str">
            <v>Голландия</v>
          </cell>
        </row>
        <row r="210">
          <cell r="I210" t="str">
            <v>Банановый</v>
          </cell>
          <cell r="J210" t="str">
            <v>Голландия</v>
          </cell>
        </row>
        <row r="211">
          <cell r="I211" t="str">
            <v>Вишневый</v>
          </cell>
          <cell r="J211" t="str">
            <v>Голландия</v>
          </cell>
        </row>
        <row r="212">
          <cell r="I212" t="str">
            <v>Какао</v>
          </cell>
          <cell r="J212" t="str">
            <v>Голландия</v>
          </cell>
        </row>
        <row r="213">
          <cell r="I213" t="str">
            <v>Кокосовый</v>
          </cell>
          <cell r="J213" t="str">
            <v>Голландия</v>
          </cell>
        </row>
        <row r="214">
          <cell r="I214" t="str">
            <v>Абрикосовый</v>
          </cell>
          <cell r="J214" t="str">
            <v>Голландия</v>
          </cell>
        </row>
        <row r="215">
          <cell r="I215" t="str">
            <v>Банановый</v>
          </cell>
          <cell r="J215" t="str">
            <v>Голландия</v>
          </cell>
        </row>
        <row r="216">
          <cell r="I216" t="str">
            <v>Вишневый</v>
          </cell>
          <cell r="J216" t="str">
            <v>Голландия</v>
          </cell>
        </row>
        <row r="217">
          <cell r="I217" t="str">
            <v>Какао</v>
          </cell>
          <cell r="J217" t="str">
            <v>Голландия</v>
          </cell>
        </row>
        <row r="218">
          <cell r="I218" t="str">
            <v>Кокосовый</v>
          </cell>
          <cell r="J218" t="str">
            <v>Голландия</v>
          </cell>
        </row>
        <row r="219">
          <cell r="I219" t="str">
            <v>Абрикосовый</v>
          </cell>
          <cell r="J219" t="str">
            <v>Голландия</v>
          </cell>
        </row>
        <row r="220">
          <cell r="I220" t="str">
            <v>Банановый</v>
          </cell>
          <cell r="J220" t="str">
            <v>Голландия</v>
          </cell>
        </row>
        <row r="221">
          <cell r="I221" t="str">
            <v>Вишневый</v>
          </cell>
          <cell r="J221" t="str">
            <v>Голландия</v>
          </cell>
        </row>
        <row r="222">
          <cell r="I222" t="str">
            <v>Какао</v>
          </cell>
          <cell r="J222" t="str">
            <v>Голландия</v>
          </cell>
        </row>
        <row r="223">
          <cell r="I223" t="str">
            <v>Кокосовый</v>
          </cell>
          <cell r="J223" t="str">
            <v>Голландия</v>
          </cell>
        </row>
        <row r="224">
          <cell r="I224" t="str">
            <v>Абрикосовый</v>
          </cell>
          <cell r="J224" t="str">
            <v>Голландия</v>
          </cell>
        </row>
        <row r="225">
          <cell r="I225" t="str">
            <v>Банановый</v>
          </cell>
          <cell r="J225" t="str">
            <v>Голландия</v>
          </cell>
        </row>
        <row r="226">
          <cell r="I226" t="str">
            <v>Вишневый</v>
          </cell>
          <cell r="J226" t="str">
            <v>Голландия</v>
          </cell>
        </row>
        <row r="227">
          <cell r="I227" t="str">
            <v>Какао</v>
          </cell>
          <cell r="J227" t="str">
            <v>Голландия</v>
          </cell>
        </row>
        <row r="228">
          <cell r="I228" t="str">
            <v>Кокосовый</v>
          </cell>
          <cell r="J228" t="str">
            <v>Голландия</v>
          </cell>
        </row>
        <row r="229">
          <cell r="I229" t="str">
            <v>Абрикосовый</v>
          </cell>
          <cell r="J229" t="str">
            <v>Голландия</v>
          </cell>
        </row>
        <row r="230">
          <cell r="I230" t="str">
            <v>Банановый</v>
          </cell>
          <cell r="J230" t="str">
            <v>Голландия</v>
          </cell>
        </row>
        <row r="231">
          <cell r="I231" t="str">
            <v>Вишневый</v>
          </cell>
          <cell r="J231" t="str">
            <v>Голландия</v>
          </cell>
        </row>
        <row r="232">
          <cell r="I232" t="str">
            <v>Какао</v>
          </cell>
          <cell r="J232" t="str">
            <v>Голландия</v>
          </cell>
        </row>
        <row r="233">
          <cell r="I233" t="str">
            <v>Кокосовый</v>
          </cell>
          <cell r="J233" t="str">
            <v>Голландия</v>
          </cell>
        </row>
        <row r="234">
          <cell r="I234" t="str">
            <v>Абрикосовый</v>
          </cell>
          <cell r="J234" t="str">
            <v>Голландия</v>
          </cell>
        </row>
        <row r="235">
          <cell r="I235" t="str">
            <v>Банановый</v>
          </cell>
          <cell r="J235" t="str">
            <v>Голландия</v>
          </cell>
        </row>
        <row r="236">
          <cell r="I236" t="str">
            <v>Вишневый</v>
          </cell>
          <cell r="J236" t="str">
            <v>Голландия</v>
          </cell>
        </row>
        <row r="237">
          <cell r="I237" t="str">
            <v>Какао</v>
          </cell>
          <cell r="J237" t="str">
            <v>Голландия</v>
          </cell>
        </row>
        <row r="238">
          <cell r="I238" t="str">
            <v>Кокосовый</v>
          </cell>
          <cell r="J238" t="str">
            <v>Голландия</v>
          </cell>
        </row>
        <row r="239">
          <cell r="I239" t="str">
            <v>Абрикосовый</v>
          </cell>
          <cell r="J239" t="str">
            <v>Голландия</v>
          </cell>
        </row>
        <row r="240">
          <cell r="I240" t="str">
            <v>Банановый</v>
          </cell>
          <cell r="J240" t="str">
            <v>Голландия</v>
          </cell>
        </row>
        <row r="241">
          <cell r="I241" t="str">
            <v>Вишневый</v>
          </cell>
          <cell r="J241" t="str">
            <v>Голландия</v>
          </cell>
        </row>
        <row r="242">
          <cell r="I242" t="str">
            <v>Какао</v>
          </cell>
          <cell r="J242" t="str">
            <v>Голландия</v>
          </cell>
        </row>
        <row r="243">
          <cell r="I243" t="str">
            <v>Кокосовый</v>
          </cell>
          <cell r="J243" t="str">
            <v>Голландия</v>
          </cell>
        </row>
        <row r="244">
          <cell r="I244" t="str">
            <v>Абрикосовый</v>
          </cell>
          <cell r="J244" t="str">
            <v>Голландия</v>
          </cell>
        </row>
        <row r="245">
          <cell r="I245" t="str">
            <v>Банановый</v>
          </cell>
          <cell r="J245" t="str">
            <v>Голландия</v>
          </cell>
        </row>
        <row r="246">
          <cell r="I246" t="str">
            <v>Вишневый</v>
          </cell>
          <cell r="J246" t="str">
            <v>Голландия</v>
          </cell>
        </row>
        <row r="247">
          <cell r="I247" t="str">
            <v>Какао</v>
          </cell>
          <cell r="J247" t="str">
            <v>Голландия</v>
          </cell>
        </row>
        <row r="248">
          <cell r="I248" t="str">
            <v>Кокосовый</v>
          </cell>
          <cell r="J248" t="str">
            <v>Голландия</v>
          </cell>
        </row>
        <row r="249">
          <cell r="I249" t="str">
            <v>Абрикосовый</v>
          </cell>
          <cell r="J249" t="str">
            <v>Голландия</v>
          </cell>
        </row>
        <row r="250">
          <cell r="I250" t="str">
            <v>Банановый</v>
          </cell>
          <cell r="J250" t="str">
            <v>Голландия</v>
          </cell>
        </row>
        <row r="251">
          <cell r="I251" t="str">
            <v>Вишневый</v>
          </cell>
          <cell r="J251" t="str">
            <v>Голландия</v>
          </cell>
        </row>
        <row r="252">
          <cell r="I252" t="str">
            <v>Какао</v>
          </cell>
          <cell r="J252" t="str">
            <v>Голландия</v>
          </cell>
        </row>
        <row r="253">
          <cell r="I253" t="str">
            <v>Кокосовый</v>
          </cell>
          <cell r="J253" t="str">
            <v>Голландия</v>
          </cell>
        </row>
        <row r="254">
          <cell r="I254" t="str">
            <v>Абрикосовый</v>
          </cell>
          <cell r="J254" t="str">
            <v>Голландия</v>
          </cell>
        </row>
        <row r="255">
          <cell r="I255" t="str">
            <v>Банановый</v>
          </cell>
          <cell r="J255" t="str">
            <v>Голландия</v>
          </cell>
        </row>
        <row r="256">
          <cell r="I256" t="str">
            <v>Вишневый</v>
          </cell>
          <cell r="J256" t="str">
            <v>Голландия</v>
          </cell>
        </row>
        <row r="257">
          <cell r="I257" t="str">
            <v>Какао</v>
          </cell>
          <cell r="J257" t="str">
            <v>Голландия</v>
          </cell>
        </row>
        <row r="258">
          <cell r="I258" t="str">
            <v>Кокосовый</v>
          </cell>
          <cell r="J258" t="str">
            <v>Голландия</v>
          </cell>
        </row>
        <row r="259">
          <cell r="I259" t="str">
            <v>Абрикосовый</v>
          </cell>
          <cell r="J259" t="str">
            <v>Голландия</v>
          </cell>
        </row>
        <row r="260">
          <cell r="I260" t="str">
            <v>Банановый</v>
          </cell>
          <cell r="J260" t="str">
            <v>Голландия</v>
          </cell>
        </row>
        <row r="261">
          <cell r="I261" t="str">
            <v>Вишневый</v>
          </cell>
          <cell r="J261" t="str">
            <v>Голландия</v>
          </cell>
        </row>
        <row r="262">
          <cell r="I262" t="str">
            <v>Какао</v>
          </cell>
          <cell r="J262" t="str">
            <v>Голландия</v>
          </cell>
        </row>
        <row r="263">
          <cell r="I263" t="str">
            <v>Кокосовый</v>
          </cell>
          <cell r="J263" t="str">
            <v>Голландия</v>
          </cell>
        </row>
        <row r="264">
          <cell r="I264" t="str">
            <v>Абрикосовый</v>
          </cell>
          <cell r="J264" t="str">
            <v>Голландия</v>
          </cell>
        </row>
        <row r="265">
          <cell r="I265" t="str">
            <v>Банановый</v>
          </cell>
          <cell r="J265" t="str">
            <v>Голландия</v>
          </cell>
        </row>
        <row r="266">
          <cell r="I266" t="str">
            <v>Вишневый</v>
          </cell>
          <cell r="J266" t="str">
            <v>Голландия</v>
          </cell>
        </row>
        <row r="267">
          <cell r="I267" t="str">
            <v>Какао</v>
          </cell>
          <cell r="J267" t="str">
            <v>Голландия</v>
          </cell>
        </row>
        <row r="268">
          <cell r="I268" t="str">
            <v>Кокосовый</v>
          </cell>
          <cell r="J268" t="str">
            <v>Голландия</v>
          </cell>
        </row>
        <row r="269">
          <cell r="I269" t="str">
            <v>Абрикосовый</v>
          </cell>
          <cell r="J269" t="str">
            <v>Голландия</v>
          </cell>
        </row>
        <row r="270">
          <cell r="I270" t="str">
            <v>Банановый</v>
          </cell>
          <cell r="J270" t="str">
            <v>Голландия</v>
          </cell>
        </row>
        <row r="271">
          <cell r="I271" t="str">
            <v>Вишневый</v>
          </cell>
          <cell r="J271" t="str">
            <v>Голландия</v>
          </cell>
        </row>
        <row r="272">
          <cell r="I272" t="str">
            <v>Какао</v>
          </cell>
          <cell r="J272" t="str">
            <v>Голландия</v>
          </cell>
        </row>
        <row r="273">
          <cell r="I273" t="str">
            <v>Кокосовый</v>
          </cell>
          <cell r="J273" t="str">
            <v>Голландия</v>
          </cell>
        </row>
        <row r="274">
          <cell r="I274" t="str">
            <v>Абрикосовый</v>
          </cell>
          <cell r="J274" t="str">
            <v>Голландия</v>
          </cell>
        </row>
        <row r="275">
          <cell r="I275" t="str">
            <v>Банановый</v>
          </cell>
          <cell r="J275" t="str">
            <v>Голландия</v>
          </cell>
        </row>
        <row r="276">
          <cell r="I276" t="str">
            <v>Вишневый</v>
          </cell>
          <cell r="J276" t="str">
            <v>Голландия</v>
          </cell>
        </row>
        <row r="277">
          <cell r="I277" t="str">
            <v>Какао</v>
          </cell>
          <cell r="J277" t="str">
            <v>Голландия</v>
          </cell>
        </row>
        <row r="278">
          <cell r="I278" t="str">
            <v>Кокосовый</v>
          </cell>
          <cell r="J278" t="str">
            <v>Голландия</v>
          </cell>
        </row>
        <row r="279">
          <cell r="I279" t="str">
            <v>Абрикосовый</v>
          </cell>
          <cell r="J279" t="str">
            <v>Голландия</v>
          </cell>
        </row>
        <row r="280">
          <cell r="I280" t="str">
            <v>Банановый</v>
          </cell>
          <cell r="J280" t="str">
            <v>Голландия</v>
          </cell>
        </row>
        <row r="281">
          <cell r="I281" t="str">
            <v>Вишневый</v>
          </cell>
          <cell r="J281" t="str">
            <v>Голландия</v>
          </cell>
        </row>
        <row r="282">
          <cell r="I282" t="str">
            <v>Какао</v>
          </cell>
          <cell r="J282" t="str">
            <v>Голландия</v>
          </cell>
        </row>
        <row r="283">
          <cell r="I283" t="str">
            <v>Кокосовый</v>
          </cell>
          <cell r="J283" t="str">
            <v>Голландия</v>
          </cell>
        </row>
        <row r="284">
          <cell r="I284" t="str">
            <v>Абрикосовый</v>
          </cell>
          <cell r="J284" t="str">
            <v>Голландия</v>
          </cell>
        </row>
        <row r="285">
          <cell r="I285" t="str">
            <v>Банановый</v>
          </cell>
          <cell r="J285" t="str">
            <v>Голландия</v>
          </cell>
        </row>
        <row r="286">
          <cell r="I286" t="str">
            <v>Вишневый</v>
          </cell>
          <cell r="J286" t="str">
            <v>Голландия</v>
          </cell>
        </row>
        <row r="287">
          <cell r="I287" t="str">
            <v>Какао</v>
          </cell>
          <cell r="J287" t="str">
            <v>Голландия</v>
          </cell>
        </row>
        <row r="288">
          <cell r="I288" t="str">
            <v>Кокосовый</v>
          </cell>
          <cell r="J288" t="str">
            <v>Голландия</v>
          </cell>
        </row>
        <row r="289">
          <cell r="I289" t="str">
            <v>Абрикосовый</v>
          </cell>
          <cell r="J289" t="str">
            <v>Голландия</v>
          </cell>
        </row>
        <row r="290">
          <cell r="I290" t="str">
            <v>Банановый</v>
          </cell>
          <cell r="J290" t="str">
            <v>Голландия</v>
          </cell>
        </row>
        <row r="291">
          <cell r="I291" t="str">
            <v>Вишневый</v>
          </cell>
          <cell r="J291" t="str">
            <v>Голландия</v>
          </cell>
        </row>
        <row r="292">
          <cell r="I292" t="str">
            <v>Какао</v>
          </cell>
          <cell r="J292" t="str">
            <v>Голландия</v>
          </cell>
        </row>
        <row r="293">
          <cell r="I293" t="str">
            <v>Кокосовый</v>
          </cell>
          <cell r="J293" t="str">
            <v>Голландия</v>
          </cell>
        </row>
        <row r="294">
          <cell r="I294" t="str">
            <v>Абрикосовый</v>
          </cell>
          <cell r="J294" t="str">
            <v>Голландия</v>
          </cell>
        </row>
        <row r="295">
          <cell r="I295" t="str">
            <v>Банановый</v>
          </cell>
          <cell r="J295" t="str">
            <v>Голландия</v>
          </cell>
        </row>
        <row r="296">
          <cell r="I296" t="str">
            <v>Вишневый</v>
          </cell>
          <cell r="J296" t="str">
            <v>Голландия</v>
          </cell>
        </row>
        <row r="297">
          <cell r="I297" t="str">
            <v>Какао</v>
          </cell>
          <cell r="J297" t="str">
            <v>Голландия</v>
          </cell>
        </row>
        <row r="298">
          <cell r="I298" t="str">
            <v>Кокосовый</v>
          </cell>
          <cell r="J298" t="str">
            <v>Голландия</v>
          </cell>
        </row>
        <row r="299">
          <cell r="I299" t="str">
            <v>Абрикосовый</v>
          </cell>
          <cell r="J299" t="str">
            <v>Голландия</v>
          </cell>
        </row>
        <row r="300">
          <cell r="I300" t="str">
            <v>Банановый</v>
          </cell>
          <cell r="J300" t="str">
            <v>Голландия</v>
          </cell>
        </row>
        <row r="301">
          <cell r="I301" t="str">
            <v>Вишневый</v>
          </cell>
          <cell r="J301" t="str">
            <v>Голландия</v>
          </cell>
        </row>
        <row r="302">
          <cell r="I302" t="str">
            <v>Какао</v>
          </cell>
          <cell r="J302" t="str">
            <v>Голландия</v>
          </cell>
        </row>
        <row r="303">
          <cell r="I303" t="str">
            <v>Кокосовый</v>
          </cell>
          <cell r="J303" t="str">
            <v>Голландия</v>
          </cell>
        </row>
        <row r="304">
          <cell r="I304" t="str">
            <v>Абрикосовый</v>
          </cell>
          <cell r="J304" t="str">
            <v>Голландия</v>
          </cell>
        </row>
        <row r="305">
          <cell r="I305" t="str">
            <v>Банановый</v>
          </cell>
          <cell r="J305" t="str">
            <v>Голландия</v>
          </cell>
        </row>
        <row r="306">
          <cell r="I306" t="str">
            <v>Вишневый</v>
          </cell>
          <cell r="J306" t="str">
            <v>Голландия</v>
          </cell>
        </row>
        <row r="307">
          <cell r="I307" t="str">
            <v>Какао</v>
          </cell>
          <cell r="J307" t="str">
            <v>Голландия</v>
          </cell>
        </row>
        <row r="308">
          <cell r="I308" t="str">
            <v>Кокосовый</v>
          </cell>
          <cell r="J308" t="str">
            <v>Голландия</v>
          </cell>
        </row>
        <row r="309">
          <cell r="I309" t="str">
            <v>Абрикосовый</v>
          </cell>
          <cell r="J309" t="str">
            <v>Голландия</v>
          </cell>
        </row>
        <row r="310">
          <cell r="I310" t="str">
            <v>Банановый</v>
          </cell>
          <cell r="J310" t="str">
            <v>Голландия</v>
          </cell>
        </row>
        <row r="311">
          <cell r="I311" t="str">
            <v>Вишневый</v>
          </cell>
          <cell r="J311" t="str">
            <v>Голландия</v>
          </cell>
        </row>
        <row r="312">
          <cell r="I312" t="str">
            <v>Какао</v>
          </cell>
          <cell r="J312" t="str">
            <v>Голландия</v>
          </cell>
        </row>
        <row r="313">
          <cell r="I313" t="str">
            <v>Кокосовый</v>
          </cell>
          <cell r="J313" t="str">
            <v>Голландия</v>
          </cell>
        </row>
        <row r="314">
          <cell r="I314" t="str">
            <v>Абрикосовый</v>
          </cell>
          <cell r="J314" t="str">
            <v>Голландия</v>
          </cell>
        </row>
        <row r="315">
          <cell r="I315" t="str">
            <v>Банановый</v>
          </cell>
          <cell r="J315" t="str">
            <v>Голландия</v>
          </cell>
        </row>
        <row r="316">
          <cell r="I316" t="str">
            <v>Вишневый</v>
          </cell>
          <cell r="J316" t="str">
            <v>Голландия</v>
          </cell>
        </row>
        <row r="317">
          <cell r="I317" t="str">
            <v>Какао</v>
          </cell>
          <cell r="J317" t="str">
            <v>Голландия</v>
          </cell>
        </row>
        <row r="318">
          <cell r="I318" t="str">
            <v>Кокосовый</v>
          </cell>
          <cell r="J318" t="str">
            <v>Голландия</v>
          </cell>
        </row>
        <row r="319">
          <cell r="I319" t="str">
            <v>Бушмилс</v>
          </cell>
          <cell r="J319" t="str">
            <v>Ирландия</v>
          </cell>
        </row>
        <row r="320">
          <cell r="I320" t="str">
            <v>Грин Спот</v>
          </cell>
          <cell r="J320" t="str">
            <v>Ирландия</v>
          </cell>
        </row>
        <row r="321">
          <cell r="I321" t="str">
            <v>Джемесон</v>
          </cell>
          <cell r="J321" t="str">
            <v>Ирландия</v>
          </cell>
        </row>
        <row r="322">
          <cell r="I322" t="str">
            <v>Святой Патрик</v>
          </cell>
          <cell r="J322" t="str">
            <v>Ирландия</v>
          </cell>
        </row>
        <row r="323">
          <cell r="I323" t="str">
            <v>Бушмилс</v>
          </cell>
          <cell r="J323" t="str">
            <v>Ирландия</v>
          </cell>
        </row>
        <row r="324">
          <cell r="I324" t="str">
            <v>Грин Спот</v>
          </cell>
          <cell r="J324" t="str">
            <v>Ирландия</v>
          </cell>
        </row>
        <row r="325">
          <cell r="I325" t="str">
            <v>Джемесон</v>
          </cell>
          <cell r="J325" t="str">
            <v>Ирландия</v>
          </cell>
        </row>
        <row r="326">
          <cell r="I326" t="str">
            <v>Святой Патрик</v>
          </cell>
          <cell r="J326" t="str">
            <v>Ирландия</v>
          </cell>
        </row>
        <row r="327">
          <cell r="I327" t="str">
            <v>Бушмилс</v>
          </cell>
          <cell r="J327" t="str">
            <v>Ирландия</v>
          </cell>
        </row>
        <row r="328">
          <cell r="I328" t="str">
            <v>Грин Спот</v>
          </cell>
          <cell r="J328" t="str">
            <v>Ирландия</v>
          </cell>
        </row>
        <row r="329">
          <cell r="I329" t="str">
            <v>Джемесон</v>
          </cell>
          <cell r="J329" t="str">
            <v>Ирландия</v>
          </cell>
        </row>
        <row r="330">
          <cell r="I330" t="str">
            <v>Святой Патрик</v>
          </cell>
          <cell r="J330" t="str">
            <v>Ирландия</v>
          </cell>
        </row>
        <row r="331">
          <cell r="I331" t="str">
            <v>Бушмилс</v>
          </cell>
          <cell r="J331" t="str">
            <v>Ирландия</v>
          </cell>
        </row>
        <row r="332">
          <cell r="I332" t="str">
            <v>Грин Спот</v>
          </cell>
          <cell r="J332" t="str">
            <v>Ирландия</v>
          </cell>
        </row>
        <row r="333">
          <cell r="I333" t="str">
            <v>Джемесон</v>
          </cell>
          <cell r="J333" t="str">
            <v>Ирландия</v>
          </cell>
        </row>
        <row r="334">
          <cell r="I334" t="str">
            <v>Святой Патрик</v>
          </cell>
          <cell r="J334" t="str">
            <v>Ирландия</v>
          </cell>
        </row>
        <row r="335">
          <cell r="I335" t="str">
            <v>Бушмилс</v>
          </cell>
          <cell r="J335" t="str">
            <v>Ирландия</v>
          </cell>
        </row>
        <row r="336">
          <cell r="I336" t="str">
            <v>Грин Спот</v>
          </cell>
          <cell r="J336" t="str">
            <v>Ирландия</v>
          </cell>
        </row>
        <row r="337">
          <cell r="I337" t="str">
            <v>Джемесон</v>
          </cell>
          <cell r="J337" t="str">
            <v>Ирландия</v>
          </cell>
        </row>
        <row r="338">
          <cell r="I338" t="str">
            <v>Святой Патрик</v>
          </cell>
          <cell r="J338" t="str">
            <v>Ирландия</v>
          </cell>
        </row>
        <row r="339">
          <cell r="I339" t="str">
            <v>Бушмилс</v>
          </cell>
          <cell r="J339" t="str">
            <v>Ирландия</v>
          </cell>
        </row>
        <row r="340">
          <cell r="I340" t="str">
            <v>Грин Спот</v>
          </cell>
          <cell r="J340" t="str">
            <v>Ирландия</v>
          </cell>
        </row>
        <row r="341">
          <cell r="I341" t="str">
            <v>Джемесон</v>
          </cell>
          <cell r="J341" t="str">
            <v>Ирландия</v>
          </cell>
        </row>
        <row r="342">
          <cell r="I342" t="str">
            <v>Святой Патрик</v>
          </cell>
          <cell r="J342" t="str">
            <v>Ирландия</v>
          </cell>
        </row>
        <row r="343">
          <cell r="I343" t="str">
            <v>Бушмилс</v>
          </cell>
          <cell r="J343" t="str">
            <v>Ирландия</v>
          </cell>
        </row>
        <row r="344">
          <cell r="I344" t="str">
            <v>Грин Спот</v>
          </cell>
          <cell r="J344" t="str">
            <v>Ирландия</v>
          </cell>
        </row>
        <row r="345">
          <cell r="I345" t="str">
            <v>Джемесон</v>
          </cell>
          <cell r="J345" t="str">
            <v>Ирландия</v>
          </cell>
        </row>
        <row r="346">
          <cell r="I346" t="str">
            <v>Святой Патрик</v>
          </cell>
          <cell r="J346" t="str">
            <v>Ирландия</v>
          </cell>
        </row>
        <row r="347">
          <cell r="I347" t="str">
            <v>Бушмилс</v>
          </cell>
          <cell r="J347" t="str">
            <v>Ирландия</v>
          </cell>
        </row>
        <row r="348">
          <cell r="I348" t="str">
            <v>Грин Спот</v>
          </cell>
          <cell r="J348" t="str">
            <v>Ирландия</v>
          </cell>
        </row>
        <row r="349">
          <cell r="I349" t="str">
            <v>Джемесон</v>
          </cell>
          <cell r="J349" t="str">
            <v>Ирландия</v>
          </cell>
        </row>
        <row r="350">
          <cell r="I350" t="str">
            <v>Святой Патрик</v>
          </cell>
          <cell r="J350" t="str">
            <v>Ирландия</v>
          </cell>
        </row>
        <row r="351">
          <cell r="I351" t="str">
            <v>Бушмилс</v>
          </cell>
          <cell r="J351" t="str">
            <v>Ирландия</v>
          </cell>
        </row>
        <row r="352">
          <cell r="I352" t="str">
            <v>Грин Спот</v>
          </cell>
          <cell r="J352" t="str">
            <v>Ирландия</v>
          </cell>
        </row>
        <row r="353">
          <cell r="I353" t="str">
            <v>Джемесон</v>
          </cell>
          <cell r="J353" t="str">
            <v>Ирландия</v>
          </cell>
        </row>
        <row r="354">
          <cell r="I354" t="str">
            <v>Святой Патрик</v>
          </cell>
          <cell r="J354" t="str">
            <v>Ирландия</v>
          </cell>
        </row>
        <row r="355">
          <cell r="I355" t="str">
            <v>Бушмилс</v>
          </cell>
          <cell r="J355" t="str">
            <v>Ирландия</v>
          </cell>
        </row>
        <row r="356">
          <cell r="I356" t="str">
            <v>Грин Спот</v>
          </cell>
          <cell r="J356" t="str">
            <v>Ирландия</v>
          </cell>
        </row>
        <row r="357">
          <cell r="I357" t="str">
            <v>Джемесон</v>
          </cell>
          <cell r="J357" t="str">
            <v>Ирландия</v>
          </cell>
        </row>
        <row r="358">
          <cell r="I358" t="str">
            <v>Святой Патрик</v>
          </cell>
          <cell r="J358" t="str">
            <v>Ирландия</v>
          </cell>
        </row>
        <row r="359">
          <cell r="I359" t="str">
            <v>Бушмилс</v>
          </cell>
          <cell r="J359" t="str">
            <v>Ирландия</v>
          </cell>
        </row>
        <row r="360">
          <cell r="I360" t="str">
            <v>Грин Спот</v>
          </cell>
          <cell r="J360" t="str">
            <v>Ирландия</v>
          </cell>
        </row>
        <row r="361">
          <cell r="I361" t="str">
            <v>Джемесон</v>
          </cell>
          <cell r="J361" t="str">
            <v>Ирландия</v>
          </cell>
        </row>
        <row r="362">
          <cell r="I362" t="str">
            <v>Святой Патрик</v>
          </cell>
          <cell r="J362" t="str">
            <v>Ирландия</v>
          </cell>
        </row>
        <row r="363">
          <cell r="I363" t="str">
            <v>Бушмилс</v>
          </cell>
          <cell r="J363" t="str">
            <v>Ирландия</v>
          </cell>
        </row>
        <row r="364">
          <cell r="I364" t="str">
            <v>Грин Спот</v>
          </cell>
          <cell r="J364" t="str">
            <v>Ирландия</v>
          </cell>
        </row>
        <row r="365">
          <cell r="I365" t="str">
            <v>Джемесон</v>
          </cell>
          <cell r="J365" t="str">
            <v>Ирландия</v>
          </cell>
        </row>
        <row r="366">
          <cell r="I366" t="str">
            <v>Святой Патрик</v>
          </cell>
          <cell r="J366" t="str">
            <v>Ирландия</v>
          </cell>
        </row>
        <row r="367">
          <cell r="I367" t="str">
            <v>Бушмилс</v>
          </cell>
          <cell r="J367" t="str">
            <v>Ирландия</v>
          </cell>
        </row>
        <row r="368">
          <cell r="I368" t="str">
            <v>Грин Спот</v>
          </cell>
          <cell r="J368" t="str">
            <v>Ирландия</v>
          </cell>
        </row>
        <row r="369">
          <cell r="I369" t="str">
            <v>Джемесон</v>
          </cell>
          <cell r="J369" t="str">
            <v>Ирландия</v>
          </cell>
        </row>
        <row r="370">
          <cell r="I370" t="str">
            <v>Святой Патрик</v>
          </cell>
          <cell r="J370" t="str">
            <v>Ирландия</v>
          </cell>
        </row>
        <row r="371">
          <cell r="I371" t="str">
            <v>Бушмилс</v>
          </cell>
          <cell r="J371" t="str">
            <v>Ирландия</v>
          </cell>
        </row>
        <row r="372">
          <cell r="I372" t="str">
            <v>Грин Спот</v>
          </cell>
          <cell r="J372" t="str">
            <v>Ирландия</v>
          </cell>
        </row>
        <row r="373">
          <cell r="I373" t="str">
            <v>Джемесон</v>
          </cell>
          <cell r="J373" t="str">
            <v>Ирландия</v>
          </cell>
        </row>
        <row r="374">
          <cell r="I374" t="str">
            <v>Святой Патрик</v>
          </cell>
          <cell r="J374" t="str">
            <v>Ирландия</v>
          </cell>
        </row>
        <row r="375">
          <cell r="I375" t="str">
            <v>Бушмилс</v>
          </cell>
          <cell r="J375" t="str">
            <v>Ирландия</v>
          </cell>
        </row>
        <row r="376">
          <cell r="I376" t="str">
            <v>Грин Спот</v>
          </cell>
          <cell r="J376" t="str">
            <v>Ирландия</v>
          </cell>
        </row>
        <row r="377">
          <cell r="I377" t="str">
            <v>Джемесон</v>
          </cell>
          <cell r="J377" t="str">
            <v>Ирландия</v>
          </cell>
        </row>
        <row r="378">
          <cell r="I378" t="str">
            <v>Святой Патрик</v>
          </cell>
          <cell r="J378" t="str">
            <v>Ирландия</v>
          </cell>
        </row>
        <row r="379">
          <cell r="I379" t="str">
            <v>Бушмилс</v>
          </cell>
          <cell r="J379" t="str">
            <v>Ирландия</v>
          </cell>
        </row>
        <row r="380">
          <cell r="I380" t="str">
            <v>Грин Спот</v>
          </cell>
          <cell r="J380" t="str">
            <v>Ирландия</v>
          </cell>
        </row>
        <row r="381">
          <cell r="I381" t="str">
            <v>Джемесон</v>
          </cell>
          <cell r="J381" t="str">
            <v>Ирландия</v>
          </cell>
        </row>
        <row r="382">
          <cell r="I382" t="str">
            <v>Святой Патрик</v>
          </cell>
          <cell r="J382" t="str">
            <v>Ирландия</v>
          </cell>
        </row>
        <row r="383">
          <cell r="I383" t="str">
            <v>Бушмилс</v>
          </cell>
          <cell r="J383" t="str">
            <v>Ирландия</v>
          </cell>
        </row>
        <row r="384">
          <cell r="I384" t="str">
            <v>Грин Спот</v>
          </cell>
          <cell r="J384" t="str">
            <v>Ирландия</v>
          </cell>
        </row>
        <row r="385">
          <cell r="I385" t="str">
            <v>Джемесон</v>
          </cell>
          <cell r="J385" t="str">
            <v>Ирландия</v>
          </cell>
        </row>
        <row r="386">
          <cell r="I386" t="str">
            <v>Святой Патрик</v>
          </cell>
          <cell r="J386" t="str">
            <v>Ирландия</v>
          </cell>
        </row>
        <row r="387">
          <cell r="I387" t="str">
            <v>Бушмилс</v>
          </cell>
          <cell r="J387" t="str">
            <v>Ирландия</v>
          </cell>
        </row>
        <row r="388">
          <cell r="I388" t="str">
            <v>Грин Спот</v>
          </cell>
          <cell r="J388" t="str">
            <v>Ирландия</v>
          </cell>
        </row>
        <row r="389">
          <cell r="I389" t="str">
            <v>Джемесон</v>
          </cell>
          <cell r="J389" t="str">
            <v>Ирландия</v>
          </cell>
        </row>
        <row r="390">
          <cell r="I390" t="str">
            <v>Святой Патрик</v>
          </cell>
          <cell r="J390" t="str">
            <v>Ирландия</v>
          </cell>
        </row>
        <row r="391">
          <cell r="I391" t="str">
            <v>Бушмилс</v>
          </cell>
          <cell r="J391" t="str">
            <v>Ирландия</v>
          </cell>
        </row>
        <row r="392">
          <cell r="I392" t="str">
            <v>Грин Спот</v>
          </cell>
          <cell r="J392" t="str">
            <v>Ирландия</v>
          </cell>
        </row>
        <row r="393">
          <cell r="I393" t="str">
            <v>Джемесон</v>
          </cell>
          <cell r="J393" t="str">
            <v>Ирландия</v>
          </cell>
        </row>
        <row r="394">
          <cell r="I394" t="str">
            <v>Святой Патрик</v>
          </cell>
          <cell r="J394" t="str">
            <v>Ирландия</v>
          </cell>
        </row>
        <row r="395">
          <cell r="I395" t="str">
            <v>Бушмилс</v>
          </cell>
          <cell r="J395" t="str">
            <v>Ирландия</v>
          </cell>
        </row>
        <row r="396">
          <cell r="I396" t="str">
            <v>Грин Спот</v>
          </cell>
          <cell r="J396" t="str">
            <v>Ирландия</v>
          </cell>
        </row>
        <row r="397">
          <cell r="I397" t="str">
            <v>Джемесон</v>
          </cell>
          <cell r="J397" t="str">
            <v>Ирландия</v>
          </cell>
        </row>
        <row r="398">
          <cell r="I398" t="str">
            <v>Святой Патрик</v>
          </cell>
          <cell r="J398" t="str">
            <v>Ирландия</v>
          </cell>
        </row>
        <row r="399">
          <cell r="I399" t="str">
            <v>Бушмилс</v>
          </cell>
          <cell r="J399" t="str">
            <v>Ирландия</v>
          </cell>
        </row>
        <row r="400">
          <cell r="I400" t="str">
            <v>Грин Спот</v>
          </cell>
          <cell r="J400" t="str">
            <v>Ирландия</v>
          </cell>
        </row>
        <row r="401">
          <cell r="I401" t="str">
            <v>Джемесон</v>
          </cell>
          <cell r="J401" t="str">
            <v>Ирландия</v>
          </cell>
        </row>
        <row r="402">
          <cell r="I402" t="str">
            <v>Святой Патрик</v>
          </cell>
          <cell r="J402" t="str">
            <v>Ирландия</v>
          </cell>
        </row>
        <row r="403">
          <cell r="I403" t="str">
            <v>Бушмилс</v>
          </cell>
          <cell r="J403" t="str">
            <v>Ирландия</v>
          </cell>
        </row>
        <row r="404">
          <cell r="I404" t="str">
            <v>Грин Спот</v>
          </cell>
          <cell r="J404" t="str">
            <v>Ирландия</v>
          </cell>
        </row>
        <row r="405">
          <cell r="I405" t="str">
            <v>Джемесон</v>
          </cell>
          <cell r="J405" t="str">
            <v>Ирландия</v>
          </cell>
        </row>
        <row r="406">
          <cell r="I406" t="str">
            <v>Святой Патрик</v>
          </cell>
          <cell r="J406" t="str">
            <v>Ирландия</v>
          </cell>
        </row>
        <row r="407">
          <cell r="I407" t="str">
            <v>Бушмилс</v>
          </cell>
          <cell r="J407" t="str">
            <v>Ирландия</v>
          </cell>
        </row>
        <row r="408">
          <cell r="I408" t="str">
            <v>Грин Спот</v>
          </cell>
          <cell r="J408" t="str">
            <v>Ирландия</v>
          </cell>
        </row>
        <row r="409">
          <cell r="I409" t="str">
            <v>Джемесон</v>
          </cell>
          <cell r="J409" t="str">
            <v>Ирландия</v>
          </cell>
        </row>
        <row r="410">
          <cell r="I410" t="str">
            <v>Святой Патрик</v>
          </cell>
          <cell r="J410" t="str">
            <v>Ирландия</v>
          </cell>
        </row>
        <row r="411">
          <cell r="I411" t="str">
            <v>Бушмилс</v>
          </cell>
          <cell r="J411" t="str">
            <v>Ирландия</v>
          </cell>
        </row>
        <row r="412">
          <cell r="I412" t="str">
            <v>Грин Спот</v>
          </cell>
          <cell r="J412" t="str">
            <v>Ирландия</v>
          </cell>
        </row>
        <row r="413">
          <cell r="I413" t="str">
            <v>Джемесон</v>
          </cell>
          <cell r="J413" t="str">
            <v>Ирландия</v>
          </cell>
        </row>
        <row r="414">
          <cell r="I414" t="str">
            <v>Святой Патрик</v>
          </cell>
          <cell r="J414" t="str">
            <v>Ирландия</v>
          </cell>
        </row>
        <row r="415">
          <cell r="I415" t="str">
            <v xml:space="preserve">Джандуйа Шоколадный </v>
          </cell>
          <cell r="J415" t="str">
            <v>Италия</v>
          </cell>
        </row>
        <row r="416">
          <cell r="I416" t="str">
            <v>Лимончелло</v>
          </cell>
          <cell r="J416" t="str">
            <v>Италия</v>
          </cell>
        </row>
        <row r="417">
          <cell r="I417" t="str">
            <v xml:space="preserve">Самбука Ди Канале </v>
          </cell>
          <cell r="J417" t="str">
            <v>Италия</v>
          </cell>
        </row>
        <row r="418">
          <cell r="I418" t="str">
            <v>Соренто</v>
          </cell>
          <cell r="J418" t="str">
            <v>Италия</v>
          </cell>
        </row>
        <row r="419">
          <cell r="I419" t="str">
            <v xml:space="preserve">Джандуйа Шоколадный </v>
          </cell>
          <cell r="J419" t="str">
            <v>Италия</v>
          </cell>
        </row>
        <row r="420">
          <cell r="I420" t="str">
            <v>Лимончелло</v>
          </cell>
          <cell r="J420" t="str">
            <v>Италия</v>
          </cell>
        </row>
        <row r="421">
          <cell r="I421" t="str">
            <v xml:space="preserve">Самбука Ди Канале </v>
          </cell>
          <cell r="J421" t="str">
            <v>Италия</v>
          </cell>
        </row>
        <row r="422">
          <cell r="I422" t="str">
            <v>Соренто</v>
          </cell>
          <cell r="J422" t="str">
            <v>Италия</v>
          </cell>
        </row>
        <row r="423">
          <cell r="I423" t="str">
            <v xml:space="preserve">Джандуйа Шоколадный </v>
          </cell>
          <cell r="J423" t="str">
            <v>Италия</v>
          </cell>
        </row>
        <row r="424">
          <cell r="I424" t="str">
            <v>Лимончелло</v>
          </cell>
          <cell r="J424" t="str">
            <v>Италия</v>
          </cell>
        </row>
        <row r="425">
          <cell r="I425" t="str">
            <v xml:space="preserve">Самбука Ди Канале </v>
          </cell>
          <cell r="J425" t="str">
            <v>Италия</v>
          </cell>
        </row>
        <row r="426">
          <cell r="I426" t="str">
            <v>Соренто</v>
          </cell>
          <cell r="J426" t="str">
            <v>Италия</v>
          </cell>
        </row>
        <row r="427">
          <cell r="I427" t="str">
            <v xml:space="preserve">Джандуйа Шоколадный </v>
          </cell>
          <cell r="J427" t="str">
            <v>Италия</v>
          </cell>
        </row>
        <row r="428">
          <cell r="I428" t="str">
            <v>Лимончелло</v>
          </cell>
          <cell r="J428" t="str">
            <v>Италия</v>
          </cell>
        </row>
        <row r="429">
          <cell r="I429" t="str">
            <v xml:space="preserve">Самбука Ди Канале </v>
          </cell>
          <cell r="J429" t="str">
            <v>Италия</v>
          </cell>
        </row>
        <row r="430">
          <cell r="I430" t="str">
            <v>Соренто</v>
          </cell>
          <cell r="J430" t="str">
            <v>Италия</v>
          </cell>
        </row>
        <row r="431">
          <cell r="I431" t="str">
            <v xml:space="preserve">Джандуйа Шоколадный </v>
          </cell>
          <cell r="J431" t="str">
            <v>Италия</v>
          </cell>
        </row>
        <row r="432">
          <cell r="I432" t="str">
            <v>Лимончелло</v>
          </cell>
          <cell r="J432" t="str">
            <v>Италия</v>
          </cell>
        </row>
        <row r="433">
          <cell r="I433" t="str">
            <v xml:space="preserve">Самбука Ди Канале </v>
          </cell>
          <cell r="J433" t="str">
            <v>Италия</v>
          </cell>
        </row>
        <row r="434">
          <cell r="I434" t="str">
            <v>Соренто</v>
          </cell>
          <cell r="J434" t="str">
            <v>Италия</v>
          </cell>
        </row>
        <row r="435">
          <cell r="I435" t="str">
            <v xml:space="preserve">Джандуйа Шоколадный </v>
          </cell>
          <cell r="J435" t="str">
            <v>Италия</v>
          </cell>
        </row>
        <row r="436">
          <cell r="I436" t="str">
            <v>Лимончелло</v>
          </cell>
          <cell r="J436" t="str">
            <v>Италия</v>
          </cell>
        </row>
        <row r="437">
          <cell r="I437" t="str">
            <v xml:space="preserve">Самбука Ди Канале </v>
          </cell>
          <cell r="J437" t="str">
            <v>Италия</v>
          </cell>
        </row>
        <row r="438">
          <cell r="I438" t="str">
            <v>Соренто</v>
          </cell>
          <cell r="J438" t="str">
            <v>Италия</v>
          </cell>
        </row>
        <row r="439">
          <cell r="I439" t="str">
            <v xml:space="preserve">Джандуйа Шоколадный </v>
          </cell>
          <cell r="J439" t="str">
            <v>Италия</v>
          </cell>
        </row>
        <row r="440">
          <cell r="I440" t="str">
            <v>Лимончелло</v>
          </cell>
          <cell r="J440" t="str">
            <v>Италия</v>
          </cell>
        </row>
        <row r="441">
          <cell r="I441" t="str">
            <v xml:space="preserve">Самбука Ди Канале </v>
          </cell>
          <cell r="J441" t="str">
            <v>Италия</v>
          </cell>
        </row>
        <row r="442">
          <cell r="I442" t="str">
            <v>Соренто</v>
          </cell>
          <cell r="J442" t="str">
            <v>Италия</v>
          </cell>
        </row>
        <row r="443">
          <cell r="I443" t="str">
            <v xml:space="preserve">Джандуйа Шоколадный </v>
          </cell>
          <cell r="J443" t="str">
            <v>Италия</v>
          </cell>
        </row>
        <row r="444">
          <cell r="I444" t="str">
            <v>Лимончелло</v>
          </cell>
          <cell r="J444" t="str">
            <v>Италия</v>
          </cell>
        </row>
        <row r="445">
          <cell r="I445" t="str">
            <v xml:space="preserve">Самбука Ди Канале </v>
          </cell>
          <cell r="J445" t="str">
            <v>Италия</v>
          </cell>
        </row>
        <row r="446">
          <cell r="I446" t="str">
            <v>Соренто</v>
          </cell>
          <cell r="J446" t="str">
            <v>Италия</v>
          </cell>
        </row>
        <row r="447">
          <cell r="I447" t="str">
            <v xml:space="preserve">Джандуйа Шоколадный </v>
          </cell>
          <cell r="J447" t="str">
            <v>Италия</v>
          </cell>
        </row>
        <row r="448">
          <cell r="I448" t="str">
            <v>Лимончелло</v>
          </cell>
          <cell r="J448" t="str">
            <v>Италия</v>
          </cell>
        </row>
        <row r="449">
          <cell r="I449" t="str">
            <v xml:space="preserve">Самбука Ди Канале </v>
          </cell>
          <cell r="J449" t="str">
            <v>Италия</v>
          </cell>
        </row>
        <row r="450">
          <cell r="I450" t="str">
            <v>Соренто</v>
          </cell>
          <cell r="J450" t="str">
            <v>Италия</v>
          </cell>
        </row>
        <row r="451">
          <cell r="I451" t="str">
            <v xml:space="preserve">Джандуйа Шоколадный </v>
          </cell>
          <cell r="J451" t="str">
            <v>Италия</v>
          </cell>
        </row>
        <row r="452">
          <cell r="I452" t="str">
            <v>Лимончелло</v>
          </cell>
          <cell r="J452" t="str">
            <v>Италия</v>
          </cell>
        </row>
        <row r="453">
          <cell r="I453" t="str">
            <v xml:space="preserve">Самбука Ди Канале </v>
          </cell>
          <cell r="J453" t="str">
            <v>Италия</v>
          </cell>
        </row>
        <row r="454">
          <cell r="I454" t="str">
            <v>Соренто</v>
          </cell>
          <cell r="J454" t="str">
            <v>Италия</v>
          </cell>
        </row>
        <row r="455">
          <cell r="I455" t="str">
            <v xml:space="preserve">Джандуйа Шоколадный </v>
          </cell>
          <cell r="J455" t="str">
            <v>Италия</v>
          </cell>
        </row>
        <row r="456">
          <cell r="I456" t="str">
            <v>Лимончелло</v>
          </cell>
          <cell r="J456" t="str">
            <v>Италия</v>
          </cell>
        </row>
        <row r="457">
          <cell r="I457" t="str">
            <v xml:space="preserve">Самбука Ди Канале </v>
          </cell>
          <cell r="J457" t="str">
            <v>Италия</v>
          </cell>
        </row>
        <row r="458">
          <cell r="I458" t="str">
            <v>Соренто</v>
          </cell>
          <cell r="J458" t="str">
            <v>Италия</v>
          </cell>
        </row>
        <row r="459">
          <cell r="I459" t="str">
            <v xml:space="preserve">Джандуйа Шоколадный </v>
          </cell>
          <cell r="J459" t="str">
            <v>Италия</v>
          </cell>
        </row>
        <row r="460">
          <cell r="I460" t="str">
            <v>Лимончелло</v>
          </cell>
          <cell r="J460" t="str">
            <v>Италия</v>
          </cell>
        </row>
        <row r="461">
          <cell r="I461" t="str">
            <v xml:space="preserve">Самбука Ди Канале </v>
          </cell>
          <cell r="J461" t="str">
            <v>Италия</v>
          </cell>
        </row>
        <row r="462">
          <cell r="I462" t="str">
            <v>Соренто</v>
          </cell>
          <cell r="J462" t="str">
            <v>Италия</v>
          </cell>
        </row>
        <row r="463">
          <cell r="I463" t="str">
            <v xml:space="preserve">Джандуйа Шоколадный </v>
          </cell>
          <cell r="J463" t="str">
            <v>Италия</v>
          </cell>
        </row>
        <row r="464">
          <cell r="I464" t="str">
            <v>Лимончелло</v>
          </cell>
          <cell r="J464" t="str">
            <v>Италия</v>
          </cell>
        </row>
        <row r="465">
          <cell r="I465" t="str">
            <v xml:space="preserve">Самбука Ди Канале </v>
          </cell>
          <cell r="J465" t="str">
            <v>Италия</v>
          </cell>
        </row>
        <row r="466">
          <cell r="I466" t="str">
            <v>Соренто</v>
          </cell>
          <cell r="J466" t="str">
            <v>Италия</v>
          </cell>
        </row>
        <row r="467">
          <cell r="I467" t="str">
            <v xml:space="preserve">Джандуйа Шоколадный </v>
          </cell>
          <cell r="J467" t="str">
            <v>Италия</v>
          </cell>
        </row>
        <row r="468">
          <cell r="I468" t="str">
            <v>Лимончелло</v>
          </cell>
          <cell r="J468" t="str">
            <v>Италия</v>
          </cell>
        </row>
        <row r="469">
          <cell r="I469" t="str">
            <v xml:space="preserve">Самбука Ди Канале </v>
          </cell>
          <cell r="J469" t="str">
            <v>Италия</v>
          </cell>
        </row>
        <row r="470">
          <cell r="I470" t="str">
            <v>Соренто</v>
          </cell>
          <cell r="J470" t="str">
            <v>Италия</v>
          </cell>
        </row>
        <row r="471">
          <cell r="I471" t="str">
            <v xml:space="preserve">Джандуйа Шоколадный </v>
          </cell>
          <cell r="J471" t="str">
            <v>Италия</v>
          </cell>
        </row>
        <row r="472">
          <cell r="I472" t="str">
            <v>Лимончелло</v>
          </cell>
          <cell r="J472" t="str">
            <v>Италия</v>
          </cell>
        </row>
        <row r="473">
          <cell r="I473" t="str">
            <v xml:space="preserve">Самбука Ди Канале </v>
          </cell>
          <cell r="J473" t="str">
            <v>Италия</v>
          </cell>
        </row>
        <row r="474">
          <cell r="I474" t="str">
            <v>Соренто</v>
          </cell>
          <cell r="J474" t="str">
            <v>Италия</v>
          </cell>
        </row>
        <row r="475">
          <cell r="I475" t="str">
            <v xml:space="preserve">Джандуйа Шоколадный </v>
          </cell>
          <cell r="J475" t="str">
            <v>Италия</v>
          </cell>
        </row>
        <row r="476">
          <cell r="I476" t="str">
            <v>Лимончелло</v>
          </cell>
          <cell r="J476" t="str">
            <v>Италия</v>
          </cell>
        </row>
        <row r="477">
          <cell r="I477" t="str">
            <v xml:space="preserve">Самбука Ди Канале </v>
          </cell>
          <cell r="J477" t="str">
            <v>Италия</v>
          </cell>
        </row>
        <row r="478">
          <cell r="I478" t="str">
            <v>Соренто</v>
          </cell>
          <cell r="J478" t="str">
            <v>Италия</v>
          </cell>
        </row>
        <row r="479">
          <cell r="I479" t="str">
            <v xml:space="preserve">Джандуйа Шоколадный </v>
          </cell>
          <cell r="J479" t="str">
            <v>Италия</v>
          </cell>
        </row>
        <row r="480">
          <cell r="I480" t="str">
            <v>Лимончелло</v>
          </cell>
          <cell r="J480" t="str">
            <v>Италия</v>
          </cell>
        </row>
        <row r="481">
          <cell r="I481" t="str">
            <v xml:space="preserve">Самбука Ди Канале </v>
          </cell>
          <cell r="J481" t="str">
            <v>Италия</v>
          </cell>
        </row>
        <row r="482">
          <cell r="I482" t="str">
            <v>Соренто</v>
          </cell>
          <cell r="J482" t="str">
            <v>Италия</v>
          </cell>
        </row>
        <row r="483">
          <cell r="I483" t="str">
            <v xml:space="preserve">Джандуйа Шоколадный </v>
          </cell>
          <cell r="J483" t="str">
            <v>Италия</v>
          </cell>
        </row>
        <row r="484">
          <cell r="I484" t="str">
            <v>Лимончелло</v>
          </cell>
          <cell r="J484" t="str">
            <v>Италия</v>
          </cell>
        </row>
        <row r="485">
          <cell r="I485" t="str">
            <v xml:space="preserve">Самбука Ди Канале </v>
          </cell>
          <cell r="J485" t="str">
            <v>Италия</v>
          </cell>
        </row>
        <row r="486">
          <cell r="I486" t="str">
            <v>Соренто</v>
          </cell>
          <cell r="J486" t="str">
            <v>Италия</v>
          </cell>
        </row>
        <row r="487">
          <cell r="I487" t="str">
            <v xml:space="preserve">Джандуйа Шоколадный </v>
          </cell>
          <cell r="J487" t="str">
            <v>Италия</v>
          </cell>
        </row>
        <row r="488">
          <cell r="I488" t="str">
            <v>Лимончелло</v>
          </cell>
          <cell r="J488" t="str">
            <v>Италия</v>
          </cell>
        </row>
        <row r="489">
          <cell r="I489" t="str">
            <v xml:space="preserve">Самбука Ди Канале </v>
          </cell>
          <cell r="J489" t="str">
            <v>Италия</v>
          </cell>
        </row>
        <row r="490">
          <cell r="I490" t="str">
            <v>Соренто</v>
          </cell>
          <cell r="J490" t="str">
            <v>Италия</v>
          </cell>
        </row>
        <row r="491">
          <cell r="I491" t="str">
            <v xml:space="preserve">Джандуйа Шоколадный </v>
          </cell>
          <cell r="J491" t="str">
            <v>Италия</v>
          </cell>
        </row>
        <row r="492">
          <cell r="I492" t="str">
            <v>Лимончелло</v>
          </cell>
          <cell r="J492" t="str">
            <v>Италия</v>
          </cell>
        </row>
        <row r="493">
          <cell r="I493" t="str">
            <v xml:space="preserve">Самбука Ди Канале </v>
          </cell>
          <cell r="J493" t="str">
            <v>Италия</v>
          </cell>
        </row>
        <row r="494">
          <cell r="I494" t="str">
            <v>Соренто</v>
          </cell>
          <cell r="J494" t="str">
            <v>Италия</v>
          </cell>
        </row>
        <row r="495">
          <cell r="I495" t="str">
            <v xml:space="preserve">Джандуйа Шоколадный </v>
          </cell>
          <cell r="J495" t="str">
            <v>Италия</v>
          </cell>
        </row>
        <row r="496">
          <cell r="I496" t="str">
            <v>Лимончелло</v>
          </cell>
          <cell r="J496" t="str">
            <v>Италия</v>
          </cell>
        </row>
        <row r="497">
          <cell r="I497" t="str">
            <v xml:space="preserve">Самбука Ди Канале </v>
          </cell>
          <cell r="J497" t="str">
            <v>Италия</v>
          </cell>
        </row>
        <row r="498">
          <cell r="I498" t="str">
            <v>Соренто</v>
          </cell>
          <cell r="J498" t="str">
            <v>Италия</v>
          </cell>
        </row>
        <row r="499">
          <cell r="I499" t="str">
            <v xml:space="preserve">Джандуйа Шоколадный </v>
          </cell>
          <cell r="J499" t="str">
            <v>Италия</v>
          </cell>
        </row>
        <row r="500">
          <cell r="I500" t="str">
            <v>Лимончелло</v>
          </cell>
          <cell r="J500" t="str">
            <v>Италия</v>
          </cell>
        </row>
        <row r="501">
          <cell r="I501" t="str">
            <v xml:space="preserve">Самбука Ди Канале </v>
          </cell>
          <cell r="J501" t="str">
            <v>Италия</v>
          </cell>
        </row>
        <row r="502">
          <cell r="I502" t="str">
            <v>Соренто</v>
          </cell>
          <cell r="J502" t="str">
            <v>Италия</v>
          </cell>
        </row>
        <row r="503">
          <cell r="I503" t="str">
            <v xml:space="preserve">Джандуйа Шоколадный </v>
          </cell>
          <cell r="J503" t="str">
            <v>Италия</v>
          </cell>
        </row>
        <row r="504">
          <cell r="I504" t="str">
            <v>Лимончелло</v>
          </cell>
          <cell r="J504" t="str">
            <v>Италия</v>
          </cell>
        </row>
        <row r="505">
          <cell r="I505" t="str">
            <v xml:space="preserve">Самбука Ди Канале </v>
          </cell>
          <cell r="J505" t="str">
            <v>Италия</v>
          </cell>
        </row>
        <row r="506">
          <cell r="I506" t="str">
            <v>Соренто</v>
          </cell>
          <cell r="J506" t="str">
            <v>Италия</v>
          </cell>
        </row>
        <row r="507">
          <cell r="I507" t="str">
            <v xml:space="preserve">Джандуйа Шоколадный </v>
          </cell>
          <cell r="J507" t="str">
            <v>Италия</v>
          </cell>
        </row>
        <row r="508">
          <cell r="I508" t="str">
            <v>Лимончелло</v>
          </cell>
          <cell r="J508" t="str">
            <v>Италия</v>
          </cell>
        </row>
        <row r="509">
          <cell r="I509" t="str">
            <v xml:space="preserve">Самбука Ди Канале </v>
          </cell>
          <cell r="J509" t="str">
            <v>Италия</v>
          </cell>
        </row>
        <row r="510">
          <cell r="I510" t="str">
            <v>Соренто</v>
          </cell>
          <cell r="J510" t="str">
            <v>Италия</v>
          </cell>
        </row>
        <row r="511">
          <cell r="I511" t="str">
            <v>Беленькая</v>
          </cell>
          <cell r="J511" t="str">
            <v>Россия</v>
          </cell>
        </row>
        <row r="512">
          <cell r="I512" t="str">
            <v>Мягков</v>
          </cell>
          <cell r="J512" t="str">
            <v>Россия</v>
          </cell>
        </row>
        <row r="513">
          <cell r="I513" t="str">
            <v>Русский лед</v>
          </cell>
          <cell r="J513" t="str">
            <v>Россия</v>
          </cell>
        </row>
        <row r="514">
          <cell r="I514" t="str">
            <v>Аврора</v>
          </cell>
          <cell r="J514" t="str">
            <v>Россия</v>
          </cell>
        </row>
        <row r="515">
          <cell r="I515" t="str">
            <v>Русский стандарт</v>
          </cell>
          <cell r="J515" t="str">
            <v>Россия</v>
          </cell>
        </row>
        <row r="516">
          <cell r="I516" t="str">
            <v>Славянская</v>
          </cell>
          <cell r="J516" t="str">
            <v>Россия</v>
          </cell>
        </row>
        <row r="517">
          <cell r="I517" t="str">
            <v>Бержерак</v>
          </cell>
          <cell r="J517" t="str">
            <v>Россия</v>
          </cell>
        </row>
        <row r="518">
          <cell r="I518" t="str">
            <v>Золотые купола</v>
          </cell>
          <cell r="J518" t="str">
            <v>Россия</v>
          </cell>
        </row>
        <row r="519">
          <cell r="I519" t="str">
            <v>Старый город</v>
          </cell>
          <cell r="J519" t="str">
            <v>Россия</v>
          </cell>
        </row>
        <row r="520">
          <cell r="I520" t="str">
            <v>Демидов</v>
          </cell>
          <cell r="J520" t="str">
            <v>Россия</v>
          </cell>
        </row>
        <row r="521">
          <cell r="I521" t="str">
            <v>Беленькая</v>
          </cell>
          <cell r="J521" t="str">
            <v>Россия</v>
          </cell>
        </row>
        <row r="522">
          <cell r="I522" t="str">
            <v>Мягков</v>
          </cell>
          <cell r="J522" t="str">
            <v>Россия</v>
          </cell>
        </row>
        <row r="523">
          <cell r="I523" t="str">
            <v>Русский лед</v>
          </cell>
          <cell r="J523" t="str">
            <v>Россия</v>
          </cell>
        </row>
        <row r="524">
          <cell r="I524" t="str">
            <v>Аврора</v>
          </cell>
          <cell r="J524" t="str">
            <v>Россия</v>
          </cell>
        </row>
        <row r="525">
          <cell r="I525" t="str">
            <v>Русский стандарт</v>
          </cell>
          <cell r="J525" t="str">
            <v>Россия</v>
          </cell>
        </row>
        <row r="526">
          <cell r="I526" t="str">
            <v>Славянская</v>
          </cell>
          <cell r="J526" t="str">
            <v>Россия</v>
          </cell>
        </row>
        <row r="527">
          <cell r="I527" t="str">
            <v>Бержерак</v>
          </cell>
          <cell r="J527" t="str">
            <v>Россия</v>
          </cell>
        </row>
        <row r="528">
          <cell r="I528" t="str">
            <v>Золотые купола</v>
          </cell>
          <cell r="J528" t="str">
            <v>Россия</v>
          </cell>
        </row>
        <row r="529">
          <cell r="I529" t="str">
            <v>Старый город</v>
          </cell>
          <cell r="J529" t="str">
            <v>Россия</v>
          </cell>
        </row>
        <row r="530">
          <cell r="I530" t="str">
            <v>Демидов</v>
          </cell>
          <cell r="J530" t="str">
            <v>Россия</v>
          </cell>
        </row>
        <row r="531">
          <cell r="I531" t="str">
            <v>Беленькая</v>
          </cell>
          <cell r="J531" t="str">
            <v>Россия</v>
          </cell>
        </row>
        <row r="532">
          <cell r="I532" t="str">
            <v>Мягков</v>
          </cell>
          <cell r="J532" t="str">
            <v>Россия</v>
          </cell>
        </row>
        <row r="533">
          <cell r="I533" t="str">
            <v>Русский лед</v>
          </cell>
          <cell r="J533" t="str">
            <v>Россия</v>
          </cell>
        </row>
        <row r="534">
          <cell r="I534" t="str">
            <v>Аврора</v>
          </cell>
          <cell r="J534" t="str">
            <v>Россия</v>
          </cell>
        </row>
        <row r="535">
          <cell r="I535" t="str">
            <v>Русский стандарт</v>
          </cell>
          <cell r="J535" t="str">
            <v>Россия</v>
          </cell>
        </row>
        <row r="536">
          <cell r="I536" t="str">
            <v>Славянская</v>
          </cell>
          <cell r="J536" t="str">
            <v>Россия</v>
          </cell>
        </row>
        <row r="537">
          <cell r="I537" t="str">
            <v>Бержерак</v>
          </cell>
          <cell r="J537" t="str">
            <v>Россия</v>
          </cell>
        </row>
        <row r="538">
          <cell r="I538" t="str">
            <v>Золотые купола</v>
          </cell>
          <cell r="J538" t="str">
            <v>Россия</v>
          </cell>
        </row>
        <row r="539">
          <cell r="I539" t="str">
            <v>Старый город</v>
          </cell>
          <cell r="J539" t="str">
            <v>Россия</v>
          </cell>
        </row>
        <row r="540">
          <cell r="I540" t="str">
            <v>Демидов</v>
          </cell>
          <cell r="J540" t="str">
            <v>Россия</v>
          </cell>
        </row>
        <row r="541">
          <cell r="I541" t="str">
            <v>Беленькая</v>
          </cell>
          <cell r="J541" t="str">
            <v>Россия</v>
          </cell>
        </row>
        <row r="542">
          <cell r="I542" t="str">
            <v>Мягков</v>
          </cell>
          <cell r="J542" t="str">
            <v>Россия</v>
          </cell>
        </row>
        <row r="543">
          <cell r="I543" t="str">
            <v>Русский лед</v>
          </cell>
          <cell r="J543" t="str">
            <v>Россия</v>
          </cell>
        </row>
        <row r="544">
          <cell r="I544" t="str">
            <v>Аврора</v>
          </cell>
          <cell r="J544" t="str">
            <v>Россия</v>
          </cell>
        </row>
        <row r="545">
          <cell r="I545" t="str">
            <v>Русский стандарт</v>
          </cell>
          <cell r="J545" t="str">
            <v>Россия</v>
          </cell>
        </row>
        <row r="546">
          <cell r="I546" t="str">
            <v>Славянская</v>
          </cell>
          <cell r="J546" t="str">
            <v>Россия</v>
          </cell>
        </row>
        <row r="547">
          <cell r="I547" t="str">
            <v>Бержерак</v>
          </cell>
          <cell r="J547" t="str">
            <v>Россия</v>
          </cell>
        </row>
        <row r="548">
          <cell r="I548" t="str">
            <v>Золотые купола</v>
          </cell>
          <cell r="J548" t="str">
            <v>Россия</v>
          </cell>
        </row>
        <row r="549">
          <cell r="I549" t="str">
            <v>Старый город</v>
          </cell>
          <cell r="J549" t="str">
            <v>Россия</v>
          </cell>
        </row>
        <row r="550">
          <cell r="I550" t="str">
            <v>Демидов</v>
          </cell>
          <cell r="J550" t="str">
            <v>Россия</v>
          </cell>
        </row>
        <row r="551">
          <cell r="I551" t="str">
            <v>Беленькая</v>
          </cell>
          <cell r="J551" t="str">
            <v>Россия</v>
          </cell>
        </row>
        <row r="552">
          <cell r="I552" t="str">
            <v>Мягков</v>
          </cell>
          <cell r="J552" t="str">
            <v>Россия</v>
          </cell>
        </row>
        <row r="553">
          <cell r="I553" t="str">
            <v>Русский лед</v>
          </cell>
          <cell r="J553" t="str">
            <v>Россия</v>
          </cell>
        </row>
        <row r="554">
          <cell r="I554" t="str">
            <v>Аврора</v>
          </cell>
          <cell r="J554" t="str">
            <v>Россия</v>
          </cell>
        </row>
        <row r="555">
          <cell r="I555" t="str">
            <v>Русский стандарт</v>
          </cell>
          <cell r="J555" t="str">
            <v>Россия</v>
          </cell>
        </row>
        <row r="556">
          <cell r="I556" t="str">
            <v>Славянская</v>
          </cell>
          <cell r="J556" t="str">
            <v>Россия</v>
          </cell>
        </row>
        <row r="557">
          <cell r="I557" t="str">
            <v>Бержерак</v>
          </cell>
          <cell r="J557" t="str">
            <v>Россия</v>
          </cell>
        </row>
        <row r="558">
          <cell r="I558" t="str">
            <v>Золотые купола</v>
          </cell>
          <cell r="J558" t="str">
            <v>Россия</v>
          </cell>
        </row>
        <row r="559">
          <cell r="I559" t="str">
            <v>Старый город</v>
          </cell>
          <cell r="J559" t="str">
            <v>Россия</v>
          </cell>
        </row>
        <row r="560">
          <cell r="I560" t="str">
            <v>Демидов</v>
          </cell>
          <cell r="J560" t="str">
            <v>Россия</v>
          </cell>
        </row>
        <row r="561">
          <cell r="I561" t="str">
            <v>Беленькая</v>
          </cell>
          <cell r="J561" t="str">
            <v>Россия</v>
          </cell>
        </row>
        <row r="562">
          <cell r="I562" t="str">
            <v>Мягков</v>
          </cell>
          <cell r="J562" t="str">
            <v>Россия</v>
          </cell>
        </row>
        <row r="563">
          <cell r="I563" t="str">
            <v>Русский лед</v>
          </cell>
          <cell r="J563" t="str">
            <v>Россия</v>
          </cell>
        </row>
        <row r="564">
          <cell r="I564" t="str">
            <v>Аврора</v>
          </cell>
          <cell r="J564" t="str">
            <v>Россия</v>
          </cell>
        </row>
        <row r="565">
          <cell r="I565" t="str">
            <v>Русский стандарт</v>
          </cell>
          <cell r="J565" t="str">
            <v>Россия</v>
          </cell>
        </row>
        <row r="566">
          <cell r="I566" t="str">
            <v>Славянская</v>
          </cell>
          <cell r="J566" t="str">
            <v>Россия</v>
          </cell>
        </row>
        <row r="567">
          <cell r="I567" t="str">
            <v>Бержерак</v>
          </cell>
          <cell r="J567" t="str">
            <v>Россия</v>
          </cell>
        </row>
        <row r="568">
          <cell r="I568" t="str">
            <v>Золотые купола</v>
          </cell>
          <cell r="J568" t="str">
            <v>Россия</v>
          </cell>
        </row>
        <row r="569">
          <cell r="I569" t="str">
            <v>Старый город</v>
          </cell>
          <cell r="J569" t="str">
            <v>Россия</v>
          </cell>
        </row>
        <row r="570">
          <cell r="I570" t="str">
            <v>Демидов</v>
          </cell>
          <cell r="J570" t="str">
            <v>Россия</v>
          </cell>
        </row>
        <row r="571">
          <cell r="I571" t="str">
            <v>Беленькая</v>
          </cell>
          <cell r="J571" t="str">
            <v>Россия</v>
          </cell>
        </row>
        <row r="572">
          <cell r="I572" t="str">
            <v>Мягков</v>
          </cell>
          <cell r="J572" t="str">
            <v>Россия</v>
          </cell>
        </row>
        <row r="573">
          <cell r="I573" t="str">
            <v>Русский лед</v>
          </cell>
          <cell r="J573" t="str">
            <v>Россия</v>
          </cell>
        </row>
        <row r="574">
          <cell r="I574" t="str">
            <v>Аврора</v>
          </cell>
          <cell r="J574" t="str">
            <v>Россия</v>
          </cell>
        </row>
        <row r="575">
          <cell r="I575" t="str">
            <v>Русский стандарт</v>
          </cell>
          <cell r="J575" t="str">
            <v>Россия</v>
          </cell>
        </row>
        <row r="576">
          <cell r="I576" t="str">
            <v>Славянская</v>
          </cell>
          <cell r="J576" t="str">
            <v>Россия</v>
          </cell>
        </row>
        <row r="577">
          <cell r="I577" t="str">
            <v>Бержерак</v>
          </cell>
          <cell r="J577" t="str">
            <v>Россия</v>
          </cell>
        </row>
        <row r="578">
          <cell r="I578" t="str">
            <v>Золотые купола</v>
          </cell>
          <cell r="J578" t="str">
            <v>Россия</v>
          </cell>
        </row>
        <row r="579">
          <cell r="I579" t="str">
            <v>Старый город</v>
          </cell>
          <cell r="J579" t="str">
            <v>Россия</v>
          </cell>
        </row>
        <row r="580">
          <cell r="I580" t="str">
            <v>Демидов</v>
          </cell>
          <cell r="J580" t="str">
            <v>Россия</v>
          </cell>
        </row>
        <row r="581">
          <cell r="I581" t="str">
            <v>Беленькая</v>
          </cell>
          <cell r="J581" t="str">
            <v>Россия</v>
          </cell>
        </row>
        <row r="582">
          <cell r="I582" t="str">
            <v>Мягков</v>
          </cell>
          <cell r="J582" t="str">
            <v>Россия</v>
          </cell>
        </row>
        <row r="583">
          <cell r="I583" t="str">
            <v>Русский лед</v>
          </cell>
          <cell r="J583" t="str">
            <v>Россия</v>
          </cell>
        </row>
        <row r="584">
          <cell r="I584" t="str">
            <v>Аврора</v>
          </cell>
          <cell r="J584" t="str">
            <v>Россия</v>
          </cell>
        </row>
        <row r="585">
          <cell r="I585" t="str">
            <v>Русский стандарт</v>
          </cell>
          <cell r="J585" t="str">
            <v>Россия</v>
          </cell>
        </row>
        <row r="586">
          <cell r="I586" t="str">
            <v>Славянская</v>
          </cell>
          <cell r="J586" t="str">
            <v>Россия</v>
          </cell>
        </row>
        <row r="587">
          <cell r="I587" t="str">
            <v>Бержерак</v>
          </cell>
          <cell r="J587" t="str">
            <v>Россия</v>
          </cell>
        </row>
        <row r="588">
          <cell r="I588" t="str">
            <v>Золотые купола</v>
          </cell>
          <cell r="J588" t="str">
            <v>Россия</v>
          </cell>
        </row>
        <row r="589">
          <cell r="I589" t="str">
            <v>Старый город</v>
          </cell>
          <cell r="J589" t="str">
            <v>Россия</v>
          </cell>
        </row>
        <row r="590">
          <cell r="I590" t="str">
            <v>Демидов</v>
          </cell>
          <cell r="J590" t="str">
            <v>Россия</v>
          </cell>
        </row>
        <row r="591">
          <cell r="I591" t="str">
            <v>Беленькая</v>
          </cell>
          <cell r="J591" t="str">
            <v>Россия</v>
          </cell>
        </row>
        <row r="592">
          <cell r="I592" t="str">
            <v>Мягков</v>
          </cell>
          <cell r="J592" t="str">
            <v>Россия</v>
          </cell>
        </row>
        <row r="593">
          <cell r="I593" t="str">
            <v>Русский лед</v>
          </cell>
          <cell r="J593" t="str">
            <v>Россия</v>
          </cell>
        </row>
        <row r="594">
          <cell r="I594" t="str">
            <v>Аврора</v>
          </cell>
          <cell r="J594" t="str">
            <v>Россия</v>
          </cell>
        </row>
        <row r="595">
          <cell r="I595" t="str">
            <v>Русский стандарт</v>
          </cell>
          <cell r="J595" t="str">
            <v>Россия</v>
          </cell>
        </row>
        <row r="596">
          <cell r="I596" t="str">
            <v>Славянская</v>
          </cell>
          <cell r="J596" t="str">
            <v>Россия</v>
          </cell>
        </row>
        <row r="597">
          <cell r="I597" t="str">
            <v>Бержерак</v>
          </cell>
          <cell r="J597" t="str">
            <v>Россия</v>
          </cell>
        </row>
        <row r="598">
          <cell r="I598" t="str">
            <v>Золотые купола</v>
          </cell>
          <cell r="J598" t="str">
            <v>Россия</v>
          </cell>
        </row>
        <row r="599">
          <cell r="I599" t="str">
            <v>Старый город</v>
          </cell>
          <cell r="J599" t="str">
            <v>Россия</v>
          </cell>
        </row>
        <row r="600">
          <cell r="I600" t="str">
            <v>Демидов</v>
          </cell>
          <cell r="J600" t="str">
            <v>Россия</v>
          </cell>
        </row>
        <row r="601">
          <cell r="I601" t="str">
            <v>Беленькая</v>
          </cell>
          <cell r="J601" t="str">
            <v>Россия</v>
          </cell>
        </row>
        <row r="602">
          <cell r="I602" t="str">
            <v>Мягков</v>
          </cell>
          <cell r="J602" t="str">
            <v>Россия</v>
          </cell>
        </row>
        <row r="603">
          <cell r="I603" t="str">
            <v>Русский лед</v>
          </cell>
          <cell r="J603" t="str">
            <v>Россия</v>
          </cell>
        </row>
        <row r="604">
          <cell r="I604" t="str">
            <v>Аврора</v>
          </cell>
          <cell r="J604" t="str">
            <v>Россия</v>
          </cell>
        </row>
        <row r="605">
          <cell r="I605" t="str">
            <v>Русский стандарт</v>
          </cell>
          <cell r="J605" t="str">
            <v>Россия</v>
          </cell>
        </row>
        <row r="606">
          <cell r="I606" t="str">
            <v>Славянская</v>
          </cell>
          <cell r="J606" t="str">
            <v>Россия</v>
          </cell>
        </row>
        <row r="607">
          <cell r="I607" t="str">
            <v>Бержерак</v>
          </cell>
          <cell r="J607" t="str">
            <v>Россия</v>
          </cell>
        </row>
        <row r="608">
          <cell r="I608" t="str">
            <v>Золотые купола</v>
          </cell>
          <cell r="J608" t="str">
            <v>Россия</v>
          </cell>
        </row>
        <row r="609">
          <cell r="I609" t="str">
            <v>Старый город</v>
          </cell>
          <cell r="J609" t="str">
            <v>Россия</v>
          </cell>
        </row>
        <row r="610">
          <cell r="I610" t="str">
            <v>Демидов</v>
          </cell>
          <cell r="J610" t="str">
            <v>Россия</v>
          </cell>
        </row>
        <row r="611">
          <cell r="I611" t="str">
            <v>Беленькая</v>
          </cell>
          <cell r="J611" t="str">
            <v>Россия</v>
          </cell>
        </row>
        <row r="612">
          <cell r="I612" t="str">
            <v>Мягков</v>
          </cell>
          <cell r="J612" t="str">
            <v>Россия</v>
          </cell>
        </row>
        <row r="613">
          <cell r="I613" t="str">
            <v>Русский лед</v>
          </cell>
          <cell r="J613" t="str">
            <v>Россия</v>
          </cell>
        </row>
        <row r="614">
          <cell r="I614" t="str">
            <v>Аврора</v>
          </cell>
          <cell r="J614" t="str">
            <v>Россия</v>
          </cell>
        </row>
        <row r="615">
          <cell r="I615" t="str">
            <v>Русский стандарт</v>
          </cell>
          <cell r="J615" t="str">
            <v>Россия</v>
          </cell>
        </row>
        <row r="616">
          <cell r="I616" t="str">
            <v>Славянская</v>
          </cell>
          <cell r="J616" t="str">
            <v>Россия</v>
          </cell>
        </row>
        <row r="617">
          <cell r="I617" t="str">
            <v>Бержерак</v>
          </cell>
          <cell r="J617" t="str">
            <v>Россия</v>
          </cell>
        </row>
        <row r="618">
          <cell r="I618" t="str">
            <v>Золотые купола</v>
          </cell>
          <cell r="J618" t="str">
            <v>Россия</v>
          </cell>
        </row>
        <row r="619">
          <cell r="I619" t="str">
            <v>Старый город</v>
          </cell>
          <cell r="J619" t="str">
            <v>Россия</v>
          </cell>
        </row>
        <row r="620">
          <cell r="I620" t="str">
            <v>Демидов</v>
          </cell>
          <cell r="J620" t="str">
            <v>Россия</v>
          </cell>
        </row>
        <row r="621">
          <cell r="I621" t="str">
            <v>Беленькая</v>
          </cell>
          <cell r="J621" t="str">
            <v>Россия</v>
          </cell>
        </row>
        <row r="622">
          <cell r="I622" t="str">
            <v>Мягков</v>
          </cell>
          <cell r="J622" t="str">
            <v>Россия</v>
          </cell>
        </row>
        <row r="623">
          <cell r="I623" t="str">
            <v>Русский лед</v>
          </cell>
          <cell r="J623" t="str">
            <v>Россия</v>
          </cell>
        </row>
        <row r="624">
          <cell r="I624" t="str">
            <v>Аврора</v>
          </cell>
          <cell r="J624" t="str">
            <v>Россия</v>
          </cell>
        </row>
        <row r="625">
          <cell r="I625" t="str">
            <v>Русский стандарт</v>
          </cell>
          <cell r="J625" t="str">
            <v>Россия</v>
          </cell>
        </row>
        <row r="626">
          <cell r="I626" t="str">
            <v>Славянская</v>
          </cell>
          <cell r="J626" t="str">
            <v>Россия</v>
          </cell>
        </row>
        <row r="627">
          <cell r="I627" t="str">
            <v>Бержерак</v>
          </cell>
          <cell r="J627" t="str">
            <v>Россия</v>
          </cell>
        </row>
        <row r="628">
          <cell r="I628" t="str">
            <v>Золотые купола</v>
          </cell>
          <cell r="J628" t="str">
            <v>Россия</v>
          </cell>
        </row>
        <row r="629">
          <cell r="I629" t="str">
            <v>Старый город</v>
          </cell>
          <cell r="J629" t="str">
            <v>Россия</v>
          </cell>
        </row>
        <row r="630">
          <cell r="I630" t="str">
            <v>Демидов</v>
          </cell>
          <cell r="J630" t="str">
            <v>Россия</v>
          </cell>
        </row>
        <row r="631">
          <cell r="I631" t="str">
            <v>Беленькая</v>
          </cell>
          <cell r="J631" t="str">
            <v>Россия</v>
          </cell>
        </row>
        <row r="632">
          <cell r="I632" t="str">
            <v>Мягков</v>
          </cell>
          <cell r="J632" t="str">
            <v>Россия</v>
          </cell>
        </row>
        <row r="633">
          <cell r="I633" t="str">
            <v>Русский лед</v>
          </cell>
          <cell r="J633" t="str">
            <v>Россия</v>
          </cell>
        </row>
        <row r="634">
          <cell r="I634" t="str">
            <v>Аврора</v>
          </cell>
          <cell r="J634" t="str">
            <v>Россия</v>
          </cell>
        </row>
        <row r="635">
          <cell r="I635" t="str">
            <v>Русский стандарт</v>
          </cell>
          <cell r="J635" t="str">
            <v>Россия</v>
          </cell>
        </row>
        <row r="636">
          <cell r="I636" t="str">
            <v>Славянская</v>
          </cell>
          <cell r="J636" t="str">
            <v>Россия</v>
          </cell>
        </row>
        <row r="637">
          <cell r="I637" t="str">
            <v>Бержерак</v>
          </cell>
          <cell r="J637" t="str">
            <v>Россия</v>
          </cell>
        </row>
        <row r="638">
          <cell r="I638" t="str">
            <v>Золотые купола</v>
          </cell>
          <cell r="J638" t="str">
            <v>Россия</v>
          </cell>
        </row>
        <row r="639">
          <cell r="I639" t="str">
            <v>Старый город</v>
          </cell>
          <cell r="J639" t="str">
            <v>Россия</v>
          </cell>
        </row>
        <row r="640">
          <cell r="I640" t="str">
            <v>Демидов</v>
          </cell>
          <cell r="J640" t="str">
            <v>Россия</v>
          </cell>
        </row>
        <row r="641">
          <cell r="I641" t="str">
            <v>Беленькая</v>
          </cell>
          <cell r="J641" t="str">
            <v>Россия</v>
          </cell>
        </row>
        <row r="642">
          <cell r="I642" t="str">
            <v>Мягков</v>
          </cell>
          <cell r="J642" t="str">
            <v>Россия</v>
          </cell>
        </row>
        <row r="643">
          <cell r="I643" t="str">
            <v>Русский лед</v>
          </cell>
          <cell r="J643" t="str">
            <v>Россия</v>
          </cell>
        </row>
        <row r="644">
          <cell r="I644" t="str">
            <v>Аврора</v>
          </cell>
          <cell r="J644" t="str">
            <v>Россия</v>
          </cell>
        </row>
        <row r="645">
          <cell r="I645" t="str">
            <v>Русский стандарт</v>
          </cell>
          <cell r="J645" t="str">
            <v>Россия</v>
          </cell>
        </row>
        <row r="646">
          <cell r="I646" t="str">
            <v>Славянская</v>
          </cell>
          <cell r="J646" t="str">
            <v>Россия</v>
          </cell>
        </row>
        <row r="647">
          <cell r="I647" t="str">
            <v>Бержерак</v>
          </cell>
          <cell r="J647" t="str">
            <v>Россия</v>
          </cell>
        </row>
        <row r="648">
          <cell r="I648" t="str">
            <v>Золотые купола</v>
          </cell>
          <cell r="J648" t="str">
            <v>Россия</v>
          </cell>
        </row>
        <row r="649">
          <cell r="I649" t="str">
            <v>Старый город</v>
          </cell>
          <cell r="J649" t="str">
            <v>Россия</v>
          </cell>
        </row>
        <row r="650">
          <cell r="I650" t="str">
            <v>Демидов</v>
          </cell>
          <cell r="J650" t="str">
            <v>Россия</v>
          </cell>
        </row>
        <row r="651">
          <cell r="I651" t="str">
            <v>Беленькая</v>
          </cell>
          <cell r="J651" t="str">
            <v>Россия</v>
          </cell>
        </row>
        <row r="652">
          <cell r="I652" t="str">
            <v>Мягков</v>
          </cell>
          <cell r="J652" t="str">
            <v>Россия</v>
          </cell>
        </row>
        <row r="653">
          <cell r="I653" t="str">
            <v>Русский лед</v>
          </cell>
          <cell r="J653" t="str">
            <v>Россия</v>
          </cell>
        </row>
        <row r="654">
          <cell r="I654" t="str">
            <v>Аврора</v>
          </cell>
          <cell r="J654" t="str">
            <v>Россия</v>
          </cell>
        </row>
        <row r="655">
          <cell r="I655" t="str">
            <v>Русский стандарт</v>
          </cell>
          <cell r="J655" t="str">
            <v>Россия</v>
          </cell>
        </row>
        <row r="656">
          <cell r="I656" t="str">
            <v>Славянская</v>
          </cell>
          <cell r="J656" t="str">
            <v>Россия</v>
          </cell>
        </row>
        <row r="657">
          <cell r="I657" t="str">
            <v>Бержерак</v>
          </cell>
          <cell r="J657" t="str">
            <v>Россия</v>
          </cell>
        </row>
        <row r="658">
          <cell r="I658" t="str">
            <v>Золотые купола</v>
          </cell>
          <cell r="J658" t="str">
            <v>Россия</v>
          </cell>
        </row>
        <row r="659">
          <cell r="I659" t="str">
            <v>Старый город</v>
          </cell>
          <cell r="J659" t="str">
            <v>Россия</v>
          </cell>
        </row>
        <row r="660">
          <cell r="I660" t="str">
            <v>Демидов</v>
          </cell>
          <cell r="J660" t="str">
            <v>Россия</v>
          </cell>
        </row>
        <row r="661">
          <cell r="I661" t="str">
            <v>Беленькая</v>
          </cell>
          <cell r="J661" t="str">
            <v>Россия</v>
          </cell>
        </row>
        <row r="662">
          <cell r="I662" t="str">
            <v>Мягков</v>
          </cell>
          <cell r="J662" t="str">
            <v>Россия</v>
          </cell>
        </row>
        <row r="663">
          <cell r="I663" t="str">
            <v>Русский лед</v>
          </cell>
          <cell r="J663" t="str">
            <v>Россия</v>
          </cell>
        </row>
        <row r="664">
          <cell r="I664" t="str">
            <v>Аврора</v>
          </cell>
          <cell r="J664" t="str">
            <v>Россия</v>
          </cell>
        </row>
        <row r="665">
          <cell r="I665" t="str">
            <v>Русский стандарт</v>
          </cell>
          <cell r="J665" t="str">
            <v>Россия</v>
          </cell>
        </row>
        <row r="666">
          <cell r="I666" t="str">
            <v>Славянская</v>
          </cell>
          <cell r="J666" t="str">
            <v>Россия</v>
          </cell>
        </row>
        <row r="667">
          <cell r="I667" t="str">
            <v>Бержерак</v>
          </cell>
          <cell r="J667" t="str">
            <v>Россия</v>
          </cell>
        </row>
        <row r="668">
          <cell r="I668" t="str">
            <v>Золотые купола</v>
          </cell>
          <cell r="J668" t="str">
            <v>Россия</v>
          </cell>
        </row>
        <row r="669">
          <cell r="I669" t="str">
            <v>Старый город</v>
          </cell>
          <cell r="J669" t="str">
            <v>Россия</v>
          </cell>
        </row>
        <row r="670">
          <cell r="I670" t="str">
            <v>Демидов</v>
          </cell>
          <cell r="J670" t="str">
            <v>Россия</v>
          </cell>
        </row>
        <row r="671">
          <cell r="I671" t="str">
            <v>Беленькая</v>
          </cell>
          <cell r="J671" t="str">
            <v>Россия</v>
          </cell>
        </row>
        <row r="672">
          <cell r="I672" t="str">
            <v>Мягков</v>
          </cell>
          <cell r="J672" t="str">
            <v>Россия</v>
          </cell>
        </row>
        <row r="673">
          <cell r="I673" t="str">
            <v>Русский лед</v>
          </cell>
          <cell r="J673" t="str">
            <v>Россия</v>
          </cell>
        </row>
        <row r="674">
          <cell r="I674" t="str">
            <v>Аврора</v>
          </cell>
          <cell r="J674" t="str">
            <v>Россия</v>
          </cell>
        </row>
        <row r="675">
          <cell r="I675" t="str">
            <v>Русский стандарт</v>
          </cell>
          <cell r="J675" t="str">
            <v>Россия</v>
          </cell>
        </row>
        <row r="676">
          <cell r="I676" t="str">
            <v>Славянская</v>
          </cell>
          <cell r="J676" t="str">
            <v>Россия</v>
          </cell>
        </row>
        <row r="677">
          <cell r="I677" t="str">
            <v>Бержерак</v>
          </cell>
          <cell r="J677" t="str">
            <v>Россия</v>
          </cell>
        </row>
        <row r="678">
          <cell r="I678" t="str">
            <v>Золотые купола</v>
          </cell>
          <cell r="J678" t="str">
            <v>Россия</v>
          </cell>
        </row>
        <row r="679">
          <cell r="I679" t="str">
            <v>Старый город</v>
          </cell>
          <cell r="J679" t="str">
            <v>Россия</v>
          </cell>
        </row>
        <row r="680">
          <cell r="I680" t="str">
            <v>Демидов</v>
          </cell>
          <cell r="J680" t="str">
            <v>Россия</v>
          </cell>
        </row>
        <row r="681">
          <cell r="I681" t="str">
            <v>Беленькая</v>
          </cell>
          <cell r="J681" t="str">
            <v>Россия</v>
          </cell>
        </row>
        <row r="682">
          <cell r="I682" t="str">
            <v>Мягков</v>
          </cell>
          <cell r="J682" t="str">
            <v>Россия</v>
          </cell>
        </row>
        <row r="683">
          <cell r="I683" t="str">
            <v>Русский лед</v>
          </cell>
          <cell r="J683" t="str">
            <v>Россия</v>
          </cell>
        </row>
        <row r="684">
          <cell r="I684" t="str">
            <v>Аврора</v>
          </cell>
          <cell r="J684" t="str">
            <v>Россия</v>
          </cell>
        </row>
        <row r="685">
          <cell r="I685" t="str">
            <v>Русский стандарт</v>
          </cell>
          <cell r="J685" t="str">
            <v>Россия</v>
          </cell>
        </row>
        <row r="686">
          <cell r="I686" t="str">
            <v>Славянская</v>
          </cell>
          <cell r="J686" t="str">
            <v>Россия</v>
          </cell>
        </row>
        <row r="687">
          <cell r="I687" t="str">
            <v>Бержерак</v>
          </cell>
          <cell r="J687" t="str">
            <v>Россия</v>
          </cell>
        </row>
        <row r="688">
          <cell r="I688" t="str">
            <v>Золотые купола</v>
          </cell>
          <cell r="J688" t="str">
            <v>Россия</v>
          </cell>
        </row>
        <row r="689">
          <cell r="I689" t="str">
            <v>Старый город</v>
          </cell>
          <cell r="J689" t="str">
            <v>Россия</v>
          </cell>
        </row>
        <row r="690">
          <cell r="I690" t="str">
            <v>Демидов</v>
          </cell>
          <cell r="J690" t="str">
            <v>Россия</v>
          </cell>
        </row>
        <row r="691">
          <cell r="I691" t="str">
            <v>Беленькая</v>
          </cell>
          <cell r="J691" t="str">
            <v>Россия</v>
          </cell>
        </row>
        <row r="692">
          <cell r="I692" t="str">
            <v>Мягков</v>
          </cell>
          <cell r="J692" t="str">
            <v>Россия</v>
          </cell>
        </row>
        <row r="693">
          <cell r="I693" t="str">
            <v>Русский лед</v>
          </cell>
          <cell r="J693" t="str">
            <v>Россия</v>
          </cell>
        </row>
        <row r="694">
          <cell r="I694" t="str">
            <v>Аврора</v>
          </cell>
          <cell r="J694" t="str">
            <v>Россия</v>
          </cell>
        </row>
        <row r="695">
          <cell r="I695" t="str">
            <v>Русский стандарт</v>
          </cell>
          <cell r="J695" t="str">
            <v>Россия</v>
          </cell>
        </row>
        <row r="696">
          <cell r="I696" t="str">
            <v>Славянская</v>
          </cell>
          <cell r="J696" t="str">
            <v>Россия</v>
          </cell>
        </row>
        <row r="697">
          <cell r="I697" t="str">
            <v>Бержерак</v>
          </cell>
          <cell r="J697" t="str">
            <v>Россия</v>
          </cell>
        </row>
        <row r="698">
          <cell r="I698" t="str">
            <v>Золотые купола</v>
          </cell>
          <cell r="J698" t="str">
            <v>Россия</v>
          </cell>
        </row>
        <row r="699">
          <cell r="I699" t="str">
            <v>Старый город</v>
          </cell>
          <cell r="J699" t="str">
            <v>Россия</v>
          </cell>
        </row>
        <row r="700">
          <cell r="I700" t="str">
            <v>Демидов</v>
          </cell>
          <cell r="J700" t="str">
            <v>Россия</v>
          </cell>
        </row>
        <row r="701">
          <cell r="I701" t="str">
            <v>Беленькая</v>
          </cell>
          <cell r="J701" t="str">
            <v>Россия</v>
          </cell>
        </row>
        <row r="702">
          <cell r="I702" t="str">
            <v>Мягков</v>
          </cell>
          <cell r="J702" t="str">
            <v>Россия</v>
          </cell>
        </row>
        <row r="703">
          <cell r="I703" t="str">
            <v>Русский лед</v>
          </cell>
          <cell r="J703" t="str">
            <v>Россия</v>
          </cell>
        </row>
        <row r="704">
          <cell r="I704" t="str">
            <v>Аврора</v>
          </cell>
          <cell r="J704" t="str">
            <v>Россия</v>
          </cell>
        </row>
        <row r="705">
          <cell r="I705" t="str">
            <v>Русский стандарт</v>
          </cell>
          <cell r="J705" t="str">
            <v>Россия</v>
          </cell>
        </row>
        <row r="706">
          <cell r="I706" t="str">
            <v>Славянская</v>
          </cell>
          <cell r="J706" t="str">
            <v>Россия</v>
          </cell>
        </row>
        <row r="707">
          <cell r="I707" t="str">
            <v>Бержерак</v>
          </cell>
          <cell r="J707" t="str">
            <v>Россия</v>
          </cell>
        </row>
        <row r="708">
          <cell r="I708" t="str">
            <v>Золотые купола</v>
          </cell>
          <cell r="J708" t="str">
            <v>Россия</v>
          </cell>
        </row>
        <row r="709">
          <cell r="I709" t="str">
            <v>Старый город</v>
          </cell>
          <cell r="J709" t="str">
            <v>Россия</v>
          </cell>
        </row>
        <row r="710">
          <cell r="I710" t="str">
            <v>Демидов</v>
          </cell>
          <cell r="J710" t="str">
            <v>Россия</v>
          </cell>
        </row>
        <row r="711">
          <cell r="I711" t="str">
            <v>Беленькая</v>
          </cell>
          <cell r="J711" t="str">
            <v>Россия</v>
          </cell>
        </row>
        <row r="712">
          <cell r="I712" t="str">
            <v>Мягков</v>
          </cell>
          <cell r="J712" t="str">
            <v>Россия</v>
          </cell>
        </row>
        <row r="713">
          <cell r="I713" t="str">
            <v>Русский лед</v>
          </cell>
          <cell r="J713" t="str">
            <v>Россия</v>
          </cell>
        </row>
        <row r="714">
          <cell r="I714" t="str">
            <v>Аврора</v>
          </cell>
          <cell r="J714" t="str">
            <v>Россия</v>
          </cell>
        </row>
        <row r="715">
          <cell r="I715" t="str">
            <v>Русский стандарт</v>
          </cell>
          <cell r="J715" t="str">
            <v>Россия</v>
          </cell>
        </row>
        <row r="716">
          <cell r="I716" t="str">
            <v>Славянская</v>
          </cell>
          <cell r="J716" t="str">
            <v>Россия</v>
          </cell>
        </row>
        <row r="717">
          <cell r="I717" t="str">
            <v>Бержерак</v>
          </cell>
          <cell r="J717" t="str">
            <v>Россия</v>
          </cell>
        </row>
        <row r="718">
          <cell r="I718" t="str">
            <v>Золотые купола</v>
          </cell>
          <cell r="J718" t="str">
            <v>Россия</v>
          </cell>
        </row>
        <row r="719">
          <cell r="I719" t="str">
            <v>Старый город</v>
          </cell>
          <cell r="J719" t="str">
            <v>Россия</v>
          </cell>
        </row>
        <row r="720">
          <cell r="I720" t="str">
            <v>Демидов</v>
          </cell>
          <cell r="J720" t="str">
            <v>Россия</v>
          </cell>
        </row>
        <row r="721">
          <cell r="I721" t="str">
            <v>Беленькая</v>
          </cell>
          <cell r="J721" t="str">
            <v>Россия</v>
          </cell>
        </row>
        <row r="722">
          <cell r="I722" t="str">
            <v>Мягков</v>
          </cell>
          <cell r="J722" t="str">
            <v>Россия</v>
          </cell>
        </row>
        <row r="723">
          <cell r="I723" t="str">
            <v>Русский лед</v>
          </cell>
          <cell r="J723" t="str">
            <v>Россия</v>
          </cell>
        </row>
        <row r="724">
          <cell r="I724" t="str">
            <v>Аврора</v>
          </cell>
          <cell r="J724" t="str">
            <v>Россия</v>
          </cell>
        </row>
        <row r="725">
          <cell r="I725" t="str">
            <v>Русский стандарт</v>
          </cell>
          <cell r="J725" t="str">
            <v>Россия</v>
          </cell>
        </row>
        <row r="726">
          <cell r="I726" t="str">
            <v>Славянская</v>
          </cell>
          <cell r="J726" t="str">
            <v>Россия</v>
          </cell>
        </row>
        <row r="727">
          <cell r="I727" t="str">
            <v>Бержерак</v>
          </cell>
          <cell r="J727" t="str">
            <v>Россия</v>
          </cell>
        </row>
        <row r="728">
          <cell r="I728" t="str">
            <v>Золотые купола</v>
          </cell>
          <cell r="J728" t="str">
            <v>Россия</v>
          </cell>
        </row>
        <row r="729">
          <cell r="I729" t="str">
            <v>Старый город</v>
          </cell>
          <cell r="J729" t="str">
            <v>Россия</v>
          </cell>
        </row>
        <row r="730">
          <cell r="I730" t="str">
            <v>Демидов</v>
          </cell>
          <cell r="J730" t="str">
            <v>Россия</v>
          </cell>
        </row>
        <row r="731">
          <cell r="I731" t="str">
            <v>Беленькая</v>
          </cell>
          <cell r="J731" t="str">
            <v>Россия</v>
          </cell>
        </row>
        <row r="732">
          <cell r="I732" t="str">
            <v>Мягков</v>
          </cell>
          <cell r="J732" t="str">
            <v>Россия</v>
          </cell>
        </row>
        <row r="733">
          <cell r="I733" t="str">
            <v>Русский лед</v>
          </cell>
          <cell r="J733" t="str">
            <v>Россия</v>
          </cell>
        </row>
        <row r="734">
          <cell r="I734" t="str">
            <v>Аврора</v>
          </cell>
          <cell r="J734" t="str">
            <v>Россия</v>
          </cell>
        </row>
        <row r="735">
          <cell r="I735" t="str">
            <v>Русский стандарт</v>
          </cell>
          <cell r="J735" t="str">
            <v>Россия</v>
          </cell>
        </row>
        <row r="736">
          <cell r="I736" t="str">
            <v>Славянская</v>
          </cell>
          <cell r="J736" t="str">
            <v>Россия</v>
          </cell>
        </row>
        <row r="737">
          <cell r="I737" t="str">
            <v>Бержерак</v>
          </cell>
          <cell r="J737" t="str">
            <v>Россия</v>
          </cell>
        </row>
        <row r="738">
          <cell r="I738" t="str">
            <v>Золотые купола</v>
          </cell>
          <cell r="J738" t="str">
            <v>Россия</v>
          </cell>
        </row>
        <row r="739">
          <cell r="I739" t="str">
            <v>Старый город</v>
          </cell>
          <cell r="J739" t="str">
            <v>Россия</v>
          </cell>
        </row>
        <row r="740">
          <cell r="I740" t="str">
            <v>Демидов</v>
          </cell>
          <cell r="J740" t="str">
            <v>Россия</v>
          </cell>
        </row>
        <row r="741">
          <cell r="I741" t="str">
            <v>Беленькая</v>
          </cell>
          <cell r="J741" t="str">
            <v>Россия</v>
          </cell>
        </row>
        <row r="742">
          <cell r="I742" t="str">
            <v>Мягков</v>
          </cell>
          <cell r="J742" t="str">
            <v>Россия</v>
          </cell>
        </row>
        <row r="743">
          <cell r="I743" t="str">
            <v>Русский лед</v>
          </cell>
          <cell r="J743" t="str">
            <v>Россия</v>
          </cell>
        </row>
        <row r="744">
          <cell r="I744" t="str">
            <v>Аврора</v>
          </cell>
          <cell r="J744" t="str">
            <v>Россия</v>
          </cell>
        </row>
        <row r="745">
          <cell r="I745" t="str">
            <v>Русский стандарт</v>
          </cell>
          <cell r="J745" t="str">
            <v>Россия</v>
          </cell>
        </row>
        <row r="746">
          <cell r="I746" t="str">
            <v>Славянская</v>
          </cell>
          <cell r="J746" t="str">
            <v>Россия</v>
          </cell>
        </row>
        <row r="747">
          <cell r="I747" t="str">
            <v>Бержерак</v>
          </cell>
          <cell r="J747" t="str">
            <v>Россия</v>
          </cell>
        </row>
        <row r="748">
          <cell r="I748" t="str">
            <v>Золотые купола</v>
          </cell>
          <cell r="J748" t="str">
            <v>Россия</v>
          </cell>
        </row>
        <row r="749">
          <cell r="I749" t="str">
            <v>Старый город</v>
          </cell>
          <cell r="J749" t="str">
            <v>Россия</v>
          </cell>
        </row>
        <row r="750">
          <cell r="I750" t="str">
            <v>Демидов</v>
          </cell>
          <cell r="J750" t="str">
            <v>Россия</v>
          </cell>
        </row>
        <row r="751">
          <cell r="I751" t="str">
            <v>Букерс</v>
          </cell>
          <cell r="J751" t="str">
            <v>США</v>
          </cell>
        </row>
        <row r="752">
          <cell r="I752" t="str">
            <v>Джек Дениелс</v>
          </cell>
          <cell r="J752" t="str">
            <v>США</v>
          </cell>
        </row>
        <row r="753">
          <cell r="I753" t="str">
            <v>Джим Бим</v>
          </cell>
          <cell r="J753" t="str">
            <v>США</v>
          </cell>
        </row>
        <row r="754">
          <cell r="I754" t="str">
            <v>Канадиан</v>
          </cell>
          <cell r="J754" t="str">
            <v>США</v>
          </cell>
        </row>
        <row r="755">
          <cell r="I755" t="str">
            <v>Кентукки</v>
          </cell>
          <cell r="J755" t="str">
            <v>США</v>
          </cell>
        </row>
        <row r="756">
          <cell r="I756" t="str">
            <v>Вудфорд</v>
          </cell>
          <cell r="J756" t="str">
            <v>США</v>
          </cell>
        </row>
        <row r="757">
          <cell r="I757" t="str">
            <v>Букерс</v>
          </cell>
          <cell r="J757" t="str">
            <v>США</v>
          </cell>
        </row>
        <row r="758">
          <cell r="I758" t="str">
            <v>Джек Дениелс</v>
          </cell>
          <cell r="J758" t="str">
            <v>США</v>
          </cell>
        </row>
        <row r="759">
          <cell r="I759" t="str">
            <v>Джим Бим</v>
          </cell>
          <cell r="J759" t="str">
            <v>США</v>
          </cell>
        </row>
        <row r="760">
          <cell r="I760" t="str">
            <v>Канадиан</v>
          </cell>
          <cell r="J760" t="str">
            <v>США</v>
          </cell>
        </row>
        <row r="761">
          <cell r="I761" t="str">
            <v>Кентукки</v>
          </cell>
          <cell r="J761" t="str">
            <v>США</v>
          </cell>
        </row>
        <row r="762">
          <cell r="I762" t="str">
            <v>Вудфорд</v>
          </cell>
          <cell r="J762" t="str">
            <v>США</v>
          </cell>
        </row>
        <row r="763">
          <cell r="I763" t="str">
            <v>Букерс</v>
          </cell>
          <cell r="J763" t="str">
            <v>США</v>
          </cell>
        </row>
        <row r="764">
          <cell r="I764" t="str">
            <v>Джек Дениелс</v>
          </cell>
          <cell r="J764" t="str">
            <v>США</v>
          </cell>
        </row>
        <row r="765">
          <cell r="I765" t="str">
            <v>Джим Бим</v>
          </cell>
          <cell r="J765" t="str">
            <v>США</v>
          </cell>
        </row>
        <row r="766">
          <cell r="I766" t="str">
            <v>Канадиан</v>
          </cell>
          <cell r="J766" t="str">
            <v>США</v>
          </cell>
        </row>
        <row r="767">
          <cell r="I767" t="str">
            <v>Кентукки</v>
          </cell>
          <cell r="J767" t="str">
            <v>США</v>
          </cell>
        </row>
        <row r="768">
          <cell r="I768" t="str">
            <v>Вудфорд</v>
          </cell>
          <cell r="J768" t="str">
            <v>США</v>
          </cell>
        </row>
        <row r="769">
          <cell r="I769" t="str">
            <v>Букерс</v>
          </cell>
          <cell r="J769" t="str">
            <v>США</v>
          </cell>
        </row>
        <row r="770">
          <cell r="I770" t="str">
            <v>Джек Дениелс</v>
          </cell>
          <cell r="J770" t="str">
            <v>США</v>
          </cell>
        </row>
        <row r="771">
          <cell r="I771" t="str">
            <v>Джим Бим</v>
          </cell>
          <cell r="J771" t="str">
            <v>США</v>
          </cell>
        </row>
        <row r="772">
          <cell r="I772" t="str">
            <v>Канадиан</v>
          </cell>
          <cell r="J772" t="str">
            <v>США</v>
          </cell>
        </row>
        <row r="773">
          <cell r="I773" t="str">
            <v>Кентукки</v>
          </cell>
          <cell r="J773" t="str">
            <v>США</v>
          </cell>
        </row>
        <row r="774">
          <cell r="I774" t="str">
            <v>Вудфорд</v>
          </cell>
          <cell r="J774" t="str">
            <v>США</v>
          </cell>
        </row>
        <row r="775">
          <cell r="I775" t="str">
            <v>Букерс</v>
          </cell>
          <cell r="J775" t="str">
            <v>США</v>
          </cell>
        </row>
        <row r="776">
          <cell r="I776" t="str">
            <v>Джек Дениелс</v>
          </cell>
          <cell r="J776" t="str">
            <v>США</v>
          </cell>
        </row>
        <row r="777">
          <cell r="I777" t="str">
            <v>Джим Бим</v>
          </cell>
          <cell r="J777" t="str">
            <v>США</v>
          </cell>
        </row>
        <row r="778">
          <cell r="I778" t="str">
            <v>Канадиан</v>
          </cell>
          <cell r="J778" t="str">
            <v>США</v>
          </cell>
        </row>
        <row r="779">
          <cell r="I779" t="str">
            <v>Кентукки</v>
          </cell>
          <cell r="J779" t="str">
            <v>США</v>
          </cell>
        </row>
        <row r="780">
          <cell r="I780" t="str">
            <v>Вудфорд</v>
          </cell>
          <cell r="J780" t="str">
            <v>США</v>
          </cell>
        </row>
        <row r="781">
          <cell r="I781" t="str">
            <v>Букерс</v>
          </cell>
          <cell r="J781" t="str">
            <v>США</v>
          </cell>
        </row>
        <row r="782">
          <cell r="I782" t="str">
            <v>Джек Дениелс</v>
          </cell>
          <cell r="J782" t="str">
            <v>США</v>
          </cell>
        </row>
        <row r="783">
          <cell r="I783" t="str">
            <v>Джим Бим</v>
          </cell>
          <cell r="J783" t="str">
            <v>США</v>
          </cell>
        </row>
        <row r="784">
          <cell r="I784" t="str">
            <v>Канадиан</v>
          </cell>
          <cell r="J784" t="str">
            <v>США</v>
          </cell>
        </row>
        <row r="785">
          <cell r="I785" t="str">
            <v>Кентукки</v>
          </cell>
          <cell r="J785" t="str">
            <v>США</v>
          </cell>
        </row>
        <row r="786">
          <cell r="I786" t="str">
            <v>Вудфорд</v>
          </cell>
          <cell r="J786" t="str">
            <v>США</v>
          </cell>
        </row>
        <row r="787">
          <cell r="I787" t="str">
            <v>Букерс</v>
          </cell>
          <cell r="J787" t="str">
            <v>США</v>
          </cell>
        </row>
        <row r="788">
          <cell r="I788" t="str">
            <v>Джек Дениелс</v>
          </cell>
          <cell r="J788" t="str">
            <v>США</v>
          </cell>
        </row>
        <row r="789">
          <cell r="I789" t="str">
            <v>Джим Бим</v>
          </cell>
          <cell r="J789" t="str">
            <v>США</v>
          </cell>
        </row>
        <row r="790">
          <cell r="I790" t="str">
            <v>Канадиан</v>
          </cell>
          <cell r="J790" t="str">
            <v>США</v>
          </cell>
        </row>
        <row r="791">
          <cell r="I791" t="str">
            <v>Кентукки</v>
          </cell>
          <cell r="J791" t="str">
            <v>США</v>
          </cell>
        </row>
        <row r="792">
          <cell r="I792" t="str">
            <v>Вудфорд</v>
          </cell>
          <cell r="J792" t="str">
            <v>США</v>
          </cell>
        </row>
        <row r="793">
          <cell r="I793" t="str">
            <v>Букерс</v>
          </cell>
          <cell r="J793" t="str">
            <v>США</v>
          </cell>
        </row>
        <row r="794">
          <cell r="I794" t="str">
            <v>Джек Дениелс</v>
          </cell>
          <cell r="J794" t="str">
            <v>США</v>
          </cell>
        </row>
        <row r="795">
          <cell r="I795" t="str">
            <v>Джим Бим</v>
          </cell>
          <cell r="J795" t="str">
            <v>США</v>
          </cell>
        </row>
        <row r="796">
          <cell r="I796" t="str">
            <v>Канадиан</v>
          </cell>
          <cell r="J796" t="str">
            <v>США</v>
          </cell>
        </row>
        <row r="797">
          <cell r="I797" t="str">
            <v>Кентукки</v>
          </cell>
          <cell r="J797" t="str">
            <v>США</v>
          </cell>
        </row>
        <row r="798">
          <cell r="I798" t="str">
            <v>Вудфорд</v>
          </cell>
          <cell r="J798" t="str">
            <v>США</v>
          </cell>
        </row>
        <row r="799">
          <cell r="I799" t="str">
            <v>Букерс</v>
          </cell>
          <cell r="J799" t="str">
            <v>США</v>
          </cell>
        </row>
        <row r="800">
          <cell r="I800" t="str">
            <v>Джек Дениелс</v>
          </cell>
          <cell r="J800" t="str">
            <v>США</v>
          </cell>
        </row>
        <row r="801">
          <cell r="I801" t="str">
            <v>Джим Бим</v>
          </cell>
          <cell r="J801" t="str">
            <v>США</v>
          </cell>
        </row>
        <row r="802">
          <cell r="I802" t="str">
            <v>Канадиан</v>
          </cell>
          <cell r="J802" t="str">
            <v>США</v>
          </cell>
        </row>
        <row r="803">
          <cell r="I803" t="str">
            <v>Кентукки</v>
          </cell>
          <cell r="J803" t="str">
            <v>США</v>
          </cell>
        </row>
        <row r="804">
          <cell r="I804" t="str">
            <v>Вудфорд</v>
          </cell>
          <cell r="J804" t="str">
            <v>США</v>
          </cell>
        </row>
        <row r="805">
          <cell r="I805" t="str">
            <v>Букерс</v>
          </cell>
          <cell r="J805" t="str">
            <v>США</v>
          </cell>
        </row>
        <row r="806">
          <cell r="I806" t="str">
            <v>Джек Дениелс</v>
          </cell>
          <cell r="J806" t="str">
            <v>США</v>
          </cell>
        </row>
        <row r="807">
          <cell r="I807" t="str">
            <v>Джим Бим</v>
          </cell>
          <cell r="J807" t="str">
            <v>США</v>
          </cell>
        </row>
        <row r="808">
          <cell r="I808" t="str">
            <v>Канадиан</v>
          </cell>
          <cell r="J808" t="str">
            <v>США</v>
          </cell>
        </row>
        <row r="809">
          <cell r="I809" t="str">
            <v>Кентукки</v>
          </cell>
          <cell r="J809" t="str">
            <v>США</v>
          </cell>
        </row>
        <row r="810">
          <cell r="I810" t="str">
            <v>Вудфорд</v>
          </cell>
          <cell r="J810" t="str">
            <v>США</v>
          </cell>
        </row>
        <row r="811">
          <cell r="I811" t="str">
            <v>Букерс</v>
          </cell>
          <cell r="J811" t="str">
            <v>США</v>
          </cell>
        </row>
        <row r="812">
          <cell r="I812" t="str">
            <v>Джек Дениелс</v>
          </cell>
          <cell r="J812" t="str">
            <v>США</v>
          </cell>
        </row>
        <row r="813">
          <cell r="I813" t="str">
            <v>Джим Бим</v>
          </cell>
          <cell r="J813" t="str">
            <v>США</v>
          </cell>
        </row>
        <row r="814">
          <cell r="I814" t="str">
            <v>Канадиан</v>
          </cell>
          <cell r="J814" t="str">
            <v>США</v>
          </cell>
        </row>
        <row r="815">
          <cell r="I815" t="str">
            <v>Кентукки</v>
          </cell>
          <cell r="J815" t="str">
            <v>США</v>
          </cell>
        </row>
        <row r="816">
          <cell r="I816" t="str">
            <v>Вудфорд</v>
          </cell>
          <cell r="J816" t="str">
            <v>США</v>
          </cell>
        </row>
        <row r="817">
          <cell r="I817" t="str">
            <v>Букерс</v>
          </cell>
          <cell r="J817" t="str">
            <v>США</v>
          </cell>
        </row>
        <row r="818">
          <cell r="I818" t="str">
            <v>Джек Дениелс</v>
          </cell>
          <cell r="J818" t="str">
            <v>США</v>
          </cell>
        </row>
        <row r="819">
          <cell r="I819" t="str">
            <v>Джим Бим</v>
          </cell>
          <cell r="J819" t="str">
            <v>США</v>
          </cell>
        </row>
        <row r="820">
          <cell r="I820" t="str">
            <v>Канадиан</v>
          </cell>
          <cell r="J820" t="str">
            <v>США</v>
          </cell>
        </row>
        <row r="821">
          <cell r="I821" t="str">
            <v>Кентукки</v>
          </cell>
          <cell r="J821" t="str">
            <v>США</v>
          </cell>
        </row>
        <row r="822">
          <cell r="I822" t="str">
            <v>Вудфорд</v>
          </cell>
          <cell r="J822" t="str">
            <v>США</v>
          </cell>
        </row>
        <row r="823">
          <cell r="I823" t="str">
            <v>Букерс</v>
          </cell>
          <cell r="J823" t="str">
            <v>США</v>
          </cell>
        </row>
        <row r="824">
          <cell r="I824" t="str">
            <v>Джек Дениелс</v>
          </cell>
          <cell r="J824" t="str">
            <v>США</v>
          </cell>
        </row>
        <row r="825">
          <cell r="I825" t="str">
            <v>Джим Бим</v>
          </cell>
          <cell r="J825" t="str">
            <v>США</v>
          </cell>
        </row>
        <row r="826">
          <cell r="I826" t="str">
            <v>Канадиан</v>
          </cell>
          <cell r="J826" t="str">
            <v>США</v>
          </cell>
        </row>
        <row r="827">
          <cell r="I827" t="str">
            <v>Кентукки</v>
          </cell>
          <cell r="J827" t="str">
            <v>США</v>
          </cell>
        </row>
        <row r="828">
          <cell r="I828" t="str">
            <v>Вудфорд</v>
          </cell>
          <cell r="J828" t="str">
            <v>США</v>
          </cell>
        </row>
        <row r="829">
          <cell r="I829" t="str">
            <v>Букерс</v>
          </cell>
          <cell r="J829" t="str">
            <v>США</v>
          </cell>
        </row>
        <row r="830">
          <cell r="I830" t="str">
            <v>Джек Дениелс</v>
          </cell>
          <cell r="J830" t="str">
            <v>США</v>
          </cell>
        </row>
        <row r="831">
          <cell r="I831" t="str">
            <v>Джим Бим</v>
          </cell>
          <cell r="J831" t="str">
            <v>США</v>
          </cell>
        </row>
        <row r="832">
          <cell r="I832" t="str">
            <v>Канадиан</v>
          </cell>
          <cell r="J832" t="str">
            <v>США</v>
          </cell>
        </row>
        <row r="833">
          <cell r="I833" t="str">
            <v>Кентукки</v>
          </cell>
          <cell r="J833" t="str">
            <v>США</v>
          </cell>
        </row>
        <row r="834">
          <cell r="I834" t="str">
            <v>Вудфорд</v>
          </cell>
          <cell r="J834" t="str">
            <v>США</v>
          </cell>
        </row>
        <row r="835">
          <cell r="I835" t="str">
            <v>Букерс</v>
          </cell>
          <cell r="J835" t="str">
            <v>США</v>
          </cell>
        </row>
        <row r="836">
          <cell r="I836" t="str">
            <v>Джек Дениелс</v>
          </cell>
          <cell r="J836" t="str">
            <v>США</v>
          </cell>
        </row>
        <row r="837">
          <cell r="I837" t="str">
            <v>Джим Бим</v>
          </cell>
          <cell r="J837" t="str">
            <v>США</v>
          </cell>
        </row>
        <row r="838">
          <cell r="I838" t="str">
            <v>Канадиан</v>
          </cell>
          <cell r="J838" t="str">
            <v>США</v>
          </cell>
        </row>
        <row r="839">
          <cell r="I839" t="str">
            <v>Кентукки</v>
          </cell>
          <cell r="J839" t="str">
            <v>США</v>
          </cell>
        </row>
        <row r="840">
          <cell r="I840" t="str">
            <v>Вудфорд</v>
          </cell>
          <cell r="J840" t="str">
            <v>США</v>
          </cell>
        </row>
        <row r="841">
          <cell r="I841" t="str">
            <v>Букерс</v>
          </cell>
          <cell r="J841" t="str">
            <v>США</v>
          </cell>
        </row>
        <row r="842">
          <cell r="I842" t="str">
            <v>Джек Дениелс</v>
          </cell>
          <cell r="J842" t="str">
            <v>США</v>
          </cell>
        </row>
        <row r="843">
          <cell r="I843" t="str">
            <v>Джим Бим</v>
          </cell>
          <cell r="J843" t="str">
            <v>США</v>
          </cell>
        </row>
        <row r="844">
          <cell r="I844" t="str">
            <v>Канадиан</v>
          </cell>
          <cell r="J844" t="str">
            <v>США</v>
          </cell>
        </row>
        <row r="845">
          <cell r="I845" t="str">
            <v>Кентукки</v>
          </cell>
          <cell r="J845" t="str">
            <v>США</v>
          </cell>
        </row>
        <row r="846">
          <cell r="I846" t="str">
            <v>Вудфорд</v>
          </cell>
          <cell r="J846" t="str">
            <v>США</v>
          </cell>
        </row>
        <row r="847">
          <cell r="I847" t="str">
            <v>Букерс</v>
          </cell>
          <cell r="J847" t="str">
            <v>США</v>
          </cell>
        </row>
        <row r="848">
          <cell r="I848" t="str">
            <v>Джек Дениелс</v>
          </cell>
          <cell r="J848" t="str">
            <v>США</v>
          </cell>
        </row>
        <row r="849">
          <cell r="I849" t="str">
            <v>Джим Бим</v>
          </cell>
          <cell r="J849" t="str">
            <v>США</v>
          </cell>
        </row>
        <row r="850">
          <cell r="I850" t="str">
            <v>Канадиан</v>
          </cell>
          <cell r="J850" t="str">
            <v>США</v>
          </cell>
        </row>
        <row r="851">
          <cell r="I851" t="str">
            <v>Кентукки</v>
          </cell>
          <cell r="J851" t="str">
            <v>США</v>
          </cell>
        </row>
        <row r="852">
          <cell r="I852" t="str">
            <v>Вудфорд</v>
          </cell>
          <cell r="J852" t="str">
            <v>США</v>
          </cell>
        </row>
        <row r="853">
          <cell r="I853" t="str">
            <v>Букерс</v>
          </cell>
          <cell r="J853" t="str">
            <v>США</v>
          </cell>
        </row>
        <row r="854">
          <cell r="I854" t="str">
            <v>Джек Дениелс</v>
          </cell>
          <cell r="J854" t="str">
            <v>США</v>
          </cell>
        </row>
        <row r="855">
          <cell r="I855" t="str">
            <v>Джим Бим</v>
          </cell>
          <cell r="J855" t="str">
            <v>США</v>
          </cell>
        </row>
        <row r="856">
          <cell r="I856" t="str">
            <v>Канадиан</v>
          </cell>
          <cell r="J856" t="str">
            <v>США</v>
          </cell>
        </row>
        <row r="857">
          <cell r="I857" t="str">
            <v>Кентукки</v>
          </cell>
          <cell r="J857" t="str">
            <v>США</v>
          </cell>
        </row>
        <row r="858">
          <cell r="I858" t="str">
            <v>Вудфорд</v>
          </cell>
          <cell r="J858" t="str">
            <v>США</v>
          </cell>
        </row>
        <row r="859">
          <cell r="I859" t="str">
            <v>Букерс</v>
          </cell>
          <cell r="J859" t="str">
            <v>США</v>
          </cell>
        </row>
        <row r="860">
          <cell r="I860" t="str">
            <v>Джек Дениелс</v>
          </cell>
          <cell r="J860" t="str">
            <v>США</v>
          </cell>
        </row>
        <row r="861">
          <cell r="I861" t="str">
            <v>Джим Бим</v>
          </cell>
          <cell r="J861" t="str">
            <v>США</v>
          </cell>
        </row>
        <row r="862">
          <cell r="I862" t="str">
            <v>Канадиан</v>
          </cell>
          <cell r="J862" t="str">
            <v>США</v>
          </cell>
        </row>
        <row r="863">
          <cell r="I863" t="str">
            <v>Кентукки</v>
          </cell>
          <cell r="J863" t="str">
            <v>США</v>
          </cell>
        </row>
        <row r="864">
          <cell r="I864" t="str">
            <v>Вудфорд</v>
          </cell>
          <cell r="J864" t="str">
            <v>США</v>
          </cell>
        </row>
        <row r="865">
          <cell r="I865" t="str">
            <v>Букерс</v>
          </cell>
          <cell r="J865" t="str">
            <v>США</v>
          </cell>
        </row>
        <row r="866">
          <cell r="I866" t="str">
            <v>Джек Дениелс</v>
          </cell>
          <cell r="J866" t="str">
            <v>США</v>
          </cell>
        </row>
        <row r="867">
          <cell r="I867" t="str">
            <v>Джим Бим</v>
          </cell>
          <cell r="J867" t="str">
            <v>США</v>
          </cell>
        </row>
        <row r="868">
          <cell r="I868" t="str">
            <v>Канадиан</v>
          </cell>
          <cell r="J868" t="str">
            <v>США</v>
          </cell>
        </row>
        <row r="869">
          <cell r="I869" t="str">
            <v>Кентукки</v>
          </cell>
          <cell r="J869" t="str">
            <v>США</v>
          </cell>
        </row>
        <row r="870">
          <cell r="I870" t="str">
            <v>Вудфорд</v>
          </cell>
          <cell r="J870" t="str">
            <v>США</v>
          </cell>
        </row>
        <row r="871">
          <cell r="I871" t="str">
            <v>Букерс</v>
          </cell>
          <cell r="J871" t="str">
            <v>США</v>
          </cell>
        </row>
        <row r="872">
          <cell r="I872" t="str">
            <v>Джек Дениелс</v>
          </cell>
          <cell r="J872" t="str">
            <v>США</v>
          </cell>
        </row>
        <row r="873">
          <cell r="I873" t="str">
            <v>Джим Бим</v>
          </cell>
          <cell r="J873" t="str">
            <v>США</v>
          </cell>
        </row>
        <row r="874">
          <cell r="I874" t="str">
            <v>Канадиан</v>
          </cell>
          <cell r="J874" t="str">
            <v>США</v>
          </cell>
        </row>
        <row r="875">
          <cell r="I875" t="str">
            <v>Кентукки</v>
          </cell>
          <cell r="J875" t="str">
            <v>США</v>
          </cell>
        </row>
        <row r="876">
          <cell r="I876" t="str">
            <v>Вудфорд</v>
          </cell>
          <cell r="J876" t="str">
            <v>США</v>
          </cell>
        </row>
        <row r="877">
          <cell r="I877" t="str">
            <v>Букерс</v>
          </cell>
          <cell r="J877" t="str">
            <v>США</v>
          </cell>
        </row>
        <row r="878">
          <cell r="I878" t="str">
            <v>Джек Дениелс</v>
          </cell>
          <cell r="J878" t="str">
            <v>США</v>
          </cell>
        </row>
        <row r="879">
          <cell r="I879" t="str">
            <v>Джим Бим</v>
          </cell>
          <cell r="J879" t="str">
            <v>США</v>
          </cell>
        </row>
        <row r="880">
          <cell r="I880" t="str">
            <v>Канадиан</v>
          </cell>
          <cell r="J880" t="str">
            <v>США</v>
          </cell>
        </row>
        <row r="881">
          <cell r="I881" t="str">
            <v>Кентукки</v>
          </cell>
          <cell r="J881" t="str">
            <v>США</v>
          </cell>
        </row>
        <row r="882">
          <cell r="I882" t="str">
            <v>Вудфорд</v>
          </cell>
          <cell r="J882" t="str">
            <v>США</v>
          </cell>
        </row>
        <row r="883">
          <cell r="I883" t="str">
            <v>Букерс</v>
          </cell>
          <cell r="J883" t="str">
            <v>США</v>
          </cell>
        </row>
        <row r="884">
          <cell r="I884" t="str">
            <v>Джек Дениелс</v>
          </cell>
          <cell r="J884" t="str">
            <v>США</v>
          </cell>
        </row>
        <row r="885">
          <cell r="I885" t="str">
            <v>Джим Бим</v>
          </cell>
          <cell r="J885" t="str">
            <v>США</v>
          </cell>
        </row>
        <row r="886">
          <cell r="I886" t="str">
            <v>Канадиан</v>
          </cell>
          <cell r="J886" t="str">
            <v>США</v>
          </cell>
        </row>
        <row r="887">
          <cell r="I887" t="str">
            <v>Кентукки</v>
          </cell>
          <cell r="J887" t="str">
            <v>США</v>
          </cell>
        </row>
        <row r="888">
          <cell r="I888" t="str">
            <v>Вудфорд</v>
          </cell>
          <cell r="J888" t="str">
            <v>США</v>
          </cell>
        </row>
        <row r="889">
          <cell r="I889" t="str">
            <v>Букерс</v>
          </cell>
          <cell r="J889" t="str">
            <v>США</v>
          </cell>
        </row>
        <row r="890">
          <cell r="I890" t="str">
            <v>Джек Дениелс</v>
          </cell>
          <cell r="J890" t="str">
            <v>США</v>
          </cell>
        </row>
        <row r="891">
          <cell r="I891" t="str">
            <v>Джим Бим</v>
          </cell>
          <cell r="J891" t="str">
            <v>США</v>
          </cell>
        </row>
        <row r="892">
          <cell r="I892" t="str">
            <v>Канадиан</v>
          </cell>
          <cell r="J892" t="str">
            <v>США</v>
          </cell>
        </row>
        <row r="893">
          <cell r="I893" t="str">
            <v>Кентукки</v>
          </cell>
          <cell r="J893" t="str">
            <v>США</v>
          </cell>
        </row>
        <row r="894">
          <cell r="I894" t="str">
            <v>Вудфорд</v>
          </cell>
          <cell r="J894" t="str">
            <v>США</v>
          </cell>
        </row>
        <row r="895">
          <cell r="I895" t="str">
            <v>Благофф</v>
          </cell>
          <cell r="J895" t="str">
            <v>Украина</v>
          </cell>
        </row>
        <row r="896">
          <cell r="I896" t="str">
            <v>Хортица</v>
          </cell>
          <cell r="J896" t="str">
            <v>Украина</v>
          </cell>
        </row>
        <row r="897">
          <cell r="I897" t="str">
            <v>Екатеринослав</v>
          </cell>
          <cell r="J897" t="str">
            <v>Украина</v>
          </cell>
        </row>
        <row r="898">
          <cell r="I898" t="str">
            <v>Украинская пшеница</v>
          </cell>
          <cell r="J898" t="str">
            <v>Украина</v>
          </cell>
        </row>
        <row r="899">
          <cell r="I899" t="str">
            <v>Немирофф</v>
          </cell>
          <cell r="J899" t="str">
            <v>Украина</v>
          </cell>
        </row>
        <row r="900">
          <cell r="I900" t="str">
            <v>Медовая</v>
          </cell>
          <cell r="J900" t="str">
            <v>Украина</v>
          </cell>
        </row>
        <row r="901">
          <cell r="I901" t="str">
            <v>Благофф</v>
          </cell>
          <cell r="J901" t="str">
            <v>Украина</v>
          </cell>
        </row>
        <row r="902">
          <cell r="I902" t="str">
            <v>Хортица</v>
          </cell>
          <cell r="J902" t="str">
            <v>Украина</v>
          </cell>
        </row>
        <row r="903">
          <cell r="I903" t="str">
            <v>Екатеринослав</v>
          </cell>
          <cell r="J903" t="str">
            <v>Украина</v>
          </cell>
        </row>
        <row r="904">
          <cell r="I904" t="str">
            <v>Украинская пшеница</v>
          </cell>
          <cell r="J904" t="str">
            <v>Украина</v>
          </cell>
        </row>
        <row r="905">
          <cell r="I905" t="str">
            <v>Немирофф</v>
          </cell>
          <cell r="J905" t="str">
            <v>Украина</v>
          </cell>
        </row>
        <row r="906">
          <cell r="I906" t="str">
            <v>Медовая</v>
          </cell>
          <cell r="J906" t="str">
            <v>Украина</v>
          </cell>
        </row>
        <row r="907">
          <cell r="I907" t="str">
            <v>Благофф</v>
          </cell>
          <cell r="J907" t="str">
            <v>Украина</v>
          </cell>
        </row>
        <row r="908">
          <cell r="I908" t="str">
            <v>Хортица</v>
          </cell>
          <cell r="J908" t="str">
            <v>Украина</v>
          </cell>
        </row>
        <row r="909">
          <cell r="I909" t="str">
            <v>Екатеринослав</v>
          </cell>
          <cell r="J909" t="str">
            <v>Украина</v>
          </cell>
        </row>
        <row r="910">
          <cell r="I910" t="str">
            <v>Украинская пшеница</v>
          </cell>
          <cell r="J910" t="str">
            <v>Украина</v>
          </cell>
        </row>
        <row r="911">
          <cell r="I911" t="str">
            <v>Немирофф</v>
          </cell>
          <cell r="J911" t="str">
            <v>Украина</v>
          </cell>
        </row>
        <row r="912">
          <cell r="I912" t="str">
            <v>Медовая</v>
          </cell>
          <cell r="J912" t="str">
            <v>Украина</v>
          </cell>
        </row>
        <row r="913">
          <cell r="I913" t="str">
            <v>Благофф</v>
          </cell>
          <cell r="J913" t="str">
            <v>Украина</v>
          </cell>
        </row>
        <row r="914">
          <cell r="I914" t="str">
            <v>Хортица</v>
          </cell>
          <cell r="J914" t="str">
            <v>Украина</v>
          </cell>
        </row>
        <row r="915">
          <cell r="I915" t="str">
            <v>Екатеринослав</v>
          </cell>
          <cell r="J915" t="str">
            <v>Украина</v>
          </cell>
        </row>
        <row r="916">
          <cell r="I916" t="str">
            <v>Украинская пшеница</v>
          </cell>
          <cell r="J916" t="str">
            <v>Украина</v>
          </cell>
        </row>
        <row r="917">
          <cell r="I917" t="str">
            <v>Немирофф</v>
          </cell>
          <cell r="J917" t="str">
            <v>Украина</v>
          </cell>
        </row>
        <row r="918">
          <cell r="I918" t="str">
            <v>Медовая</v>
          </cell>
          <cell r="J918" t="str">
            <v>Украина</v>
          </cell>
        </row>
        <row r="919">
          <cell r="I919" t="str">
            <v>Благофф</v>
          </cell>
          <cell r="J919" t="str">
            <v>Украина</v>
          </cell>
        </row>
        <row r="920">
          <cell r="I920" t="str">
            <v>Хортица</v>
          </cell>
          <cell r="J920" t="str">
            <v>Украина</v>
          </cell>
        </row>
        <row r="921">
          <cell r="I921" t="str">
            <v>Екатеринослав</v>
          </cell>
          <cell r="J921" t="str">
            <v>Украина</v>
          </cell>
        </row>
        <row r="922">
          <cell r="I922" t="str">
            <v>Украинская пшеница</v>
          </cell>
          <cell r="J922" t="str">
            <v>Украина</v>
          </cell>
        </row>
        <row r="923">
          <cell r="I923" t="str">
            <v>Немирофф</v>
          </cell>
          <cell r="J923" t="str">
            <v>Украина</v>
          </cell>
        </row>
        <row r="924">
          <cell r="I924" t="str">
            <v>Медовая</v>
          </cell>
          <cell r="J924" t="str">
            <v>Украина</v>
          </cell>
        </row>
        <row r="925">
          <cell r="I925" t="str">
            <v>Благофф</v>
          </cell>
          <cell r="J925" t="str">
            <v>Украина</v>
          </cell>
        </row>
        <row r="926">
          <cell r="I926" t="str">
            <v>Хортица</v>
          </cell>
          <cell r="J926" t="str">
            <v>Украина</v>
          </cell>
        </row>
        <row r="927">
          <cell r="I927" t="str">
            <v>Екатеринослав</v>
          </cell>
          <cell r="J927" t="str">
            <v>Украина</v>
          </cell>
        </row>
        <row r="928">
          <cell r="I928" t="str">
            <v>Украинская пшеница</v>
          </cell>
          <cell r="J928" t="str">
            <v>Украина</v>
          </cell>
        </row>
        <row r="929">
          <cell r="I929" t="str">
            <v>Немирофф</v>
          </cell>
          <cell r="J929" t="str">
            <v>Украина</v>
          </cell>
        </row>
        <row r="930">
          <cell r="I930" t="str">
            <v>Медовая</v>
          </cell>
          <cell r="J930" t="str">
            <v>Украина</v>
          </cell>
        </row>
        <row r="931">
          <cell r="I931" t="str">
            <v>Благофф</v>
          </cell>
          <cell r="J931" t="str">
            <v>Украина</v>
          </cell>
        </row>
        <row r="932">
          <cell r="I932" t="str">
            <v>Хортица</v>
          </cell>
          <cell r="J932" t="str">
            <v>Украина</v>
          </cell>
        </row>
        <row r="933">
          <cell r="I933" t="str">
            <v>Екатеринослав</v>
          </cell>
          <cell r="J933" t="str">
            <v>Украина</v>
          </cell>
        </row>
        <row r="934">
          <cell r="I934" t="str">
            <v>Украинская пшеница</v>
          </cell>
          <cell r="J934" t="str">
            <v>Украина</v>
          </cell>
        </row>
        <row r="935">
          <cell r="I935" t="str">
            <v>Немирофф</v>
          </cell>
          <cell r="J935" t="str">
            <v>Украина</v>
          </cell>
        </row>
        <row r="936">
          <cell r="I936" t="str">
            <v>Медовая</v>
          </cell>
          <cell r="J936" t="str">
            <v>Украина</v>
          </cell>
        </row>
        <row r="937">
          <cell r="I937" t="str">
            <v>Благофф</v>
          </cell>
          <cell r="J937" t="str">
            <v>Украина</v>
          </cell>
        </row>
        <row r="938">
          <cell r="I938" t="str">
            <v>Хортица</v>
          </cell>
          <cell r="J938" t="str">
            <v>Украина</v>
          </cell>
        </row>
        <row r="939">
          <cell r="I939" t="str">
            <v>Екатеринослав</v>
          </cell>
          <cell r="J939" t="str">
            <v>Украина</v>
          </cell>
        </row>
        <row r="940">
          <cell r="I940" t="str">
            <v>Украинская пшеница</v>
          </cell>
          <cell r="J940" t="str">
            <v>Украина</v>
          </cell>
        </row>
        <row r="941">
          <cell r="I941" t="str">
            <v>Немирофф</v>
          </cell>
          <cell r="J941" t="str">
            <v>Украина</v>
          </cell>
        </row>
        <row r="942">
          <cell r="I942" t="str">
            <v>Медовая</v>
          </cell>
          <cell r="J942" t="str">
            <v>Украина</v>
          </cell>
        </row>
        <row r="943">
          <cell r="I943" t="str">
            <v>Благофф</v>
          </cell>
          <cell r="J943" t="str">
            <v>Украина</v>
          </cell>
        </row>
        <row r="944">
          <cell r="I944" t="str">
            <v>Хортица</v>
          </cell>
          <cell r="J944" t="str">
            <v>Украина</v>
          </cell>
        </row>
        <row r="945">
          <cell r="I945" t="str">
            <v>Екатеринослав</v>
          </cell>
          <cell r="J945" t="str">
            <v>Украина</v>
          </cell>
        </row>
        <row r="946">
          <cell r="I946" t="str">
            <v>Украинская пшеница</v>
          </cell>
          <cell r="J946" t="str">
            <v>Украина</v>
          </cell>
        </row>
        <row r="947">
          <cell r="I947" t="str">
            <v>Немирофф</v>
          </cell>
          <cell r="J947" t="str">
            <v>Украина</v>
          </cell>
        </row>
        <row r="948">
          <cell r="I948" t="str">
            <v>Медовая</v>
          </cell>
          <cell r="J948" t="str">
            <v>Украина</v>
          </cell>
        </row>
        <row r="949">
          <cell r="I949" t="str">
            <v>Благофф</v>
          </cell>
          <cell r="J949" t="str">
            <v>Украина</v>
          </cell>
        </row>
        <row r="950">
          <cell r="I950" t="str">
            <v>Хортица</v>
          </cell>
          <cell r="J950" t="str">
            <v>Украина</v>
          </cell>
        </row>
        <row r="951">
          <cell r="I951" t="str">
            <v>Екатеринослав</v>
          </cell>
          <cell r="J951" t="str">
            <v>Украина</v>
          </cell>
        </row>
        <row r="952">
          <cell r="I952" t="str">
            <v>Украинская пшеница</v>
          </cell>
          <cell r="J952" t="str">
            <v>Украина</v>
          </cell>
        </row>
        <row r="953">
          <cell r="I953" t="str">
            <v>Немирофф</v>
          </cell>
          <cell r="J953" t="str">
            <v>Украина</v>
          </cell>
        </row>
        <row r="954">
          <cell r="I954" t="str">
            <v>Медовая</v>
          </cell>
          <cell r="J954" t="str">
            <v>Украина</v>
          </cell>
        </row>
        <row r="955">
          <cell r="I955" t="str">
            <v>Благофф</v>
          </cell>
          <cell r="J955" t="str">
            <v>Украина</v>
          </cell>
        </row>
        <row r="956">
          <cell r="I956" t="str">
            <v>Хортица</v>
          </cell>
          <cell r="J956" t="str">
            <v>Украина</v>
          </cell>
        </row>
        <row r="957">
          <cell r="I957" t="str">
            <v>Екатеринослав</v>
          </cell>
          <cell r="J957" t="str">
            <v>Украина</v>
          </cell>
        </row>
        <row r="958">
          <cell r="I958" t="str">
            <v>Украинская пшеница</v>
          </cell>
          <cell r="J958" t="str">
            <v>Украина</v>
          </cell>
        </row>
        <row r="959">
          <cell r="I959" t="str">
            <v>Немирофф</v>
          </cell>
          <cell r="J959" t="str">
            <v>Украина</v>
          </cell>
        </row>
        <row r="960">
          <cell r="I960" t="str">
            <v>Медовая</v>
          </cell>
          <cell r="J960" t="str">
            <v>Украина</v>
          </cell>
        </row>
        <row r="961">
          <cell r="I961" t="str">
            <v>Благофф</v>
          </cell>
          <cell r="J961" t="str">
            <v>Украина</v>
          </cell>
        </row>
        <row r="962">
          <cell r="I962" t="str">
            <v>Хортица</v>
          </cell>
          <cell r="J962" t="str">
            <v>Украина</v>
          </cell>
        </row>
        <row r="963">
          <cell r="I963" t="str">
            <v>Екатеринослав</v>
          </cell>
          <cell r="J963" t="str">
            <v>Украина</v>
          </cell>
        </row>
        <row r="964">
          <cell r="I964" t="str">
            <v>Украинская пшеница</v>
          </cell>
          <cell r="J964" t="str">
            <v>Украина</v>
          </cell>
        </row>
        <row r="965">
          <cell r="I965" t="str">
            <v>Немирофф</v>
          </cell>
          <cell r="J965" t="str">
            <v>Украина</v>
          </cell>
        </row>
        <row r="966">
          <cell r="I966" t="str">
            <v>Медовая</v>
          </cell>
          <cell r="J966" t="str">
            <v>Украина</v>
          </cell>
        </row>
        <row r="967">
          <cell r="I967" t="str">
            <v>Благофф</v>
          </cell>
          <cell r="J967" t="str">
            <v>Украина</v>
          </cell>
        </row>
        <row r="968">
          <cell r="I968" t="str">
            <v>Хортица</v>
          </cell>
          <cell r="J968" t="str">
            <v>Украина</v>
          </cell>
        </row>
        <row r="969">
          <cell r="I969" t="str">
            <v>Екатеринослав</v>
          </cell>
          <cell r="J969" t="str">
            <v>Украина</v>
          </cell>
        </row>
        <row r="970">
          <cell r="I970" t="str">
            <v>Украинская пшеница</v>
          </cell>
          <cell r="J970" t="str">
            <v>Украина</v>
          </cell>
        </row>
        <row r="971">
          <cell r="I971" t="str">
            <v>Немирофф</v>
          </cell>
          <cell r="J971" t="str">
            <v>Украина</v>
          </cell>
        </row>
        <row r="972">
          <cell r="I972" t="str">
            <v>Медовая</v>
          </cell>
          <cell r="J972" t="str">
            <v>Украина</v>
          </cell>
        </row>
        <row r="973">
          <cell r="I973" t="str">
            <v>Благофф</v>
          </cell>
          <cell r="J973" t="str">
            <v>Украина</v>
          </cell>
        </row>
        <row r="974">
          <cell r="I974" t="str">
            <v>Хортица</v>
          </cell>
          <cell r="J974" t="str">
            <v>Украина</v>
          </cell>
        </row>
        <row r="975">
          <cell r="I975" t="str">
            <v>Екатеринослав</v>
          </cell>
          <cell r="J975" t="str">
            <v>Украина</v>
          </cell>
        </row>
        <row r="976">
          <cell r="I976" t="str">
            <v>Украинская пшеница</v>
          </cell>
          <cell r="J976" t="str">
            <v>Украина</v>
          </cell>
        </row>
        <row r="977">
          <cell r="I977" t="str">
            <v>Немирофф</v>
          </cell>
          <cell r="J977" t="str">
            <v>Украина</v>
          </cell>
        </row>
        <row r="978">
          <cell r="I978" t="str">
            <v>Медовая</v>
          </cell>
          <cell r="J978" t="str">
            <v>Украина</v>
          </cell>
        </row>
        <row r="979">
          <cell r="I979" t="str">
            <v>Благофф</v>
          </cell>
          <cell r="J979" t="str">
            <v>Украина</v>
          </cell>
        </row>
        <row r="980">
          <cell r="I980" t="str">
            <v>Хортица</v>
          </cell>
          <cell r="J980" t="str">
            <v>Украина</v>
          </cell>
        </row>
        <row r="981">
          <cell r="I981" t="str">
            <v>Екатеринослав</v>
          </cell>
          <cell r="J981" t="str">
            <v>Украина</v>
          </cell>
        </row>
        <row r="982">
          <cell r="I982" t="str">
            <v>Украинская пшеница</v>
          </cell>
          <cell r="J982" t="str">
            <v>Украина</v>
          </cell>
        </row>
        <row r="983">
          <cell r="I983" t="str">
            <v>Немирофф</v>
          </cell>
          <cell r="J983" t="str">
            <v>Украина</v>
          </cell>
        </row>
        <row r="984">
          <cell r="I984" t="str">
            <v>Медовая</v>
          </cell>
          <cell r="J984" t="str">
            <v>Украина</v>
          </cell>
        </row>
        <row r="985">
          <cell r="I985" t="str">
            <v>Благофф</v>
          </cell>
          <cell r="J985" t="str">
            <v>Украина</v>
          </cell>
        </row>
        <row r="986">
          <cell r="I986" t="str">
            <v>Хортица</v>
          </cell>
          <cell r="J986" t="str">
            <v>Украина</v>
          </cell>
        </row>
        <row r="987">
          <cell r="I987" t="str">
            <v>Екатеринослав</v>
          </cell>
          <cell r="J987" t="str">
            <v>Украина</v>
          </cell>
        </row>
        <row r="988">
          <cell r="I988" t="str">
            <v>Украинская пшеница</v>
          </cell>
          <cell r="J988" t="str">
            <v>Украина</v>
          </cell>
        </row>
        <row r="989">
          <cell r="I989" t="str">
            <v>Немирофф</v>
          </cell>
          <cell r="J989" t="str">
            <v>Украина</v>
          </cell>
        </row>
        <row r="990">
          <cell r="I990" t="str">
            <v>Медовая</v>
          </cell>
          <cell r="J990" t="str">
            <v>Украина</v>
          </cell>
        </row>
        <row r="991">
          <cell r="I991" t="str">
            <v>Благофф</v>
          </cell>
          <cell r="J991" t="str">
            <v>Украина</v>
          </cell>
        </row>
        <row r="992">
          <cell r="I992" t="str">
            <v>Хортица</v>
          </cell>
          <cell r="J992" t="str">
            <v>Украина</v>
          </cell>
        </row>
        <row r="993">
          <cell r="I993" t="str">
            <v>Екатеринослав</v>
          </cell>
          <cell r="J993" t="str">
            <v>Украина</v>
          </cell>
        </row>
        <row r="994">
          <cell r="I994" t="str">
            <v>Украинская пшеница</v>
          </cell>
          <cell r="J994" t="str">
            <v>Украина</v>
          </cell>
        </row>
        <row r="995">
          <cell r="I995" t="str">
            <v>Немирофф</v>
          </cell>
          <cell r="J995" t="str">
            <v>Украина</v>
          </cell>
        </row>
        <row r="996">
          <cell r="I996" t="str">
            <v>Медовая</v>
          </cell>
          <cell r="J996" t="str">
            <v>Украина</v>
          </cell>
        </row>
        <row r="997">
          <cell r="I997" t="str">
            <v>Благофф</v>
          </cell>
          <cell r="J997" t="str">
            <v>Украина</v>
          </cell>
        </row>
        <row r="998">
          <cell r="I998" t="str">
            <v>Хортица</v>
          </cell>
          <cell r="J998" t="str">
            <v>Украина</v>
          </cell>
        </row>
        <row r="999">
          <cell r="I999" t="str">
            <v>Екатеринослав</v>
          </cell>
          <cell r="J999" t="str">
            <v>Украина</v>
          </cell>
        </row>
        <row r="1000">
          <cell r="I1000" t="str">
            <v>Украинская пшеница</v>
          </cell>
          <cell r="J1000" t="str">
            <v>Украина</v>
          </cell>
        </row>
        <row r="1001">
          <cell r="I1001" t="str">
            <v>Немирофф</v>
          </cell>
          <cell r="J1001" t="str">
            <v>Украина</v>
          </cell>
        </row>
        <row r="1002">
          <cell r="I1002" t="str">
            <v>Медовая</v>
          </cell>
          <cell r="J1002" t="str">
            <v>Украина</v>
          </cell>
        </row>
        <row r="1003">
          <cell r="I1003" t="str">
            <v>Благофф</v>
          </cell>
          <cell r="J1003" t="str">
            <v>Украина</v>
          </cell>
        </row>
        <row r="1004">
          <cell r="I1004" t="str">
            <v>Хортица</v>
          </cell>
          <cell r="J1004" t="str">
            <v>Украина</v>
          </cell>
        </row>
        <row r="1005">
          <cell r="I1005" t="str">
            <v>Екатеринослав</v>
          </cell>
          <cell r="J1005" t="str">
            <v>Украина</v>
          </cell>
        </row>
        <row r="1006">
          <cell r="I1006" t="str">
            <v>Украинская пшеница</v>
          </cell>
          <cell r="J1006" t="str">
            <v>Украина</v>
          </cell>
        </row>
        <row r="1007">
          <cell r="I1007" t="str">
            <v>Немирофф</v>
          </cell>
          <cell r="J1007" t="str">
            <v>Украина</v>
          </cell>
        </row>
        <row r="1008">
          <cell r="I1008" t="str">
            <v>Медовая</v>
          </cell>
          <cell r="J1008" t="str">
            <v>Украина</v>
          </cell>
        </row>
        <row r="1009">
          <cell r="I1009" t="str">
            <v>Благофф</v>
          </cell>
          <cell r="J1009" t="str">
            <v>Украина</v>
          </cell>
        </row>
        <row r="1010">
          <cell r="I1010" t="str">
            <v>Хортица</v>
          </cell>
          <cell r="J1010" t="str">
            <v>Украина</v>
          </cell>
        </row>
        <row r="1011">
          <cell r="I1011" t="str">
            <v>Екатеринослав</v>
          </cell>
          <cell r="J1011" t="str">
            <v>Украина</v>
          </cell>
        </row>
        <row r="1012">
          <cell r="I1012" t="str">
            <v>Украинская пшеница</v>
          </cell>
          <cell r="J1012" t="str">
            <v>Украина</v>
          </cell>
        </row>
        <row r="1013">
          <cell r="I1013" t="str">
            <v>Немирофф</v>
          </cell>
          <cell r="J1013" t="str">
            <v>Украина</v>
          </cell>
        </row>
        <row r="1014">
          <cell r="I1014" t="str">
            <v>Медовая</v>
          </cell>
          <cell r="J1014" t="str">
            <v>Украина</v>
          </cell>
        </row>
        <row r="1015">
          <cell r="I1015" t="str">
            <v>Благофф</v>
          </cell>
          <cell r="J1015" t="str">
            <v>Украина</v>
          </cell>
        </row>
        <row r="1016">
          <cell r="I1016" t="str">
            <v>Хортица</v>
          </cell>
          <cell r="J1016" t="str">
            <v>Украина</v>
          </cell>
        </row>
        <row r="1017">
          <cell r="I1017" t="str">
            <v>Екатеринослав</v>
          </cell>
          <cell r="J1017" t="str">
            <v>Украина</v>
          </cell>
        </row>
        <row r="1018">
          <cell r="I1018" t="str">
            <v>Украинская пшеница</v>
          </cell>
          <cell r="J1018" t="str">
            <v>Украина</v>
          </cell>
        </row>
        <row r="1019">
          <cell r="I1019" t="str">
            <v>Немирофф</v>
          </cell>
          <cell r="J1019" t="str">
            <v>Украина</v>
          </cell>
        </row>
        <row r="1020">
          <cell r="I1020" t="str">
            <v>Медовая</v>
          </cell>
          <cell r="J1020" t="str">
            <v>Украина</v>
          </cell>
        </row>
        <row r="1021">
          <cell r="I1021" t="str">
            <v>Благофф</v>
          </cell>
          <cell r="J1021" t="str">
            <v>Украина</v>
          </cell>
        </row>
        <row r="1022">
          <cell r="I1022" t="str">
            <v>Хортица</v>
          </cell>
          <cell r="J1022" t="str">
            <v>Украина</v>
          </cell>
        </row>
        <row r="1023">
          <cell r="I1023" t="str">
            <v>Екатеринослав</v>
          </cell>
          <cell r="J1023" t="str">
            <v>Украина</v>
          </cell>
        </row>
        <row r="1024">
          <cell r="I1024" t="str">
            <v>Украинская пшеница</v>
          </cell>
          <cell r="J1024" t="str">
            <v>Украина</v>
          </cell>
        </row>
        <row r="1025">
          <cell r="I1025" t="str">
            <v>Немирофф</v>
          </cell>
          <cell r="J1025" t="str">
            <v>Украина</v>
          </cell>
        </row>
        <row r="1026">
          <cell r="I1026" t="str">
            <v>Медовая</v>
          </cell>
          <cell r="J1026" t="str">
            <v>Украина</v>
          </cell>
        </row>
        <row r="1027">
          <cell r="I1027" t="str">
            <v>Благофф</v>
          </cell>
          <cell r="J1027" t="str">
            <v>Украина</v>
          </cell>
        </row>
        <row r="1028">
          <cell r="I1028" t="str">
            <v>Хортица</v>
          </cell>
          <cell r="J1028" t="str">
            <v>Украина</v>
          </cell>
        </row>
        <row r="1029">
          <cell r="I1029" t="str">
            <v>Екатеринослав</v>
          </cell>
          <cell r="J1029" t="str">
            <v>Украина</v>
          </cell>
        </row>
        <row r="1030">
          <cell r="I1030" t="str">
            <v>Украинская пшеница</v>
          </cell>
          <cell r="J1030" t="str">
            <v>Украина</v>
          </cell>
        </row>
        <row r="1031">
          <cell r="I1031" t="str">
            <v>Немирофф</v>
          </cell>
          <cell r="J1031" t="str">
            <v>Украина</v>
          </cell>
        </row>
        <row r="1032">
          <cell r="I1032" t="str">
            <v>Медовая</v>
          </cell>
          <cell r="J1032" t="str">
            <v>Украина</v>
          </cell>
        </row>
        <row r="1033">
          <cell r="I1033" t="str">
            <v>Благофф</v>
          </cell>
          <cell r="J1033" t="str">
            <v>Украина</v>
          </cell>
        </row>
        <row r="1034">
          <cell r="I1034" t="str">
            <v>Хортица</v>
          </cell>
          <cell r="J1034" t="str">
            <v>Украина</v>
          </cell>
        </row>
        <row r="1035">
          <cell r="I1035" t="str">
            <v>Екатеринослав</v>
          </cell>
          <cell r="J1035" t="str">
            <v>Украина</v>
          </cell>
        </row>
        <row r="1036">
          <cell r="I1036" t="str">
            <v>Украинская пшеница</v>
          </cell>
          <cell r="J1036" t="str">
            <v>Украина</v>
          </cell>
        </row>
        <row r="1037">
          <cell r="I1037" t="str">
            <v>Немирофф</v>
          </cell>
          <cell r="J1037" t="str">
            <v>Украина</v>
          </cell>
        </row>
        <row r="1038">
          <cell r="I1038" t="str">
            <v>Медовая</v>
          </cell>
          <cell r="J1038" t="str">
            <v>Украина</v>
          </cell>
        </row>
        <row r="1039">
          <cell r="I1039" t="str">
            <v>Дор Голд</v>
          </cell>
          <cell r="J1039" t="str">
            <v>Франция</v>
          </cell>
        </row>
        <row r="1040">
          <cell r="I1040" t="str">
            <v>Дор Легенд</v>
          </cell>
          <cell r="J1040" t="str">
            <v>Франция</v>
          </cell>
        </row>
        <row r="1041">
          <cell r="I1041" t="str">
            <v>Готье</v>
          </cell>
          <cell r="J1041" t="str">
            <v>Франция</v>
          </cell>
        </row>
        <row r="1042">
          <cell r="I1042" t="str">
            <v>Делямэн</v>
          </cell>
          <cell r="J1042" t="str">
            <v>Франция</v>
          </cell>
        </row>
        <row r="1043">
          <cell r="I1043" t="str">
            <v>Жан Фийу</v>
          </cell>
          <cell r="J1043" t="str">
            <v>Франция</v>
          </cell>
        </row>
        <row r="1044">
          <cell r="I1044" t="str">
            <v>Дор Голд</v>
          </cell>
          <cell r="J1044" t="str">
            <v>Франция</v>
          </cell>
        </row>
        <row r="1045">
          <cell r="I1045" t="str">
            <v>Дор Легенд</v>
          </cell>
          <cell r="J1045" t="str">
            <v>Франция</v>
          </cell>
        </row>
        <row r="1046">
          <cell r="I1046" t="str">
            <v>Готье</v>
          </cell>
          <cell r="J1046" t="str">
            <v>Франция</v>
          </cell>
        </row>
        <row r="1047">
          <cell r="I1047" t="str">
            <v>Делямэн</v>
          </cell>
          <cell r="J1047" t="str">
            <v>Франция</v>
          </cell>
        </row>
        <row r="1048">
          <cell r="I1048" t="str">
            <v>Жан Фийу</v>
          </cell>
          <cell r="J1048" t="str">
            <v>Франция</v>
          </cell>
        </row>
        <row r="1049">
          <cell r="I1049" t="str">
            <v>Дор Голд</v>
          </cell>
          <cell r="J1049" t="str">
            <v>Франция</v>
          </cell>
        </row>
        <row r="1050">
          <cell r="I1050" t="str">
            <v>Дор Легенд</v>
          </cell>
          <cell r="J1050" t="str">
            <v>Франция</v>
          </cell>
        </row>
        <row r="1051">
          <cell r="I1051" t="str">
            <v>Готье</v>
          </cell>
          <cell r="J1051" t="str">
            <v>Франция</v>
          </cell>
        </row>
        <row r="1052">
          <cell r="I1052" t="str">
            <v>Делямэн</v>
          </cell>
          <cell r="J1052" t="str">
            <v>Франция</v>
          </cell>
        </row>
        <row r="1053">
          <cell r="I1053" t="str">
            <v>Жан Фийу</v>
          </cell>
          <cell r="J1053" t="str">
            <v>Франция</v>
          </cell>
        </row>
        <row r="1054">
          <cell r="I1054" t="str">
            <v>Дор Голд</v>
          </cell>
          <cell r="J1054" t="str">
            <v>Франция</v>
          </cell>
        </row>
        <row r="1055">
          <cell r="I1055" t="str">
            <v>Дор Легенд</v>
          </cell>
          <cell r="J1055" t="str">
            <v>Франция</v>
          </cell>
        </row>
        <row r="1056">
          <cell r="I1056" t="str">
            <v>Готье</v>
          </cell>
          <cell r="J1056" t="str">
            <v>Франция</v>
          </cell>
        </row>
        <row r="1057">
          <cell r="I1057" t="str">
            <v>Делямэн</v>
          </cell>
          <cell r="J1057" t="str">
            <v>Франция</v>
          </cell>
        </row>
        <row r="1058">
          <cell r="I1058" t="str">
            <v>Жан Фийу</v>
          </cell>
          <cell r="J1058" t="str">
            <v>Франция</v>
          </cell>
        </row>
        <row r="1059">
          <cell r="I1059" t="str">
            <v>Дор Голд</v>
          </cell>
          <cell r="J1059" t="str">
            <v>Франция</v>
          </cell>
        </row>
        <row r="1060">
          <cell r="I1060" t="str">
            <v>Дор Легенд</v>
          </cell>
          <cell r="J1060" t="str">
            <v>Франция</v>
          </cell>
        </row>
        <row r="1061">
          <cell r="I1061" t="str">
            <v>Готье</v>
          </cell>
          <cell r="J1061" t="str">
            <v>Франция</v>
          </cell>
        </row>
        <row r="1062">
          <cell r="I1062" t="str">
            <v>Делямэн</v>
          </cell>
          <cell r="J1062" t="str">
            <v>Франция</v>
          </cell>
        </row>
        <row r="1063">
          <cell r="I1063" t="str">
            <v>Жан Фийу</v>
          </cell>
          <cell r="J1063" t="str">
            <v>Франция</v>
          </cell>
        </row>
        <row r="1064">
          <cell r="I1064" t="str">
            <v>Дор Голд</v>
          </cell>
          <cell r="J1064" t="str">
            <v>Франция</v>
          </cell>
        </row>
        <row r="1065">
          <cell r="I1065" t="str">
            <v>Дор Легенд</v>
          </cell>
          <cell r="J1065" t="str">
            <v>Франция</v>
          </cell>
        </row>
        <row r="1066">
          <cell r="I1066" t="str">
            <v>Готье</v>
          </cell>
          <cell r="J1066" t="str">
            <v>Франция</v>
          </cell>
        </row>
        <row r="1067">
          <cell r="I1067" t="str">
            <v>Делямэн</v>
          </cell>
          <cell r="J1067" t="str">
            <v>Франция</v>
          </cell>
        </row>
        <row r="1068">
          <cell r="I1068" t="str">
            <v>Жан Фийу</v>
          </cell>
          <cell r="J1068" t="str">
            <v>Франция</v>
          </cell>
        </row>
        <row r="1069">
          <cell r="I1069" t="str">
            <v>Дор Голд</v>
          </cell>
          <cell r="J1069" t="str">
            <v>Франция</v>
          </cell>
        </row>
        <row r="1070">
          <cell r="I1070" t="str">
            <v>Дор Легенд</v>
          </cell>
          <cell r="J1070" t="str">
            <v>Франция</v>
          </cell>
        </row>
        <row r="1071">
          <cell r="I1071" t="str">
            <v>Готье</v>
          </cell>
          <cell r="J1071" t="str">
            <v>Франция</v>
          </cell>
        </row>
        <row r="1072">
          <cell r="I1072" t="str">
            <v>Делямэн</v>
          </cell>
          <cell r="J1072" t="str">
            <v>Франция</v>
          </cell>
        </row>
        <row r="1073">
          <cell r="I1073" t="str">
            <v>Жан Фийу</v>
          </cell>
          <cell r="J1073" t="str">
            <v>Франция</v>
          </cell>
        </row>
        <row r="1074">
          <cell r="I1074" t="str">
            <v>Дор Голд</v>
          </cell>
          <cell r="J1074" t="str">
            <v>Франция</v>
          </cell>
        </row>
        <row r="1075">
          <cell r="I1075" t="str">
            <v>Дор Легенд</v>
          </cell>
          <cell r="J1075" t="str">
            <v>Франция</v>
          </cell>
        </row>
        <row r="1076">
          <cell r="I1076" t="str">
            <v>Готье</v>
          </cell>
          <cell r="J1076" t="str">
            <v>Франция</v>
          </cell>
        </row>
        <row r="1077">
          <cell r="I1077" t="str">
            <v>Делямэн</v>
          </cell>
          <cell r="J1077" t="str">
            <v>Франция</v>
          </cell>
        </row>
        <row r="1078">
          <cell r="I1078" t="str">
            <v>Жан Фийу</v>
          </cell>
          <cell r="J1078" t="str">
            <v>Франция</v>
          </cell>
        </row>
        <row r="1079">
          <cell r="I1079" t="str">
            <v>Дор Голд</v>
          </cell>
          <cell r="J1079" t="str">
            <v>Франция</v>
          </cell>
        </row>
        <row r="1080">
          <cell r="I1080" t="str">
            <v>Дор Легенд</v>
          </cell>
          <cell r="J1080" t="str">
            <v>Франция</v>
          </cell>
        </row>
        <row r="1081">
          <cell r="I1081" t="str">
            <v>Готье</v>
          </cell>
          <cell r="J1081" t="str">
            <v>Франция</v>
          </cell>
        </row>
        <row r="1082">
          <cell r="I1082" t="str">
            <v>Делямэн</v>
          </cell>
          <cell r="J1082" t="str">
            <v>Франция</v>
          </cell>
        </row>
        <row r="1083">
          <cell r="I1083" t="str">
            <v>Жан Фийу</v>
          </cell>
          <cell r="J1083" t="str">
            <v>Франция</v>
          </cell>
        </row>
        <row r="1084">
          <cell r="I1084" t="str">
            <v>Дор Голд</v>
          </cell>
          <cell r="J1084" t="str">
            <v>Франция</v>
          </cell>
        </row>
        <row r="1085">
          <cell r="I1085" t="str">
            <v>Дор Легенд</v>
          </cell>
          <cell r="J1085" t="str">
            <v>Франция</v>
          </cell>
        </row>
        <row r="1086">
          <cell r="I1086" t="str">
            <v>Готье</v>
          </cell>
          <cell r="J1086" t="str">
            <v>Франция</v>
          </cell>
        </row>
        <row r="1087">
          <cell r="I1087" t="str">
            <v>Делямэн</v>
          </cell>
          <cell r="J1087" t="str">
            <v>Франция</v>
          </cell>
        </row>
        <row r="1088">
          <cell r="I1088" t="str">
            <v>Жан Фийу</v>
          </cell>
          <cell r="J1088" t="str">
            <v>Франция</v>
          </cell>
        </row>
        <row r="1089">
          <cell r="I1089" t="str">
            <v>Дор Голд</v>
          </cell>
          <cell r="J1089" t="str">
            <v>Франция</v>
          </cell>
        </row>
        <row r="1090">
          <cell r="I1090" t="str">
            <v>Дор Легенд</v>
          </cell>
          <cell r="J1090" t="str">
            <v>Франция</v>
          </cell>
        </row>
        <row r="1091">
          <cell r="I1091" t="str">
            <v>Готье</v>
          </cell>
          <cell r="J1091" t="str">
            <v>Франция</v>
          </cell>
        </row>
        <row r="1092">
          <cell r="I1092" t="str">
            <v>Делямэн</v>
          </cell>
          <cell r="J1092" t="str">
            <v>Франция</v>
          </cell>
        </row>
        <row r="1093">
          <cell r="I1093" t="str">
            <v>Жан Фийу</v>
          </cell>
          <cell r="J1093" t="str">
            <v>Франция</v>
          </cell>
        </row>
        <row r="1094">
          <cell r="I1094" t="str">
            <v>Дор Голд</v>
          </cell>
          <cell r="J1094" t="str">
            <v>Франция</v>
          </cell>
        </row>
        <row r="1095">
          <cell r="I1095" t="str">
            <v>Дор Легенд</v>
          </cell>
          <cell r="J1095" t="str">
            <v>Франция</v>
          </cell>
        </row>
        <row r="1096">
          <cell r="I1096" t="str">
            <v>Готье</v>
          </cell>
          <cell r="J1096" t="str">
            <v>Франция</v>
          </cell>
        </row>
        <row r="1097">
          <cell r="I1097" t="str">
            <v>Делямэн</v>
          </cell>
          <cell r="J1097" t="str">
            <v>Франция</v>
          </cell>
        </row>
        <row r="1098">
          <cell r="I1098" t="str">
            <v>Жан Фийу</v>
          </cell>
          <cell r="J1098" t="str">
            <v>Франция</v>
          </cell>
        </row>
        <row r="1099">
          <cell r="I1099" t="str">
            <v>Дор Голд</v>
          </cell>
          <cell r="J1099" t="str">
            <v>Франция</v>
          </cell>
        </row>
        <row r="1100">
          <cell r="I1100" t="str">
            <v>Дор Легенд</v>
          </cell>
          <cell r="J1100" t="str">
            <v>Франция</v>
          </cell>
        </row>
        <row r="1101">
          <cell r="I1101" t="str">
            <v>Готье</v>
          </cell>
          <cell r="J1101" t="str">
            <v>Франция</v>
          </cell>
        </row>
        <row r="1102">
          <cell r="I1102" t="str">
            <v>Делямэн</v>
          </cell>
          <cell r="J1102" t="str">
            <v>Франция</v>
          </cell>
        </row>
        <row r="1103">
          <cell r="I1103" t="str">
            <v>Жан Фийу</v>
          </cell>
          <cell r="J1103" t="str">
            <v>Франция</v>
          </cell>
        </row>
        <row r="1104">
          <cell r="I1104" t="str">
            <v>Дор Голд</v>
          </cell>
          <cell r="J1104" t="str">
            <v>Франция</v>
          </cell>
        </row>
        <row r="1105">
          <cell r="I1105" t="str">
            <v>Дор Легенд</v>
          </cell>
          <cell r="J1105" t="str">
            <v>Франция</v>
          </cell>
        </row>
        <row r="1106">
          <cell r="I1106" t="str">
            <v>Готье</v>
          </cell>
          <cell r="J1106" t="str">
            <v>Франция</v>
          </cell>
        </row>
        <row r="1107">
          <cell r="I1107" t="str">
            <v>Делямэн</v>
          </cell>
          <cell r="J1107" t="str">
            <v>Франция</v>
          </cell>
        </row>
        <row r="1108">
          <cell r="I1108" t="str">
            <v>Жан Фийу</v>
          </cell>
          <cell r="J1108" t="str">
            <v>Франция</v>
          </cell>
        </row>
        <row r="1109">
          <cell r="I1109" t="str">
            <v>Дор Голд</v>
          </cell>
          <cell r="J1109" t="str">
            <v>Франция</v>
          </cell>
        </row>
        <row r="1110">
          <cell r="I1110" t="str">
            <v>Дор Легенд</v>
          </cell>
          <cell r="J1110" t="str">
            <v>Франция</v>
          </cell>
        </row>
        <row r="1111">
          <cell r="I1111" t="str">
            <v>Готье</v>
          </cell>
          <cell r="J1111" t="str">
            <v>Франция</v>
          </cell>
        </row>
        <row r="1112">
          <cell r="I1112" t="str">
            <v>Делямэн</v>
          </cell>
          <cell r="J1112" t="str">
            <v>Франция</v>
          </cell>
        </row>
        <row r="1113">
          <cell r="I1113" t="str">
            <v>Жан Фийу</v>
          </cell>
          <cell r="J1113" t="str">
            <v>Франция</v>
          </cell>
        </row>
        <row r="1114">
          <cell r="I1114" t="str">
            <v>Дор Голд</v>
          </cell>
          <cell r="J1114" t="str">
            <v>Франция</v>
          </cell>
        </row>
        <row r="1115">
          <cell r="I1115" t="str">
            <v>Дор Легенд</v>
          </cell>
          <cell r="J1115" t="str">
            <v>Франция</v>
          </cell>
        </row>
        <row r="1116">
          <cell r="I1116" t="str">
            <v>Готье</v>
          </cell>
          <cell r="J1116" t="str">
            <v>Франция</v>
          </cell>
        </row>
        <row r="1117">
          <cell r="I1117" t="str">
            <v>Делямэн</v>
          </cell>
          <cell r="J1117" t="str">
            <v>Франция</v>
          </cell>
        </row>
        <row r="1118">
          <cell r="I1118" t="str">
            <v>Жан Фийу</v>
          </cell>
          <cell r="J1118" t="str">
            <v>Франция</v>
          </cell>
        </row>
        <row r="1119">
          <cell r="I1119" t="str">
            <v>Дор Голд</v>
          </cell>
          <cell r="J1119" t="str">
            <v>Франция</v>
          </cell>
        </row>
        <row r="1120">
          <cell r="I1120" t="str">
            <v>Дор Легенд</v>
          </cell>
          <cell r="J1120" t="str">
            <v>Франция</v>
          </cell>
        </row>
        <row r="1121">
          <cell r="I1121" t="str">
            <v>Готье</v>
          </cell>
          <cell r="J1121" t="str">
            <v>Франция</v>
          </cell>
        </row>
        <row r="1122">
          <cell r="I1122" t="str">
            <v>Делямэн</v>
          </cell>
          <cell r="J1122" t="str">
            <v>Франция</v>
          </cell>
        </row>
        <row r="1123">
          <cell r="I1123" t="str">
            <v>Жан Фийу</v>
          </cell>
          <cell r="J1123" t="str">
            <v>Франция</v>
          </cell>
        </row>
        <row r="1124">
          <cell r="I1124" t="str">
            <v>Дор Голд</v>
          </cell>
          <cell r="J1124" t="str">
            <v>Франция</v>
          </cell>
        </row>
        <row r="1125">
          <cell r="I1125" t="str">
            <v>Дор Легенд</v>
          </cell>
          <cell r="J1125" t="str">
            <v>Франция</v>
          </cell>
        </row>
        <row r="1126">
          <cell r="I1126" t="str">
            <v>Готье</v>
          </cell>
          <cell r="J1126" t="str">
            <v>Франция</v>
          </cell>
        </row>
        <row r="1127">
          <cell r="I1127" t="str">
            <v>Делямэн</v>
          </cell>
          <cell r="J1127" t="str">
            <v>Франция</v>
          </cell>
        </row>
        <row r="1128">
          <cell r="I1128" t="str">
            <v>Жан Фийу</v>
          </cell>
          <cell r="J1128" t="str">
            <v>Франция</v>
          </cell>
        </row>
        <row r="1129">
          <cell r="I1129" t="str">
            <v>Дор Голд</v>
          </cell>
          <cell r="J1129" t="str">
            <v>Франция</v>
          </cell>
        </row>
        <row r="1130">
          <cell r="I1130" t="str">
            <v>Дор Легенд</v>
          </cell>
          <cell r="J1130" t="str">
            <v>Франция</v>
          </cell>
        </row>
        <row r="1131">
          <cell r="I1131" t="str">
            <v>Готье</v>
          </cell>
          <cell r="J1131" t="str">
            <v>Франция</v>
          </cell>
        </row>
        <row r="1132">
          <cell r="I1132" t="str">
            <v>Делямэн</v>
          </cell>
          <cell r="J1132" t="str">
            <v>Франция</v>
          </cell>
        </row>
        <row r="1133">
          <cell r="I1133" t="str">
            <v>Жан Фийу</v>
          </cell>
          <cell r="J1133" t="str">
            <v>Франция</v>
          </cell>
        </row>
        <row r="1134">
          <cell r="I1134" t="str">
            <v>Дор Голд</v>
          </cell>
          <cell r="J1134" t="str">
            <v>Франция</v>
          </cell>
        </row>
        <row r="1135">
          <cell r="I1135" t="str">
            <v>Дор Легенд</v>
          </cell>
          <cell r="J1135" t="str">
            <v>Франция</v>
          </cell>
        </row>
        <row r="1136">
          <cell r="I1136" t="str">
            <v>Готье</v>
          </cell>
          <cell r="J1136" t="str">
            <v>Франция</v>
          </cell>
        </row>
        <row r="1137">
          <cell r="I1137" t="str">
            <v>Делямэн</v>
          </cell>
          <cell r="J1137" t="str">
            <v>Франция</v>
          </cell>
        </row>
        <row r="1138">
          <cell r="I1138" t="str">
            <v>Жан Фийу</v>
          </cell>
          <cell r="J1138" t="str">
            <v>Франция</v>
          </cell>
        </row>
        <row r="1139">
          <cell r="I1139" t="str">
            <v>Дор Голд</v>
          </cell>
          <cell r="J1139" t="str">
            <v>Франция</v>
          </cell>
        </row>
        <row r="1140">
          <cell r="I1140" t="str">
            <v>Дор Легенд</v>
          </cell>
          <cell r="J1140" t="str">
            <v>Франция</v>
          </cell>
        </row>
        <row r="1141">
          <cell r="I1141" t="str">
            <v>Готье</v>
          </cell>
          <cell r="J1141" t="str">
            <v>Франция</v>
          </cell>
        </row>
        <row r="1142">
          <cell r="I1142" t="str">
            <v>Делямэн</v>
          </cell>
          <cell r="J1142" t="str">
            <v>Франция</v>
          </cell>
        </row>
        <row r="1143">
          <cell r="I1143" t="str">
            <v>Жан Фийу</v>
          </cell>
          <cell r="J1143" t="str">
            <v>Франция</v>
          </cell>
        </row>
        <row r="1144">
          <cell r="I1144" t="str">
            <v>Дор Голд</v>
          </cell>
          <cell r="J1144" t="str">
            <v>Франция</v>
          </cell>
        </row>
        <row r="1145">
          <cell r="I1145" t="str">
            <v>Дор Легенд</v>
          </cell>
          <cell r="J1145" t="str">
            <v>Франция</v>
          </cell>
        </row>
        <row r="1146">
          <cell r="I1146" t="str">
            <v>Готье</v>
          </cell>
          <cell r="J1146" t="str">
            <v>Франция</v>
          </cell>
        </row>
        <row r="1147">
          <cell r="I1147" t="str">
            <v>Делямэн</v>
          </cell>
          <cell r="J1147" t="str">
            <v>Франция</v>
          </cell>
        </row>
        <row r="1148">
          <cell r="I1148" t="str">
            <v>Жан Фийу</v>
          </cell>
          <cell r="J1148" t="str">
            <v>Франция</v>
          </cell>
        </row>
        <row r="1149">
          <cell r="I1149" t="str">
            <v>Дор Голд</v>
          </cell>
          <cell r="J1149" t="str">
            <v>Франция</v>
          </cell>
        </row>
        <row r="1150">
          <cell r="I1150" t="str">
            <v>Дор Легенд</v>
          </cell>
          <cell r="J1150" t="str">
            <v>Франция</v>
          </cell>
        </row>
        <row r="1151">
          <cell r="I1151" t="str">
            <v>Готье</v>
          </cell>
          <cell r="J1151" t="str">
            <v>Франция</v>
          </cell>
        </row>
        <row r="1152">
          <cell r="I1152" t="str">
            <v>Делямэн</v>
          </cell>
          <cell r="J1152" t="str">
            <v>Франция</v>
          </cell>
        </row>
        <row r="1153">
          <cell r="I1153" t="str">
            <v>Жан Фийу</v>
          </cell>
          <cell r="J1153" t="str">
            <v>Франция</v>
          </cell>
        </row>
        <row r="1154">
          <cell r="I1154" t="str">
            <v>Дор Голд</v>
          </cell>
          <cell r="J1154" t="str">
            <v>Франция</v>
          </cell>
        </row>
        <row r="1155">
          <cell r="I1155" t="str">
            <v>Дор Легенд</v>
          </cell>
          <cell r="J1155" t="str">
            <v>Франция</v>
          </cell>
        </row>
        <row r="1156">
          <cell r="I1156" t="str">
            <v>Готье</v>
          </cell>
          <cell r="J1156" t="str">
            <v>Франция</v>
          </cell>
        </row>
        <row r="1157">
          <cell r="I1157" t="str">
            <v>Делямэн</v>
          </cell>
          <cell r="J1157" t="str">
            <v>Франция</v>
          </cell>
        </row>
        <row r="1158">
          <cell r="I1158" t="str">
            <v>Жан Фийу</v>
          </cell>
          <cell r="J1158" t="str">
            <v>Франция</v>
          </cell>
        </row>
        <row r="1159">
          <cell r="I1159" t="str">
            <v>Абсолют Цитрон</v>
          </cell>
          <cell r="J1159" t="str">
            <v>Швеция</v>
          </cell>
        </row>
        <row r="1160">
          <cell r="I1160" t="str">
            <v>Абсолют Мандарин</v>
          </cell>
          <cell r="J1160" t="str">
            <v>Швеция</v>
          </cell>
        </row>
        <row r="1161">
          <cell r="I1161" t="str">
            <v>Абсолют Цитрон</v>
          </cell>
          <cell r="J1161" t="str">
            <v>Швеция</v>
          </cell>
        </row>
        <row r="1162">
          <cell r="I1162" t="str">
            <v>Абсолют Мандарин</v>
          </cell>
          <cell r="J1162" t="str">
            <v>Швеция</v>
          </cell>
        </row>
        <row r="1163">
          <cell r="I1163" t="str">
            <v>Абсолют Цитрон</v>
          </cell>
          <cell r="J1163" t="str">
            <v>Швеция</v>
          </cell>
        </row>
        <row r="1164">
          <cell r="I1164" t="str">
            <v>Абсолют Мандарин</v>
          </cell>
          <cell r="J1164" t="str">
            <v>Швеция</v>
          </cell>
        </row>
        <row r="1165">
          <cell r="I1165" t="str">
            <v>Абсолют Цитрон</v>
          </cell>
          <cell r="J1165" t="str">
            <v>Швеция</v>
          </cell>
        </row>
        <row r="1166">
          <cell r="I1166" t="str">
            <v>Абсолют Мандарин</v>
          </cell>
          <cell r="J1166" t="str">
            <v>Швеция</v>
          </cell>
        </row>
        <row r="1167">
          <cell r="I1167" t="str">
            <v>Абсолют Цитрон</v>
          </cell>
          <cell r="J1167" t="str">
            <v>Швеция</v>
          </cell>
        </row>
        <row r="1168">
          <cell r="I1168" t="str">
            <v>Абсолют Мандарин</v>
          </cell>
          <cell r="J1168" t="str">
            <v>Швеция</v>
          </cell>
        </row>
        <row r="1169">
          <cell r="I1169" t="str">
            <v>Абсолют Цитрон</v>
          </cell>
          <cell r="J1169" t="str">
            <v>Швеция</v>
          </cell>
        </row>
        <row r="1170">
          <cell r="I1170" t="str">
            <v>Абсолют Мандарин</v>
          </cell>
          <cell r="J1170" t="str">
            <v>Швеция</v>
          </cell>
        </row>
        <row r="1171">
          <cell r="I1171" t="str">
            <v>Абсолют Цитрон</v>
          </cell>
          <cell r="J1171" t="str">
            <v>Швеция</v>
          </cell>
        </row>
        <row r="1172">
          <cell r="I1172" t="str">
            <v>Абсолют Мандарин</v>
          </cell>
          <cell r="J1172" t="str">
            <v>Швеция</v>
          </cell>
        </row>
        <row r="1173">
          <cell r="I1173" t="str">
            <v>Абсолют Цитрон</v>
          </cell>
          <cell r="J1173" t="str">
            <v>Швеция</v>
          </cell>
        </row>
        <row r="1174">
          <cell r="I1174" t="str">
            <v>Абсолют Мандарин</v>
          </cell>
          <cell r="J1174" t="str">
            <v>Швеция</v>
          </cell>
        </row>
        <row r="1175">
          <cell r="I1175" t="str">
            <v>Абсолют Цитрон</v>
          </cell>
          <cell r="J1175" t="str">
            <v>Швеция</v>
          </cell>
        </row>
        <row r="1176">
          <cell r="I1176" t="str">
            <v>Абсолют Мандарин</v>
          </cell>
          <cell r="J1176" t="str">
            <v>Швеция</v>
          </cell>
        </row>
        <row r="1177">
          <cell r="I1177" t="str">
            <v>Абсолют Цитрон</v>
          </cell>
          <cell r="J1177" t="str">
            <v>Швеция</v>
          </cell>
        </row>
        <row r="1178">
          <cell r="I1178" t="str">
            <v>Абсолют Мандарин</v>
          </cell>
          <cell r="J1178" t="str">
            <v>Швеция</v>
          </cell>
        </row>
        <row r="1179">
          <cell r="I1179" t="str">
            <v>Абсолют Цитрон</v>
          </cell>
          <cell r="J1179" t="str">
            <v>Швеция</v>
          </cell>
        </row>
        <row r="1180">
          <cell r="I1180" t="str">
            <v>Абсолют Мандарин</v>
          </cell>
          <cell r="J1180" t="str">
            <v>Швеция</v>
          </cell>
        </row>
        <row r="1181">
          <cell r="I1181" t="str">
            <v>Абсолют Цитрон</v>
          </cell>
          <cell r="J1181" t="str">
            <v>Швеция</v>
          </cell>
        </row>
        <row r="1182">
          <cell r="I1182" t="str">
            <v>Абсолют Мандарин</v>
          </cell>
          <cell r="J1182" t="str">
            <v>Швеция</v>
          </cell>
        </row>
        <row r="1183">
          <cell r="I1183" t="str">
            <v>Абсолют Цитрон</v>
          </cell>
          <cell r="J1183" t="str">
            <v>Швеция</v>
          </cell>
        </row>
        <row r="1184">
          <cell r="I1184" t="str">
            <v>Абсолют Мандарин</v>
          </cell>
          <cell r="J1184" t="str">
            <v>Швеция</v>
          </cell>
        </row>
        <row r="1185">
          <cell r="I1185" t="str">
            <v>Абсолют Цитрон</v>
          </cell>
          <cell r="J1185" t="str">
            <v>Швеция</v>
          </cell>
        </row>
        <row r="1186">
          <cell r="I1186" t="str">
            <v>Абсолют Мандарин</v>
          </cell>
          <cell r="J1186" t="str">
            <v>Швеция</v>
          </cell>
        </row>
        <row r="1187">
          <cell r="I1187" t="str">
            <v>Абсолют Цитрон</v>
          </cell>
          <cell r="J1187" t="str">
            <v>Швеция</v>
          </cell>
        </row>
        <row r="1188">
          <cell r="I1188" t="str">
            <v>Абсолют Мандарин</v>
          </cell>
          <cell r="J1188" t="str">
            <v>Швеция</v>
          </cell>
        </row>
        <row r="1189">
          <cell r="I1189" t="str">
            <v>Абсолют Цитрон</v>
          </cell>
          <cell r="J1189" t="str">
            <v>Швеция</v>
          </cell>
        </row>
        <row r="1190">
          <cell r="I1190" t="str">
            <v>Абсолют Мандарин</v>
          </cell>
          <cell r="J1190" t="str">
            <v>Швеция</v>
          </cell>
        </row>
        <row r="1191">
          <cell r="I1191" t="str">
            <v>Абсолют Цитрон</v>
          </cell>
          <cell r="J1191" t="str">
            <v>Швеция</v>
          </cell>
        </row>
        <row r="1192">
          <cell r="I1192" t="str">
            <v>Абсолют Мандарин</v>
          </cell>
          <cell r="J1192" t="str">
            <v>Швеция</v>
          </cell>
        </row>
        <row r="1193">
          <cell r="I1193" t="str">
            <v>Абсолют Цитрон</v>
          </cell>
          <cell r="J1193" t="str">
            <v>Швеция</v>
          </cell>
        </row>
        <row r="1194">
          <cell r="I1194" t="str">
            <v>Абсолют Мандарин</v>
          </cell>
          <cell r="J1194" t="str">
            <v>Швеция</v>
          </cell>
        </row>
        <row r="1195">
          <cell r="I1195" t="str">
            <v>Абсолют Цитрон</v>
          </cell>
          <cell r="J1195" t="str">
            <v>Швеция</v>
          </cell>
        </row>
        <row r="1196">
          <cell r="I1196" t="str">
            <v>Абсолют Мандарин</v>
          </cell>
          <cell r="J1196" t="str">
            <v>Швеция</v>
          </cell>
        </row>
        <row r="1197">
          <cell r="I1197" t="str">
            <v>Абсолют Цитрон</v>
          </cell>
          <cell r="J1197" t="str">
            <v>Швеция</v>
          </cell>
        </row>
        <row r="1198">
          <cell r="I1198" t="str">
            <v>Абсолют Мандарин</v>
          </cell>
          <cell r="J1198" t="str">
            <v>Швеция</v>
          </cell>
        </row>
        <row r="1199">
          <cell r="I1199" t="str">
            <v>Абсолют Цитрон</v>
          </cell>
          <cell r="J1199" t="str">
            <v>Швеция</v>
          </cell>
        </row>
        <row r="1200">
          <cell r="I1200" t="str">
            <v>Абсолют Мандарин</v>
          </cell>
          <cell r="J1200" t="str">
            <v>Швеция</v>
          </cell>
        </row>
        <row r="1201">
          <cell r="I1201" t="str">
            <v>Абсолют Цитрон</v>
          </cell>
          <cell r="J1201" t="str">
            <v>Швеция</v>
          </cell>
        </row>
        <row r="1202">
          <cell r="I1202" t="str">
            <v>Абсолют Мандарин</v>
          </cell>
          <cell r="J1202" t="str">
            <v>Швеция</v>
          </cell>
        </row>
        <row r="1203">
          <cell r="I1203" t="str">
            <v>Абсолют Цитрон</v>
          </cell>
          <cell r="J1203" t="str">
            <v>Швеция</v>
          </cell>
        </row>
        <row r="1204">
          <cell r="I1204" t="str">
            <v>Абсолют Мандарин</v>
          </cell>
          <cell r="J1204" t="str">
            <v>Швеция</v>
          </cell>
        </row>
        <row r="1205">
          <cell r="I1205" t="str">
            <v>Абсолют Цитрон</v>
          </cell>
          <cell r="J1205" t="str">
            <v>Швеция</v>
          </cell>
        </row>
        <row r="1206">
          <cell r="I1206" t="str">
            <v>Абсолют Мандарин</v>
          </cell>
          <cell r="J1206" t="str">
            <v>Швеция</v>
          </cell>
        </row>
        <row r="1207">
          <cell r="I1207" t="str">
            <v>Бруклади Рокос</v>
          </cell>
          <cell r="J1207" t="str">
            <v>Шотландия</v>
          </cell>
        </row>
        <row r="1208">
          <cell r="I1208" t="str">
            <v>Гленморанджи</v>
          </cell>
          <cell r="J1208" t="str">
            <v>Шотландия</v>
          </cell>
        </row>
        <row r="1209">
          <cell r="I1209" t="str">
            <v>Джонни Уокер</v>
          </cell>
          <cell r="J1209" t="str">
            <v>Шотландия</v>
          </cell>
        </row>
        <row r="1210">
          <cell r="I1210" t="str">
            <v>Аберлуа</v>
          </cell>
          <cell r="J1210" t="str">
            <v>Шотландия</v>
          </cell>
        </row>
        <row r="1211">
          <cell r="I1211" t="str">
            <v>Бруклади Рокос</v>
          </cell>
          <cell r="J1211" t="str">
            <v>Шотландия</v>
          </cell>
        </row>
        <row r="1212">
          <cell r="I1212" t="str">
            <v>Гленморанджи</v>
          </cell>
          <cell r="J1212" t="str">
            <v>Шотландия</v>
          </cell>
        </row>
        <row r="1213">
          <cell r="I1213" t="str">
            <v>Джонни Уокер</v>
          </cell>
          <cell r="J1213" t="str">
            <v>Шотландия</v>
          </cell>
        </row>
        <row r="1214">
          <cell r="I1214" t="str">
            <v>Бруклади Рокос</v>
          </cell>
          <cell r="J1214" t="str">
            <v>Шотландия</v>
          </cell>
        </row>
        <row r="1215">
          <cell r="I1215" t="str">
            <v>Гленморанджи</v>
          </cell>
          <cell r="J1215" t="str">
            <v>Шотландия</v>
          </cell>
        </row>
        <row r="1216">
          <cell r="I1216" t="str">
            <v>Джонни Уокер</v>
          </cell>
          <cell r="J1216" t="str">
            <v>Шотландия</v>
          </cell>
        </row>
        <row r="1217">
          <cell r="I1217" t="str">
            <v>Аберлуа</v>
          </cell>
          <cell r="J1217" t="str">
            <v>Шотландия</v>
          </cell>
        </row>
        <row r="1218">
          <cell r="I1218" t="str">
            <v>Бруклади Рокос</v>
          </cell>
          <cell r="J1218" t="str">
            <v>Шотландия</v>
          </cell>
        </row>
        <row r="1219">
          <cell r="I1219" t="str">
            <v>Гленморанджи</v>
          </cell>
          <cell r="J1219" t="str">
            <v>Шотландия</v>
          </cell>
        </row>
        <row r="1220">
          <cell r="I1220" t="str">
            <v>Джонни Уокер</v>
          </cell>
          <cell r="J1220" t="str">
            <v>Шотландия</v>
          </cell>
        </row>
        <row r="1221">
          <cell r="I1221" t="str">
            <v>Аберлуа</v>
          </cell>
          <cell r="J1221" t="str">
            <v>Шотландия</v>
          </cell>
        </row>
        <row r="1222">
          <cell r="I1222" t="str">
            <v>Бруклади Рокос</v>
          </cell>
          <cell r="J1222" t="str">
            <v>Шотландия</v>
          </cell>
        </row>
        <row r="1223">
          <cell r="I1223" t="str">
            <v>Гленморанджи</v>
          </cell>
          <cell r="J1223" t="str">
            <v>Шотландия</v>
          </cell>
        </row>
        <row r="1224">
          <cell r="I1224" t="str">
            <v>Джонни Уокер</v>
          </cell>
          <cell r="J1224" t="str">
            <v>Шотландия</v>
          </cell>
        </row>
        <row r="1225">
          <cell r="I1225" t="str">
            <v>Аберлуа</v>
          </cell>
          <cell r="J1225" t="str">
            <v>Шотландия</v>
          </cell>
        </row>
        <row r="1226">
          <cell r="I1226" t="str">
            <v>Бруклади Рокос</v>
          </cell>
          <cell r="J1226" t="str">
            <v>Шотландия</v>
          </cell>
        </row>
        <row r="1227">
          <cell r="I1227" t="str">
            <v>Гленморанджи</v>
          </cell>
          <cell r="J1227" t="str">
            <v>Шотландия</v>
          </cell>
        </row>
        <row r="1228">
          <cell r="I1228" t="str">
            <v>Джонни Уокер</v>
          </cell>
          <cell r="J1228" t="str">
            <v>Шотландия</v>
          </cell>
        </row>
        <row r="1229">
          <cell r="I1229" t="str">
            <v>Бруклади Рокос</v>
          </cell>
          <cell r="J1229" t="str">
            <v>Шотландия</v>
          </cell>
        </row>
        <row r="1230">
          <cell r="I1230" t="str">
            <v>Гленморанджи</v>
          </cell>
          <cell r="J1230" t="str">
            <v>Шотландия</v>
          </cell>
        </row>
        <row r="1231">
          <cell r="I1231" t="str">
            <v>Джонни Уокер</v>
          </cell>
          <cell r="J1231" t="str">
            <v>Шотландия</v>
          </cell>
        </row>
        <row r="1232">
          <cell r="I1232" t="str">
            <v>Аберлуа</v>
          </cell>
          <cell r="J1232" t="str">
            <v>Шотландия</v>
          </cell>
        </row>
        <row r="1233">
          <cell r="I1233" t="str">
            <v>Бруклади Рокос</v>
          </cell>
          <cell r="J1233" t="str">
            <v>Шотландия</v>
          </cell>
        </row>
        <row r="1234">
          <cell r="I1234" t="str">
            <v>Гленморанджи</v>
          </cell>
          <cell r="J1234" t="str">
            <v>Шотландия</v>
          </cell>
        </row>
        <row r="1235">
          <cell r="I1235" t="str">
            <v>Джонни Уокер</v>
          </cell>
          <cell r="J1235" t="str">
            <v>Шотландия</v>
          </cell>
        </row>
        <row r="1236">
          <cell r="I1236" t="str">
            <v>Аберлуа</v>
          </cell>
          <cell r="J1236" t="str">
            <v>Шотландия</v>
          </cell>
        </row>
        <row r="1237">
          <cell r="I1237" t="str">
            <v>Бруклади Рокос</v>
          </cell>
          <cell r="J1237" t="str">
            <v>Шотландия</v>
          </cell>
        </row>
        <row r="1238">
          <cell r="I1238" t="str">
            <v>Гленморанджи</v>
          </cell>
          <cell r="J1238" t="str">
            <v>Шотландия</v>
          </cell>
        </row>
        <row r="1239">
          <cell r="I1239" t="str">
            <v>Джонни Уокер</v>
          </cell>
          <cell r="J1239" t="str">
            <v>Шотландия</v>
          </cell>
        </row>
        <row r="1240">
          <cell r="I1240" t="str">
            <v>Аберлуа</v>
          </cell>
          <cell r="J1240" t="str">
            <v>Шотландия</v>
          </cell>
        </row>
        <row r="1241">
          <cell r="I1241" t="str">
            <v>Бруклади Рокос</v>
          </cell>
          <cell r="J1241" t="str">
            <v>Шотландия</v>
          </cell>
        </row>
        <row r="1242">
          <cell r="I1242" t="str">
            <v>Гленморанджи</v>
          </cell>
          <cell r="J1242" t="str">
            <v>Шотландия</v>
          </cell>
        </row>
        <row r="1243">
          <cell r="I1243" t="str">
            <v>Джонни Уокер</v>
          </cell>
          <cell r="J1243" t="str">
            <v>Шотландия</v>
          </cell>
        </row>
        <row r="1244">
          <cell r="I1244" t="str">
            <v>Бруклади Рокос</v>
          </cell>
          <cell r="J1244" t="str">
            <v>Шотландия</v>
          </cell>
        </row>
        <row r="1245">
          <cell r="I1245" t="str">
            <v>Гленморанджи</v>
          </cell>
          <cell r="J1245" t="str">
            <v>Шотландия</v>
          </cell>
        </row>
        <row r="1246">
          <cell r="I1246" t="str">
            <v>Джонни Уокер</v>
          </cell>
          <cell r="J1246" t="str">
            <v>Шотландия</v>
          </cell>
        </row>
        <row r="1247">
          <cell r="I1247" t="str">
            <v>Аберлуа</v>
          </cell>
          <cell r="J1247" t="str">
            <v>Шотландия</v>
          </cell>
        </row>
        <row r="1248">
          <cell r="I1248" t="str">
            <v>Бруклади Рокос</v>
          </cell>
          <cell r="J1248" t="str">
            <v>Шотландия</v>
          </cell>
        </row>
        <row r="1249">
          <cell r="I1249" t="str">
            <v>Гленморанджи</v>
          </cell>
          <cell r="J1249" t="str">
            <v>Шотландия</v>
          </cell>
        </row>
        <row r="1250">
          <cell r="I1250" t="str">
            <v>Джонни Уокер</v>
          </cell>
          <cell r="J1250" t="str">
            <v>Шотландия</v>
          </cell>
        </row>
        <row r="1251">
          <cell r="I1251" t="str">
            <v>Аберлуа</v>
          </cell>
          <cell r="J1251" t="str">
            <v>Шотландия</v>
          </cell>
        </row>
        <row r="1252">
          <cell r="I1252" t="str">
            <v>Бруклади Рокос</v>
          </cell>
          <cell r="J1252" t="str">
            <v>Шотландия</v>
          </cell>
        </row>
        <row r="1253">
          <cell r="I1253" t="str">
            <v>Гленморанджи</v>
          </cell>
          <cell r="J1253" t="str">
            <v>Шотландия</v>
          </cell>
        </row>
        <row r="1254">
          <cell r="I1254" t="str">
            <v>Джонни Уокер</v>
          </cell>
          <cell r="J1254" t="str">
            <v>Шотландия</v>
          </cell>
        </row>
        <row r="1255">
          <cell r="I1255" t="str">
            <v>Аберлуа</v>
          </cell>
          <cell r="J1255" t="str">
            <v>Шотландия</v>
          </cell>
        </row>
        <row r="1256">
          <cell r="I1256" t="str">
            <v>Бруклади Рокос</v>
          </cell>
          <cell r="J1256" t="str">
            <v>Шотландия</v>
          </cell>
        </row>
        <row r="1257">
          <cell r="I1257" t="str">
            <v>Гленморанджи</v>
          </cell>
          <cell r="J1257" t="str">
            <v>Шотландия</v>
          </cell>
        </row>
        <row r="1258">
          <cell r="I1258" t="str">
            <v>Джонни Уокер</v>
          </cell>
          <cell r="J1258" t="str">
            <v>Шотландия</v>
          </cell>
        </row>
        <row r="1259">
          <cell r="I1259" t="str">
            <v>Бруклади Рокос</v>
          </cell>
          <cell r="J1259" t="str">
            <v>Шотландия</v>
          </cell>
        </row>
        <row r="1260">
          <cell r="I1260" t="str">
            <v>Гленморанджи</v>
          </cell>
          <cell r="J1260" t="str">
            <v>Шотландия</v>
          </cell>
        </row>
        <row r="1261">
          <cell r="I1261" t="str">
            <v>Джонни Уокер</v>
          </cell>
          <cell r="J1261" t="str">
            <v>Шотландия</v>
          </cell>
        </row>
        <row r="1262">
          <cell r="I1262" t="str">
            <v>Аберлуа</v>
          </cell>
          <cell r="J1262" t="str">
            <v>Шотландия</v>
          </cell>
        </row>
        <row r="1263">
          <cell r="I1263" t="str">
            <v>Бруклади Рокос</v>
          </cell>
          <cell r="J1263" t="str">
            <v>Шотландия</v>
          </cell>
        </row>
        <row r="1264">
          <cell r="I1264" t="str">
            <v>Гленморанджи</v>
          </cell>
          <cell r="J1264" t="str">
            <v>Шотландия</v>
          </cell>
        </row>
        <row r="1265">
          <cell r="I1265" t="str">
            <v>Джонни Уокер</v>
          </cell>
          <cell r="J1265" t="str">
            <v>Шотландия</v>
          </cell>
        </row>
        <row r="1266">
          <cell r="I1266" t="str">
            <v>Аберлуа</v>
          </cell>
          <cell r="J1266" t="str">
            <v>Шотландия</v>
          </cell>
        </row>
        <row r="1267">
          <cell r="I1267" t="str">
            <v>Бруклади Рокос</v>
          </cell>
          <cell r="J1267" t="str">
            <v>Шотландия</v>
          </cell>
        </row>
        <row r="1268">
          <cell r="I1268" t="str">
            <v>Гленморанджи</v>
          </cell>
          <cell r="J1268" t="str">
            <v>Шотландия</v>
          </cell>
        </row>
        <row r="1269">
          <cell r="I1269" t="str">
            <v>Джонни Уокер</v>
          </cell>
          <cell r="J1269" t="str">
            <v>Шотландия</v>
          </cell>
        </row>
        <row r="1270">
          <cell r="I1270" t="str">
            <v>Аберлуа</v>
          </cell>
          <cell r="J1270" t="str">
            <v>Шотландия</v>
          </cell>
        </row>
        <row r="1271">
          <cell r="I1271" t="str">
            <v>Бруклади Рокос</v>
          </cell>
          <cell r="J1271" t="str">
            <v>Шотландия</v>
          </cell>
        </row>
        <row r="1272">
          <cell r="I1272" t="str">
            <v>Гленморанджи</v>
          </cell>
          <cell r="J1272" t="str">
            <v>Шотландия</v>
          </cell>
        </row>
        <row r="1273">
          <cell r="I1273" t="str">
            <v>Джонни Уокер</v>
          </cell>
          <cell r="J1273" t="str">
            <v>Шотландия</v>
          </cell>
        </row>
        <row r="1274">
          <cell r="I1274" t="str">
            <v>Бруклади Рокос</v>
          </cell>
          <cell r="J1274" t="str">
            <v>Шотландия</v>
          </cell>
        </row>
        <row r="1275">
          <cell r="I1275" t="str">
            <v>Гленморанджи</v>
          </cell>
          <cell r="J1275" t="str">
            <v>Шотландия</v>
          </cell>
        </row>
        <row r="1276">
          <cell r="I1276" t="str">
            <v>Джонни Уокер</v>
          </cell>
          <cell r="J1276" t="str">
            <v>Шотландия</v>
          </cell>
        </row>
        <row r="1277">
          <cell r="I1277" t="str">
            <v>Аберлуа</v>
          </cell>
          <cell r="J1277" t="str">
            <v>Шотландия</v>
          </cell>
        </row>
        <row r="1278">
          <cell r="I1278" t="str">
            <v>Бруклади Рокос</v>
          </cell>
          <cell r="J1278" t="str">
            <v>Шотландия</v>
          </cell>
        </row>
        <row r="1279">
          <cell r="I1279" t="str">
            <v>Гленморанджи</v>
          </cell>
          <cell r="J1279" t="str">
            <v>Шотландия</v>
          </cell>
        </row>
        <row r="1280">
          <cell r="I1280" t="str">
            <v>Джонни Уокер</v>
          </cell>
          <cell r="J1280" t="str">
            <v>Шотландия</v>
          </cell>
        </row>
        <row r="1281">
          <cell r="I1281" t="str">
            <v>Аберлуа</v>
          </cell>
          <cell r="J1281" t="str">
            <v>Шотландия</v>
          </cell>
        </row>
        <row r="1282">
          <cell r="I1282" t="str">
            <v>Бруклади Рокос</v>
          </cell>
          <cell r="J1282" t="str">
            <v>Шотландия</v>
          </cell>
        </row>
        <row r="1283">
          <cell r="I1283" t="str">
            <v>Гленморанджи</v>
          </cell>
          <cell r="J1283" t="str">
            <v>Шотландия</v>
          </cell>
        </row>
        <row r="1284">
          <cell r="I1284" t="str">
            <v>Джонни Уокер</v>
          </cell>
          <cell r="J1284" t="str">
            <v>Шотландия</v>
          </cell>
        </row>
        <row r="1285">
          <cell r="I1285" t="str">
            <v>Аберлуа</v>
          </cell>
          <cell r="J1285" t="str">
            <v>Шотландия</v>
          </cell>
        </row>
        <row r="1286">
          <cell r="I1286" t="str">
            <v>Бруклади Рокос</v>
          </cell>
          <cell r="J1286" t="str">
            <v>Шотландия</v>
          </cell>
        </row>
        <row r="1287">
          <cell r="I1287" t="str">
            <v>Гленморанджи</v>
          </cell>
          <cell r="J1287" t="str">
            <v>Шотландия</v>
          </cell>
        </row>
        <row r="1288">
          <cell r="I1288" t="str">
            <v>Джонни Уокер</v>
          </cell>
          <cell r="J1288" t="str">
            <v>Шотландия</v>
          </cell>
        </row>
        <row r="1289">
          <cell r="I1289" t="str">
            <v>Бруклади Рокос</v>
          </cell>
          <cell r="J1289" t="str">
            <v>Шотландия</v>
          </cell>
        </row>
        <row r="1290">
          <cell r="I1290" t="str">
            <v>Гленморанджи</v>
          </cell>
          <cell r="J1290" t="str">
            <v>Шотландия</v>
          </cell>
        </row>
        <row r="1291">
          <cell r="I1291" t="str">
            <v>Джонни Уокер</v>
          </cell>
          <cell r="J1291" t="str">
            <v>Шотландия</v>
          </cell>
        </row>
        <row r="1292">
          <cell r="I1292" t="str">
            <v>Аберлуа</v>
          </cell>
          <cell r="J1292" t="str">
            <v>Шотландия</v>
          </cell>
        </row>
        <row r="1293">
          <cell r="I1293" t="str">
            <v>Бруклади Рокос</v>
          </cell>
          <cell r="J1293" t="str">
            <v>Шотландия</v>
          </cell>
        </row>
        <row r="1294">
          <cell r="I1294" t="str">
            <v>Гленморанджи</v>
          </cell>
          <cell r="J1294" t="str">
            <v>Шотландия</v>
          </cell>
        </row>
        <row r="1295">
          <cell r="I1295" t="str">
            <v>Джонни Уокер</v>
          </cell>
          <cell r="J1295" t="str">
            <v>Шотландия</v>
          </cell>
        </row>
        <row r="1296">
          <cell r="I1296" t="str">
            <v>Аберлуа</v>
          </cell>
          <cell r="J1296" t="str">
            <v>Шотландия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катерина" refreshedDate="45488.923507754633" createdVersion="8" refreshedVersion="8" minRefreshableVersion="3" recordCount="1291" xr:uid="{0FC8CE21-1965-43FD-B65B-6A21A0556561}">
  <cacheSource type="worksheet">
    <worksheetSource ref="A5:G1296" sheet="Данные план зад3"/>
  </cacheSource>
  <cacheFields count="9">
    <cacheField name="Период 2" numFmtId="0">
      <sharedItems containsNonDate="0" containsDate="1" containsString="0" containsBlank="1" minDate="2021-01-01T00:00:00" maxDate="2021-06-02T00:00:00" count="7">
        <m/>
        <d v="2021-01-01T00:00:00"/>
        <d v="2021-02-01T00:00:00"/>
        <d v="2021-03-01T00:00:00"/>
        <d v="2021-04-01T00:00:00"/>
        <d v="2021-05-01T00:00:00"/>
        <d v="2021-06-01T00:00:00"/>
      </sharedItems>
      <fieldGroup par="8"/>
    </cacheField>
    <cacheField name="Период 1" numFmtId="0">
      <sharedItems containsBlank="1"/>
    </cacheField>
    <cacheField name="Сегмент" numFmtId="0">
      <sharedItems containsBlank="1" count="5">
        <m/>
        <s v="Дилеры"/>
        <s v="Корпоративные клиенты"/>
        <s v="Мелкий опт"/>
        <s v="Розница"/>
      </sharedItems>
    </cacheField>
    <cacheField name="Группа продукта" numFmtId="0">
      <sharedItems containsBlank="1"/>
    </cacheField>
    <cacheField name="Страна-производитель" numFmtId="0">
      <sharedItems containsBlank="1"/>
    </cacheField>
    <cacheField name="Наименование продукта" numFmtId="0">
      <sharedItems containsBlank="1"/>
    </cacheField>
    <cacheField name="план" numFmtId="0">
      <sharedItems containsString="0" containsBlank="1" containsNumber="1" containsInteger="1" minValue="120" maxValue="2148" count="670">
        <m/>
        <n v="525"/>
        <n v="317"/>
        <n v="200"/>
        <n v="142"/>
        <n v="756"/>
        <n v="236"/>
        <n v="150"/>
        <n v="364"/>
        <n v="300"/>
        <n v="700"/>
        <n v="258"/>
        <n v="369"/>
        <n v="125"/>
        <n v="587"/>
        <n v="325"/>
        <n v="425"/>
        <n v="892"/>
        <n v="120"/>
        <n v="230"/>
        <n v="326"/>
        <n v="598"/>
        <n v="245"/>
        <n v="352"/>
        <n v="457"/>
        <n v="896"/>
        <n v="212"/>
        <n v="346"/>
        <n v="452"/>
        <n v="947"/>
        <n v="1000"/>
        <n v="244"/>
        <n v="350"/>
        <n v="680"/>
        <n v="390"/>
        <n v="220"/>
        <n v="129"/>
        <n v="190"/>
        <n v="458"/>
        <n v="987"/>
        <n v="178"/>
        <n v="453"/>
        <n v="259"/>
        <n v="269"/>
        <n v="145"/>
        <n v="569"/>
        <n v="124"/>
        <n v="324"/>
        <n v="589"/>
        <n v="697"/>
        <n v="852"/>
        <n v="500"/>
        <n v="187"/>
        <n v="250"/>
        <n v="850"/>
        <n v="520"/>
        <n v="510"/>
        <n v="170"/>
        <n v="690"/>
        <n v="857"/>
        <n v="127"/>
        <n v="165"/>
        <n v="362"/>
        <n v="257"/>
        <n v="123"/>
        <n v="784"/>
        <n v="543"/>
        <n v="234"/>
        <n v="357"/>
        <n v="215"/>
        <n v="368"/>
        <n v="468"/>
        <n v="321"/>
        <n v="254"/>
        <n v="748"/>
        <n v="524"/>
        <n v="659"/>
        <n v="256"/>
        <n v="450"/>
        <n v="780"/>
        <n v="480"/>
        <n v="365"/>
        <n v="460"/>
        <n v="240"/>
        <n v="360"/>
        <n v="986"/>
        <n v="658"/>
        <n v="965"/>
        <n v="478"/>
        <n v="897"/>
        <n v="785"/>
        <n v="456"/>
        <n v="361"/>
        <n v="128"/>
        <n v="742"/>
        <n v="359"/>
        <n v="751"/>
        <n v="582"/>
        <n v="147"/>
        <n v="963"/>
        <n v="856"/>
        <n v="548"/>
        <n v="486"/>
        <n v="153"/>
        <n v="624"/>
        <n v="759"/>
        <n v="879"/>
        <n v="695"/>
        <n v="367"/>
        <n v="356"/>
        <n v="967"/>
        <n v="758"/>
        <n v="691"/>
        <n v="578"/>
        <n v="593"/>
        <n v="754"/>
        <n v="574"/>
        <n v="738"/>
        <n v="561"/>
        <n v="954"/>
        <n v="927"/>
        <n v="586"/>
        <n v="314"/>
        <n v="573"/>
        <n v="673"/>
        <n v="146"/>
        <n v="620"/>
        <n v="210"/>
        <n v="152"/>
        <n v="790"/>
        <n v="159"/>
        <n v="389"/>
        <n v="315"/>
        <n v="750"/>
        <n v="290"/>
        <n v="400"/>
        <n v="140"/>
        <n v="640"/>
        <n v="351"/>
        <n v="900"/>
        <n v="600"/>
        <n v="410"/>
        <n v="392"/>
        <n v="498"/>
        <n v="921"/>
        <n v="231"/>
        <n v="377"/>
        <n v="493"/>
        <n v="1032"/>
        <n v="1090"/>
        <n v="266"/>
        <n v="382"/>
        <n v="741"/>
        <n v="141"/>
        <n v="327"/>
        <n v="281"/>
        <n v="397"/>
        <n v="203"/>
        <n v="253"/>
        <n v="490"/>
        <n v="959"/>
        <n v="135"/>
        <n v="1066"/>
        <n v="192"/>
        <n v="646"/>
        <n v="507"/>
        <n v="280"/>
        <n v="161"/>
        <n v="288"/>
        <n v="155"/>
        <n v="609"/>
        <n v="749"/>
        <n v="133"/>
        <n v="347"/>
        <n v="607"/>
        <n v="746"/>
        <n v="912"/>
        <n v="636"/>
        <n v="540"/>
        <n v="207"/>
        <n v="270"/>
        <n v="918"/>
        <n v="136"/>
        <n v="562"/>
        <n v="566"/>
        <n v="205"/>
        <n v="255"/>
        <n v="182"/>
        <n v="745"/>
        <n v="874"/>
        <n v="126"/>
        <n v="173"/>
        <n v="242"/>
        <n v="384"/>
        <n v="262"/>
        <n v="839"/>
        <n v="134"/>
        <n v="581"/>
        <n v="246"/>
        <n v="228"/>
        <n v="379"/>
        <n v="473"/>
        <n v="343"/>
        <n v="274"/>
        <n v="395"/>
        <n v="800"/>
        <n v="705"/>
        <n v="376"/>
        <n v="823"/>
        <n v="464"/>
        <n v="842"/>
        <n v="394"/>
        <n v="497"/>
        <n v="252"/>
        <n v="385"/>
        <n v="499"/>
        <n v="477"/>
        <n v="1055"/>
        <n v="137"/>
        <n v="704"/>
        <n v="1013"/>
        <n v="511"/>
        <n v="942"/>
        <n v="809"/>
        <n v="488"/>
        <n v="348"/>
        <n v="794"/>
        <n v="1056"/>
        <n v="489"/>
        <n v="804"/>
        <n v="623"/>
        <n v="157"/>
        <n v="1030"/>
        <n v="284"/>
        <n v="138"/>
        <n v="605"/>
        <n v="994"/>
        <n v="158"/>
        <n v="668"/>
        <n v="812"/>
        <n v="941"/>
        <n v="778"/>
        <n v="628"/>
        <n v="393"/>
        <n v="381"/>
        <n v="272"/>
        <n v="1035"/>
        <n v="849"/>
        <n v="739"/>
        <n v="275"/>
        <n v="618"/>
        <n v="811"/>
        <n v="635"/>
        <n v="807"/>
        <n v="277"/>
        <n v="840"/>
        <n v="614"/>
        <n v="1021"/>
        <n v="717"/>
        <n v="992"/>
        <n v="615"/>
        <n v="627"/>
        <n v="613"/>
        <n v="720"/>
        <n v="156"/>
        <n v="320"/>
        <n v="310"/>
        <n v="430"/>
        <n v="370"/>
        <n v="470"/>
        <n v="920"/>
        <n v="260"/>
        <n v="380"/>
        <n v="625"/>
        <n v="420"/>
        <n v="978"/>
        <n v="415"/>
        <n v="537"/>
        <n v="1125"/>
        <n v="1254"/>
        <n v="416"/>
        <n v="808"/>
        <n v="463"/>
        <n v="154"/>
        <n v="306"/>
        <n v="433"/>
        <n v="223"/>
        <n v="271"/>
        <n v="1026"/>
        <n v="144"/>
        <n v="1141"/>
        <n v="542"/>
        <n v="172"/>
        <n v="308"/>
        <n v="166"/>
        <n v="652"/>
        <n v="801"/>
        <n v="371"/>
        <n v="728"/>
        <n v="798"/>
        <n v="976"/>
        <n v="655"/>
        <n v="583"/>
        <n v="217"/>
        <n v="292"/>
        <n v="991"/>
        <n v="160"/>
        <n v="634"/>
        <n v="221"/>
        <n v="197"/>
        <n v="760"/>
        <n v="944"/>
        <n v="132"/>
        <n v="407"/>
        <n v="278"/>
        <n v="563"/>
        <n v="663"/>
        <n v="143"/>
        <n v="263"/>
        <n v="235"/>
        <n v="413"/>
        <n v="293"/>
        <n v="282"/>
        <n v="402"/>
        <n v="864"/>
        <n v="513"/>
        <n v="929"/>
        <n v="298"/>
        <n v="529"/>
        <n v="426"/>
        <n v="544"/>
        <n v="273"/>
        <n v="501"/>
        <n v="1129"/>
        <n v="386"/>
        <n v="781"/>
        <n v="1064"/>
        <n v="547"/>
        <n v="989"/>
        <n v="174"/>
        <n v="527"/>
        <n v="429"/>
        <n v="858"/>
        <n v="1140"/>
        <n v="523"/>
        <n v="868"/>
        <n v="685"/>
        <n v="522"/>
        <n v="1130"/>
        <n v="168"/>
        <n v="1123"/>
        <n v="304"/>
        <n v="647"/>
        <n v="1113"/>
        <n v="177"/>
        <n v="715"/>
        <n v="869"/>
        <n v="1054"/>
        <n v="832"/>
        <n v="405"/>
        <n v="408"/>
        <n v="291"/>
        <n v="1107"/>
        <n v="951"/>
        <n v="828"/>
        <n v="294"/>
        <n v="411"/>
        <n v="661"/>
        <n v="908"/>
        <n v="423"/>
        <n v="679"/>
        <n v="863"/>
        <n v="296"/>
        <n v="899"/>
        <n v="657"/>
        <n v="845"/>
        <n v="642"/>
        <n v="403"/>
        <n v="1092"/>
        <n v="409"/>
        <n v="782"/>
        <n v="1061"/>
        <n v="638"/>
        <n v="770"/>
        <n v="164"/>
        <n v="1102"/>
        <n v="854"/>
        <n v="345"/>
        <n v="560"/>
        <n v="530"/>
        <n v="1100"/>
        <n v="265"/>
        <n v="693"/>
        <n v="1226"/>
        <n v="1505"/>
        <n v="881"/>
        <n v="505"/>
        <n v="286"/>
        <n v="388"/>
        <n v="334"/>
        <n v="472"/>
        <n v="239"/>
        <n v="1098"/>
        <n v="1221"/>
        <n v="219"/>
        <n v="602"/>
        <n v="184"/>
        <n v="330"/>
        <n v="698"/>
        <n v="482"/>
        <n v="1044"/>
        <n v="721"/>
        <n v="630"/>
        <n v="1080"/>
        <n v="656"/>
        <n v="303"/>
        <n v="821"/>
        <n v="1020"/>
        <n v="139"/>
        <n v="191"/>
        <n v="267"/>
        <n v="435"/>
        <n v="676"/>
        <n v="683"/>
        <n v="449"/>
        <n v="442"/>
        <n v="916"/>
        <n v="312"/>
        <n v="422"/>
        <n v="953"/>
        <n v="528"/>
        <n v="1025"/>
        <n v="322"/>
        <n v="553"/>
        <n v="454"/>
        <n v="601"/>
        <n v="536"/>
        <n v="882"/>
        <n v="1185"/>
        <n v="843"/>
        <n v="1138"/>
        <n v="297"/>
        <n v="183"/>
        <n v="387"/>
        <n v="446"/>
        <n v="901"/>
        <n v="1197"/>
        <n v="279"/>
        <n v="565"/>
        <n v="444"/>
        <n v="733"/>
        <n v="559"/>
        <n v="1209"/>
        <n v="1052"/>
        <n v="1202"/>
        <n v="1057"/>
        <n v="1164"/>
        <n v="406"/>
        <n v="692"/>
        <n v="1191"/>
        <n v="189"/>
        <n v="895"/>
        <n v="1086"/>
        <n v="417"/>
        <n v="930"/>
        <n v="437"/>
        <n v="1018"/>
        <n v="886"/>
        <n v="1163"/>
        <n v="681"/>
        <n v="935"/>
        <n v="436"/>
        <n v="699"/>
        <n v="923"/>
        <n v="445"/>
        <n v="962"/>
        <n v="671"/>
        <n v="727"/>
        <n v="703"/>
        <n v="904"/>
        <n v="687"/>
        <n v="1208"/>
        <n v="431"/>
        <n v="1168"/>
        <n v="438"/>
        <n v="837"/>
        <n v="1082"/>
        <n v="375"/>
        <n v="651"/>
        <n v="1152"/>
        <n v="824"/>
        <n v="175"/>
        <n v="1179"/>
        <n v="225"/>
        <n v="732"/>
        <n v="1170"/>
        <n v="305"/>
        <n v="755"/>
        <n v="1336"/>
        <n v="1640"/>
        <n v="481"/>
        <n v="512"/>
        <n v="960"/>
        <n v="550"/>
        <n v="514"/>
        <n v="1175"/>
        <n v="185"/>
        <n v="1306"/>
        <n v="791"/>
        <n v="644"/>
        <n v="353"/>
        <n v="747"/>
        <n v="917"/>
        <n v="163"/>
        <n v="516"/>
        <n v="939"/>
        <n v="1117"/>
        <n v="779"/>
        <n v="706"/>
        <n v="1166"/>
        <n v="171"/>
        <n v="708"/>
        <n v="712"/>
        <n v="333"/>
        <n v="887"/>
        <n v="1081"/>
        <n v="201"/>
        <n v="461"/>
        <n v="631"/>
        <n v="723"/>
        <n v="710"/>
        <n v="301"/>
        <n v="585"/>
        <n v="349"/>
        <n v="980"/>
        <n v="982"/>
        <n v="554"/>
        <n v="1076"/>
        <n v="338"/>
        <n v="597"/>
        <n v="1292"/>
        <n v="902"/>
        <n v="1263"/>
        <n v="637"/>
        <n v="1153"/>
        <n v="964"/>
        <n v="418"/>
        <n v="1257"/>
        <n v="610"/>
        <n v="475"/>
        <n v="1294"/>
        <n v="1136"/>
        <n v="1286"/>
        <n v="336"/>
        <n v="1131"/>
        <n v="1245"/>
        <n v="434"/>
        <n v="713"/>
        <n v="1227"/>
        <n v="730"/>
        <n v="1002"/>
        <n v="1216"/>
        <n v="151"/>
        <n v="740"/>
        <n v="1042"/>
        <n v="1277"/>
        <n v="724"/>
        <n v="1186"/>
        <n v="729"/>
        <n v="176"/>
        <n v="988"/>
        <n v="339"/>
        <n v="476"/>
        <n v="1029"/>
        <n v="421"/>
        <n v="718"/>
        <n v="752"/>
        <n v="735"/>
        <n v="1293"/>
        <n v="1250"/>
        <n v="469"/>
        <n v="1158"/>
        <n v="401"/>
        <n v="1233"/>
        <n v="337"/>
        <n v="1262"/>
        <n v="950"/>
        <n v="340"/>
        <n v="1150"/>
        <n v="1190"/>
        <n v="535"/>
        <n v="332"/>
        <n v="1456"/>
        <n v="2148"/>
        <n v="1046"/>
        <n v="199"/>
        <n v="672"/>
        <n v="198"/>
        <n v="1397"/>
        <n v="846"/>
        <n v="689"/>
        <n v="211"/>
        <n v="378"/>
        <n v="799"/>
        <n v="981"/>
        <n v="552"/>
        <n v="1114"/>
        <n v="1005"/>
        <n v="1195"/>
        <n v="802"/>
        <n v="1259"/>
        <n v="769"/>
        <n v="224"/>
        <n v="958"/>
        <n v="1103"/>
        <n v="626"/>
        <n v="1049"/>
        <n v="344"/>
        <n v="1011"/>
        <n v="612"/>
        <n v="1189"/>
        <n v="660"/>
        <n v="534"/>
        <n v="714"/>
        <n v="1357"/>
        <n v="186"/>
        <n v="1001"/>
        <n v="1326"/>
        <n v="734"/>
        <n v="669"/>
        <n v="328"/>
        <n v="1211"/>
        <n v="202"/>
        <n v="1012"/>
        <n v="447"/>
        <n v="373"/>
        <n v="1358"/>
        <n v="1385"/>
        <n v="180"/>
        <n v="1376"/>
        <n v="372"/>
        <n v="1210"/>
        <n v="1332"/>
        <n v="1264"/>
        <n v="818"/>
        <n v="218"/>
        <n v="1252"/>
        <n v="162"/>
        <n v="792"/>
        <n v="1115"/>
        <n v="1366"/>
        <n v="775"/>
        <n v="1174"/>
        <n v="1022"/>
        <n v="331"/>
        <n v="1222"/>
        <n v="467"/>
        <n v="181"/>
        <n v="363"/>
        <n v="509"/>
        <n v="1101"/>
        <n v="768"/>
        <n v="805"/>
        <n v="786"/>
        <n v="1384"/>
        <n v="1338"/>
        <n v="502"/>
        <n v="1239"/>
        <n v="1319"/>
        <n v="1350"/>
      </sharedItems>
    </cacheField>
    <cacheField name="Дни (Период 2)" numFmtId="0" databaseField="0">
      <fieldGroup base="0">
        <rangePr groupBy="days" startDate="2021-01-01T00:00:00" endDate="2021-06-02T00:00:00"/>
        <groupItems count="368">
          <s v="&lt;01.01.2021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1"/>
        </groupItems>
      </fieldGroup>
    </cacheField>
    <cacheField name="Месяцы (Период 2)" numFmtId="0" databaseField="0">
      <fieldGroup base="0">
        <rangePr groupBy="months" startDate="2021-01-01T00:00:00" endDate="2021-06-02T00:00:00"/>
        <groupItems count="14">
          <s v="&lt;01.01.202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6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катерина" refreshedDate="45488.957223032405" createdVersion="8" refreshedVersion="8" minRefreshableVersion="3" recordCount="2592" xr:uid="{2E119C4E-FF47-4154-A4E3-B4B21436F5F1}">
  <cacheSource type="worksheet">
    <worksheetSource ref="B3:H2595" sheet="Данные факт зад.3"/>
  </cacheSource>
  <cacheFields count="9">
    <cacheField name="Период 3" numFmtId="14">
      <sharedItems containsSemiMixedTypes="0" containsNonDate="0" containsDate="1" containsString="0" minDate="2021-01-01T00:00:00" maxDate="2021-06-02T00:00:00" count="6">
        <d v="2021-01-01T00:00:00"/>
        <d v="2021-02-01T00:00:00"/>
        <d v="2021-03-01T00:00:00"/>
        <d v="2021-04-01T00:00:00"/>
        <d v="2021-05-01T00:00:00"/>
        <d v="2021-06-01T00:00:00"/>
      </sharedItems>
      <fieldGroup par="8"/>
    </cacheField>
    <cacheField name="Период 1" numFmtId="14">
      <sharedItems containsSemiMixedTypes="0" containsNonDate="0" containsDate="1" containsString="0" minDate="2021-01-01T00:00:00" maxDate="2021-06-30T00:00:00"/>
    </cacheField>
    <cacheField name="Сегмент" numFmtId="0">
      <sharedItems count="4">
        <s v="Розница"/>
        <s v="Дилеры"/>
        <s v="Корпоративные клиенты"/>
        <s v="Мелкий опт"/>
      </sharedItems>
    </cacheField>
    <cacheField name="Группа продукта" numFmtId="0">
      <sharedItems/>
    </cacheField>
    <cacheField name="Наименование продукта" numFmtId="0">
      <sharedItems/>
    </cacheField>
    <cacheField name="ФАКТ" numFmtId="0">
      <sharedItems containsSemiMixedTypes="0" containsString="0" containsNumber="1" containsInteger="1" minValue="1" maxValue="200"/>
    </cacheField>
    <cacheField name="Страна-производитель" numFmtId="0">
      <sharedItems/>
    </cacheField>
    <cacheField name="Дни (Период 3)" numFmtId="0" databaseField="0">
      <fieldGroup base="0">
        <rangePr groupBy="days" startDate="2021-01-01T00:00:00" endDate="2021-06-02T00:00:00"/>
        <groupItems count="368">
          <s v="&lt;01.01.2021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1"/>
        </groupItems>
      </fieldGroup>
    </cacheField>
    <cacheField name="Месяцы (Период 3)" numFmtId="0" databaseField="0">
      <fieldGroup base="0">
        <rangePr groupBy="months" startDate="2021-01-01T00:00:00" endDate="2021-06-02T00:00:00"/>
        <groupItems count="14">
          <s v="&lt;01.01.202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6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1">
  <r>
    <x v="0"/>
    <m/>
    <x v="0"/>
    <m/>
    <m/>
    <m/>
    <x v="0"/>
  </r>
  <r>
    <x v="1"/>
    <s v="Январь"/>
    <x v="1"/>
    <s v="Водка"/>
    <s v="Россия"/>
    <s v="Беленькая"/>
    <x v="1"/>
  </r>
  <r>
    <x v="1"/>
    <s v="Январь"/>
    <x v="1"/>
    <s v="Водка"/>
    <s v="Россия"/>
    <s v="Мягков"/>
    <x v="2"/>
  </r>
  <r>
    <x v="1"/>
    <s v="Январь"/>
    <x v="1"/>
    <s v="Водка"/>
    <s v="Россия"/>
    <s v="Русский лед"/>
    <x v="3"/>
  </r>
  <r>
    <x v="1"/>
    <s v="Январь"/>
    <x v="1"/>
    <s v="Водка"/>
    <s v="Россия"/>
    <s v="Аврора"/>
    <x v="4"/>
  </r>
  <r>
    <x v="1"/>
    <s v="Январь"/>
    <x v="1"/>
    <s v="Водка"/>
    <s v="Россия"/>
    <s v="Русский стандарт"/>
    <x v="5"/>
  </r>
  <r>
    <x v="1"/>
    <s v="Январь"/>
    <x v="1"/>
    <s v="Водка"/>
    <s v="Россия"/>
    <s v="Славянская"/>
    <x v="6"/>
  </r>
  <r>
    <x v="1"/>
    <s v="Январь"/>
    <x v="1"/>
    <s v="Водка"/>
    <s v="Швеция"/>
    <s v="Абсолют Цитрон"/>
    <x v="7"/>
  </r>
  <r>
    <x v="1"/>
    <s v="Январь"/>
    <x v="1"/>
    <s v="Водка"/>
    <s v="Швеция"/>
    <s v="Абсолют Мандарин"/>
    <x v="8"/>
  </r>
  <r>
    <x v="1"/>
    <s v="Январь"/>
    <x v="1"/>
    <s v="Водка"/>
    <s v="Украина"/>
    <s v="Благофф"/>
    <x v="9"/>
  </r>
  <r>
    <x v="1"/>
    <s v="Январь"/>
    <x v="1"/>
    <s v="Водка"/>
    <s v="Украина"/>
    <s v="Хортица"/>
    <x v="10"/>
  </r>
  <r>
    <x v="1"/>
    <s v="Январь"/>
    <x v="1"/>
    <s v="Водка"/>
    <s v="Украина"/>
    <s v="Екатеринослав"/>
    <x v="11"/>
  </r>
  <r>
    <x v="1"/>
    <s v="Январь"/>
    <x v="1"/>
    <s v="Водка"/>
    <s v="Украина"/>
    <s v="Украинская пшеница"/>
    <x v="12"/>
  </r>
  <r>
    <x v="1"/>
    <s v="Январь"/>
    <x v="1"/>
    <s v="Водка"/>
    <s v="Украина"/>
    <s v="Немирофф"/>
    <x v="13"/>
  </r>
  <r>
    <x v="1"/>
    <s v="Январь"/>
    <x v="1"/>
    <s v="Водка"/>
    <s v="Украина"/>
    <s v="Медовая"/>
    <x v="14"/>
  </r>
  <r>
    <x v="1"/>
    <s v="Январь"/>
    <x v="1"/>
    <s v="Коньяк"/>
    <s v="Франция"/>
    <s v="Дор Голд"/>
    <x v="3"/>
  </r>
  <r>
    <x v="1"/>
    <s v="Январь"/>
    <x v="1"/>
    <s v="Коньяк"/>
    <s v="Франция"/>
    <s v="Дор Легенд"/>
    <x v="15"/>
  </r>
  <r>
    <x v="1"/>
    <s v="Январь"/>
    <x v="1"/>
    <s v="Коньяк"/>
    <s v="Франция"/>
    <s v="Готье"/>
    <x v="16"/>
  </r>
  <r>
    <x v="1"/>
    <s v="Январь"/>
    <x v="1"/>
    <s v="Коньяк"/>
    <s v="Франция"/>
    <s v="Делямэн"/>
    <x v="17"/>
  </r>
  <r>
    <x v="1"/>
    <s v="Январь"/>
    <x v="1"/>
    <s v="Коньяк"/>
    <s v="Франция"/>
    <s v="Жан Фийу"/>
    <x v="18"/>
  </r>
  <r>
    <x v="1"/>
    <s v="Январь"/>
    <x v="1"/>
    <s v="Коньяк"/>
    <s v="Армения"/>
    <s v="Арарат"/>
    <x v="19"/>
  </r>
  <r>
    <x v="1"/>
    <s v="Январь"/>
    <x v="1"/>
    <s v="Коньяк"/>
    <s v="Армения"/>
    <s v="Ахтамар"/>
    <x v="20"/>
  </r>
  <r>
    <x v="1"/>
    <s v="Январь"/>
    <x v="1"/>
    <s v="Коньяк"/>
    <s v="Армения"/>
    <s v="Васпуракан"/>
    <x v="21"/>
  </r>
  <r>
    <x v="1"/>
    <s v="Январь"/>
    <x v="1"/>
    <s v="Коньяк"/>
    <s v="Армения"/>
    <s v="Отборный"/>
    <x v="22"/>
  </r>
  <r>
    <x v="1"/>
    <s v="Январь"/>
    <x v="1"/>
    <s v="Коньяк"/>
    <s v="Армения"/>
    <s v="Герард"/>
    <x v="12"/>
  </r>
  <r>
    <x v="1"/>
    <s v="Январь"/>
    <x v="1"/>
    <s v="Коньяк"/>
    <s v="Армения"/>
    <s v="Ной Араспел"/>
    <x v="3"/>
  </r>
  <r>
    <x v="1"/>
    <s v="Январь"/>
    <x v="1"/>
    <s v="Коньяк"/>
    <s v="Россия"/>
    <s v="Бержерак"/>
    <x v="23"/>
  </r>
  <r>
    <x v="1"/>
    <s v="Январь"/>
    <x v="1"/>
    <s v="Коньяк"/>
    <s v="Россия"/>
    <s v="Золотые купола"/>
    <x v="24"/>
  </r>
  <r>
    <x v="1"/>
    <s v="Январь"/>
    <x v="1"/>
    <s v="Коньяк"/>
    <s v="Россия"/>
    <s v="Старый город"/>
    <x v="25"/>
  </r>
  <r>
    <x v="1"/>
    <s v="Январь"/>
    <x v="1"/>
    <s v="Коньяк"/>
    <s v="Россия"/>
    <s v="Демидов"/>
    <x v="15"/>
  </r>
  <r>
    <x v="1"/>
    <s v="Январь"/>
    <x v="1"/>
    <s v="Виски"/>
    <s v="Шотландия"/>
    <s v="Бруклади Рокос"/>
    <x v="26"/>
  </r>
  <r>
    <x v="1"/>
    <s v="Январь"/>
    <x v="1"/>
    <s v="Виски"/>
    <s v="Шотландия"/>
    <s v="Гленморанджи"/>
    <x v="27"/>
  </r>
  <r>
    <x v="1"/>
    <s v="Январь"/>
    <x v="1"/>
    <s v="Виски"/>
    <s v="Шотландия"/>
    <s v="Джонни Уокер"/>
    <x v="28"/>
  </r>
  <r>
    <x v="1"/>
    <s v="Январь"/>
    <x v="1"/>
    <s v="Виски"/>
    <s v="Шотландия"/>
    <s v="Аберлуа"/>
    <x v="29"/>
  </r>
  <r>
    <x v="1"/>
    <s v="Январь"/>
    <x v="1"/>
    <s v="Виски"/>
    <s v="Ирландия"/>
    <s v="Бушмилс"/>
    <x v="30"/>
  </r>
  <r>
    <x v="1"/>
    <s v="Январь"/>
    <x v="1"/>
    <s v="Виски"/>
    <s v="Ирландия"/>
    <s v="Грин Спот"/>
    <x v="31"/>
  </r>
  <r>
    <x v="1"/>
    <s v="Январь"/>
    <x v="1"/>
    <s v="Виски"/>
    <s v="Ирландия"/>
    <s v="Джемесон"/>
    <x v="32"/>
  </r>
  <r>
    <x v="1"/>
    <s v="Январь"/>
    <x v="1"/>
    <s v="Виски"/>
    <s v="Ирландия"/>
    <s v="Святой Патрик"/>
    <x v="33"/>
  </r>
  <r>
    <x v="1"/>
    <s v="Январь"/>
    <x v="1"/>
    <s v="Виски"/>
    <s v="США"/>
    <s v="Букерс"/>
    <x v="34"/>
  </r>
  <r>
    <x v="1"/>
    <s v="Январь"/>
    <x v="1"/>
    <s v="Виски"/>
    <s v="США"/>
    <s v="Джек Дениелс"/>
    <x v="35"/>
  </r>
  <r>
    <x v="1"/>
    <s v="Январь"/>
    <x v="1"/>
    <s v="Виски"/>
    <s v="США"/>
    <s v="Джим Бим"/>
    <x v="36"/>
  </r>
  <r>
    <x v="1"/>
    <s v="Январь"/>
    <x v="1"/>
    <s v="Виски"/>
    <s v="США"/>
    <s v="Канадиан"/>
    <x v="9"/>
  </r>
  <r>
    <x v="1"/>
    <s v="Январь"/>
    <x v="1"/>
    <s v="Виски"/>
    <s v="США"/>
    <s v="Кентукки"/>
    <x v="11"/>
  </r>
  <r>
    <x v="1"/>
    <s v="Январь"/>
    <x v="1"/>
    <s v="Виски"/>
    <s v="США"/>
    <s v="Вудфорд"/>
    <x v="8"/>
  </r>
  <r>
    <x v="1"/>
    <s v="Январь"/>
    <x v="1"/>
    <s v="Ликер"/>
    <s v="Голландия"/>
    <s v="Абрикосовый"/>
    <x v="18"/>
  </r>
  <r>
    <x v="1"/>
    <s v="Январь"/>
    <x v="1"/>
    <s v="Ликер"/>
    <s v="Голландия"/>
    <s v="Банановый"/>
    <x v="37"/>
  </r>
  <r>
    <x v="1"/>
    <s v="Январь"/>
    <x v="1"/>
    <s v="Ликер"/>
    <s v="Голландия"/>
    <s v="Вишневый"/>
    <x v="6"/>
  </r>
  <r>
    <x v="1"/>
    <s v="Январь"/>
    <x v="1"/>
    <s v="Ликер"/>
    <s v="Голландия"/>
    <s v="Какао"/>
    <x v="38"/>
  </r>
  <r>
    <x v="1"/>
    <s v="Январь"/>
    <x v="1"/>
    <s v="Ликер"/>
    <s v="Голландия"/>
    <s v="Кокосовый"/>
    <x v="25"/>
  </r>
  <r>
    <x v="1"/>
    <s v="Январь"/>
    <x v="1"/>
    <s v="Ликер"/>
    <s v="Великобритания"/>
    <s v="Малибу"/>
    <x v="13"/>
  </r>
  <r>
    <x v="1"/>
    <s v="Январь"/>
    <x v="1"/>
    <s v="Ликер"/>
    <s v="Великобритания"/>
    <s v="Драмбуи"/>
    <x v="39"/>
  </r>
  <r>
    <x v="1"/>
    <s v="Январь"/>
    <x v="1"/>
    <s v="Ликер"/>
    <s v="Италия"/>
    <s v="Джандуйа Шоколадный "/>
    <x v="40"/>
  </r>
  <r>
    <x v="1"/>
    <s v="Январь"/>
    <x v="1"/>
    <s v="Ликер"/>
    <s v="Италия"/>
    <s v="Лимончелло"/>
    <x v="14"/>
  </r>
  <r>
    <x v="1"/>
    <s v="Январь"/>
    <x v="1"/>
    <s v="Ликер"/>
    <s v="Италия"/>
    <s v="Самбука Ди Канале "/>
    <x v="41"/>
  </r>
  <r>
    <x v="1"/>
    <s v="Январь"/>
    <x v="1"/>
    <s v="Ликер"/>
    <s v="Италия"/>
    <s v="Соренто"/>
    <x v="42"/>
  </r>
  <r>
    <x v="1"/>
    <s v="Январь"/>
    <x v="2"/>
    <s v="Водка"/>
    <s v="Россия"/>
    <s v="Беленькая"/>
    <x v="7"/>
  </r>
  <r>
    <x v="1"/>
    <s v="Январь"/>
    <x v="2"/>
    <s v="Водка"/>
    <s v="Россия"/>
    <s v="Мягков"/>
    <x v="43"/>
  </r>
  <r>
    <x v="1"/>
    <s v="Январь"/>
    <x v="2"/>
    <s v="Водка"/>
    <s v="Россия"/>
    <s v="Русский лед"/>
    <x v="9"/>
  </r>
  <r>
    <x v="1"/>
    <s v="Январь"/>
    <x v="2"/>
    <s v="Водка"/>
    <s v="Россия"/>
    <s v="Аврора"/>
    <x v="44"/>
  </r>
  <r>
    <x v="1"/>
    <s v="Январь"/>
    <x v="2"/>
    <s v="Водка"/>
    <s v="Россия"/>
    <s v="Русский стандарт"/>
    <x v="45"/>
  </r>
  <r>
    <x v="1"/>
    <s v="Январь"/>
    <x v="2"/>
    <s v="Водка"/>
    <s v="Россия"/>
    <s v="Славянская"/>
    <x v="10"/>
  </r>
  <r>
    <x v="1"/>
    <s v="Январь"/>
    <x v="2"/>
    <s v="Водка"/>
    <s v="Швеция"/>
    <s v="Абсолют Цитрон"/>
    <x v="45"/>
  </r>
  <r>
    <x v="1"/>
    <s v="Январь"/>
    <x v="2"/>
    <s v="Водка"/>
    <s v="Швеция"/>
    <s v="Абсолют Мандарин"/>
    <x v="46"/>
  </r>
  <r>
    <x v="1"/>
    <s v="Январь"/>
    <x v="2"/>
    <s v="Водка"/>
    <s v="Украина"/>
    <s v="Благофф"/>
    <x v="47"/>
  </r>
  <r>
    <x v="1"/>
    <s v="Январь"/>
    <x v="2"/>
    <s v="Водка"/>
    <s v="Украина"/>
    <s v="Хортица"/>
    <x v="48"/>
  </r>
  <r>
    <x v="1"/>
    <s v="Январь"/>
    <x v="2"/>
    <s v="Водка"/>
    <s v="Украина"/>
    <s v="Екатеринослав"/>
    <x v="49"/>
  </r>
  <r>
    <x v="1"/>
    <s v="Январь"/>
    <x v="2"/>
    <s v="Водка"/>
    <s v="Украина"/>
    <s v="Украинская пшеница"/>
    <x v="44"/>
  </r>
  <r>
    <x v="1"/>
    <s v="Январь"/>
    <x v="2"/>
    <s v="Водка"/>
    <s v="Украина"/>
    <s v="Немирофф"/>
    <x v="6"/>
  </r>
  <r>
    <x v="1"/>
    <s v="Январь"/>
    <x v="2"/>
    <s v="Водка"/>
    <s v="Украина"/>
    <s v="Медовая"/>
    <x v="50"/>
  </r>
  <r>
    <x v="1"/>
    <s v="Январь"/>
    <x v="2"/>
    <s v="Коньяк"/>
    <s v="Франция"/>
    <s v="Дор Голд"/>
    <x v="48"/>
  </r>
  <r>
    <x v="1"/>
    <s v="Январь"/>
    <x v="2"/>
    <s v="Коньяк"/>
    <s v="Франция"/>
    <s v="Дор Легенд"/>
    <x v="51"/>
  </r>
  <r>
    <x v="1"/>
    <s v="Январь"/>
    <x v="2"/>
    <s v="Коньяк"/>
    <s v="Франция"/>
    <s v="Готье"/>
    <x v="52"/>
  </r>
  <r>
    <x v="1"/>
    <s v="Январь"/>
    <x v="2"/>
    <s v="Коньяк"/>
    <s v="Франция"/>
    <s v="Делямэн"/>
    <x v="53"/>
  </r>
  <r>
    <x v="1"/>
    <s v="Январь"/>
    <x v="2"/>
    <s v="Коньяк"/>
    <s v="Франция"/>
    <s v="Жан Фийу"/>
    <x v="54"/>
  </r>
  <r>
    <x v="1"/>
    <s v="Январь"/>
    <x v="2"/>
    <s v="Коньяк"/>
    <s v="Армения"/>
    <s v="Арарат"/>
    <x v="13"/>
  </r>
  <r>
    <x v="1"/>
    <s v="Январь"/>
    <x v="2"/>
    <s v="Коньяк"/>
    <s v="Армения"/>
    <s v="Ахтамар"/>
    <x v="55"/>
  </r>
  <r>
    <x v="1"/>
    <s v="Январь"/>
    <x v="2"/>
    <s v="Коньяк"/>
    <s v="Армения"/>
    <s v="Васпуракан"/>
    <x v="56"/>
  </r>
  <r>
    <x v="1"/>
    <s v="Январь"/>
    <x v="2"/>
    <s v="Коньяк"/>
    <s v="Армения"/>
    <s v="Отборный"/>
    <x v="37"/>
  </r>
  <r>
    <x v="1"/>
    <s v="Январь"/>
    <x v="2"/>
    <s v="Коньяк"/>
    <s v="Армения"/>
    <s v="Герард"/>
    <x v="53"/>
  </r>
  <r>
    <x v="1"/>
    <s v="Январь"/>
    <x v="2"/>
    <s v="Коньяк"/>
    <s v="Армения"/>
    <s v="Ной Араспел"/>
    <x v="10"/>
  </r>
  <r>
    <x v="1"/>
    <s v="Январь"/>
    <x v="2"/>
    <s v="Коньяк"/>
    <s v="Россия"/>
    <s v="Бержерак"/>
    <x v="57"/>
  </r>
  <r>
    <x v="1"/>
    <s v="Январь"/>
    <x v="2"/>
    <s v="Коньяк"/>
    <s v="Россия"/>
    <s v="Золотые купола"/>
    <x v="58"/>
  </r>
  <r>
    <x v="1"/>
    <s v="Январь"/>
    <x v="2"/>
    <s v="Коньяк"/>
    <s v="Россия"/>
    <s v="Старый город"/>
    <x v="59"/>
  </r>
  <r>
    <x v="1"/>
    <s v="Январь"/>
    <x v="2"/>
    <s v="Коньяк"/>
    <s v="Россия"/>
    <s v="Демидов"/>
    <x v="60"/>
  </r>
  <r>
    <x v="1"/>
    <s v="Январь"/>
    <x v="2"/>
    <s v="Виски"/>
    <s v="Шотландия"/>
    <s v="Бруклади Рокос"/>
    <x v="18"/>
  </r>
  <r>
    <x v="1"/>
    <s v="Январь"/>
    <x v="2"/>
    <s v="Виски"/>
    <s v="Шотландия"/>
    <s v="Гленморанджи"/>
    <x v="61"/>
  </r>
  <r>
    <x v="1"/>
    <s v="Январь"/>
    <x v="2"/>
    <s v="Виски"/>
    <s v="Шотландия"/>
    <s v="Джонни Уокер"/>
    <x v="19"/>
  </r>
  <r>
    <x v="1"/>
    <s v="Январь"/>
    <x v="2"/>
    <s v="Виски"/>
    <s v="Ирландия"/>
    <s v="Бушмилс"/>
    <x v="62"/>
  </r>
  <r>
    <x v="1"/>
    <s v="Январь"/>
    <x v="2"/>
    <s v="Виски"/>
    <s v="Ирландия"/>
    <s v="Грин Спот"/>
    <x v="63"/>
  </r>
  <r>
    <x v="1"/>
    <s v="Январь"/>
    <x v="2"/>
    <s v="Виски"/>
    <s v="Ирландия"/>
    <s v="Джемесон"/>
    <x v="24"/>
  </r>
  <r>
    <x v="1"/>
    <s v="Январь"/>
    <x v="2"/>
    <s v="Виски"/>
    <s v="Ирландия"/>
    <s v="Святой Патрик"/>
    <x v="64"/>
  </r>
  <r>
    <x v="1"/>
    <s v="Январь"/>
    <x v="2"/>
    <s v="Виски"/>
    <s v="США"/>
    <s v="Букерс"/>
    <x v="45"/>
  </r>
  <r>
    <x v="1"/>
    <s v="Январь"/>
    <x v="2"/>
    <s v="Виски"/>
    <s v="США"/>
    <s v="Джек Дениелс"/>
    <x v="65"/>
  </r>
  <r>
    <x v="1"/>
    <s v="Январь"/>
    <x v="2"/>
    <s v="Виски"/>
    <s v="США"/>
    <s v="Джим Бим"/>
    <x v="46"/>
  </r>
  <r>
    <x v="1"/>
    <s v="Январь"/>
    <x v="2"/>
    <s v="Виски"/>
    <s v="США"/>
    <s v="Канадиан"/>
    <x v="66"/>
  </r>
  <r>
    <x v="1"/>
    <s v="Январь"/>
    <x v="2"/>
    <s v="Виски"/>
    <s v="США"/>
    <s v="Кентукки"/>
    <x v="67"/>
  </r>
  <r>
    <x v="1"/>
    <s v="Январь"/>
    <x v="2"/>
    <s v="Виски"/>
    <s v="США"/>
    <s v="Вудфорд"/>
    <x v="68"/>
  </r>
  <r>
    <x v="1"/>
    <s v="Январь"/>
    <x v="2"/>
    <s v="Ликер"/>
    <s v="Голландия"/>
    <s v="Абрикосовый"/>
    <x v="69"/>
  </r>
  <r>
    <x v="1"/>
    <s v="Январь"/>
    <x v="2"/>
    <s v="Ликер"/>
    <s v="Голландия"/>
    <s v="Банановый"/>
    <x v="70"/>
  </r>
  <r>
    <x v="1"/>
    <s v="Январь"/>
    <x v="2"/>
    <s v="Ликер"/>
    <s v="Голландия"/>
    <s v="Вишневый"/>
    <x v="13"/>
  </r>
  <r>
    <x v="1"/>
    <s v="Январь"/>
    <x v="2"/>
    <s v="Ликер"/>
    <s v="Голландия"/>
    <s v="Какао"/>
    <x v="71"/>
  </r>
  <r>
    <x v="1"/>
    <s v="Январь"/>
    <x v="2"/>
    <s v="Ликер"/>
    <s v="Голландия"/>
    <s v="Кокосовый"/>
    <x v="72"/>
  </r>
  <r>
    <x v="1"/>
    <s v="Январь"/>
    <x v="2"/>
    <s v="Ликер"/>
    <s v="Великобритания"/>
    <s v="Малибу"/>
    <x v="73"/>
  </r>
  <r>
    <x v="1"/>
    <s v="Январь"/>
    <x v="2"/>
    <s v="Ликер"/>
    <s v="Великобритания"/>
    <s v="Драмбуи"/>
    <x v="12"/>
  </r>
  <r>
    <x v="1"/>
    <s v="Январь"/>
    <x v="2"/>
    <s v="Ликер"/>
    <s v="Италия"/>
    <s v="Джандуйа Шоколадный "/>
    <x v="74"/>
  </r>
  <r>
    <x v="1"/>
    <s v="Январь"/>
    <x v="2"/>
    <s v="Ликер"/>
    <s v="Италия"/>
    <s v="Лимончелло"/>
    <x v="6"/>
  </r>
  <r>
    <x v="1"/>
    <s v="Январь"/>
    <x v="2"/>
    <s v="Ликер"/>
    <s v="Италия"/>
    <s v="Самбука Ди Канале "/>
    <x v="75"/>
  </r>
  <r>
    <x v="1"/>
    <s v="Январь"/>
    <x v="2"/>
    <s v="Ликер"/>
    <s v="Италия"/>
    <s v="Соренто"/>
    <x v="76"/>
  </r>
  <r>
    <x v="1"/>
    <s v="Январь"/>
    <x v="3"/>
    <s v="Водка"/>
    <s v="Россия"/>
    <s v="Беленькая"/>
    <x v="77"/>
  </r>
  <r>
    <x v="1"/>
    <s v="Январь"/>
    <x v="3"/>
    <s v="Водка"/>
    <s v="Россия"/>
    <s v="Мягков"/>
    <x v="12"/>
  </r>
  <r>
    <x v="1"/>
    <s v="Январь"/>
    <x v="3"/>
    <s v="Водка"/>
    <s v="Россия"/>
    <s v="Русский лед"/>
    <x v="65"/>
  </r>
  <r>
    <x v="1"/>
    <s v="Январь"/>
    <x v="3"/>
    <s v="Водка"/>
    <s v="Россия"/>
    <s v="Аврора"/>
    <x v="18"/>
  </r>
  <r>
    <x v="1"/>
    <s v="Январь"/>
    <x v="3"/>
    <s v="Водка"/>
    <s v="Россия"/>
    <s v="Русский стандарт"/>
    <x v="78"/>
  </r>
  <r>
    <x v="1"/>
    <s v="Январь"/>
    <x v="3"/>
    <s v="Водка"/>
    <s v="Россия"/>
    <s v="Славянская"/>
    <x v="79"/>
  </r>
  <r>
    <x v="1"/>
    <s v="Январь"/>
    <x v="3"/>
    <s v="Водка"/>
    <s v="Швеция"/>
    <s v="Абсолют Цитрон"/>
    <x v="53"/>
  </r>
  <r>
    <x v="1"/>
    <s v="Январь"/>
    <x v="3"/>
    <s v="Водка"/>
    <s v="Швеция"/>
    <s v="Абсолют Мандарин"/>
    <x v="80"/>
  </r>
  <r>
    <x v="1"/>
    <s v="Январь"/>
    <x v="3"/>
    <s v="Водка"/>
    <s v="Украина"/>
    <s v="Благофф"/>
    <x v="13"/>
  </r>
  <r>
    <x v="1"/>
    <s v="Январь"/>
    <x v="3"/>
    <s v="Водка"/>
    <s v="Украина"/>
    <s v="Хортица"/>
    <x v="81"/>
  </r>
  <r>
    <x v="1"/>
    <s v="Январь"/>
    <x v="3"/>
    <s v="Водка"/>
    <s v="Украина"/>
    <s v="Екатеринослав"/>
    <x v="82"/>
  </r>
  <r>
    <x v="1"/>
    <s v="Январь"/>
    <x v="3"/>
    <s v="Водка"/>
    <s v="Украина"/>
    <s v="Украинская пшеница"/>
    <x v="83"/>
  </r>
  <r>
    <x v="1"/>
    <s v="Январь"/>
    <x v="3"/>
    <s v="Водка"/>
    <s v="Украина"/>
    <s v="Немирофф"/>
    <x v="84"/>
  </r>
  <r>
    <x v="1"/>
    <s v="Январь"/>
    <x v="3"/>
    <s v="Водка"/>
    <s v="Украина"/>
    <s v="Медовая"/>
    <x v="38"/>
  </r>
  <r>
    <x v="1"/>
    <s v="Январь"/>
    <x v="3"/>
    <s v="Коньяк"/>
    <s v="Франция"/>
    <s v="Дор Голд"/>
    <x v="6"/>
  </r>
  <r>
    <x v="1"/>
    <s v="Январь"/>
    <x v="3"/>
    <s v="Коньяк"/>
    <s v="Франция"/>
    <s v="Дор Легенд"/>
    <x v="78"/>
  </r>
  <r>
    <x v="1"/>
    <s v="Январь"/>
    <x v="3"/>
    <s v="Коньяк"/>
    <s v="Франция"/>
    <s v="Готье"/>
    <x v="65"/>
  </r>
  <r>
    <x v="1"/>
    <s v="Январь"/>
    <x v="3"/>
    <s v="Коньяк"/>
    <s v="Франция"/>
    <s v="Делямэн"/>
    <x v="85"/>
  </r>
  <r>
    <x v="1"/>
    <s v="Январь"/>
    <x v="3"/>
    <s v="Коньяк"/>
    <s v="Франция"/>
    <s v="Жан Фийу"/>
    <x v="15"/>
  </r>
  <r>
    <x v="1"/>
    <s v="Январь"/>
    <x v="3"/>
    <s v="Коньяк"/>
    <s v="Армения"/>
    <s v="Арарат"/>
    <x v="64"/>
  </r>
  <r>
    <x v="1"/>
    <s v="Январь"/>
    <x v="3"/>
    <s v="Коньяк"/>
    <s v="Армения"/>
    <s v="Ахтамар"/>
    <x v="86"/>
  </r>
  <r>
    <x v="1"/>
    <s v="Январь"/>
    <x v="3"/>
    <s v="Коньяк"/>
    <s v="Армения"/>
    <s v="Васпуракан"/>
    <x v="65"/>
  </r>
  <r>
    <x v="1"/>
    <s v="Январь"/>
    <x v="3"/>
    <s v="Коньяк"/>
    <s v="Армения"/>
    <s v="Отборный"/>
    <x v="87"/>
  </r>
  <r>
    <x v="1"/>
    <s v="Январь"/>
    <x v="3"/>
    <s v="Коньяк"/>
    <s v="Армения"/>
    <s v="Герард"/>
    <x v="75"/>
  </r>
  <r>
    <x v="1"/>
    <s v="Январь"/>
    <x v="3"/>
    <s v="Коньяк"/>
    <s v="Армения"/>
    <s v="Ной Араспел"/>
    <x v="88"/>
  </r>
  <r>
    <x v="1"/>
    <s v="Январь"/>
    <x v="3"/>
    <s v="Коньяк"/>
    <s v="Россия"/>
    <s v="Бержерак"/>
    <x v="77"/>
  </r>
  <r>
    <x v="1"/>
    <s v="Январь"/>
    <x v="3"/>
    <s v="Коньяк"/>
    <s v="Россия"/>
    <s v="Золотые купола"/>
    <x v="89"/>
  </r>
  <r>
    <x v="1"/>
    <s v="Январь"/>
    <x v="3"/>
    <s v="Коньяк"/>
    <s v="Россия"/>
    <s v="Старый город"/>
    <x v="44"/>
  </r>
  <r>
    <x v="1"/>
    <s v="Январь"/>
    <x v="3"/>
    <s v="Коньяк"/>
    <s v="Россия"/>
    <s v="Демидов"/>
    <x v="90"/>
  </r>
  <r>
    <x v="1"/>
    <s v="Январь"/>
    <x v="3"/>
    <s v="Виски"/>
    <s v="Шотландия"/>
    <s v="Бруклади Рокос"/>
    <x v="91"/>
  </r>
  <r>
    <x v="1"/>
    <s v="Январь"/>
    <x v="3"/>
    <s v="Виски"/>
    <s v="Шотландия"/>
    <s v="Гленморанджи"/>
    <x v="13"/>
  </r>
  <r>
    <x v="1"/>
    <s v="Январь"/>
    <x v="3"/>
    <s v="Виски"/>
    <s v="Шотландия"/>
    <s v="Джонни Уокер"/>
    <x v="15"/>
  </r>
  <r>
    <x v="1"/>
    <s v="Январь"/>
    <x v="3"/>
    <s v="Виски"/>
    <s v="Шотландия"/>
    <s v="Аберлуа"/>
    <x v="92"/>
  </r>
  <r>
    <x v="1"/>
    <s v="Январь"/>
    <x v="3"/>
    <s v="Виски"/>
    <s v="Ирландия"/>
    <s v="Бушмилс"/>
    <x v="77"/>
  </r>
  <r>
    <x v="1"/>
    <s v="Январь"/>
    <x v="3"/>
    <s v="Виски"/>
    <s v="Ирландия"/>
    <s v="Грин Спот"/>
    <x v="93"/>
  </r>
  <r>
    <x v="1"/>
    <s v="Январь"/>
    <x v="3"/>
    <s v="Виски"/>
    <s v="Ирландия"/>
    <s v="Джемесон"/>
    <x v="94"/>
  </r>
  <r>
    <x v="1"/>
    <s v="Январь"/>
    <x v="3"/>
    <s v="Виски"/>
    <s v="Ирландия"/>
    <s v="Святой Патрик"/>
    <x v="39"/>
  </r>
  <r>
    <x v="1"/>
    <s v="Январь"/>
    <x v="3"/>
    <s v="Виски"/>
    <s v="США"/>
    <s v="Букерс"/>
    <x v="6"/>
  </r>
  <r>
    <x v="1"/>
    <s v="Январь"/>
    <x v="3"/>
    <s v="Виски"/>
    <s v="США"/>
    <s v="Джек Дениелс"/>
    <x v="24"/>
  </r>
  <r>
    <x v="1"/>
    <s v="Январь"/>
    <x v="3"/>
    <s v="Виски"/>
    <s v="США"/>
    <s v="Джим Бим"/>
    <x v="47"/>
  </r>
  <r>
    <x v="1"/>
    <s v="Январь"/>
    <x v="3"/>
    <s v="Виски"/>
    <s v="США"/>
    <s v="Канадиан"/>
    <x v="95"/>
  </r>
  <r>
    <x v="1"/>
    <s v="Январь"/>
    <x v="3"/>
    <s v="Виски"/>
    <s v="США"/>
    <s v="Кентукки"/>
    <x v="96"/>
  </r>
  <r>
    <x v="1"/>
    <s v="Январь"/>
    <x v="3"/>
    <s v="Виски"/>
    <s v="США"/>
    <s v="Вудфорд"/>
    <x v="97"/>
  </r>
  <r>
    <x v="1"/>
    <s v="Январь"/>
    <x v="3"/>
    <s v="Ликер"/>
    <s v="Голландия"/>
    <s v="Абрикосовый"/>
    <x v="91"/>
  </r>
  <r>
    <x v="1"/>
    <s v="Январь"/>
    <x v="3"/>
    <s v="Ликер"/>
    <s v="Голландия"/>
    <s v="Банановый"/>
    <x v="39"/>
  </r>
  <r>
    <x v="1"/>
    <s v="Январь"/>
    <x v="3"/>
    <s v="Ликер"/>
    <s v="Голландия"/>
    <s v="Вишневый"/>
    <x v="64"/>
  </r>
  <r>
    <x v="1"/>
    <s v="Январь"/>
    <x v="3"/>
    <s v="Ликер"/>
    <s v="Голландия"/>
    <s v="Какао"/>
    <x v="98"/>
  </r>
  <r>
    <x v="1"/>
    <s v="Январь"/>
    <x v="3"/>
    <s v="Ликер"/>
    <s v="Голландия"/>
    <s v="Кокосовый"/>
    <x v="50"/>
  </r>
  <r>
    <x v="1"/>
    <s v="Январь"/>
    <x v="3"/>
    <s v="Ликер"/>
    <s v="Великобритания"/>
    <s v="Малибу"/>
    <x v="99"/>
  </r>
  <r>
    <x v="1"/>
    <s v="Январь"/>
    <x v="3"/>
    <s v="Ликер"/>
    <s v="Великобритания"/>
    <s v="Драмбуи"/>
    <x v="73"/>
  </r>
  <r>
    <x v="1"/>
    <s v="Январь"/>
    <x v="3"/>
    <s v="Ликер"/>
    <s v="Италия"/>
    <s v="Джандуйа Шоколадный "/>
    <x v="77"/>
  </r>
  <r>
    <x v="1"/>
    <s v="Январь"/>
    <x v="3"/>
    <s v="Ликер"/>
    <s v="Италия"/>
    <s v="Лимончелло"/>
    <x v="100"/>
  </r>
  <r>
    <x v="1"/>
    <s v="Январь"/>
    <x v="3"/>
    <s v="Ликер"/>
    <s v="Италия"/>
    <s v="Самбука Ди Канале "/>
    <x v="39"/>
  </r>
  <r>
    <x v="1"/>
    <s v="Январь"/>
    <x v="3"/>
    <s v="Ликер"/>
    <s v="Италия"/>
    <s v="Соренто"/>
    <x v="101"/>
  </r>
  <r>
    <x v="1"/>
    <s v="Январь"/>
    <x v="4"/>
    <s v="Водка"/>
    <s v="Россия"/>
    <s v="Беленькая"/>
    <x v="60"/>
  </r>
  <r>
    <x v="1"/>
    <s v="Январь"/>
    <x v="4"/>
    <s v="Водка"/>
    <s v="Россия"/>
    <s v="Мягков"/>
    <x v="36"/>
  </r>
  <r>
    <x v="1"/>
    <s v="Январь"/>
    <x v="4"/>
    <s v="Водка"/>
    <s v="Россия"/>
    <s v="Русский лед"/>
    <x v="68"/>
  </r>
  <r>
    <x v="1"/>
    <s v="Январь"/>
    <x v="4"/>
    <s v="Водка"/>
    <s v="Россия"/>
    <s v="Аврора"/>
    <x v="14"/>
  </r>
  <r>
    <x v="1"/>
    <s v="Январь"/>
    <x v="4"/>
    <s v="Водка"/>
    <s v="Россия"/>
    <s v="Русский стандарт"/>
    <x v="87"/>
  </r>
  <r>
    <x v="1"/>
    <s v="Январь"/>
    <x v="4"/>
    <s v="Водка"/>
    <s v="Россия"/>
    <s v="Славянская"/>
    <x v="102"/>
  </r>
  <r>
    <x v="1"/>
    <s v="Январь"/>
    <x v="4"/>
    <s v="Водка"/>
    <s v="Швеция"/>
    <s v="Абсолют Цитрон"/>
    <x v="103"/>
  </r>
  <r>
    <x v="1"/>
    <s v="Январь"/>
    <x v="4"/>
    <s v="Водка"/>
    <s v="Швеция"/>
    <s v="Абсолют Мандарин"/>
    <x v="104"/>
  </r>
  <r>
    <x v="1"/>
    <s v="Январь"/>
    <x v="4"/>
    <s v="Водка"/>
    <s v="Украина"/>
    <s v="Благофф"/>
    <x v="105"/>
  </r>
  <r>
    <x v="1"/>
    <s v="Январь"/>
    <x v="4"/>
    <s v="Водка"/>
    <s v="Украина"/>
    <s v="Хортица"/>
    <x v="106"/>
  </r>
  <r>
    <x v="1"/>
    <s v="Январь"/>
    <x v="4"/>
    <s v="Водка"/>
    <s v="Украина"/>
    <s v="Екатеринослав"/>
    <x v="107"/>
  </r>
  <r>
    <x v="1"/>
    <s v="Январь"/>
    <x v="4"/>
    <s v="Водка"/>
    <s v="Украина"/>
    <s v="Украинская пшеница"/>
    <x v="46"/>
  </r>
  <r>
    <x v="1"/>
    <s v="Январь"/>
    <x v="4"/>
    <s v="Водка"/>
    <s v="Украина"/>
    <s v="Немирофф"/>
    <x v="14"/>
  </r>
  <r>
    <x v="1"/>
    <s v="Январь"/>
    <x v="4"/>
    <s v="Водка"/>
    <s v="Украина"/>
    <s v="Медовая"/>
    <x v="108"/>
  </r>
  <r>
    <x v="1"/>
    <s v="Январь"/>
    <x v="4"/>
    <s v="Коньяк"/>
    <s v="Франция"/>
    <s v="Дор Голд"/>
    <x v="105"/>
  </r>
  <r>
    <x v="1"/>
    <s v="Январь"/>
    <x v="4"/>
    <s v="Коньяк"/>
    <s v="Франция"/>
    <s v="Дор Легенд"/>
    <x v="109"/>
  </r>
  <r>
    <x v="1"/>
    <s v="Январь"/>
    <x v="4"/>
    <s v="Коньяк"/>
    <s v="Франция"/>
    <s v="Готье"/>
    <x v="73"/>
  </r>
  <r>
    <x v="1"/>
    <s v="Январь"/>
    <x v="4"/>
    <s v="Коньяк"/>
    <s v="Франция"/>
    <s v="Делямэн"/>
    <x v="110"/>
  </r>
  <r>
    <x v="1"/>
    <s v="Январь"/>
    <x v="4"/>
    <s v="Коньяк"/>
    <s v="Франция"/>
    <s v="Жан Фийу"/>
    <x v="101"/>
  </r>
  <r>
    <x v="1"/>
    <s v="Январь"/>
    <x v="4"/>
    <s v="Коньяк"/>
    <s v="Армения"/>
    <s v="Арарат"/>
    <x v="111"/>
  </r>
  <r>
    <x v="1"/>
    <s v="Январь"/>
    <x v="4"/>
    <s v="Коньяк"/>
    <s v="Армения"/>
    <s v="Ахтамар"/>
    <x v="112"/>
  </r>
  <r>
    <x v="1"/>
    <s v="Январь"/>
    <x v="4"/>
    <s v="Коньяк"/>
    <s v="Армения"/>
    <s v="Васпуракан"/>
    <x v="63"/>
  </r>
  <r>
    <x v="1"/>
    <s v="Январь"/>
    <x v="4"/>
    <s v="Коньяк"/>
    <s v="Армения"/>
    <s v="Отборный"/>
    <x v="85"/>
  </r>
  <r>
    <x v="1"/>
    <s v="Январь"/>
    <x v="4"/>
    <s v="Коньяк"/>
    <s v="Армения"/>
    <s v="Герард"/>
    <x v="95"/>
  </r>
  <r>
    <x v="1"/>
    <s v="Январь"/>
    <x v="4"/>
    <s v="Коньяк"/>
    <s v="Армения"/>
    <s v="Ной Араспел"/>
    <x v="113"/>
  </r>
  <r>
    <x v="1"/>
    <s v="Январь"/>
    <x v="4"/>
    <s v="Коньяк"/>
    <s v="Россия"/>
    <s v="Бержерак"/>
    <x v="111"/>
  </r>
  <r>
    <x v="1"/>
    <s v="Январь"/>
    <x v="4"/>
    <s v="Коньяк"/>
    <s v="Россия"/>
    <s v="Золотые купола"/>
    <x v="12"/>
  </r>
  <r>
    <x v="1"/>
    <s v="Январь"/>
    <x v="4"/>
    <s v="Коньяк"/>
    <s v="Россия"/>
    <s v="Старый город"/>
    <x v="98"/>
  </r>
  <r>
    <x v="1"/>
    <s v="Январь"/>
    <x v="4"/>
    <s v="Коньяк"/>
    <s v="Россия"/>
    <s v="Демидов"/>
    <x v="114"/>
  </r>
  <r>
    <x v="1"/>
    <s v="Январь"/>
    <x v="4"/>
    <s v="Виски"/>
    <s v="Шотландия"/>
    <s v="Бруклади Рокос"/>
    <x v="115"/>
  </r>
  <r>
    <x v="1"/>
    <s v="Январь"/>
    <x v="4"/>
    <s v="Виски"/>
    <s v="Шотландия"/>
    <s v="Гленморанджи"/>
    <x v="42"/>
  </r>
  <r>
    <x v="1"/>
    <s v="Январь"/>
    <x v="4"/>
    <s v="Виски"/>
    <s v="Шотландия"/>
    <s v="Джонни Уокер"/>
    <x v="8"/>
  </r>
  <r>
    <x v="1"/>
    <s v="Январь"/>
    <x v="4"/>
    <s v="Виски"/>
    <s v="Шотландия"/>
    <s v="Аберлуа"/>
    <x v="90"/>
  </r>
  <r>
    <x v="1"/>
    <s v="Январь"/>
    <x v="4"/>
    <s v="Виски"/>
    <s v="Ирландия"/>
    <s v="Бушмилс"/>
    <x v="72"/>
  </r>
  <r>
    <x v="1"/>
    <s v="Январь"/>
    <x v="4"/>
    <s v="Виски"/>
    <s v="Ирландия"/>
    <s v="Грин Спот"/>
    <x v="101"/>
  </r>
  <r>
    <x v="1"/>
    <s v="Январь"/>
    <x v="4"/>
    <s v="Виски"/>
    <s v="Ирландия"/>
    <s v="Джемесон"/>
    <x v="114"/>
  </r>
  <r>
    <x v="1"/>
    <s v="Январь"/>
    <x v="4"/>
    <s v="Виски"/>
    <s v="Ирландия"/>
    <s v="Святой Патрик"/>
    <x v="116"/>
  </r>
  <r>
    <x v="1"/>
    <s v="Январь"/>
    <x v="4"/>
    <s v="Виски"/>
    <s v="США"/>
    <s v="Букерс"/>
    <x v="117"/>
  </r>
  <r>
    <x v="1"/>
    <s v="Январь"/>
    <x v="4"/>
    <s v="Виски"/>
    <s v="США"/>
    <s v="Джек Дениелс"/>
    <x v="118"/>
  </r>
  <r>
    <x v="1"/>
    <s v="Январь"/>
    <x v="4"/>
    <s v="Виски"/>
    <s v="США"/>
    <s v="Джим Бим"/>
    <x v="85"/>
  </r>
  <r>
    <x v="1"/>
    <s v="Январь"/>
    <x v="4"/>
    <s v="Виски"/>
    <s v="США"/>
    <s v="Канадиан"/>
    <x v="27"/>
  </r>
  <r>
    <x v="1"/>
    <s v="Январь"/>
    <x v="4"/>
    <s v="Виски"/>
    <s v="США"/>
    <s v="Кентукки"/>
    <x v="119"/>
  </r>
  <r>
    <x v="1"/>
    <s v="Январь"/>
    <x v="4"/>
    <s v="Виски"/>
    <s v="США"/>
    <s v="Вудфорд"/>
    <x v="108"/>
  </r>
  <r>
    <x v="1"/>
    <s v="Январь"/>
    <x v="4"/>
    <s v="Ликер"/>
    <s v="Голландия"/>
    <s v="Абрикосовый"/>
    <x v="86"/>
  </r>
  <r>
    <x v="1"/>
    <s v="Январь"/>
    <x v="4"/>
    <s v="Ликер"/>
    <s v="Голландия"/>
    <s v="Банановый"/>
    <x v="120"/>
  </r>
  <r>
    <x v="1"/>
    <s v="Январь"/>
    <x v="4"/>
    <s v="Ликер"/>
    <s v="Голландия"/>
    <s v="Вишневый"/>
    <x v="121"/>
  </r>
  <r>
    <x v="1"/>
    <s v="Январь"/>
    <x v="4"/>
    <s v="Ликер"/>
    <s v="Голландия"/>
    <s v="Какао"/>
    <x v="122"/>
  </r>
  <r>
    <x v="1"/>
    <s v="Январь"/>
    <x v="4"/>
    <s v="Ликер"/>
    <s v="Голландия"/>
    <s v="Кокосовый"/>
    <x v="121"/>
  </r>
  <r>
    <x v="1"/>
    <s v="Январь"/>
    <x v="4"/>
    <s v="Ликер"/>
    <s v="Великобритания"/>
    <s v="Малибу"/>
    <x v="123"/>
  </r>
  <r>
    <x v="1"/>
    <s v="Январь"/>
    <x v="4"/>
    <s v="Ликер"/>
    <s v="Великобритания"/>
    <s v="Драмбуи"/>
    <x v="85"/>
  </r>
  <r>
    <x v="1"/>
    <s v="Январь"/>
    <x v="4"/>
    <s v="Ликер"/>
    <s v="Италия"/>
    <s v="Джандуйа Шоколадный "/>
    <x v="124"/>
  </r>
  <r>
    <x v="1"/>
    <s v="Январь"/>
    <x v="4"/>
    <s v="Ликер"/>
    <s v="Италия"/>
    <s v="Лимончелло"/>
    <x v="125"/>
  </r>
  <r>
    <x v="1"/>
    <s v="Январь"/>
    <x v="4"/>
    <s v="Ликер"/>
    <s v="Италия"/>
    <s v="Самбука Ди Канале "/>
    <x v="63"/>
  </r>
  <r>
    <x v="1"/>
    <s v="Январь"/>
    <x v="4"/>
    <s v="Ликер"/>
    <s v="Италия"/>
    <s v="Соренто"/>
    <x v="99"/>
  </r>
  <r>
    <x v="2"/>
    <s v="Февраль"/>
    <x v="1"/>
    <s v="Водка"/>
    <s v="Россия"/>
    <s v="Беленькая"/>
    <x v="126"/>
  </r>
  <r>
    <x v="2"/>
    <s v="Февраль"/>
    <x v="1"/>
    <s v="Водка"/>
    <s v="Россия"/>
    <s v="Мягков"/>
    <x v="81"/>
  </r>
  <r>
    <x v="2"/>
    <s v="Февраль"/>
    <x v="1"/>
    <s v="Водка"/>
    <s v="Россия"/>
    <s v="Русский лед"/>
    <x v="127"/>
  </r>
  <r>
    <x v="2"/>
    <s v="Февраль"/>
    <x v="1"/>
    <s v="Водка"/>
    <s v="Россия"/>
    <s v="Аврора"/>
    <x v="128"/>
  </r>
  <r>
    <x v="2"/>
    <s v="Февраль"/>
    <x v="1"/>
    <s v="Водка"/>
    <s v="Россия"/>
    <s v="Русский стандарт"/>
    <x v="129"/>
  </r>
  <r>
    <x v="2"/>
    <s v="Февраль"/>
    <x v="1"/>
    <s v="Водка"/>
    <s v="Россия"/>
    <s v="Славянская"/>
    <x v="9"/>
  </r>
  <r>
    <x v="2"/>
    <s v="Февраль"/>
    <x v="1"/>
    <s v="Водка"/>
    <s v="Швеция"/>
    <s v="Абсолют Цитрон"/>
    <x v="130"/>
  </r>
  <r>
    <x v="2"/>
    <s v="Февраль"/>
    <x v="1"/>
    <s v="Водка"/>
    <s v="Швеция"/>
    <s v="Абсолют Мандарин"/>
    <x v="131"/>
  </r>
  <r>
    <x v="2"/>
    <s v="Февраль"/>
    <x v="1"/>
    <s v="Водка"/>
    <s v="Украина"/>
    <s v="Благофф"/>
    <x v="132"/>
  </r>
  <r>
    <x v="2"/>
    <s v="Февраль"/>
    <x v="1"/>
    <s v="Водка"/>
    <s v="Украина"/>
    <s v="Хортица"/>
    <x v="133"/>
  </r>
  <r>
    <x v="2"/>
    <s v="Февраль"/>
    <x v="1"/>
    <s v="Водка"/>
    <s v="Украина"/>
    <s v="Екатеринослав"/>
    <x v="134"/>
  </r>
  <r>
    <x v="2"/>
    <s v="Февраль"/>
    <x v="1"/>
    <s v="Водка"/>
    <s v="Украина"/>
    <s v="Украинская пшеница"/>
    <x v="135"/>
  </r>
  <r>
    <x v="2"/>
    <s v="Февраль"/>
    <x v="1"/>
    <s v="Водка"/>
    <s v="Украина"/>
    <s v="Немирофф"/>
    <x v="136"/>
  </r>
  <r>
    <x v="2"/>
    <s v="Февраль"/>
    <x v="1"/>
    <s v="Водка"/>
    <s v="Украина"/>
    <s v="Медовая"/>
    <x v="137"/>
  </r>
  <r>
    <x v="2"/>
    <s v="Февраль"/>
    <x v="1"/>
    <s v="Коньяк"/>
    <s v="Франция"/>
    <s v="Дор Голд"/>
    <x v="6"/>
  </r>
  <r>
    <x v="2"/>
    <s v="Февраль"/>
    <x v="1"/>
    <s v="Коньяк"/>
    <s v="Франция"/>
    <s v="Дор Легенд"/>
    <x v="138"/>
  </r>
  <r>
    <x v="2"/>
    <s v="Февраль"/>
    <x v="1"/>
    <s v="Коньяк"/>
    <s v="Франция"/>
    <s v="Готье"/>
    <x v="41"/>
  </r>
  <r>
    <x v="2"/>
    <s v="Февраль"/>
    <x v="1"/>
    <s v="Коньяк"/>
    <s v="Франция"/>
    <s v="Делямэн"/>
    <x v="139"/>
  </r>
  <r>
    <x v="2"/>
    <s v="Февраль"/>
    <x v="1"/>
    <s v="Коньяк"/>
    <s v="Франция"/>
    <s v="Жан Фийу"/>
    <x v="128"/>
  </r>
  <r>
    <x v="2"/>
    <s v="Февраль"/>
    <x v="1"/>
    <s v="Коньяк"/>
    <s v="Армения"/>
    <s v="Арарат"/>
    <x v="22"/>
  </r>
  <r>
    <x v="2"/>
    <s v="Февраль"/>
    <x v="1"/>
    <s v="Коньяк"/>
    <s v="Армения"/>
    <s v="Ахтамар"/>
    <x v="92"/>
  </r>
  <r>
    <x v="2"/>
    <s v="Февраль"/>
    <x v="1"/>
    <s v="Коньяк"/>
    <s v="Армения"/>
    <s v="Васпуракан"/>
    <x v="140"/>
  </r>
  <r>
    <x v="2"/>
    <s v="Февраль"/>
    <x v="1"/>
    <s v="Коньяк"/>
    <s v="Армения"/>
    <s v="Отборный"/>
    <x v="9"/>
  </r>
  <r>
    <x v="2"/>
    <s v="Февраль"/>
    <x v="1"/>
    <s v="Коньяк"/>
    <s v="Армения"/>
    <s v="Герард"/>
    <x v="141"/>
  </r>
  <r>
    <x v="2"/>
    <s v="Февраль"/>
    <x v="1"/>
    <s v="Коньяк"/>
    <s v="Армения"/>
    <s v="Ной Араспел"/>
    <x v="19"/>
  </r>
  <r>
    <x v="2"/>
    <s v="Февраль"/>
    <x v="1"/>
    <s v="Коньяк"/>
    <s v="Россия"/>
    <s v="Бержерак"/>
    <x v="142"/>
  </r>
  <r>
    <x v="2"/>
    <s v="Февраль"/>
    <x v="1"/>
    <s v="Коньяк"/>
    <s v="Россия"/>
    <s v="Золотые купола"/>
    <x v="143"/>
  </r>
  <r>
    <x v="2"/>
    <s v="Февраль"/>
    <x v="1"/>
    <s v="Коньяк"/>
    <s v="Россия"/>
    <s v="Старый город"/>
    <x v="144"/>
  </r>
  <r>
    <x v="2"/>
    <s v="Февраль"/>
    <x v="1"/>
    <s v="Коньяк"/>
    <s v="Россия"/>
    <s v="Демидов"/>
    <x v="32"/>
  </r>
  <r>
    <x v="2"/>
    <s v="Февраль"/>
    <x v="1"/>
    <s v="Виски"/>
    <s v="Шотландия"/>
    <s v="Бруклади Рокос"/>
    <x v="145"/>
  </r>
  <r>
    <x v="2"/>
    <s v="Февраль"/>
    <x v="1"/>
    <s v="Виски"/>
    <s v="Шотландия"/>
    <s v="Гленморанджи"/>
    <x v="146"/>
  </r>
  <r>
    <x v="2"/>
    <s v="Февраль"/>
    <x v="1"/>
    <s v="Виски"/>
    <s v="Шотландия"/>
    <s v="Джонни Уокер"/>
    <x v="147"/>
  </r>
  <r>
    <x v="2"/>
    <s v="Февраль"/>
    <x v="1"/>
    <s v="Виски"/>
    <s v="Шотландия"/>
    <s v="Аберлуа"/>
    <x v="148"/>
  </r>
  <r>
    <x v="2"/>
    <s v="Февраль"/>
    <x v="1"/>
    <s v="Виски"/>
    <s v="Ирландия"/>
    <s v="Бушмилс"/>
    <x v="149"/>
  </r>
  <r>
    <x v="2"/>
    <s v="Февраль"/>
    <x v="1"/>
    <s v="Виски"/>
    <s v="Ирландия"/>
    <s v="Грин Спот"/>
    <x v="150"/>
  </r>
  <r>
    <x v="2"/>
    <s v="Февраль"/>
    <x v="1"/>
    <s v="Виски"/>
    <s v="Ирландия"/>
    <s v="Джемесон"/>
    <x v="151"/>
  </r>
  <r>
    <x v="2"/>
    <s v="Февраль"/>
    <x v="1"/>
    <s v="Виски"/>
    <s v="Ирландия"/>
    <s v="Святой Патрик"/>
    <x v="152"/>
  </r>
  <r>
    <x v="2"/>
    <s v="Февраль"/>
    <x v="1"/>
    <s v="Виски"/>
    <s v="США"/>
    <s v="Букерс"/>
    <x v="16"/>
  </r>
  <r>
    <x v="2"/>
    <s v="Февраль"/>
    <x v="1"/>
    <s v="Виски"/>
    <s v="США"/>
    <s v="Джек Дениелс"/>
    <x v="83"/>
  </r>
  <r>
    <x v="2"/>
    <s v="Февраль"/>
    <x v="1"/>
    <s v="Виски"/>
    <s v="США"/>
    <s v="Джим Бим"/>
    <x v="153"/>
  </r>
  <r>
    <x v="2"/>
    <s v="Февраль"/>
    <x v="1"/>
    <s v="Виски"/>
    <s v="США"/>
    <s v="Канадиан"/>
    <x v="154"/>
  </r>
  <r>
    <x v="2"/>
    <s v="Февраль"/>
    <x v="1"/>
    <s v="Виски"/>
    <s v="США"/>
    <s v="Кентукки"/>
    <x v="155"/>
  </r>
  <r>
    <x v="2"/>
    <s v="Февраль"/>
    <x v="1"/>
    <s v="Виски"/>
    <s v="США"/>
    <s v="Вудфорд"/>
    <x v="156"/>
  </r>
  <r>
    <x v="2"/>
    <s v="Февраль"/>
    <x v="1"/>
    <s v="Ликер"/>
    <s v="Голландия"/>
    <s v="Абрикосовый"/>
    <x v="93"/>
  </r>
  <r>
    <x v="2"/>
    <s v="Февраль"/>
    <x v="1"/>
    <s v="Ликер"/>
    <s v="Голландия"/>
    <s v="Банановый"/>
    <x v="157"/>
  </r>
  <r>
    <x v="2"/>
    <s v="Февраль"/>
    <x v="1"/>
    <s v="Ликер"/>
    <s v="Голландия"/>
    <s v="Вишневый"/>
    <x v="158"/>
  </r>
  <r>
    <x v="2"/>
    <s v="Февраль"/>
    <x v="1"/>
    <s v="Ликер"/>
    <s v="Голландия"/>
    <s v="Какао"/>
    <x v="159"/>
  </r>
  <r>
    <x v="2"/>
    <s v="Февраль"/>
    <x v="1"/>
    <s v="Ликер"/>
    <s v="Голландия"/>
    <s v="Кокосовый"/>
    <x v="160"/>
  </r>
  <r>
    <x v="2"/>
    <s v="Февраль"/>
    <x v="1"/>
    <s v="Ликер"/>
    <s v="Великобритания"/>
    <s v="Малибу"/>
    <x v="161"/>
  </r>
  <r>
    <x v="2"/>
    <s v="Февраль"/>
    <x v="1"/>
    <s v="Ликер"/>
    <s v="Великобритания"/>
    <s v="Драмбуи"/>
    <x v="162"/>
  </r>
  <r>
    <x v="2"/>
    <s v="Февраль"/>
    <x v="1"/>
    <s v="Ликер"/>
    <s v="Италия"/>
    <s v="Джандуйа Шоколадный "/>
    <x v="163"/>
  </r>
  <r>
    <x v="2"/>
    <s v="Февраль"/>
    <x v="1"/>
    <s v="Ликер"/>
    <s v="Италия"/>
    <s v="Лимончелло"/>
    <x v="164"/>
  </r>
  <r>
    <x v="2"/>
    <s v="Февраль"/>
    <x v="1"/>
    <s v="Ликер"/>
    <s v="Италия"/>
    <s v="Самбука Ди Канале "/>
    <x v="165"/>
  </r>
  <r>
    <x v="2"/>
    <s v="Февраль"/>
    <x v="1"/>
    <s v="Ликер"/>
    <s v="Италия"/>
    <s v="Соренто"/>
    <x v="166"/>
  </r>
  <r>
    <x v="2"/>
    <s v="Февраль"/>
    <x v="2"/>
    <s v="Водка"/>
    <s v="Россия"/>
    <s v="Беленькая"/>
    <x v="167"/>
  </r>
  <r>
    <x v="2"/>
    <s v="Февраль"/>
    <x v="2"/>
    <s v="Водка"/>
    <s v="Россия"/>
    <s v="Мягков"/>
    <x v="168"/>
  </r>
  <r>
    <x v="2"/>
    <s v="Февраль"/>
    <x v="2"/>
    <s v="Водка"/>
    <s v="Россия"/>
    <s v="Русский лед"/>
    <x v="72"/>
  </r>
  <r>
    <x v="2"/>
    <s v="Февраль"/>
    <x v="2"/>
    <s v="Водка"/>
    <s v="Россия"/>
    <s v="Аврора"/>
    <x v="169"/>
  </r>
  <r>
    <x v="2"/>
    <s v="Февраль"/>
    <x v="2"/>
    <s v="Водка"/>
    <s v="Россия"/>
    <s v="Русский стандарт"/>
    <x v="170"/>
  </r>
  <r>
    <x v="2"/>
    <s v="Февраль"/>
    <x v="2"/>
    <s v="Водка"/>
    <s v="Россия"/>
    <s v="Славянская"/>
    <x v="171"/>
  </r>
  <r>
    <x v="2"/>
    <s v="Февраль"/>
    <x v="2"/>
    <s v="Водка"/>
    <s v="Швеция"/>
    <s v="Абсолют Цитрон"/>
    <x v="170"/>
  </r>
  <r>
    <x v="2"/>
    <s v="Февраль"/>
    <x v="2"/>
    <s v="Водка"/>
    <s v="Швеция"/>
    <s v="Абсолют Мандарин"/>
    <x v="172"/>
  </r>
  <r>
    <x v="2"/>
    <s v="Февраль"/>
    <x v="2"/>
    <s v="Водка"/>
    <s v="Украина"/>
    <s v="Благофф"/>
    <x v="173"/>
  </r>
  <r>
    <x v="2"/>
    <s v="Февраль"/>
    <x v="2"/>
    <s v="Водка"/>
    <s v="Украина"/>
    <s v="Хортица"/>
    <x v="174"/>
  </r>
  <r>
    <x v="2"/>
    <s v="Февраль"/>
    <x v="2"/>
    <s v="Водка"/>
    <s v="Украина"/>
    <s v="Екатеринослав"/>
    <x v="175"/>
  </r>
  <r>
    <x v="2"/>
    <s v="Февраль"/>
    <x v="2"/>
    <s v="Водка"/>
    <s v="Украина"/>
    <s v="Украинская пшеница"/>
    <x v="169"/>
  </r>
  <r>
    <x v="2"/>
    <s v="Февраль"/>
    <x v="2"/>
    <s v="Водка"/>
    <s v="Украина"/>
    <s v="Немирофф"/>
    <x v="158"/>
  </r>
  <r>
    <x v="2"/>
    <s v="Февраль"/>
    <x v="2"/>
    <s v="Водка"/>
    <s v="Украина"/>
    <s v="Медовая"/>
    <x v="176"/>
  </r>
  <r>
    <x v="2"/>
    <s v="Февраль"/>
    <x v="2"/>
    <s v="Коньяк"/>
    <s v="Франция"/>
    <s v="Дор Голд"/>
    <x v="177"/>
  </r>
  <r>
    <x v="2"/>
    <s v="Февраль"/>
    <x v="2"/>
    <s v="Коньяк"/>
    <s v="Франция"/>
    <s v="Дор Легенд"/>
    <x v="178"/>
  </r>
  <r>
    <x v="2"/>
    <s v="Февраль"/>
    <x v="2"/>
    <s v="Коньяк"/>
    <s v="Франция"/>
    <s v="Готье"/>
    <x v="179"/>
  </r>
  <r>
    <x v="2"/>
    <s v="Февраль"/>
    <x v="2"/>
    <s v="Коньяк"/>
    <s v="Франция"/>
    <s v="Делямэн"/>
    <x v="180"/>
  </r>
  <r>
    <x v="2"/>
    <s v="Февраль"/>
    <x v="2"/>
    <s v="Коньяк"/>
    <s v="Франция"/>
    <s v="Жан Фийу"/>
    <x v="181"/>
  </r>
  <r>
    <x v="2"/>
    <s v="Февраль"/>
    <x v="2"/>
    <s v="Коньяк"/>
    <s v="Армения"/>
    <s v="Арарат"/>
    <x v="182"/>
  </r>
  <r>
    <x v="2"/>
    <s v="Февраль"/>
    <x v="2"/>
    <s v="Коньяк"/>
    <s v="Армения"/>
    <s v="Ахтамар"/>
    <x v="183"/>
  </r>
  <r>
    <x v="2"/>
    <s v="Февраль"/>
    <x v="2"/>
    <s v="Коньяк"/>
    <s v="Армения"/>
    <s v="Васпуракан"/>
    <x v="184"/>
  </r>
  <r>
    <x v="2"/>
    <s v="Февраль"/>
    <x v="2"/>
    <s v="Коньяк"/>
    <s v="Армения"/>
    <s v="Отборный"/>
    <x v="185"/>
  </r>
  <r>
    <x v="2"/>
    <s v="Февраль"/>
    <x v="2"/>
    <s v="Коньяк"/>
    <s v="Армения"/>
    <s v="Герард"/>
    <x v="186"/>
  </r>
  <r>
    <x v="2"/>
    <s v="Февраль"/>
    <x v="2"/>
    <s v="Коньяк"/>
    <s v="Армения"/>
    <s v="Ной Араспел"/>
    <x v="5"/>
  </r>
  <r>
    <x v="2"/>
    <s v="Февраль"/>
    <x v="2"/>
    <s v="Коньяк"/>
    <s v="Россия"/>
    <s v="Бержерак"/>
    <x v="187"/>
  </r>
  <r>
    <x v="2"/>
    <s v="Февраль"/>
    <x v="2"/>
    <s v="Коньяк"/>
    <s v="Россия"/>
    <s v="Золотые купола"/>
    <x v="188"/>
  </r>
  <r>
    <x v="2"/>
    <s v="Февраль"/>
    <x v="2"/>
    <s v="Коньяк"/>
    <s v="Россия"/>
    <s v="Старый город"/>
    <x v="189"/>
  </r>
  <r>
    <x v="2"/>
    <s v="Февраль"/>
    <x v="2"/>
    <s v="Коньяк"/>
    <s v="Россия"/>
    <s v="Демидов"/>
    <x v="153"/>
  </r>
  <r>
    <x v="2"/>
    <s v="Февраль"/>
    <x v="2"/>
    <s v="Виски"/>
    <s v="Шотландия"/>
    <s v="Бруклади Рокос"/>
    <x v="190"/>
  </r>
  <r>
    <x v="2"/>
    <s v="Февраль"/>
    <x v="2"/>
    <s v="Виски"/>
    <s v="Шотландия"/>
    <s v="Гленморанджи"/>
    <x v="191"/>
  </r>
  <r>
    <x v="2"/>
    <s v="Февраль"/>
    <x v="2"/>
    <s v="Виски"/>
    <s v="Шотландия"/>
    <s v="Джонни Уокер"/>
    <x v="192"/>
  </r>
  <r>
    <x v="2"/>
    <s v="Февраль"/>
    <x v="2"/>
    <s v="Виски"/>
    <s v="Ирландия"/>
    <s v="Бушмилс"/>
    <x v="193"/>
  </r>
  <r>
    <x v="2"/>
    <s v="Февраль"/>
    <x v="2"/>
    <s v="Виски"/>
    <s v="Ирландия"/>
    <s v="Грин Спот"/>
    <x v="194"/>
  </r>
  <r>
    <x v="2"/>
    <s v="Февраль"/>
    <x v="2"/>
    <s v="Виски"/>
    <s v="Ирландия"/>
    <s v="Джемесон"/>
    <x v="165"/>
  </r>
  <r>
    <x v="2"/>
    <s v="Февраль"/>
    <x v="2"/>
    <s v="Виски"/>
    <s v="Ирландия"/>
    <s v="Святой Патрик"/>
    <x v="36"/>
  </r>
  <r>
    <x v="2"/>
    <s v="Февраль"/>
    <x v="2"/>
    <s v="Виски"/>
    <s v="США"/>
    <s v="Букерс"/>
    <x v="126"/>
  </r>
  <r>
    <x v="2"/>
    <s v="Февраль"/>
    <x v="2"/>
    <s v="Виски"/>
    <s v="США"/>
    <s v="Джек Дениелс"/>
    <x v="195"/>
  </r>
  <r>
    <x v="2"/>
    <s v="Февраль"/>
    <x v="2"/>
    <s v="Виски"/>
    <s v="США"/>
    <s v="Джим Бим"/>
    <x v="196"/>
  </r>
  <r>
    <x v="2"/>
    <s v="Февраль"/>
    <x v="2"/>
    <s v="Виски"/>
    <s v="США"/>
    <s v="Канадиан"/>
    <x v="197"/>
  </r>
  <r>
    <x v="2"/>
    <s v="Февраль"/>
    <x v="2"/>
    <s v="Виски"/>
    <s v="США"/>
    <s v="Кентукки"/>
    <x v="198"/>
  </r>
  <r>
    <x v="2"/>
    <s v="Февраль"/>
    <x v="2"/>
    <s v="Виски"/>
    <s v="США"/>
    <s v="Вудфорд"/>
    <x v="151"/>
  </r>
  <r>
    <x v="2"/>
    <s v="Февраль"/>
    <x v="2"/>
    <s v="Ликер"/>
    <s v="Голландия"/>
    <s v="Абрикосовый"/>
    <x v="199"/>
  </r>
  <r>
    <x v="2"/>
    <s v="Февраль"/>
    <x v="2"/>
    <s v="Ликер"/>
    <s v="Голландия"/>
    <s v="Банановый"/>
    <x v="200"/>
  </r>
  <r>
    <x v="2"/>
    <s v="Февраль"/>
    <x v="2"/>
    <s v="Ликер"/>
    <s v="Голландия"/>
    <s v="Вишневый"/>
    <x v="93"/>
  </r>
  <r>
    <x v="2"/>
    <s v="Февраль"/>
    <x v="2"/>
    <s v="Ликер"/>
    <s v="Голландия"/>
    <s v="Какао"/>
    <x v="201"/>
  </r>
  <r>
    <x v="2"/>
    <s v="Февраль"/>
    <x v="2"/>
    <s v="Ликер"/>
    <s v="Голландия"/>
    <s v="Кокосовый"/>
    <x v="202"/>
  </r>
  <r>
    <x v="2"/>
    <s v="Февраль"/>
    <x v="2"/>
    <s v="Ликер"/>
    <s v="Великобритания"/>
    <s v="Малибу"/>
    <x v="203"/>
  </r>
  <r>
    <x v="2"/>
    <s v="Февраль"/>
    <x v="2"/>
    <s v="Ликер"/>
    <s v="Великобритания"/>
    <s v="Драмбуи"/>
    <x v="204"/>
  </r>
  <r>
    <x v="2"/>
    <s v="Февраль"/>
    <x v="2"/>
    <s v="Ликер"/>
    <s v="Италия"/>
    <s v="Джандуйа Шоколадный "/>
    <x v="205"/>
  </r>
  <r>
    <x v="2"/>
    <s v="Февраль"/>
    <x v="2"/>
    <s v="Ликер"/>
    <s v="Италия"/>
    <s v="Лимончелло"/>
    <x v="158"/>
  </r>
  <r>
    <x v="2"/>
    <s v="Февраль"/>
    <x v="2"/>
    <s v="Ликер"/>
    <s v="Италия"/>
    <s v="Самбука Ди Канале "/>
    <x v="118"/>
  </r>
  <r>
    <x v="2"/>
    <s v="Февраль"/>
    <x v="2"/>
    <s v="Ликер"/>
    <s v="Италия"/>
    <s v="Соренто"/>
    <x v="206"/>
  </r>
  <r>
    <x v="2"/>
    <s v="Февраль"/>
    <x v="3"/>
    <s v="Водка"/>
    <s v="Россия"/>
    <s v="Беленькая"/>
    <x v="203"/>
  </r>
  <r>
    <x v="2"/>
    <s v="Февраль"/>
    <x v="3"/>
    <s v="Водка"/>
    <s v="Россия"/>
    <s v="Мягков"/>
    <x v="207"/>
  </r>
  <r>
    <x v="2"/>
    <s v="Февраль"/>
    <x v="3"/>
    <s v="Водка"/>
    <s v="Россия"/>
    <s v="Русский лед"/>
    <x v="208"/>
  </r>
  <r>
    <x v="2"/>
    <s v="Февраль"/>
    <x v="3"/>
    <s v="Водка"/>
    <s v="Россия"/>
    <s v="Аврора"/>
    <x v="93"/>
  </r>
  <r>
    <x v="2"/>
    <s v="Февраль"/>
    <x v="3"/>
    <s v="Водка"/>
    <s v="Россия"/>
    <s v="Русский стандарт"/>
    <x v="209"/>
  </r>
  <r>
    <x v="2"/>
    <s v="Февраль"/>
    <x v="3"/>
    <s v="Водка"/>
    <s v="Россия"/>
    <s v="Славянская"/>
    <x v="210"/>
  </r>
  <r>
    <x v="2"/>
    <s v="Февраль"/>
    <x v="3"/>
    <s v="Водка"/>
    <s v="Швеция"/>
    <s v="Абсолют Цитрон"/>
    <x v="180"/>
  </r>
  <r>
    <x v="2"/>
    <s v="Февраль"/>
    <x v="3"/>
    <s v="Водка"/>
    <s v="Швеция"/>
    <s v="Абсолют Мандарин"/>
    <x v="159"/>
  </r>
  <r>
    <x v="2"/>
    <s v="Февраль"/>
    <x v="3"/>
    <s v="Водка"/>
    <s v="Украина"/>
    <s v="Благофф"/>
    <x v="93"/>
  </r>
  <r>
    <x v="2"/>
    <s v="Февраль"/>
    <x v="3"/>
    <s v="Водка"/>
    <s v="Украина"/>
    <s v="Хортица"/>
    <x v="211"/>
  </r>
  <r>
    <x v="2"/>
    <s v="Февраль"/>
    <x v="3"/>
    <s v="Водка"/>
    <s v="Украина"/>
    <s v="Екатеринослав"/>
    <x v="212"/>
  </r>
  <r>
    <x v="2"/>
    <s v="Февраль"/>
    <x v="3"/>
    <s v="Водка"/>
    <s v="Украина"/>
    <s v="Украинская пшеница"/>
    <x v="213"/>
  </r>
  <r>
    <x v="2"/>
    <s v="Февраль"/>
    <x v="3"/>
    <s v="Водка"/>
    <s v="Украина"/>
    <s v="Немирофф"/>
    <x v="214"/>
  </r>
  <r>
    <x v="2"/>
    <s v="Февраль"/>
    <x v="3"/>
    <s v="Водка"/>
    <s v="Украина"/>
    <s v="Медовая"/>
    <x v="215"/>
  </r>
  <r>
    <x v="2"/>
    <s v="Февраль"/>
    <x v="3"/>
    <s v="Коньяк"/>
    <s v="Франция"/>
    <s v="Дор Голд"/>
    <x v="158"/>
  </r>
  <r>
    <x v="2"/>
    <s v="Февраль"/>
    <x v="3"/>
    <s v="Коньяк"/>
    <s v="Франция"/>
    <s v="Дор Легенд"/>
    <x v="216"/>
  </r>
  <r>
    <x v="2"/>
    <s v="Февраль"/>
    <x v="3"/>
    <s v="Коньяк"/>
    <s v="Франция"/>
    <s v="Готье"/>
    <x v="205"/>
  </r>
  <r>
    <x v="2"/>
    <s v="Февраль"/>
    <x v="3"/>
    <s v="Коньяк"/>
    <s v="Франция"/>
    <s v="Делямэн"/>
    <x v="217"/>
  </r>
  <r>
    <x v="2"/>
    <s v="Февраль"/>
    <x v="3"/>
    <s v="Коньяк"/>
    <s v="Франция"/>
    <s v="Жан Фийу"/>
    <x v="92"/>
  </r>
  <r>
    <x v="2"/>
    <s v="Февраль"/>
    <x v="3"/>
    <s v="Коньяк"/>
    <s v="Армения"/>
    <s v="Арарат"/>
    <x v="218"/>
  </r>
  <r>
    <x v="2"/>
    <s v="Февраль"/>
    <x v="3"/>
    <s v="Коньяк"/>
    <s v="Армения"/>
    <s v="Ахтамар"/>
    <x v="219"/>
  </r>
  <r>
    <x v="2"/>
    <s v="Февраль"/>
    <x v="3"/>
    <s v="Коньяк"/>
    <s v="Армения"/>
    <s v="Васпуракан"/>
    <x v="208"/>
  </r>
  <r>
    <x v="2"/>
    <s v="Февраль"/>
    <x v="3"/>
    <s v="Коньяк"/>
    <s v="Армения"/>
    <s v="Отборный"/>
    <x v="220"/>
  </r>
  <r>
    <x v="2"/>
    <s v="Февраль"/>
    <x v="3"/>
    <s v="Коньяк"/>
    <s v="Армения"/>
    <s v="Герард"/>
    <x v="118"/>
  </r>
  <r>
    <x v="2"/>
    <s v="Февраль"/>
    <x v="3"/>
    <s v="Коньяк"/>
    <s v="Армения"/>
    <s v="Ной Араспел"/>
    <x v="221"/>
  </r>
  <r>
    <x v="2"/>
    <s v="Февраль"/>
    <x v="3"/>
    <s v="Коньяк"/>
    <s v="Россия"/>
    <s v="Бержерак"/>
    <x v="203"/>
  </r>
  <r>
    <x v="2"/>
    <s v="Февраль"/>
    <x v="3"/>
    <s v="Коньяк"/>
    <s v="Россия"/>
    <s v="Золотые купола"/>
    <x v="222"/>
  </r>
  <r>
    <x v="2"/>
    <s v="Февраль"/>
    <x v="3"/>
    <s v="Коньяк"/>
    <s v="Россия"/>
    <s v="Старый город"/>
    <x v="167"/>
  </r>
  <r>
    <x v="2"/>
    <s v="Февраль"/>
    <x v="3"/>
    <s v="Коньяк"/>
    <s v="Россия"/>
    <s v="Демидов"/>
    <x v="223"/>
  </r>
  <r>
    <x v="2"/>
    <s v="Февраль"/>
    <x v="3"/>
    <s v="Виски"/>
    <s v="Шотландия"/>
    <s v="Бруклади Рокос"/>
    <x v="224"/>
  </r>
  <r>
    <x v="2"/>
    <s v="Февраль"/>
    <x v="3"/>
    <s v="Виски"/>
    <s v="Шотландия"/>
    <s v="Гленморанджи"/>
    <x v="93"/>
  </r>
  <r>
    <x v="2"/>
    <s v="Февраль"/>
    <x v="3"/>
    <s v="Виски"/>
    <s v="Шотландия"/>
    <s v="Джонни Уокер"/>
    <x v="225"/>
  </r>
  <r>
    <x v="2"/>
    <s v="Февраль"/>
    <x v="3"/>
    <s v="Виски"/>
    <s v="Шотландия"/>
    <s v="Аберлуа"/>
    <x v="156"/>
  </r>
  <r>
    <x v="2"/>
    <s v="Февраль"/>
    <x v="3"/>
    <s v="Виски"/>
    <s v="Ирландия"/>
    <s v="Бушмилс"/>
    <x v="203"/>
  </r>
  <r>
    <x v="2"/>
    <s v="Февраль"/>
    <x v="3"/>
    <s v="Виски"/>
    <s v="Ирландия"/>
    <s v="Грин Спот"/>
    <x v="218"/>
  </r>
  <r>
    <x v="2"/>
    <s v="Февраль"/>
    <x v="3"/>
    <s v="Виски"/>
    <s v="Ирландия"/>
    <s v="Джемесон"/>
    <x v="226"/>
  </r>
  <r>
    <x v="2"/>
    <s v="Февраль"/>
    <x v="3"/>
    <s v="Виски"/>
    <s v="Ирландия"/>
    <s v="Святой Патрик"/>
    <x v="227"/>
  </r>
  <r>
    <x v="2"/>
    <s v="Февраль"/>
    <x v="3"/>
    <s v="Виски"/>
    <s v="США"/>
    <s v="Букерс"/>
    <x v="158"/>
  </r>
  <r>
    <x v="2"/>
    <s v="Февраль"/>
    <x v="3"/>
    <s v="Виски"/>
    <s v="США"/>
    <s v="Джек Дениелс"/>
    <x v="228"/>
  </r>
  <r>
    <x v="2"/>
    <s v="Февраль"/>
    <x v="3"/>
    <s v="Виски"/>
    <s v="США"/>
    <s v="Джим Бим"/>
    <x v="173"/>
  </r>
  <r>
    <x v="2"/>
    <s v="Февраль"/>
    <x v="3"/>
    <s v="Виски"/>
    <s v="США"/>
    <s v="Канадиан"/>
    <x v="193"/>
  </r>
  <r>
    <x v="2"/>
    <s v="Февраль"/>
    <x v="3"/>
    <s v="Виски"/>
    <s v="США"/>
    <s v="Кентукки"/>
    <x v="229"/>
  </r>
  <r>
    <x v="2"/>
    <s v="Февраль"/>
    <x v="3"/>
    <s v="Виски"/>
    <s v="США"/>
    <s v="Вудфорд"/>
    <x v="230"/>
  </r>
  <r>
    <x v="2"/>
    <s v="Февраль"/>
    <x v="3"/>
    <s v="Ликер"/>
    <s v="Голландия"/>
    <s v="Абрикосовый"/>
    <x v="224"/>
  </r>
  <r>
    <x v="2"/>
    <s v="Февраль"/>
    <x v="3"/>
    <s v="Ликер"/>
    <s v="Голландия"/>
    <s v="Банановый"/>
    <x v="227"/>
  </r>
  <r>
    <x v="2"/>
    <s v="Февраль"/>
    <x v="3"/>
    <s v="Ликер"/>
    <s v="Голландия"/>
    <s v="Вишневый"/>
    <x v="196"/>
  </r>
  <r>
    <x v="2"/>
    <s v="Февраль"/>
    <x v="3"/>
    <s v="Ликер"/>
    <s v="Голландия"/>
    <s v="Какао"/>
    <x v="231"/>
  </r>
  <r>
    <x v="2"/>
    <s v="Февраль"/>
    <x v="3"/>
    <s v="Ликер"/>
    <s v="Голландия"/>
    <s v="Кокосовый"/>
    <x v="119"/>
  </r>
  <r>
    <x v="2"/>
    <s v="Февраль"/>
    <x v="3"/>
    <s v="Ликер"/>
    <s v="Великобритания"/>
    <s v="Малибу"/>
    <x v="232"/>
  </r>
  <r>
    <x v="2"/>
    <s v="Февраль"/>
    <x v="3"/>
    <s v="Ликер"/>
    <s v="Великобритания"/>
    <s v="Драмбуи"/>
    <x v="233"/>
  </r>
  <r>
    <x v="2"/>
    <s v="Февраль"/>
    <x v="3"/>
    <s v="Ликер"/>
    <s v="Италия"/>
    <s v="Джандуйа Шоколадный "/>
    <x v="203"/>
  </r>
  <r>
    <x v="2"/>
    <s v="Февраль"/>
    <x v="3"/>
    <s v="Ликер"/>
    <s v="Италия"/>
    <s v="Лимончелло"/>
    <x v="160"/>
  </r>
  <r>
    <x v="2"/>
    <s v="Февраль"/>
    <x v="3"/>
    <s v="Ликер"/>
    <s v="Италия"/>
    <s v="Самбука Ди Канале "/>
    <x v="227"/>
  </r>
  <r>
    <x v="2"/>
    <s v="Февраль"/>
    <x v="3"/>
    <s v="Ликер"/>
    <s v="Италия"/>
    <s v="Соренто"/>
    <x v="121"/>
  </r>
  <r>
    <x v="2"/>
    <s v="Февраль"/>
    <x v="4"/>
    <s v="Водка"/>
    <s v="Россия"/>
    <s v="Беленькая"/>
    <x v="4"/>
  </r>
  <r>
    <x v="2"/>
    <s v="Февраль"/>
    <x v="4"/>
    <s v="Водка"/>
    <s v="Россия"/>
    <s v="Мягков"/>
    <x v="234"/>
  </r>
  <r>
    <x v="2"/>
    <s v="Февраль"/>
    <x v="4"/>
    <s v="Водка"/>
    <s v="Россия"/>
    <s v="Русский лед"/>
    <x v="70"/>
  </r>
  <r>
    <x v="2"/>
    <s v="Февраль"/>
    <x v="4"/>
    <s v="Водка"/>
    <s v="Россия"/>
    <s v="Аврора"/>
    <x v="235"/>
  </r>
  <r>
    <x v="2"/>
    <s v="Февраль"/>
    <x v="4"/>
    <s v="Водка"/>
    <s v="Россия"/>
    <s v="Русский стандарт"/>
    <x v="236"/>
  </r>
  <r>
    <x v="2"/>
    <s v="Февраль"/>
    <x v="4"/>
    <s v="Водка"/>
    <s v="Россия"/>
    <s v="Славянская"/>
    <x v="55"/>
  </r>
  <r>
    <x v="2"/>
    <s v="Февраль"/>
    <x v="4"/>
    <s v="Водка"/>
    <s v="Швеция"/>
    <s v="Абсолют Цитрон"/>
    <x v="237"/>
  </r>
  <r>
    <x v="2"/>
    <s v="Февраль"/>
    <x v="4"/>
    <s v="Водка"/>
    <s v="Швеция"/>
    <s v="Абсолют Мандарин"/>
    <x v="238"/>
  </r>
  <r>
    <x v="2"/>
    <s v="Февраль"/>
    <x v="4"/>
    <s v="Водка"/>
    <s v="Украина"/>
    <s v="Благофф"/>
    <x v="239"/>
  </r>
  <r>
    <x v="2"/>
    <s v="Февраль"/>
    <x v="4"/>
    <s v="Водка"/>
    <s v="Украина"/>
    <s v="Хортица"/>
    <x v="240"/>
  </r>
  <r>
    <x v="2"/>
    <s v="Февраль"/>
    <x v="4"/>
    <s v="Водка"/>
    <s v="Украина"/>
    <s v="Екатеринослав"/>
    <x v="241"/>
  </r>
  <r>
    <x v="2"/>
    <s v="Февраль"/>
    <x v="4"/>
    <s v="Водка"/>
    <s v="Украина"/>
    <s v="Украинская пшеница"/>
    <x v="172"/>
  </r>
  <r>
    <x v="2"/>
    <s v="Февраль"/>
    <x v="4"/>
    <s v="Водка"/>
    <s v="Украина"/>
    <s v="Немирофф"/>
    <x v="242"/>
  </r>
  <r>
    <x v="2"/>
    <s v="Февраль"/>
    <x v="4"/>
    <s v="Водка"/>
    <s v="Украина"/>
    <s v="Медовая"/>
    <x v="243"/>
  </r>
  <r>
    <x v="2"/>
    <s v="Февраль"/>
    <x v="4"/>
    <s v="Коньяк"/>
    <s v="Франция"/>
    <s v="Дор Голд"/>
    <x v="239"/>
  </r>
  <r>
    <x v="2"/>
    <s v="Февраль"/>
    <x v="4"/>
    <s v="Коньяк"/>
    <s v="Франция"/>
    <s v="Дор Легенд"/>
    <x v="244"/>
  </r>
  <r>
    <x v="2"/>
    <s v="Февраль"/>
    <x v="4"/>
    <s v="Коньяк"/>
    <s v="Франция"/>
    <s v="Готье"/>
    <x v="245"/>
  </r>
  <r>
    <x v="2"/>
    <s v="Февраль"/>
    <x v="4"/>
    <s v="Коньяк"/>
    <s v="Франция"/>
    <s v="Делямэн"/>
    <x v="246"/>
  </r>
  <r>
    <x v="2"/>
    <s v="Февраль"/>
    <x v="4"/>
    <s v="Коньяк"/>
    <s v="Франция"/>
    <s v="Жан Фийу"/>
    <x v="121"/>
  </r>
  <r>
    <x v="2"/>
    <s v="Февраль"/>
    <x v="4"/>
    <s v="Коньяк"/>
    <s v="Армения"/>
    <s v="Арарат"/>
    <x v="247"/>
  </r>
  <r>
    <x v="2"/>
    <s v="Февраль"/>
    <x v="4"/>
    <s v="Коньяк"/>
    <s v="Армения"/>
    <s v="Ахтамар"/>
    <x v="248"/>
  </r>
  <r>
    <x v="2"/>
    <s v="Февраль"/>
    <x v="4"/>
    <s v="Коньяк"/>
    <s v="Армения"/>
    <s v="Васпуракан"/>
    <x v="249"/>
  </r>
  <r>
    <x v="2"/>
    <s v="Февраль"/>
    <x v="4"/>
    <s v="Коньяк"/>
    <s v="Армения"/>
    <s v="Отборный"/>
    <x v="217"/>
  </r>
  <r>
    <x v="2"/>
    <s v="Февраль"/>
    <x v="4"/>
    <s v="Коньяк"/>
    <s v="Армения"/>
    <s v="Герард"/>
    <x v="193"/>
  </r>
  <r>
    <x v="2"/>
    <s v="Февраль"/>
    <x v="4"/>
    <s v="Коньяк"/>
    <s v="Армения"/>
    <s v="Ной Араспел"/>
    <x v="250"/>
  </r>
  <r>
    <x v="2"/>
    <s v="Февраль"/>
    <x v="4"/>
    <s v="Коньяк"/>
    <s v="Россия"/>
    <s v="Бержерак"/>
    <x v="251"/>
  </r>
  <r>
    <x v="2"/>
    <s v="Февраль"/>
    <x v="4"/>
    <s v="Коньяк"/>
    <s v="Россия"/>
    <s v="Золотые купола"/>
    <x v="204"/>
  </r>
  <r>
    <x v="2"/>
    <s v="Февраль"/>
    <x v="4"/>
    <s v="Коньяк"/>
    <s v="Россия"/>
    <s v="Старый город"/>
    <x v="231"/>
  </r>
  <r>
    <x v="2"/>
    <s v="Февраль"/>
    <x v="4"/>
    <s v="Коньяк"/>
    <s v="Россия"/>
    <s v="Демидов"/>
    <x v="252"/>
  </r>
  <r>
    <x v="2"/>
    <s v="Февраль"/>
    <x v="4"/>
    <s v="Виски"/>
    <s v="Шотландия"/>
    <s v="Бруклади Рокос"/>
    <x v="253"/>
  </r>
  <r>
    <x v="2"/>
    <s v="Февраль"/>
    <x v="4"/>
    <s v="Виски"/>
    <s v="Шотландия"/>
    <s v="Гленморанджи"/>
    <x v="254"/>
  </r>
  <r>
    <x v="2"/>
    <s v="Февраль"/>
    <x v="4"/>
    <s v="Виски"/>
    <s v="Шотландия"/>
    <s v="Джонни Уокер"/>
    <x v="131"/>
  </r>
  <r>
    <x v="2"/>
    <s v="Февраль"/>
    <x v="4"/>
    <s v="Виски"/>
    <s v="Шотландия"/>
    <s v="Аберлуа"/>
    <x v="255"/>
  </r>
  <r>
    <x v="2"/>
    <s v="Февраль"/>
    <x v="4"/>
    <s v="Виски"/>
    <s v="Ирландия"/>
    <s v="Бушмилс"/>
    <x v="202"/>
  </r>
  <r>
    <x v="2"/>
    <s v="Февраль"/>
    <x v="4"/>
    <s v="Виски"/>
    <s v="Ирландия"/>
    <s v="Грин Спот"/>
    <x v="121"/>
  </r>
  <r>
    <x v="2"/>
    <s v="Февраль"/>
    <x v="4"/>
    <s v="Виски"/>
    <s v="Ирландия"/>
    <s v="Джемесон"/>
    <x v="252"/>
  </r>
  <r>
    <x v="2"/>
    <s v="Февраль"/>
    <x v="4"/>
    <s v="Виски"/>
    <s v="Ирландия"/>
    <s v="Святой Патрик"/>
    <x v="256"/>
  </r>
  <r>
    <x v="2"/>
    <s v="Февраль"/>
    <x v="4"/>
    <s v="Виски"/>
    <s v="США"/>
    <s v="Букерс"/>
    <x v="129"/>
  </r>
  <r>
    <x v="2"/>
    <s v="Февраль"/>
    <x v="4"/>
    <s v="Виски"/>
    <s v="США"/>
    <s v="Джек Дениелс"/>
    <x v="140"/>
  </r>
  <r>
    <x v="2"/>
    <s v="Февраль"/>
    <x v="4"/>
    <s v="Виски"/>
    <s v="США"/>
    <s v="Джим Бим"/>
    <x v="217"/>
  </r>
  <r>
    <x v="2"/>
    <s v="Февраль"/>
    <x v="4"/>
    <s v="Виски"/>
    <s v="США"/>
    <s v="Канадиан"/>
    <x v="146"/>
  </r>
  <r>
    <x v="2"/>
    <s v="Февраль"/>
    <x v="4"/>
    <s v="Виски"/>
    <s v="США"/>
    <s v="Кентукки"/>
    <x v="257"/>
  </r>
  <r>
    <x v="2"/>
    <s v="Февраль"/>
    <x v="4"/>
    <s v="Виски"/>
    <s v="США"/>
    <s v="Вудфорд"/>
    <x v="151"/>
  </r>
  <r>
    <x v="2"/>
    <s v="Февраль"/>
    <x v="4"/>
    <s v="Ликер"/>
    <s v="Голландия"/>
    <s v="Абрикосовый"/>
    <x v="258"/>
  </r>
  <r>
    <x v="2"/>
    <s v="Февраль"/>
    <x v="4"/>
    <s v="Ликер"/>
    <s v="Голландия"/>
    <s v="Банановый"/>
    <x v="259"/>
  </r>
  <r>
    <x v="2"/>
    <s v="Февраль"/>
    <x v="4"/>
    <s v="Ликер"/>
    <s v="Голландия"/>
    <s v="Вишневый"/>
    <x v="260"/>
  </r>
  <r>
    <x v="2"/>
    <s v="Февраль"/>
    <x v="4"/>
    <s v="Ликер"/>
    <s v="Голландия"/>
    <s v="Какао"/>
    <x v="154"/>
  </r>
  <r>
    <x v="2"/>
    <s v="Февраль"/>
    <x v="4"/>
    <s v="Ликер"/>
    <s v="Голландия"/>
    <s v="Кокосовый"/>
    <x v="261"/>
  </r>
  <r>
    <x v="2"/>
    <s v="Февраль"/>
    <x v="4"/>
    <s v="Ликер"/>
    <s v="Великобритания"/>
    <s v="Малибу"/>
    <x v="262"/>
  </r>
  <r>
    <x v="2"/>
    <s v="Февраль"/>
    <x v="4"/>
    <s v="Ликер"/>
    <s v="Великобритания"/>
    <s v="Драмбуи"/>
    <x v="217"/>
  </r>
  <r>
    <x v="2"/>
    <s v="Февраль"/>
    <x v="4"/>
    <s v="Ликер"/>
    <s v="Италия"/>
    <s v="Джандуйа Шоколадный "/>
    <x v="263"/>
  </r>
  <r>
    <x v="2"/>
    <s v="Февраль"/>
    <x v="4"/>
    <s v="Ликер"/>
    <s v="Италия"/>
    <s v="Лимончелло"/>
    <x v="264"/>
  </r>
  <r>
    <x v="2"/>
    <s v="Февраль"/>
    <x v="4"/>
    <s v="Ликер"/>
    <s v="Италия"/>
    <s v="Самбука Ди Канале "/>
    <x v="249"/>
  </r>
  <r>
    <x v="2"/>
    <s v="Февраль"/>
    <x v="4"/>
    <s v="Ликер"/>
    <s v="Италия"/>
    <s v="Соренто"/>
    <x v="232"/>
  </r>
  <r>
    <x v="3"/>
    <s v="Март"/>
    <x v="1"/>
    <s v="Водка"/>
    <s v="Россия"/>
    <s v="Беленькая"/>
    <x v="58"/>
  </r>
  <r>
    <x v="3"/>
    <s v="Март"/>
    <x v="1"/>
    <s v="Водка"/>
    <s v="Россия"/>
    <s v="Мягков"/>
    <x v="135"/>
  </r>
  <r>
    <x v="3"/>
    <s v="Март"/>
    <x v="1"/>
    <s v="Водка"/>
    <s v="Россия"/>
    <s v="Русский лед"/>
    <x v="19"/>
  </r>
  <r>
    <x v="3"/>
    <s v="Март"/>
    <x v="1"/>
    <s v="Водка"/>
    <s v="Россия"/>
    <s v="Аврора"/>
    <x v="57"/>
  </r>
  <r>
    <x v="3"/>
    <s v="Март"/>
    <x v="1"/>
    <s v="Водка"/>
    <s v="Россия"/>
    <s v="Русский стандарт"/>
    <x v="205"/>
  </r>
  <r>
    <x v="3"/>
    <s v="Март"/>
    <x v="1"/>
    <s v="Водка"/>
    <s v="Россия"/>
    <s v="Славянская"/>
    <x v="265"/>
  </r>
  <r>
    <x v="3"/>
    <s v="Март"/>
    <x v="1"/>
    <s v="Водка"/>
    <s v="Швеция"/>
    <s v="Абсолют Цитрон"/>
    <x v="3"/>
  </r>
  <r>
    <x v="3"/>
    <s v="Март"/>
    <x v="1"/>
    <s v="Водка"/>
    <s v="Швеция"/>
    <s v="Абсолют Мандарин"/>
    <x v="135"/>
  </r>
  <r>
    <x v="3"/>
    <s v="Март"/>
    <x v="1"/>
    <s v="Водка"/>
    <s v="Украина"/>
    <s v="Благофф"/>
    <x v="32"/>
  </r>
  <r>
    <x v="3"/>
    <s v="Март"/>
    <x v="1"/>
    <s v="Водка"/>
    <s v="Украина"/>
    <s v="Хортица"/>
    <x v="129"/>
  </r>
  <r>
    <x v="3"/>
    <s v="Март"/>
    <x v="1"/>
    <s v="Водка"/>
    <s v="Украина"/>
    <s v="Екатеринослав"/>
    <x v="266"/>
  </r>
  <r>
    <x v="3"/>
    <s v="Март"/>
    <x v="1"/>
    <s v="Водка"/>
    <s v="Украина"/>
    <s v="Украинская пшеница"/>
    <x v="267"/>
  </r>
  <r>
    <x v="3"/>
    <s v="Март"/>
    <x v="1"/>
    <s v="Водка"/>
    <s v="Украина"/>
    <s v="Немирофф"/>
    <x v="7"/>
  </r>
  <r>
    <x v="3"/>
    <s v="Март"/>
    <x v="1"/>
    <s v="Водка"/>
    <s v="Украина"/>
    <s v="Медовая"/>
    <x v="33"/>
  </r>
  <r>
    <x v="3"/>
    <s v="Март"/>
    <x v="1"/>
    <s v="Коньяк"/>
    <s v="Франция"/>
    <s v="Дор Голд"/>
    <x v="53"/>
  </r>
  <r>
    <x v="3"/>
    <s v="Март"/>
    <x v="1"/>
    <s v="Коньяк"/>
    <s v="Франция"/>
    <s v="Дор Легенд"/>
    <x v="268"/>
  </r>
  <r>
    <x v="3"/>
    <s v="Март"/>
    <x v="1"/>
    <s v="Коньяк"/>
    <s v="Франция"/>
    <s v="Готье"/>
    <x v="269"/>
  </r>
  <r>
    <x v="3"/>
    <s v="Март"/>
    <x v="1"/>
    <s v="Коньяк"/>
    <s v="Франция"/>
    <s v="Делямэн"/>
    <x v="270"/>
  </r>
  <r>
    <x v="3"/>
    <s v="Март"/>
    <x v="1"/>
    <s v="Коньяк"/>
    <s v="Франция"/>
    <s v="Жан Фийу"/>
    <x v="57"/>
  </r>
  <r>
    <x v="3"/>
    <s v="Март"/>
    <x v="1"/>
    <s v="Коньяк"/>
    <s v="Армения"/>
    <s v="Арарат"/>
    <x v="271"/>
  </r>
  <r>
    <x v="3"/>
    <s v="Март"/>
    <x v="1"/>
    <s v="Коньяк"/>
    <s v="Армения"/>
    <s v="Ахтамар"/>
    <x v="272"/>
  </r>
  <r>
    <x v="3"/>
    <s v="Март"/>
    <x v="1"/>
    <s v="Коньяк"/>
    <s v="Армения"/>
    <s v="Васпуракан"/>
    <x v="273"/>
  </r>
  <r>
    <x v="3"/>
    <s v="Март"/>
    <x v="1"/>
    <s v="Коньяк"/>
    <s v="Армения"/>
    <s v="Отборный"/>
    <x v="265"/>
  </r>
  <r>
    <x v="3"/>
    <s v="Март"/>
    <x v="1"/>
    <s v="Коньяк"/>
    <s v="Армения"/>
    <s v="Герард"/>
    <x v="274"/>
  </r>
  <r>
    <x v="3"/>
    <s v="Март"/>
    <x v="1"/>
    <s v="Коньяк"/>
    <s v="Армения"/>
    <s v="Ной Араспел"/>
    <x v="9"/>
  </r>
  <r>
    <x v="3"/>
    <s v="Март"/>
    <x v="1"/>
    <s v="Коньяк"/>
    <s v="Россия"/>
    <s v="Бержерак"/>
    <x v="135"/>
  </r>
  <r>
    <x v="3"/>
    <s v="Март"/>
    <x v="1"/>
    <s v="Коньяк"/>
    <s v="Россия"/>
    <s v="Золотые купола"/>
    <x v="51"/>
  </r>
  <r>
    <x v="3"/>
    <s v="Март"/>
    <x v="1"/>
    <s v="Коньяк"/>
    <s v="Россия"/>
    <s v="Старый город"/>
    <x v="275"/>
  </r>
  <r>
    <x v="3"/>
    <s v="Март"/>
    <x v="1"/>
    <s v="Коньяк"/>
    <s v="Россия"/>
    <s v="Демидов"/>
    <x v="135"/>
  </r>
  <r>
    <x v="3"/>
    <s v="Март"/>
    <x v="1"/>
    <s v="Виски"/>
    <s v="Шотландия"/>
    <s v="Бруклади Рокос"/>
    <x v="213"/>
  </r>
  <r>
    <x v="3"/>
    <s v="Март"/>
    <x v="1"/>
    <s v="Виски"/>
    <s v="Шотландия"/>
    <s v="Гленморанджи"/>
    <x v="276"/>
  </r>
  <r>
    <x v="3"/>
    <s v="Март"/>
    <x v="1"/>
    <s v="Виски"/>
    <s v="Шотландия"/>
    <s v="Джонни Уокер"/>
    <x v="277"/>
  </r>
  <r>
    <x v="3"/>
    <s v="Март"/>
    <x v="1"/>
    <s v="Виски"/>
    <s v="Шотландия"/>
    <s v="Аберлуа"/>
    <x v="278"/>
  </r>
  <r>
    <x v="3"/>
    <s v="Март"/>
    <x v="1"/>
    <s v="Виски"/>
    <s v="Ирландия"/>
    <s v="Бушмилс"/>
    <x v="279"/>
  </r>
  <r>
    <x v="3"/>
    <s v="Март"/>
    <x v="1"/>
    <s v="Виски"/>
    <s v="Ирландия"/>
    <s v="Грин Спот"/>
    <x v="2"/>
  </r>
  <r>
    <x v="3"/>
    <s v="Март"/>
    <x v="1"/>
    <s v="Виски"/>
    <s v="Ирландия"/>
    <s v="Джемесон"/>
    <x v="280"/>
  </r>
  <r>
    <x v="3"/>
    <s v="Март"/>
    <x v="1"/>
    <s v="Виски"/>
    <s v="Ирландия"/>
    <s v="Святой Патрик"/>
    <x v="281"/>
  </r>
  <r>
    <x v="3"/>
    <s v="Март"/>
    <x v="1"/>
    <s v="Виски"/>
    <s v="США"/>
    <s v="Букерс"/>
    <x v="282"/>
  </r>
  <r>
    <x v="3"/>
    <s v="Март"/>
    <x v="1"/>
    <s v="Виски"/>
    <s v="США"/>
    <s v="Джек Дениелс"/>
    <x v="194"/>
  </r>
  <r>
    <x v="3"/>
    <s v="Март"/>
    <x v="1"/>
    <s v="Виски"/>
    <s v="США"/>
    <s v="Джим Бим"/>
    <x v="283"/>
  </r>
  <r>
    <x v="3"/>
    <s v="Март"/>
    <x v="1"/>
    <s v="Виски"/>
    <s v="США"/>
    <s v="Канадиан"/>
    <x v="109"/>
  </r>
  <r>
    <x v="3"/>
    <s v="Март"/>
    <x v="1"/>
    <s v="Виски"/>
    <s v="США"/>
    <s v="Кентукки"/>
    <x v="284"/>
  </r>
  <r>
    <x v="3"/>
    <s v="Март"/>
    <x v="1"/>
    <s v="Виски"/>
    <s v="США"/>
    <s v="Вудфорд"/>
    <x v="285"/>
  </r>
  <r>
    <x v="3"/>
    <s v="Март"/>
    <x v="1"/>
    <s v="Ликер"/>
    <s v="Голландия"/>
    <s v="Абрикосовый"/>
    <x v="218"/>
  </r>
  <r>
    <x v="3"/>
    <s v="Март"/>
    <x v="1"/>
    <s v="Ликер"/>
    <s v="Голландия"/>
    <s v="Банановый"/>
    <x v="286"/>
  </r>
  <r>
    <x v="3"/>
    <s v="Март"/>
    <x v="1"/>
    <s v="Ликер"/>
    <s v="Голландия"/>
    <s v="Вишневый"/>
    <x v="287"/>
  </r>
  <r>
    <x v="3"/>
    <s v="Март"/>
    <x v="1"/>
    <s v="Ликер"/>
    <s v="Голландия"/>
    <s v="Какао"/>
    <x v="75"/>
  </r>
  <r>
    <x v="3"/>
    <s v="Март"/>
    <x v="1"/>
    <s v="Ликер"/>
    <s v="Голландия"/>
    <s v="Кокосовый"/>
    <x v="288"/>
  </r>
  <r>
    <x v="3"/>
    <s v="Март"/>
    <x v="1"/>
    <s v="Ликер"/>
    <s v="Великобритания"/>
    <s v="Малибу"/>
    <x v="289"/>
  </r>
  <r>
    <x v="3"/>
    <s v="Март"/>
    <x v="1"/>
    <s v="Ликер"/>
    <s v="Великобритания"/>
    <s v="Драмбуи"/>
    <x v="290"/>
  </r>
  <r>
    <x v="3"/>
    <s v="Март"/>
    <x v="1"/>
    <s v="Ликер"/>
    <s v="Италия"/>
    <s v="Джандуйа Шоколадный "/>
    <x v="185"/>
  </r>
  <r>
    <x v="3"/>
    <s v="Март"/>
    <x v="1"/>
    <s v="Ликер"/>
    <s v="Италия"/>
    <s v="Лимончелло"/>
    <x v="112"/>
  </r>
  <r>
    <x v="3"/>
    <s v="Март"/>
    <x v="1"/>
    <s v="Ликер"/>
    <s v="Италия"/>
    <s v="Самбука Ди Канале "/>
    <x v="291"/>
  </r>
  <r>
    <x v="3"/>
    <s v="Март"/>
    <x v="1"/>
    <s v="Ликер"/>
    <s v="Италия"/>
    <s v="Соренто"/>
    <x v="9"/>
  </r>
  <r>
    <x v="3"/>
    <s v="Март"/>
    <x v="2"/>
    <s v="Водка"/>
    <s v="Россия"/>
    <s v="Беленькая"/>
    <x v="292"/>
  </r>
  <r>
    <x v="3"/>
    <s v="Март"/>
    <x v="2"/>
    <s v="Водка"/>
    <s v="Россия"/>
    <s v="Мягков"/>
    <x v="293"/>
  </r>
  <r>
    <x v="3"/>
    <s v="Март"/>
    <x v="2"/>
    <s v="Водка"/>
    <s v="Россия"/>
    <s v="Русский лед"/>
    <x v="202"/>
  </r>
  <r>
    <x v="3"/>
    <s v="Март"/>
    <x v="2"/>
    <s v="Водка"/>
    <s v="Россия"/>
    <s v="Аврора"/>
    <x v="294"/>
  </r>
  <r>
    <x v="3"/>
    <s v="Март"/>
    <x v="2"/>
    <s v="Водка"/>
    <s v="Россия"/>
    <s v="Русский стандарт"/>
    <x v="295"/>
  </r>
  <r>
    <x v="3"/>
    <s v="Март"/>
    <x v="2"/>
    <s v="Водка"/>
    <s v="Россия"/>
    <s v="Славянская"/>
    <x v="296"/>
  </r>
  <r>
    <x v="3"/>
    <s v="Март"/>
    <x v="2"/>
    <s v="Водка"/>
    <s v="Швеция"/>
    <s v="Абсолют Цитрон"/>
    <x v="295"/>
  </r>
  <r>
    <x v="3"/>
    <s v="Март"/>
    <x v="2"/>
    <s v="Водка"/>
    <s v="Швеция"/>
    <s v="Абсолют Мандарин"/>
    <x v="4"/>
  </r>
  <r>
    <x v="3"/>
    <s v="Март"/>
    <x v="2"/>
    <s v="Водка"/>
    <s v="Украина"/>
    <s v="Благофф"/>
    <x v="297"/>
  </r>
  <r>
    <x v="3"/>
    <s v="Март"/>
    <x v="2"/>
    <s v="Водка"/>
    <s v="Украина"/>
    <s v="Хортица"/>
    <x v="298"/>
  </r>
  <r>
    <x v="3"/>
    <s v="Март"/>
    <x v="2"/>
    <s v="Водка"/>
    <s v="Украина"/>
    <s v="Екатеринослав"/>
    <x v="299"/>
  </r>
  <r>
    <x v="3"/>
    <s v="Март"/>
    <x v="2"/>
    <s v="Водка"/>
    <s v="Украина"/>
    <s v="Украинская пшеница"/>
    <x v="294"/>
  </r>
  <r>
    <x v="3"/>
    <s v="Март"/>
    <x v="2"/>
    <s v="Водка"/>
    <s v="Украина"/>
    <s v="Немирофф"/>
    <x v="287"/>
  </r>
  <r>
    <x v="3"/>
    <s v="Март"/>
    <x v="2"/>
    <s v="Водка"/>
    <s v="Украина"/>
    <s v="Медовая"/>
    <x v="300"/>
  </r>
  <r>
    <x v="3"/>
    <s v="Март"/>
    <x v="2"/>
    <s v="Коньяк"/>
    <s v="Франция"/>
    <s v="Дор Голд"/>
    <x v="301"/>
  </r>
  <r>
    <x v="3"/>
    <s v="Март"/>
    <x v="2"/>
    <s v="Коньяк"/>
    <s v="Франция"/>
    <s v="Дор Легенд"/>
    <x v="302"/>
  </r>
  <r>
    <x v="3"/>
    <s v="Март"/>
    <x v="2"/>
    <s v="Коньяк"/>
    <s v="Франция"/>
    <s v="Готье"/>
    <x v="303"/>
  </r>
  <r>
    <x v="3"/>
    <s v="Март"/>
    <x v="2"/>
    <s v="Коньяк"/>
    <s v="Франция"/>
    <s v="Делямэн"/>
    <x v="304"/>
  </r>
  <r>
    <x v="3"/>
    <s v="Март"/>
    <x v="2"/>
    <s v="Коньяк"/>
    <s v="Франция"/>
    <s v="Жан Фийу"/>
    <x v="305"/>
  </r>
  <r>
    <x v="3"/>
    <s v="Март"/>
    <x v="2"/>
    <s v="Коньяк"/>
    <s v="Армения"/>
    <s v="Арарат"/>
    <x v="306"/>
  </r>
  <r>
    <x v="3"/>
    <s v="Март"/>
    <x v="2"/>
    <s v="Коньяк"/>
    <s v="Армения"/>
    <s v="Ахтамар"/>
    <x v="174"/>
  </r>
  <r>
    <x v="3"/>
    <s v="Март"/>
    <x v="2"/>
    <s v="Коньяк"/>
    <s v="Армения"/>
    <s v="Васпуракан"/>
    <x v="307"/>
  </r>
  <r>
    <x v="3"/>
    <s v="Март"/>
    <x v="2"/>
    <s v="Коньяк"/>
    <s v="Армения"/>
    <s v="Отборный"/>
    <x v="308"/>
  </r>
  <r>
    <x v="3"/>
    <s v="Март"/>
    <x v="2"/>
    <s v="Коньяк"/>
    <s v="Армения"/>
    <s v="Герард"/>
    <x v="249"/>
  </r>
  <r>
    <x v="3"/>
    <s v="Март"/>
    <x v="2"/>
    <s v="Коньяк"/>
    <s v="Армения"/>
    <s v="Ной Араспел"/>
    <x v="223"/>
  </r>
  <r>
    <x v="3"/>
    <s v="Март"/>
    <x v="2"/>
    <s v="Коньяк"/>
    <s v="Россия"/>
    <s v="Бержерак"/>
    <x v="309"/>
  </r>
  <r>
    <x v="3"/>
    <s v="Март"/>
    <x v="2"/>
    <s v="Коньяк"/>
    <s v="Россия"/>
    <s v="Золотые купола"/>
    <x v="310"/>
  </r>
  <r>
    <x v="3"/>
    <s v="Март"/>
    <x v="2"/>
    <s v="Коньяк"/>
    <s v="Россия"/>
    <s v="Старый город"/>
    <x v="311"/>
  </r>
  <r>
    <x v="3"/>
    <s v="Март"/>
    <x v="2"/>
    <s v="Коньяк"/>
    <s v="Россия"/>
    <s v="Демидов"/>
    <x v="98"/>
  </r>
  <r>
    <x v="3"/>
    <s v="Март"/>
    <x v="2"/>
    <s v="Виски"/>
    <s v="Шотландия"/>
    <s v="Бруклади Рокос"/>
    <x v="312"/>
  </r>
  <r>
    <x v="3"/>
    <s v="Март"/>
    <x v="2"/>
    <s v="Виски"/>
    <s v="Шотландия"/>
    <s v="Гленморанджи"/>
    <x v="187"/>
  </r>
  <r>
    <x v="3"/>
    <s v="Март"/>
    <x v="2"/>
    <s v="Виски"/>
    <s v="Шотландия"/>
    <s v="Джонни Уокер"/>
    <x v="73"/>
  </r>
  <r>
    <x v="3"/>
    <s v="Март"/>
    <x v="2"/>
    <s v="Виски"/>
    <s v="Ирландия"/>
    <s v="Бушмилс"/>
    <x v="313"/>
  </r>
  <r>
    <x v="3"/>
    <s v="Март"/>
    <x v="2"/>
    <s v="Виски"/>
    <s v="Ирландия"/>
    <s v="Грин Спот"/>
    <x v="314"/>
  </r>
  <r>
    <x v="3"/>
    <s v="Март"/>
    <x v="2"/>
    <s v="Виски"/>
    <s v="Ирландия"/>
    <s v="Джемесон"/>
    <x v="315"/>
  </r>
  <r>
    <x v="3"/>
    <s v="Март"/>
    <x v="2"/>
    <s v="Виски"/>
    <s v="Ирландия"/>
    <s v="Святой Патрик"/>
    <x v="161"/>
  </r>
  <r>
    <x v="3"/>
    <s v="Март"/>
    <x v="2"/>
    <s v="Виски"/>
    <s v="США"/>
    <s v="Букерс"/>
    <x v="316"/>
  </r>
  <r>
    <x v="3"/>
    <s v="Март"/>
    <x v="2"/>
    <s v="Виски"/>
    <s v="США"/>
    <s v="Джек Дениелс"/>
    <x v="100"/>
  </r>
  <r>
    <x v="3"/>
    <s v="Март"/>
    <x v="2"/>
    <s v="Виски"/>
    <s v="США"/>
    <s v="Джим Бим"/>
    <x v="317"/>
  </r>
  <r>
    <x v="3"/>
    <s v="Март"/>
    <x v="2"/>
    <s v="Виски"/>
    <s v="США"/>
    <s v="Канадиан"/>
    <x v="261"/>
  </r>
  <r>
    <x v="3"/>
    <s v="Март"/>
    <x v="2"/>
    <s v="Виски"/>
    <s v="США"/>
    <s v="Кентукки"/>
    <x v="318"/>
  </r>
  <r>
    <x v="3"/>
    <s v="Март"/>
    <x v="2"/>
    <s v="Виски"/>
    <s v="США"/>
    <s v="Вудфорд"/>
    <x v="274"/>
  </r>
  <r>
    <x v="3"/>
    <s v="Март"/>
    <x v="2"/>
    <s v="Ликер"/>
    <s v="Голландия"/>
    <s v="Абрикосовый"/>
    <x v="319"/>
  </r>
  <r>
    <x v="3"/>
    <s v="Март"/>
    <x v="2"/>
    <s v="Ликер"/>
    <s v="Голландия"/>
    <s v="Банановый"/>
    <x v="320"/>
  </r>
  <r>
    <x v="3"/>
    <s v="Март"/>
    <x v="2"/>
    <s v="Ликер"/>
    <s v="Голландия"/>
    <s v="Вишневый"/>
    <x v="218"/>
  </r>
  <r>
    <x v="3"/>
    <s v="Март"/>
    <x v="2"/>
    <s v="Ликер"/>
    <s v="Голландия"/>
    <s v="Какао"/>
    <x v="221"/>
  </r>
  <r>
    <x v="3"/>
    <s v="Март"/>
    <x v="2"/>
    <s v="Ликер"/>
    <s v="Голландия"/>
    <s v="Кокосовый"/>
    <x v="84"/>
  </r>
  <r>
    <x v="3"/>
    <s v="Март"/>
    <x v="2"/>
    <s v="Ликер"/>
    <s v="Великобритания"/>
    <s v="Малибу"/>
    <x v="321"/>
  </r>
  <r>
    <x v="3"/>
    <s v="Март"/>
    <x v="2"/>
    <s v="Ликер"/>
    <s v="Великобритания"/>
    <s v="Драмбуи"/>
    <x v="276"/>
  </r>
  <r>
    <x v="3"/>
    <s v="Март"/>
    <x v="2"/>
    <s v="Ликер"/>
    <s v="Италия"/>
    <s v="Джандуйа Шоколадный "/>
    <x v="100"/>
  </r>
  <r>
    <x v="3"/>
    <s v="Март"/>
    <x v="2"/>
    <s v="Ликер"/>
    <s v="Италия"/>
    <s v="Лимончелло"/>
    <x v="287"/>
  </r>
  <r>
    <x v="3"/>
    <s v="Март"/>
    <x v="2"/>
    <s v="Ликер"/>
    <s v="Италия"/>
    <s v="Самбука Ди Канале "/>
    <x v="140"/>
  </r>
  <r>
    <x v="3"/>
    <s v="Март"/>
    <x v="2"/>
    <s v="Ликер"/>
    <s v="Италия"/>
    <s v="Соренто"/>
    <x v="115"/>
  </r>
  <r>
    <x v="3"/>
    <s v="Март"/>
    <x v="3"/>
    <s v="Водка"/>
    <s v="Россия"/>
    <s v="Беленькая"/>
    <x v="322"/>
  </r>
  <r>
    <x v="3"/>
    <s v="Март"/>
    <x v="3"/>
    <s v="Водка"/>
    <s v="Россия"/>
    <s v="Мягков"/>
    <x v="323"/>
  </r>
  <r>
    <x v="3"/>
    <s v="Март"/>
    <x v="3"/>
    <s v="Водка"/>
    <s v="Россия"/>
    <s v="Русский лед"/>
    <x v="324"/>
  </r>
  <r>
    <x v="3"/>
    <s v="Март"/>
    <x v="3"/>
    <s v="Водка"/>
    <s v="Россия"/>
    <s v="Аврора"/>
    <x v="196"/>
  </r>
  <r>
    <x v="3"/>
    <s v="Март"/>
    <x v="3"/>
    <s v="Водка"/>
    <s v="Россия"/>
    <s v="Русский стандарт"/>
    <x v="325"/>
  </r>
  <r>
    <x v="3"/>
    <s v="Март"/>
    <x v="3"/>
    <s v="Водка"/>
    <s v="Россия"/>
    <s v="Славянская"/>
    <x v="326"/>
  </r>
  <r>
    <x v="3"/>
    <s v="Март"/>
    <x v="3"/>
    <s v="Водка"/>
    <s v="Швеция"/>
    <s v="Абсолют Цитрон"/>
    <x v="327"/>
  </r>
  <r>
    <x v="3"/>
    <s v="Март"/>
    <x v="3"/>
    <s v="Водка"/>
    <s v="Швеция"/>
    <s v="Абсолют Мандарин"/>
    <x v="328"/>
  </r>
  <r>
    <x v="3"/>
    <s v="Март"/>
    <x v="3"/>
    <s v="Водка"/>
    <s v="Украина"/>
    <s v="Благофф"/>
    <x v="153"/>
  </r>
  <r>
    <x v="3"/>
    <s v="Март"/>
    <x v="3"/>
    <s v="Водка"/>
    <s v="Украина"/>
    <s v="Хортица"/>
    <x v="329"/>
  </r>
  <r>
    <x v="3"/>
    <s v="Март"/>
    <x v="3"/>
    <s v="Водка"/>
    <s v="Украина"/>
    <s v="Екатеринослав"/>
    <x v="277"/>
  </r>
  <r>
    <x v="3"/>
    <s v="Март"/>
    <x v="3"/>
    <s v="Водка"/>
    <s v="Украина"/>
    <s v="Украинская пшеница"/>
    <x v="180"/>
  </r>
  <r>
    <x v="3"/>
    <s v="Март"/>
    <x v="3"/>
    <s v="Водка"/>
    <s v="Украина"/>
    <s v="Немирофф"/>
    <x v="274"/>
  </r>
  <r>
    <x v="3"/>
    <s v="Март"/>
    <x v="3"/>
    <s v="Водка"/>
    <s v="Украина"/>
    <s v="Медовая"/>
    <x v="330"/>
  </r>
  <r>
    <x v="3"/>
    <s v="Март"/>
    <x v="3"/>
    <s v="Коньяк"/>
    <s v="Франция"/>
    <s v="Дор Голд"/>
    <x v="331"/>
  </r>
  <r>
    <x v="3"/>
    <s v="Март"/>
    <x v="3"/>
    <s v="Коньяк"/>
    <s v="Франция"/>
    <s v="Дор Легенд"/>
    <x v="332"/>
  </r>
  <r>
    <x v="3"/>
    <s v="Март"/>
    <x v="3"/>
    <s v="Коньяк"/>
    <s v="Франция"/>
    <s v="Готье"/>
    <x v="255"/>
  </r>
  <r>
    <x v="3"/>
    <s v="Март"/>
    <x v="3"/>
    <s v="Коньяк"/>
    <s v="Франция"/>
    <s v="Делямэн"/>
    <x v="333"/>
  </r>
  <r>
    <x v="3"/>
    <s v="Март"/>
    <x v="3"/>
    <s v="Коньяк"/>
    <s v="Франция"/>
    <s v="Жан Фийу"/>
    <x v="334"/>
  </r>
  <r>
    <x v="3"/>
    <s v="Март"/>
    <x v="3"/>
    <s v="Коньяк"/>
    <s v="Армения"/>
    <s v="Арарат"/>
    <x v="128"/>
  </r>
  <r>
    <x v="3"/>
    <s v="Март"/>
    <x v="3"/>
    <s v="Коньяк"/>
    <s v="Армения"/>
    <s v="Ахтамар"/>
    <x v="335"/>
  </r>
  <r>
    <x v="3"/>
    <s v="Март"/>
    <x v="3"/>
    <s v="Коньяк"/>
    <s v="Армения"/>
    <s v="Васпуракан"/>
    <x v="324"/>
  </r>
  <r>
    <x v="3"/>
    <s v="Март"/>
    <x v="3"/>
    <s v="Коньяк"/>
    <s v="Армения"/>
    <s v="Отборный"/>
    <x v="336"/>
  </r>
  <r>
    <x v="3"/>
    <s v="Март"/>
    <x v="3"/>
    <s v="Коньяк"/>
    <s v="Армения"/>
    <s v="Герард"/>
    <x v="48"/>
  </r>
  <r>
    <x v="3"/>
    <s v="Март"/>
    <x v="3"/>
    <s v="Коньяк"/>
    <s v="Армения"/>
    <s v="Ной Араспел"/>
    <x v="337"/>
  </r>
  <r>
    <x v="3"/>
    <s v="Март"/>
    <x v="3"/>
    <s v="Коньяк"/>
    <s v="Россия"/>
    <s v="Бержерак"/>
    <x v="168"/>
  </r>
  <r>
    <x v="3"/>
    <s v="Март"/>
    <x v="3"/>
    <s v="Коньяк"/>
    <s v="Россия"/>
    <s v="Золотые купола"/>
    <x v="338"/>
  </r>
  <r>
    <x v="3"/>
    <s v="Март"/>
    <x v="3"/>
    <s v="Коньяк"/>
    <s v="Россия"/>
    <s v="Старый город"/>
    <x v="339"/>
  </r>
  <r>
    <x v="3"/>
    <s v="Март"/>
    <x v="3"/>
    <s v="Коньяк"/>
    <s v="Россия"/>
    <s v="Демидов"/>
    <x v="189"/>
  </r>
  <r>
    <x v="3"/>
    <s v="Март"/>
    <x v="3"/>
    <s v="Виски"/>
    <s v="Шотландия"/>
    <s v="Бруклади Рокос"/>
    <x v="340"/>
  </r>
  <r>
    <x v="3"/>
    <s v="Март"/>
    <x v="3"/>
    <s v="Виски"/>
    <s v="Шотландия"/>
    <s v="Гленморанджи"/>
    <x v="234"/>
  </r>
  <r>
    <x v="3"/>
    <s v="Март"/>
    <x v="3"/>
    <s v="Виски"/>
    <s v="Шотландия"/>
    <s v="Джонни Уокер"/>
    <x v="207"/>
  </r>
  <r>
    <x v="3"/>
    <s v="Март"/>
    <x v="3"/>
    <s v="Виски"/>
    <s v="Шотландия"/>
    <s v="Аберлуа"/>
    <x v="341"/>
  </r>
  <r>
    <x v="3"/>
    <s v="Март"/>
    <x v="3"/>
    <s v="Виски"/>
    <s v="Ирландия"/>
    <s v="Бушмилс"/>
    <x v="321"/>
  </r>
  <r>
    <x v="3"/>
    <s v="Март"/>
    <x v="3"/>
    <s v="Виски"/>
    <s v="Ирландия"/>
    <s v="Грин Спот"/>
    <x v="98"/>
  </r>
  <r>
    <x v="3"/>
    <s v="Март"/>
    <x v="3"/>
    <s v="Виски"/>
    <s v="Ирландия"/>
    <s v="Джемесон"/>
    <x v="342"/>
  </r>
  <r>
    <x v="3"/>
    <s v="Март"/>
    <x v="3"/>
    <s v="Виски"/>
    <s v="Ирландия"/>
    <s v="Святой Патрик"/>
    <x v="343"/>
  </r>
  <r>
    <x v="3"/>
    <s v="Март"/>
    <x v="3"/>
    <s v="Виски"/>
    <s v="США"/>
    <s v="Букерс"/>
    <x v="287"/>
  </r>
  <r>
    <x v="3"/>
    <s v="Март"/>
    <x v="3"/>
    <s v="Виски"/>
    <s v="США"/>
    <s v="Джек Дениелс"/>
    <x v="344"/>
  </r>
  <r>
    <x v="3"/>
    <s v="Март"/>
    <x v="3"/>
    <s v="Виски"/>
    <s v="США"/>
    <s v="Джим Бим"/>
    <x v="297"/>
  </r>
  <r>
    <x v="3"/>
    <s v="Март"/>
    <x v="3"/>
    <s v="Виски"/>
    <s v="США"/>
    <s v="Канадиан"/>
    <x v="276"/>
  </r>
  <r>
    <x v="3"/>
    <s v="Март"/>
    <x v="3"/>
    <s v="Виски"/>
    <s v="США"/>
    <s v="Кентукки"/>
    <x v="345"/>
  </r>
  <r>
    <x v="3"/>
    <s v="Март"/>
    <x v="3"/>
    <s v="Виски"/>
    <s v="США"/>
    <s v="Вудфорд"/>
    <x v="346"/>
  </r>
  <r>
    <x v="3"/>
    <s v="Март"/>
    <x v="3"/>
    <s v="Ликер"/>
    <s v="Голландия"/>
    <s v="Абрикосовый"/>
    <x v="347"/>
  </r>
  <r>
    <x v="3"/>
    <s v="Март"/>
    <x v="3"/>
    <s v="Ликер"/>
    <s v="Голландия"/>
    <s v="Банановый"/>
    <x v="348"/>
  </r>
  <r>
    <x v="3"/>
    <s v="Март"/>
    <x v="3"/>
    <s v="Ликер"/>
    <s v="Голландия"/>
    <s v="Вишневый"/>
    <x v="125"/>
  </r>
  <r>
    <x v="3"/>
    <s v="Март"/>
    <x v="3"/>
    <s v="Ликер"/>
    <s v="Голландия"/>
    <s v="Какао"/>
    <x v="349"/>
  </r>
  <r>
    <x v="3"/>
    <s v="Март"/>
    <x v="3"/>
    <s v="Ликер"/>
    <s v="Голландия"/>
    <s v="Кокосовый"/>
    <x v="257"/>
  </r>
  <r>
    <x v="3"/>
    <s v="Март"/>
    <x v="3"/>
    <s v="Ликер"/>
    <s v="Великобритания"/>
    <s v="Малибу"/>
    <x v="350"/>
  </r>
  <r>
    <x v="3"/>
    <s v="Март"/>
    <x v="3"/>
    <s v="Ликер"/>
    <s v="Великобритания"/>
    <s v="Драмбуи"/>
    <x v="351"/>
  </r>
  <r>
    <x v="3"/>
    <s v="Март"/>
    <x v="3"/>
    <s v="Ликер"/>
    <s v="Италия"/>
    <s v="Джандуйа Шоколадный "/>
    <x v="321"/>
  </r>
  <r>
    <x v="3"/>
    <s v="Март"/>
    <x v="3"/>
    <s v="Ликер"/>
    <s v="Италия"/>
    <s v="Лимончелло"/>
    <x v="288"/>
  </r>
  <r>
    <x v="3"/>
    <s v="Март"/>
    <x v="3"/>
    <s v="Ликер"/>
    <s v="Италия"/>
    <s v="Самбука Ди Канале "/>
    <x v="348"/>
  </r>
  <r>
    <x v="3"/>
    <s v="Март"/>
    <x v="3"/>
    <s v="Ликер"/>
    <s v="Италия"/>
    <s v="Соренто"/>
    <x v="261"/>
  </r>
  <r>
    <x v="3"/>
    <s v="Март"/>
    <x v="4"/>
    <s v="Водка"/>
    <s v="Россия"/>
    <s v="Беленькая"/>
    <x v="130"/>
  </r>
  <r>
    <x v="3"/>
    <s v="Март"/>
    <x v="4"/>
    <s v="Водка"/>
    <s v="Россия"/>
    <s v="Мягков"/>
    <x v="169"/>
  </r>
  <r>
    <x v="3"/>
    <s v="Март"/>
    <x v="4"/>
    <s v="Водка"/>
    <s v="Россия"/>
    <s v="Русский лед"/>
    <x v="211"/>
  </r>
  <r>
    <x v="3"/>
    <s v="Март"/>
    <x v="4"/>
    <s v="Водка"/>
    <s v="Россия"/>
    <s v="Аврора"/>
    <x v="352"/>
  </r>
  <r>
    <x v="3"/>
    <s v="Март"/>
    <x v="4"/>
    <s v="Водка"/>
    <s v="Россия"/>
    <s v="Русский стандарт"/>
    <x v="353"/>
  </r>
  <r>
    <x v="3"/>
    <s v="Март"/>
    <x v="4"/>
    <s v="Водка"/>
    <s v="Россия"/>
    <s v="Славянская"/>
    <x v="97"/>
  </r>
  <r>
    <x v="3"/>
    <s v="Март"/>
    <x v="4"/>
    <s v="Водка"/>
    <s v="Швеция"/>
    <s v="Абсолют Цитрон"/>
    <x v="354"/>
  </r>
  <r>
    <x v="3"/>
    <s v="Март"/>
    <x v="4"/>
    <s v="Водка"/>
    <s v="Швеция"/>
    <s v="Абсолют Мандарин"/>
    <x v="355"/>
  </r>
  <r>
    <x v="3"/>
    <s v="Март"/>
    <x v="4"/>
    <s v="Водка"/>
    <s v="Украина"/>
    <s v="Благофф"/>
    <x v="356"/>
  </r>
  <r>
    <x v="3"/>
    <s v="Март"/>
    <x v="4"/>
    <s v="Водка"/>
    <s v="Украина"/>
    <s v="Хортица"/>
    <x v="357"/>
  </r>
  <r>
    <x v="3"/>
    <s v="Март"/>
    <x v="4"/>
    <s v="Водка"/>
    <s v="Украина"/>
    <s v="Екатеринослав"/>
    <x v="358"/>
  </r>
  <r>
    <x v="3"/>
    <s v="Март"/>
    <x v="4"/>
    <s v="Водка"/>
    <s v="Украина"/>
    <s v="Украинская пшеница"/>
    <x v="218"/>
  </r>
  <r>
    <x v="3"/>
    <s v="Март"/>
    <x v="4"/>
    <s v="Водка"/>
    <s v="Украина"/>
    <s v="Немирофф"/>
    <x v="352"/>
  </r>
  <r>
    <x v="3"/>
    <s v="Март"/>
    <x v="4"/>
    <s v="Водка"/>
    <s v="Украина"/>
    <s v="Медовая"/>
    <x v="359"/>
  </r>
  <r>
    <x v="3"/>
    <s v="Март"/>
    <x v="4"/>
    <s v="Коньяк"/>
    <s v="Франция"/>
    <s v="Дор Голд"/>
    <x v="356"/>
  </r>
  <r>
    <x v="3"/>
    <s v="Март"/>
    <x v="4"/>
    <s v="Коньяк"/>
    <s v="Франция"/>
    <s v="Дор Легенд"/>
    <x v="360"/>
  </r>
  <r>
    <x v="3"/>
    <s v="Март"/>
    <x v="4"/>
    <s v="Коньяк"/>
    <s v="Франция"/>
    <s v="Готье"/>
    <x v="361"/>
  </r>
  <r>
    <x v="3"/>
    <s v="Март"/>
    <x v="4"/>
    <s v="Коньяк"/>
    <s v="Франция"/>
    <s v="Делямэн"/>
    <x v="362"/>
  </r>
  <r>
    <x v="3"/>
    <s v="Март"/>
    <x v="4"/>
    <s v="Коньяк"/>
    <s v="Франция"/>
    <s v="Жан Фийу"/>
    <x v="261"/>
  </r>
  <r>
    <x v="3"/>
    <s v="Март"/>
    <x v="4"/>
    <s v="Коньяк"/>
    <s v="Армения"/>
    <s v="Арарат"/>
    <x v="363"/>
  </r>
  <r>
    <x v="3"/>
    <s v="Март"/>
    <x v="4"/>
    <s v="Коньяк"/>
    <s v="Армения"/>
    <s v="Ахтамар"/>
    <x v="364"/>
  </r>
  <r>
    <x v="3"/>
    <s v="Март"/>
    <x v="4"/>
    <s v="Коньяк"/>
    <s v="Армения"/>
    <s v="Васпуракан"/>
    <x v="365"/>
  </r>
  <r>
    <x v="3"/>
    <s v="Март"/>
    <x v="4"/>
    <s v="Коньяк"/>
    <s v="Армения"/>
    <s v="Отборный"/>
    <x v="333"/>
  </r>
  <r>
    <x v="3"/>
    <s v="Март"/>
    <x v="4"/>
    <s v="Коньяк"/>
    <s v="Армения"/>
    <s v="Герард"/>
    <x v="366"/>
  </r>
  <r>
    <x v="3"/>
    <s v="Март"/>
    <x v="4"/>
    <s v="Коньяк"/>
    <s v="Армения"/>
    <s v="Ной Араспел"/>
    <x v="367"/>
  </r>
  <r>
    <x v="3"/>
    <s v="Март"/>
    <x v="4"/>
    <s v="Коньяк"/>
    <s v="Россия"/>
    <s v="Бержерак"/>
    <x v="368"/>
  </r>
  <r>
    <x v="3"/>
    <s v="Март"/>
    <x v="4"/>
    <s v="Коньяк"/>
    <s v="Россия"/>
    <s v="Золотые купола"/>
    <x v="369"/>
  </r>
  <r>
    <x v="3"/>
    <s v="Март"/>
    <x v="4"/>
    <s v="Коньяк"/>
    <s v="Россия"/>
    <s v="Старый город"/>
    <x v="349"/>
  </r>
  <r>
    <x v="3"/>
    <s v="Март"/>
    <x v="4"/>
    <s v="Коньяк"/>
    <s v="Россия"/>
    <s v="Демидов"/>
    <x v="370"/>
  </r>
  <r>
    <x v="3"/>
    <s v="Март"/>
    <x v="4"/>
    <s v="Виски"/>
    <s v="Шотландия"/>
    <s v="Бруклади Рокос"/>
    <x v="371"/>
  </r>
  <r>
    <x v="3"/>
    <s v="Март"/>
    <x v="4"/>
    <s v="Виски"/>
    <s v="Шотландия"/>
    <s v="Гленморанджи"/>
    <x v="372"/>
  </r>
  <r>
    <x v="3"/>
    <s v="Март"/>
    <x v="4"/>
    <s v="Виски"/>
    <s v="Шотландия"/>
    <s v="Джонни Уокер"/>
    <x v="280"/>
  </r>
  <r>
    <x v="3"/>
    <s v="Март"/>
    <x v="4"/>
    <s v="Виски"/>
    <s v="Шотландия"/>
    <s v="Аберлуа"/>
    <x v="373"/>
  </r>
  <r>
    <x v="3"/>
    <s v="Март"/>
    <x v="4"/>
    <s v="Виски"/>
    <s v="Ирландия"/>
    <s v="Бушмилс"/>
    <x v="108"/>
  </r>
  <r>
    <x v="3"/>
    <s v="Март"/>
    <x v="4"/>
    <s v="Виски"/>
    <s v="Ирландия"/>
    <s v="Грин Спот"/>
    <x v="261"/>
  </r>
  <r>
    <x v="3"/>
    <s v="Март"/>
    <x v="4"/>
    <s v="Виски"/>
    <s v="Ирландия"/>
    <s v="Джемесон"/>
    <x v="370"/>
  </r>
  <r>
    <x v="3"/>
    <s v="Март"/>
    <x v="4"/>
    <s v="Виски"/>
    <s v="Ирландия"/>
    <s v="Святой Патрик"/>
    <x v="374"/>
  </r>
  <r>
    <x v="3"/>
    <s v="Март"/>
    <x v="4"/>
    <s v="Виски"/>
    <s v="США"/>
    <s v="Букерс"/>
    <x v="375"/>
  </r>
  <r>
    <x v="3"/>
    <s v="Март"/>
    <x v="4"/>
    <s v="Виски"/>
    <s v="США"/>
    <s v="Джек Дениелс"/>
    <x v="376"/>
  </r>
  <r>
    <x v="3"/>
    <s v="Март"/>
    <x v="4"/>
    <s v="Виски"/>
    <s v="США"/>
    <s v="Джим Бим"/>
    <x v="333"/>
  </r>
  <r>
    <x v="3"/>
    <s v="Март"/>
    <x v="4"/>
    <s v="Виски"/>
    <s v="США"/>
    <s v="Канадиан"/>
    <x v="377"/>
  </r>
  <r>
    <x v="3"/>
    <s v="Март"/>
    <x v="4"/>
    <s v="Виски"/>
    <s v="США"/>
    <s v="Кентукки"/>
    <x v="378"/>
  </r>
  <r>
    <x v="3"/>
    <s v="Март"/>
    <x v="4"/>
    <s v="Виски"/>
    <s v="США"/>
    <s v="Вудфорд"/>
    <x v="379"/>
  </r>
  <r>
    <x v="3"/>
    <s v="Март"/>
    <x v="4"/>
    <s v="Ликер"/>
    <s v="Голландия"/>
    <s v="Абрикосовый"/>
    <x v="380"/>
  </r>
  <r>
    <x v="3"/>
    <s v="Март"/>
    <x v="4"/>
    <s v="Ликер"/>
    <s v="Голландия"/>
    <s v="Банановый"/>
    <x v="381"/>
  </r>
  <r>
    <x v="3"/>
    <s v="Март"/>
    <x v="4"/>
    <s v="Ликер"/>
    <s v="Голландия"/>
    <s v="Вишневый"/>
    <x v="164"/>
  </r>
  <r>
    <x v="3"/>
    <s v="Март"/>
    <x v="4"/>
    <s v="Ликер"/>
    <s v="Голландия"/>
    <s v="Какао"/>
    <x v="32"/>
  </r>
  <r>
    <x v="3"/>
    <s v="Март"/>
    <x v="4"/>
    <s v="Ликер"/>
    <s v="Голландия"/>
    <s v="Кокосовый"/>
    <x v="137"/>
  </r>
  <r>
    <x v="3"/>
    <s v="Март"/>
    <x v="4"/>
    <s v="Ликер"/>
    <s v="Великобритания"/>
    <s v="Малибу"/>
    <x v="382"/>
  </r>
  <r>
    <x v="3"/>
    <s v="Март"/>
    <x v="4"/>
    <s v="Ликер"/>
    <s v="Великобритания"/>
    <s v="Драмбуи"/>
    <x v="333"/>
  </r>
  <r>
    <x v="3"/>
    <s v="Март"/>
    <x v="4"/>
    <s v="Ликер"/>
    <s v="Италия"/>
    <s v="Джандуйа Шоколадный "/>
    <x v="383"/>
  </r>
  <r>
    <x v="3"/>
    <s v="Март"/>
    <x v="4"/>
    <s v="Ликер"/>
    <s v="Италия"/>
    <s v="Лимончелло"/>
    <x v="384"/>
  </r>
  <r>
    <x v="3"/>
    <s v="Март"/>
    <x v="4"/>
    <s v="Ликер"/>
    <s v="Италия"/>
    <s v="Самбука Ди Канале "/>
    <x v="365"/>
  </r>
  <r>
    <x v="3"/>
    <s v="Март"/>
    <x v="4"/>
    <s v="Ликер"/>
    <s v="Италия"/>
    <s v="Соренто"/>
    <x v="385"/>
  </r>
  <r>
    <x v="4"/>
    <s v="Апрель"/>
    <x v="1"/>
    <s v="Водка"/>
    <s v="Россия"/>
    <s v="Беленькая"/>
    <x v="10"/>
  </r>
  <r>
    <x v="4"/>
    <s v="Апрель"/>
    <x v="1"/>
    <s v="Водка"/>
    <s v="Россия"/>
    <s v="Мягков"/>
    <x v="274"/>
  </r>
  <r>
    <x v="4"/>
    <s v="Апрель"/>
    <x v="1"/>
    <s v="Водка"/>
    <s v="Россия"/>
    <s v="Русский лед"/>
    <x v="9"/>
  </r>
  <r>
    <x v="4"/>
    <s v="Апрель"/>
    <x v="1"/>
    <s v="Водка"/>
    <s v="Россия"/>
    <s v="Аврора"/>
    <x v="3"/>
  </r>
  <r>
    <x v="4"/>
    <s v="Апрель"/>
    <x v="1"/>
    <s v="Водка"/>
    <s v="Россия"/>
    <s v="Русский стандарт"/>
    <x v="386"/>
  </r>
  <r>
    <x v="4"/>
    <s v="Апрель"/>
    <x v="1"/>
    <s v="Водка"/>
    <s v="Россия"/>
    <s v="Славянская"/>
    <x v="387"/>
  </r>
  <r>
    <x v="4"/>
    <s v="Апрель"/>
    <x v="1"/>
    <s v="Водка"/>
    <s v="Швеция"/>
    <s v="Абсолют Цитрон"/>
    <x v="35"/>
  </r>
  <r>
    <x v="4"/>
    <s v="Апрель"/>
    <x v="1"/>
    <s v="Водка"/>
    <s v="Швеция"/>
    <s v="Абсолют Мандарин"/>
    <x v="274"/>
  </r>
  <r>
    <x v="4"/>
    <s v="Апрель"/>
    <x v="1"/>
    <s v="Водка"/>
    <s v="Украина"/>
    <s v="Благофф"/>
    <x v="135"/>
  </r>
  <r>
    <x v="4"/>
    <s v="Апрель"/>
    <x v="1"/>
    <s v="Водка"/>
    <s v="Украина"/>
    <s v="Хортица"/>
    <x v="205"/>
  </r>
  <r>
    <x v="4"/>
    <s v="Апрель"/>
    <x v="1"/>
    <s v="Водка"/>
    <s v="Украина"/>
    <s v="Екатеринослав"/>
    <x v="12"/>
  </r>
  <r>
    <x v="4"/>
    <s v="Апрель"/>
    <x v="1"/>
    <s v="Водка"/>
    <s v="Украина"/>
    <s v="Украинская пшеница"/>
    <x v="388"/>
  </r>
  <r>
    <x v="4"/>
    <s v="Апрель"/>
    <x v="1"/>
    <s v="Водка"/>
    <s v="Украина"/>
    <s v="Немирофф"/>
    <x v="231"/>
  </r>
  <r>
    <x v="4"/>
    <s v="Апрель"/>
    <x v="1"/>
    <s v="Водка"/>
    <s v="Украина"/>
    <s v="Медовая"/>
    <x v="10"/>
  </r>
  <r>
    <x v="4"/>
    <s v="Апрель"/>
    <x v="1"/>
    <s v="Коньяк"/>
    <s v="Франция"/>
    <s v="Дор Голд"/>
    <x v="9"/>
  </r>
  <r>
    <x v="4"/>
    <s v="Апрель"/>
    <x v="1"/>
    <s v="Коньяк"/>
    <s v="Франция"/>
    <s v="Дор Легенд"/>
    <x v="135"/>
  </r>
  <r>
    <x v="4"/>
    <s v="Апрель"/>
    <x v="1"/>
    <s v="Коньяк"/>
    <s v="Франция"/>
    <s v="Готье"/>
    <x v="51"/>
  </r>
  <r>
    <x v="4"/>
    <s v="Апрель"/>
    <x v="1"/>
    <s v="Коньяк"/>
    <s v="Франция"/>
    <s v="Делямэн"/>
    <x v="30"/>
  </r>
  <r>
    <x v="4"/>
    <s v="Апрель"/>
    <x v="1"/>
    <s v="Коньяк"/>
    <s v="Франция"/>
    <s v="Жан Фийу"/>
    <x v="3"/>
  </r>
  <r>
    <x v="4"/>
    <s v="Апрель"/>
    <x v="1"/>
    <s v="Коньяк"/>
    <s v="Армения"/>
    <s v="Арарат"/>
    <x v="9"/>
  </r>
  <r>
    <x v="4"/>
    <s v="Апрель"/>
    <x v="1"/>
    <s v="Коньяк"/>
    <s v="Армения"/>
    <s v="Ахтамар"/>
    <x v="135"/>
  </r>
  <r>
    <x v="4"/>
    <s v="Апрель"/>
    <x v="1"/>
    <s v="Коньяк"/>
    <s v="Армения"/>
    <s v="Васпуракан"/>
    <x v="10"/>
  </r>
  <r>
    <x v="4"/>
    <s v="Апрель"/>
    <x v="1"/>
    <s v="Коньяк"/>
    <s v="Армения"/>
    <s v="Отборный"/>
    <x v="268"/>
  </r>
  <r>
    <x v="4"/>
    <s v="Апрель"/>
    <x v="1"/>
    <s v="Коньяк"/>
    <s v="Армения"/>
    <s v="Герард"/>
    <x v="78"/>
  </r>
  <r>
    <x v="4"/>
    <s v="Апрель"/>
    <x v="1"/>
    <s v="Коньяк"/>
    <s v="Армения"/>
    <s v="Ной Араспел"/>
    <x v="32"/>
  </r>
  <r>
    <x v="4"/>
    <s v="Апрель"/>
    <x v="1"/>
    <s v="Коньяк"/>
    <s v="Россия"/>
    <s v="Бержерак"/>
    <x v="274"/>
  </r>
  <r>
    <x v="4"/>
    <s v="Апрель"/>
    <x v="1"/>
    <s v="Коньяк"/>
    <s v="Россия"/>
    <s v="Золотые купола"/>
    <x v="389"/>
  </r>
  <r>
    <x v="4"/>
    <s v="Апрель"/>
    <x v="1"/>
    <s v="Коньяк"/>
    <s v="Россия"/>
    <s v="Старый город"/>
    <x v="390"/>
  </r>
  <r>
    <x v="4"/>
    <s v="Апрель"/>
    <x v="1"/>
    <s v="Коньяк"/>
    <s v="Россия"/>
    <s v="Демидов"/>
    <x v="78"/>
  </r>
  <r>
    <x v="4"/>
    <s v="Апрель"/>
    <x v="1"/>
    <s v="Виски"/>
    <s v="Шотландия"/>
    <s v="Бруклади Рокос"/>
    <x v="391"/>
  </r>
  <r>
    <x v="4"/>
    <s v="Апрель"/>
    <x v="1"/>
    <s v="Виски"/>
    <s v="Шотландия"/>
    <s v="Гленморанджи"/>
    <x v="28"/>
  </r>
  <r>
    <x v="4"/>
    <s v="Апрель"/>
    <x v="1"/>
    <s v="Виски"/>
    <s v="Шотландия"/>
    <s v="Джонни Уокер"/>
    <x v="392"/>
  </r>
  <r>
    <x v="4"/>
    <s v="Апрель"/>
    <x v="1"/>
    <s v="Виски"/>
    <s v="Шотландия"/>
    <s v="Аберлуа"/>
    <x v="393"/>
  </r>
  <r>
    <x v="4"/>
    <s v="Апрель"/>
    <x v="1"/>
    <s v="Виски"/>
    <s v="Ирландия"/>
    <s v="Бушмилс"/>
    <x v="394"/>
  </r>
  <r>
    <x v="4"/>
    <s v="Апрель"/>
    <x v="1"/>
    <s v="Виски"/>
    <s v="Ирландия"/>
    <s v="Грин Спот"/>
    <x v="27"/>
  </r>
  <r>
    <x v="4"/>
    <s v="Апрель"/>
    <x v="1"/>
    <s v="Виски"/>
    <s v="Ирландия"/>
    <s v="Джемесон"/>
    <x v="269"/>
  </r>
  <r>
    <x v="4"/>
    <s v="Апрель"/>
    <x v="1"/>
    <s v="Виски"/>
    <s v="Ирландия"/>
    <s v="Святой Патрик"/>
    <x v="395"/>
  </r>
  <r>
    <x v="4"/>
    <s v="Апрель"/>
    <x v="1"/>
    <s v="Виски"/>
    <s v="США"/>
    <s v="Букерс"/>
    <x v="396"/>
  </r>
  <r>
    <x v="4"/>
    <s v="Апрель"/>
    <x v="1"/>
    <s v="Виски"/>
    <s v="США"/>
    <s v="Джек Дениелс"/>
    <x v="397"/>
  </r>
  <r>
    <x v="4"/>
    <s v="Апрель"/>
    <x v="1"/>
    <s v="Виски"/>
    <s v="США"/>
    <s v="Джим Бим"/>
    <x v="349"/>
  </r>
  <r>
    <x v="4"/>
    <s v="Апрель"/>
    <x v="1"/>
    <s v="Виски"/>
    <s v="США"/>
    <s v="Канадиан"/>
    <x v="398"/>
  </r>
  <r>
    <x v="4"/>
    <s v="Апрель"/>
    <x v="1"/>
    <s v="Виски"/>
    <s v="США"/>
    <s v="Кентукки"/>
    <x v="399"/>
  </r>
  <r>
    <x v="4"/>
    <s v="Апрель"/>
    <x v="1"/>
    <s v="Виски"/>
    <s v="США"/>
    <s v="Вудфорд"/>
    <x v="400"/>
  </r>
  <r>
    <x v="4"/>
    <s v="Апрель"/>
    <x v="1"/>
    <s v="Ликер"/>
    <s v="Голландия"/>
    <s v="Абрикосовый"/>
    <x v="98"/>
  </r>
  <r>
    <x v="4"/>
    <s v="Апрель"/>
    <x v="1"/>
    <s v="Ликер"/>
    <s v="Голландия"/>
    <s v="Банановый"/>
    <x v="401"/>
  </r>
  <r>
    <x v="4"/>
    <s v="Апрель"/>
    <x v="1"/>
    <s v="Ликер"/>
    <s v="Голландия"/>
    <s v="Вишневый"/>
    <x v="134"/>
  </r>
  <r>
    <x v="4"/>
    <s v="Апрель"/>
    <x v="1"/>
    <s v="Ликер"/>
    <s v="Голландия"/>
    <s v="Какао"/>
    <x v="14"/>
  </r>
  <r>
    <x v="4"/>
    <s v="Апрель"/>
    <x v="1"/>
    <s v="Ликер"/>
    <s v="Голландия"/>
    <s v="Кокосовый"/>
    <x v="402"/>
  </r>
  <r>
    <x v="4"/>
    <s v="Апрель"/>
    <x v="1"/>
    <s v="Ликер"/>
    <s v="Великобритания"/>
    <s v="Малибу"/>
    <x v="283"/>
  </r>
  <r>
    <x v="4"/>
    <s v="Апрель"/>
    <x v="1"/>
    <s v="Ликер"/>
    <s v="Великобритания"/>
    <s v="Драмбуи"/>
    <x v="403"/>
  </r>
  <r>
    <x v="4"/>
    <s v="Апрель"/>
    <x v="1"/>
    <s v="Ликер"/>
    <s v="Италия"/>
    <s v="Джандуйа Шоколадный "/>
    <x v="404"/>
  </r>
  <r>
    <x v="4"/>
    <s v="Апрель"/>
    <x v="1"/>
    <s v="Ликер"/>
    <s v="Италия"/>
    <s v="Лимончелло"/>
    <x v="248"/>
  </r>
  <r>
    <x v="4"/>
    <s v="Апрель"/>
    <x v="1"/>
    <s v="Ликер"/>
    <s v="Италия"/>
    <s v="Самбука Ди Канале "/>
    <x v="405"/>
  </r>
  <r>
    <x v="4"/>
    <s v="Апрель"/>
    <x v="1"/>
    <s v="Ликер"/>
    <s v="Италия"/>
    <s v="Соренто"/>
    <x v="72"/>
  </r>
  <r>
    <x v="4"/>
    <s v="Апрель"/>
    <x v="2"/>
    <s v="Водка"/>
    <s v="Россия"/>
    <s v="Беленькая"/>
    <x v="406"/>
  </r>
  <r>
    <x v="4"/>
    <s v="Апрель"/>
    <x v="2"/>
    <s v="Водка"/>
    <s v="Россия"/>
    <s v="Мягков"/>
    <x v="407"/>
  </r>
  <r>
    <x v="4"/>
    <s v="Апрель"/>
    <x v="2"/>
    <s v="Водка"/>
    <s v="Россия"/>
    <s v="Русский лед"/>
    <x v="108"/>
  </r>
  <r>
    <x v="4"/>
    <s v="Апрель"/>
    <x v="2"/>
    <s v="Водка"/>
    <s v="Россия"/>
    <s v="Аврора"/>
    <x v="40"/>
  </r>
  <r>
    <x v="4"/>
    <s v="Апрель"/>
    <x v="2"/>
    <s v="Водка"/>
    <s v="Россия"/>
    <s v="Русский стандарт"/>
    <x v="408"/>
  </r>
  <r>
    <x v="4"/>
    <s v="Апрель"/>
    <x v="2"/>
    <s v="Водка"/>
    <s v="Россия"/>
    <s v="Славянская"/>
    <x v="59"/>
  </r>
  <r>
    <x v="4"/>
    <s v="Апрель"/>
    <x v="2"/>
    <s v="Водка"/>
    <s v="Швеция"/>
    <s v="Абсолют Цитрон"/>
    <x v="408"/>
  </r>
  <r>
    <x v="4"/>
    <s v="Апрель"/>
    <x v="2"/>
    <s v="Водка"/>
    <s v="Швеция"/>
    <s v="Абсолют Мандарин"/>
    <x v="128"/>
  </r>
  <r>
    <x v="4"/>
    <s v="Апрель"/>
    <x v="2"/>
    <s v="Водка"/>
    <s v="Украина"/>
    <s v="Благофф"/>
    <x v="409"/>
  </r>
  <r>
    <x v="4"/>
    <s v="Апрель"/>
    <x v="2"/>
    <s v="Водка"/>
    <s v="Украина"/>
    <s v="Хортица"/>
    <x v="226"/>
  </r>
  <r>
    <x v="4"/>
    <s v="Апрель"/>
    <x v="2"/>
    <s v="Водка"/>
    <s v="Украина"/>
    <s v="Екатеринослав"/>
    <x v="386"/>
  </r>
  <r>
    <x v="4"/>
    <s v="Апрель"/>
    <x v="2"/>
    <s v="Водка"/>
    <s v="Украина"/>
    <s v="Украинская пшеница"/>
    <x v="40"/>
  </r>
  <r>
    <x v="4"/>
    <s v="Апрель"/>
    <x v="2"/>
    <s v="Водка"/>
    <s v="Украина"/>
    <s v="Немирофф"/>
    <x v="134"/>
  </r>
  <r>
    <x v="4"/>
    <s v="Апрель"/>
    <x v="2"/>
    <s v="Водка"/>
    <s v="Украина"/>
    <s v="Медовая"/>
    <x v="410"/>
  </r>
  <r>
    <x v="4"/>
    <s v="Апрель"/>
    <x v="2"/>
    <s v="Коньяк"/>
    <s v="Франция"/>
    <s v="Дор Голд"/>
    <x v="411"/>
  </r>
  <r>
    <x v="4"/>
    <s v="Апрель"/>
    <x v="2"/>
    <s v="Коньяк"/>
    <s v="Франция"/>
    <s v="Дор Легенд"/>
    <x v="412"/>
  </r>
  <r>
    <x v="4"/>
    <s v="Апрель"/>
    <x v="2"/>
    <s v="Коньяк"/>
    <s v="Франция"/>
    <s v="Готье"/>
    <x v="67"/>
  </r>
  <r>
    <x v="4"/>
    <s v="Апрель"/>
    <x v="2"/>
    <s v="Коньяк"/>
    <s v="Франция"/>
    <s v="Делямэн"/>
    <x v="132"/>
  </r>
  <r>
    <x v="4"/>
    <s v="Апрель"/>
    <x v="2"/>
    <s v="Коньяк"/>
    <s v="Франция"/>
    <s v="Жан Фийу"/>
    <x v="413"/>
  </r>
  <r>
    <x v="4"/>
    <s v="Апрель"/>
    <x v="2"/>
    <s v="Коньяк"/>
    <s v="Армения"/>
    <s v="Арарат"/>
    <x v="349"/>
  </r>
  <r>
    <x v="4"/>
    <s v="Апрель"/>
    <x v="2"/>
    <s v="Коньяк"/>
    <s v="Армения"/>
    <s v="Ахтамар"/>
    <x v="414"/>
  </r>
  <r>
    <x v="4"/>
    <s v="Апрель"/>
    <x v="2"/>
    <s v="Коньяк"/>
    <s v="Армения"/>
    <s v="Васпуракан"/>
    <x v="346"/>
  </r>
  <r>
    <x v="4"/>
    <s v="Апрель"/>
    <x v="2"/>
    <s v="Коньяк"/>
    <s v="Армения"/>
    <s v="Отборный"/>
    <x v="401"/>
  </r>
  <r>
    <x v="4"/>
    <s v="Апрель"/>
    <x v="2"/>
    <s v="Коньяк"/>
    <s v="Армения"/>
    <s v="Герард"/>
    <x v="415"/>
  </r>
  <r>
    <x v="4"/>
    <s v="Апрель"/>
    <x v="2"/>
    <s v="Коньяк"/>
    <s v="Армения"/>
    <s v="Ной Араспел"/>
    <x v="189"/>
  </r>
  <r>
    <x v="4"/>
    <s v="Апрель"/>
    <x v="2"/>
    <s v="Коньяк"/>
    <s v="Россия"/>
    <s v="Бержерак"/>
    <x v="69"/>
  </r>
  <r>
    <x v="4"/>
    <s v="Апрель"/>
    <x v="2"/>
    <s v="Коньяк"/>
    <s v="Россия"/>
    <s v="Золотые купола"/>
    <x v="416"/>
  </r>
  <r>
    <x v="4"/>
    <s v="Апрель"/>
    <x v="2"/>
    <s v="Коньяк"/>
    <s v="Россия"/>
    <s v="Старый город"/>
    <x v="417"/>
  </r>
  <r>
    <x v="4"/>
    <s v="Апрель"/>
    <x v="2"/>
    <s v="Коньяк"/>
    <s v="Россия"/>
    <s v="Демидов"/>
    <x v="283"/>
  </r>
  <r>
    <x v="4"/>
    <s v="Апрель"/>
    <x v="2"/>
    <s v="Виски"/>
    <s v="Шотландия"/>
    <s v="Бруклади Рокос"/>
    <x v="418"/>
  </r>
  <r>
    <x v="4"/>
    <s v="Апрель"/>
    <x v="2"/>
    <s v="Виски"/>
    <s v="Шотландия"/>
    <s v="Гленморанджи"/>
    <x v="419"/>
  </r>
  <r>
    <x v="4"/>
    <s v="Апрель"/>
    <x v="2"/>
    <s v="Виски"/>
    <s v="Шотландия"/>
    <s v="Джонни Уокер"/>
    <x v="420"/>
  </r>
  <r>
    <x v="4"/>
    <s v="Апрель"/>
    <x v="2"/>
    <s v="Виски"/>
    <s v="Ирландия"/>
    <s v="Бушмилс"/>
    <x v="421"/>
  </r>
  <r>
    <x v="4"/>
    <s v="Апрель"/>
    <x v="2"/>
    <s v="Виски"/>
    <s v="Ирландия"/>
    <s v="Грин Спот"/>
    <x v="233"/>
  </r>
  <r>
    <x v="4"/>
    <s v="Апрель"/>
    <x v="2"/>
    <s v="Виски"/>
    <s v="Ирландия"/>
    <s v="Джемесон"/>
    <x v="116"/>
  </r>
  <r>
    <x v="4"/>
    <s v="Апрель"/>
    <x v="2"/>
    <s v="Виски"/>
    <s v="Ирландия"/>
    <s v="Святой Патрик"/>
    <x v="4"/>
  </r>
  <r>
    <x v="4"/>
    <s v="Апрель"/>
    <x v="2"/>
    <s v="Виски"/>
    <s v="США"/>
    <s v="Букерс"/>
    <x v="422"/>
  </r>
  <r>
    <x v="4"/>
    <s v="Апрель"/>
    <x v="2"/>
    <s v="Виски"/>
    <s v="США"/>
    <s v="Джек Дениелс"/>
    <x v="373"/>
  </r>
  <r>
    <x v="4"/>
    <s v="Апрель"/>
    <x v="2"/>
    <s v="Виски"/>
    <s v="США"/>
    <s v="Джим Бим"/>
    <x v="103"/>
  </r>
  <r>
    <x v="4"/>
    <s v="Апрель"/>
    <x v="2"/>
    <s v="Виски"/>
    <s v="США"/>
    <s v="Канадиан"/>
    <x v="423"/>
  </r>
  <r>
    <x v="4"/>
    <s v="Апрель"/>
    <x v="2"/>
    <s v="Виски"/>
    <s v="США"/>
    <s v="Кентукки"/>
    <x v="155"/>
  </r>
  <r>
    <x v="4"/>
    <s v="Апрель"/>
    <x v="2"/>
    <s v="Виски"/>
    <s v="США"/>
    <s v="Вудфорд"/>
    <x v="424"/>
  </r>
  <r>
    <x v="4"/>
    <s v="Апрель"/>
    <x v="2"/>
    <s v="Ликер"/>
    <s v="Голландия"/>
    <s v="Абрикосовый"/>
    <x v="83"/>
  </r>
  <r>
    <x v="4"/>
    <s v="Апрель"/>
    <x v="2"/>
    <s v="Ликер"/>
    <s v="Голландия"/>
    <s v="Банановый"/>
    <x v="425"/>
  </r>
  <r>
    <x v="4"/>
    <s v="Апрель"/>
    <x v="2"/>
    <s v="Ликер"/>
    <s v="Голландия"/>
    <s v="Вишневый"/>
    <x v="4"/>
  </r>
  <r>
    <x v="4"/>
    <s v="Апрель"/>
    <x v="2"/>
    <s v="Ликер"/>
    <s v="Голландия"/>
    <s v="Какао"/>
    <x v="337"/>
  </r>
  <r>
    <x v="4"/>
    <s v="Апрель"/>
    <x v="2"/>
    <s v="Ликер"/>
    <s v="Голландия"/>
    <s v="Кокосовый"/>
    <x v="151"/>
  </r>
  <r>
    <x v="4"/>
    <s v="Апрель"/>
    <x v="2"/>
    <s v="Ликер"/>
    <s v="Великобритания"/>
    <s v="Малибу"/>
    <x v="122"/>
  </r>
  <r>
    <x v="4"/>
    <s v="Апрель"/>
    <x v="2"/>
    <s v="Ликер"/>
    <s v="Великобритания"/>
    <s v="Драмбуи"/>
    <x v="24"/>
  </r>
  <r>
    <x v="4"/>
    <s v="Апрель"/>
    <x v="2"/>
    <s v="Ликер"/>
    <s v="Италия"/>
    <s v="Джандуйа Шоколадный "/>
    <x v="426"/>
  </r>
  <r>
    <x v="4"/>
    <s v="Апрель"/>
    <x v="2"/>
    <s v="Ликер"/>
    <s v="Италия"/>
    <s v="Лимончелло"/>
    <x v="134"/>
  </r>
  <r>
    <x v="4"/>
    <s v="Апрель"/>
    <x v="2"/>
    <s v="Ликер"/>
    <s v="Италия"/>
    <s v="Самбука Ди Канале "/>
    <x v="376"/>
  </r>
  <r>
    <x v="4"/>
    <s v="Апрель"/>
    <x v="2"/>
    <s v="Ликер"/>
    <s v="Италия"/>
    <s v="Соренто"/>
    <x v="253"/>
  </r>
  <r>
    <x v="4"/>
    <s v="Апрель"/>
    <x v="3"/>
    <s v="Водка"/>
    <s v="Россия"/>
    <s v="Беленькая"/>
    <x v="427"/>
  </r>
  <r>
    <x v="4"/>
    <s v="Апрель"/>
    <x v="3"/>
    <s v="Водка"/>
    <s v="Россия"/>
    <s v="Мягков"/>
    <x v="428"/>
  </r>
  <r>
    <x v="4"/>
    <s v="Апрель"/>
    <x v="3"/>
    <s v="Водка"/>
    <s v="Россия"/>
    <s v="Русский лед"/>
    <x v="429"/>
  </r>
  <r>
    <x v="4"/>
    <s v="Апрель"/>
    <x v="3"/>
    <s v="Водка"/>
    <s v="Россия"/>
    <s v="Аврора"/>
    <x v="317"/>
  </r>
  <r>
    <x v="4"/>
    <s v="Апрель"/>
    <x v="3"/>
    <s v="Водка"/>
    <s v="Россия"/>
    <s v="Русский стандарт"/>
    <x v="430"/>
  </r>
  <r>
    <x v="4"/>
    <s v="Апрель"/>
    <x v="3"/>
    <s v="Водка"/>
    <s v="Россия"/>
    <s v="Славянская"/>
    <x v="431"/>
  </r>
  <r>
    <x v="4"/>
    <s v="Апрель"/>
    <x v="3"/>
    <s v="Водка"/>
    <s v="Швеция"/>
    <s v="Абсолют Цитрон"/>
    <x v="432"/>
  </r>
  <r>
    <x v="4"/>
    <s v="Апрель"/>
    <x v="3"/>
    <s v="Водка"/>
    <s v="Швеция"/>
    <s v="Абсолют Мандарин"/>
    <x v="184"/>
  </r>
  <r>
    <x v="4"/>
    <s v="Апрель"/>
    <x v="3"/>
    <s v="Водка"/>
    <s v="Украина"/>
    <s v="Благофф"/>
    <x v="283"/>
  </r>
  <r>
    <x v="4"/>
    <s v="Апрель"/>
    <x v="3"/>
    <s v="Водка"/>
    <s v="Украина"/>
    <s v="Хортица"/>
    <x v="209"/>
  </r>
  <r>
    <x v="4"/>
    <s v="Апрель"/>
    <x v="3"/>
    <s v="Водка"/>
    <s v="Украина"/>
    <s v="Екатеринослав"/>
    <x v="433"/>
  </r>
  <r>
    <x v="4"/>
    <s v="Апрель"/>
    <x v="3"/>
    <s v="Водка"/>
    <s v="Украина"/>
    <s v="Украинская пшеница"/>
    <x v="304"/>
  </r>
  <r>
    <x v="4"/>
    <s v="Апрель"/>
    <x v="3"/>
    <s v="Водка"/>
    <s v="Украина"/>
    <s v="Немирофф"/>
    <x v="434"/>
  </r>
  <r>
    <x v="4"/>
    <s v="Апрель"/>
    <x v="3"/>
    <s v="Водка"/>
    <s v="Украина"/>
    <s v="Медовая"/>
    <x v="435"/>
  </r>
  <r>
    <x v="4"/>
    <s v="Апрель"/>
    <x v="3"/>
    <s v="Коньяк"/>
    <s v="Франция"/>
    <s v="Дор Голд"/>
    <x v="304"/>
  </r>
  <r>
    <x v="4"/>
    <s v="Апрель"/>
    <x v="3"/>
    <s v="Коньяк"/>
    <s v="Франция"/>
    <s v="Дор Легенд"/>
    <x v="436"/>
  </r>
  <r>
    <x v="4"/>
    <s v="Апрель"/>
    <x v="3"/>
    <s v="Коньяк"/>
    <s v="Франция"/>
    <s v="Готье"/>
    <x v="437"/>
  </r>
  <r>
    <x v="4"/>
    <s v="Апрель"/>
    <x v="3"/>
    <s v="Коньяк"/>
    <s v="Франция"/>
    <s v="Делямэн"/>
    <x v="438"/>
  </r>
  <r>
    <x v="4"/>
    <s v="Апрель"/>
    <x v="3"/>
    <s v="Коньяк"/>
    <s v="Франция"/>
    <s v="Жан Фийу"/>
    <x v="320"/>
  </r>
  <r>
    <x v="4"/>
    <s v="Апрель"/>
    <x v="3"/>
    <s v="Коньяк"/>
    <s v="Армения"/>
    <s v="Арарат"/>
    <x v="384"/>
  </r>
  <r>
    <x v="4"/>
    <s v="Апрель"/>
    <x v="3"/>
    <s v="Коньяк"/>
    <s v="Армения"/>
    <s v="Ахтамар"/>
    <x v="439"/>
  </r>
  <r>
    <x v="4"/>
    <s v="Апрель"/>
    <x v="3"/>
    <s v="Коньяк"/>
    <s v="Армения"/>
    <s v="Васпуракан"/>
    <x v="160"/>
  </r>
  <r>
    <x v="4"/>
    <s v="Апрель"/>
    <x v="3"/>
    <s v="Коньяк"/>
    <s v="Армения"/>
    <s v="Отборный"/>
    <x v="440"/>
  </r>
  <r>
    <x v="4"/>
    <s v="Апрель"/>
    <x v="3"/>
    <s v="Коньяк"/>
    <s v="Армения"/>
    <s v="Герард"/>
    <x v="412"/>
  </r>
  <r>
    <x v="4"/>
    <s v="Апрель"/>
    <x v="3"/>
    <s v="Коньяк"/>
    <s v="Армения"/>
    <s v="Ной Араспел"/>
    <x v="116"/>
  </r>
  <r>
    <x v="4"/>
    <s v="Апрель"/>
    <x v="3"/>
    <s v="Коньяк"/>
    <s v="Россия"/>
    <s v="Бержерак"/>
    <x v="441"/>
  </r>
  <r>
    <x v="4"/>
    <s v="Апрель"/>
    <x v="3"/>
    <s v="Коньяк"/>
    <s v="Россия"/>
    <s v="Золотые купола"/>
    <x v="402"/>
  </r>
  <r>
    <x v="4"/>
    <s v="Апрель"/>
    <x v="3"/>
    <s v="Коньяк"/>
    <s v="Россия"/>
    <s v="Старый город"/>
    <x v="442"/>
  </r>
  <r>
    <x v="4"/>
    <s v="Апрель"/>
    <x v="3"/>
    <s v="Коньяк"/>
    <s v="Россия"/>
    <s v="Демидов"/>
    <x v="181"/>
  </r>
  <r>
    <x v="4"/>
    <s v="Апрель"/>
    <x v="3"/>
    <s v="Виски"/>
    <s v="Шотландия"/>
    <s v="Бруклади Рокос"/>
    <x v="66"/>
  </r>
  <r>
    <x v="4"/>
    <s v="Апрель"/>
    <x v="3"/>
    <s v="Виски"/>
    <s v="Шотландия"/>
    <s v="Гленморанджи"/>
    <x v="44"/>
  </r>
  <r>
    <x v="4"/>
    <s v="Апрель"/>
    <x v="3"/>
    <s v="Виски"/>
    <s v="Шотландия"/>
    <s v="Джонни Уокер"/>
    <x v="443"/>
  </r>
  <r>
    <x v="4"/>
    <s v="Апрель"/>
    <x v="3"/>
    <s v="Виски"/>
    <s v="Шотландия"/>
    <s v="Аберлуа"/>
    <x v="444"/>
  </r>
  <r>
    <x v="4"/>
    <s v="Апрель"/>
    <x v="3"/>
    <s v="Виски"/>
    <s v="Ирландия"/>
    <s v="Бушмилс"/>
    <x v="122"/>
  </r>
  <r>
    <x v="4"/>
    <s v="Апрель"/>
    <x v="3"/>
    <s v="Виски"/>
    <s v="Ирландия"/>
    <s v="Грин Спот"/>
    <x v="231"/>
  </r>
  <r>
    <x v="4"/>
    <s v="Апрель"/>
    <x v="3"/>
    <s v="Виски"/>
    <s v="Ирландия"/>
    <s v="Джемесон"/>
    <x v="445"/>
  </r>
  <r>
    <x v="4"/>
    <s v="Апрель"/>
    <x v="3"/>
    <s v="Виски"/>
    <s v="Ирландия"/>
    <s v="Святой Патрик"/>
    <x v="446"/>
  </r>
  <r>
    <x v="4"/>
    <s v="Апрель"/>
    <x v="3"/>
    <s v="Виски"/>
    <s v="США"/>
    <s v="Букерс"/>
    <x v="447"/>
  </r>
  <r>
    <x v="4"/>
    <s v="Апрель"/>
    <x v="3"/>
    <s v="Виски"/>
    <s v="США"/>
    <s v="Джек Дениелс"/>
    <x v="448"/>
  </r>
  <r>
    <x v="4"/>
    <s v="Апрель"/>
    <x v="3"/>
    <s v="Виски"/>
    <s v="США"/>
    <s v="Джим Бим"/>
    <x v="34"/>
  </r>
  <r>
    <x v="4"/>
    <s v="Апрель"/>
    <x v="3"/>
    <s v="Виски"/>
    <s v="США"/>
    <s v="Канадиан"/>
    <x v="449"/>
  </r>
  <r>
    <x v="4"/>
    <s v="Апрель"/>
    <x v="3"/>
    <s v="Виски"/>
    <s v="США"/>
    <s v="Кентукки"/>
    <x v="326"/>
  </r>
  <r>
    <x v="4"/>
    <s v="Апрель"/>
    <x v="3"/>
    <s v="Виски"/>
    <s v="США"/>
    <s v="Вудфорд"/>
    <x v="450"/>
  </r>
  <r>
    <x v="4"/>
    <s v="Апрель"/>
    <x v="3"/>
    <s v="Ликер"/>
    <s v="Голландия"/>
    <s v="Абрикосовый"/>
    <x v="451"/>
  </r>
  <r>
    <x v="4"/>
    <s v="Апрель"/>
    <x v="3"/>
    <s v="Ликер"/>
    <s v="Голландия"/>
    <s v="Банановый"/>
    <x v="452"/>
  </r>
  <r>
    <x v="4"/>
    <s v="Апрель"/>
    <x v="3"/>
    <s v="Ликер"/>
    <s v="Голландия"/>
    <s v="Вишневый"/>
    <x v="264"/>
  </r>
  <r>
    <x v="4"/>
    <s v="Апрель"/>
    <x v="3"/>
    <s v="Ликер"/>
    <s v="Голландия"/>
    <s v="Какао"/>
    <x v="191"/>
  </r>
  <r>
    <x v="4"/>
    <s v="Апрель"/>
    <x v="3"/>
    <s v="Ликер"/>
    <s v="Голландия"/>
    <s v="Кокосовый"/>
    <x v="453"/>
  </r>
  <r>
    <x v="4"/>
    <s v="Апрель"/>
    <x v="3"/>
    <s v="Ликер"/>
    <s v="Великобритания"/>
    <s v="Малибу"/>
    <x v="454"/>
  </r>
  <r>
    <x v="4"/>
    <s v="Апрель"/>
    <x v="3"/>
    <s v="Ликер"/>
    <s v="Великобритания"/>
    <s v="Драмбуи"/>
    <x v="15"/>
  </r>
  <r>
    <x v="4"/>
    <s v="Апрель"/>
    <x v="3"/>
    <s v="Ликер"/>
    <s v="Италия"/>
    <s v="Джандуйа Шоколадный "/>
    <x v="122"/>
  </r>
  <r>
    <x v="4"/>
    <s v="Апрель"/>
    <x v="3"/>
    <s v="Ликер"/>
    <s v="Италия"/>
    <s v="Лимончелло"/>
    <x v="455"/>
  </r>
  <r>
    <x v="4"/>
    <s v="Апрель"/>
    <x v="3"/>
    <s v="Ликер"/>
    <s v="Италия"/>
    <s v="Самбука Ди Канале "/>
    <x v="456"/>
  </r>
  <r>
    <x v="4"/>
    <s v="Апрель"/>
    <x v="3"/>
    <s v="Ликер"/>
    <s v="Италия"/>
    <s v="Соренто"/>
    <x v="164"/>
  </r>
  <r>
    <x v="4"/>
    <s v="Апрель"/>
    <x v="4"/>
    <s v="Водка"/>
    <s v="Россия"/>
    <s v="Беленькая"/>
    <x v="384"/>
  </r>
  <r>
    <x v="4"/>
    <s v="Апрель"/>
    <x v="4"/>
    <s v="Водка"/>
    <s v="Россия"/>
    <s v="Мягков"/>
    <x v="306"/>
  </r>
  <r>
    <x v="4"/>
    <s v="Апрель"/>
    <x v="4"/>
    <s v="Водка"/>
    <s v="Россия"/>
    <s v="Русский лед"/>
    <x v="457"/>
  </r>
  <r>
    <x v="4"/>
    <s v="Апрель"/>
    <x v="4"/>
    <s v="Водка"/>
    <s v="Россия"/>
    <s v="Аврора"/>
    <x v="458"/>
  </r>
  <r>
    <x v="4"/>
    <s v="Апрель"/>
    <x v="4"/>
    <s v="Водка"/>
    <s v="Россия"/>
    <s v="Русский стандарт"/>
    <x v="459"/>
  </r>
  <r>
    <x v="4"/>
    <s v="Апрель"/>
    <x v="4"/>
    <s v="Водка"/>
    <s v="Россия"/>
    <s v="Славянская"/>
    <x v="295"/>
  </r>
  <r>
    <x v="4"/>
    <s v="Апрель"/>
    <x v="4"/>
    <s v="Водка"/>
    <s v="Швеция"/>
    <s v="Абсолют Цитрон"/>
    <x v="460"/>
  </r>
  <r>
    <x v="4"/>
    <s v="Апрель"/>
    <x v="4"/>
    <s v="Водка"/>
    <s v="Швеция"/>
    <s v="Абсолют Мандарин"/>
    <x v="296"/>
  </r>
  <r>
    <x v="4"/>
    <s v="Апрель"/>
    <x v="4"/>
    <s v="Водка"/>
    <s v="Украина"/>
    <s v="Благофф"/>
    <x v="461"/>
  </r>
  <r>
    <x v="4"/>
    <s v="Апрель"/>
    <x v="4"/>
    <s v="Водка"/>
    <s v="Украина"/>
    <s v="Хортица"/>
    <x v="462"/>
  </r>
  <r>
    <x v="4"/>
    <s v="Апрель"/>
    <x v="4"/>
    <s v="Водка"/>
    <s v="Украина"/>
    <s v="Екатеринослав"/>
    <x v="59"/>
  </r>
  <r>
    <x v="4"/>
    <s v="Апрель"/>
    <x v="4"/>
    <s v="Водка"/>
    <s v="Украина"/>
    <s v="Украинская пшеница"/>
    <x v="153"/>
  </r>
  <r>
    <x v="4"/>
    <s v="Апрель"/>
    <x v="4"/>
    <s v="Водка"/>
    <s v="Украина"/>
    <s v="Немирофф"/>
    <x v="458"/>
  </r>
  <r>
    <x v="4"/>
    <s v="Апрель"/>
    <x v="4"/>
    <s v="Водка"/>
    <s v="Украина"/>
    <s v="Медовая"/>
    <x v="463"/>
  </r>
  <r>
    <x v="4"/>
    <s v="Апрель"/>
    <x v="4"/>
    <s v="Коньяк"/>
    <s v="Франция"/>
    <s v="Дор Голд"/>
    <x v="464"/>
  </r>
  <r>
    <x v="4"/>
    <s v="Апрель"/>
    <x v="4"/>
    <s v="Коньяк"/>
    <s v="Франция"/>
    <s v="Дор Легенд"/>
    <x v="465"/>
  </r>
  <r>
    <x v="4"/>
    <s v="Апрель"/>
    <x v="4"/>
    <s v="Коньяк"/>
    <s v="Франция"/>
    <s v="Готье"/>
    <x v="9"/>
  </r>
  <r>
    <x v="4"/>
    <s v="Апрель"/>
    <x v="4"/>
    <s v="Коньяк"/>
    <s v="Франция"/>
    <s v="Делямэн"/>
    <x v="343"/>
  </r>
  <r>
    <x v="4"/>
    <s v="Апрель"/>
    <x v="4"/>
    <s v="Коньяк"/>
    <s v="Франция"/>
    <s v="Жан Фийу"/>
    <x v="164"/>
  </r>
  <r>
    <x v="4"/>
    <s v="Апрель"/>
    <x v="4"/>
    <s v="Коньяк"/>
    <s v="Армения"/>
    <s v="Арарат"/>
    <x v="466"/>
  </r>
  <r>
    <x v="4"/>
    <s v="Апрель"/>
    <x v="4"/>
    <s v="Коньяк"/>
    <s v="Армения"/>
    <s v="Ахтамар"/>
    <x v="467"/>
  </r>
  <r>
    <x v="4"/>
    <s v="Апрель"/>
    <x v="4"/>
    <s v="Коньяк"/>
    <s v="Армения"/>
    <s v="Васпуракан"/>
    <x v="132"/>
  </r>
  <r>
    <x v="4"/>
    <s v="Апрель"/>
    <x v="4"/>
    <s v="Коньяк"/>
    <s v="Армения"/>
    <s v="Отборный"/>
    <x v="468"/>
  </r>
  <r>
    <x v="4"/>
    <s v="Апрель"/>
    <x v="4"/>
    <s v="Коньяк"/>
    <s v="Армения"/>
    <s v="Герард"/>
    <x v="369"/>
  </r>
  <r>
    <x v="4"/>
    <s v="Апрель"/>
    <x v="4"/>
    <s v="Коньяк"/>
    <s v="Армения"/>
    <s v="Ной Араспел"/>
    <x v="469"/>
  </r>
  <r>
    <x v="4"/>
    <s v="Апрель"/>
    <x v="4"/>
    <s v="Коньяк"/>
    <s v="Россия"/>
    <s v="Бержерак"/>
    <x v="470"/>
  </r>
  <r>
    <x v="4"/>
    <s v="Апрель"/>
    <x v="4"/>
    <s v="Коньяк"/>
    <s v="Россия"/>
    <s v="Золотые купола"/>
    <x v="471"/>
  </r>
  <r>
    <x v="4"/>
    <s v="Апрель"/>
    <x v="4"/>
    <s v="Коньяк"/>
    <s v="Россия"/>
    <s v="Старый город"/>
    <x v="191"/>
  </r>
  <r>
    <x v="4"/>
    <s v="Апрель"/>
    <x v="4"/>
    <s v="Коньяк"/>
    <s v="Россия"/>
    <s v="Демидов"/>
    <x v="472"/>
  </r>
  <r>
    <x v="4"/>
    <s v="Апрель"/>
    <x v="4"/>
    <s v="Виски"/>
    <s v="Шотландия"/>
    <s v="Бруклади Рокос"/>
    <x v="473"/>
  </r>
  <r>
    <x v="4"/>
    <s v="Апрель"/>
    <x v="4"/>
    <s v="Виски"/>
    <s v="Шотландия"/>
    <s v="Гленморанджи"/>
    <x v="2"/>
  </r>
  <r>
    <x v="4"/>
    <s v="Апрель"/>
    <x v="4"/>
    <s v="Виски"/>
    <s v="Шотландия"/>
    <s v="Джонни Уокер"/>
    <x v="474"/>
  </r>
  <r>
    <x v="4"/>
    <s v="Апрель"/>
    <x v="4"/>
    <s v="Виски"/>
    <s v="Шотландия"/>
    <s v="Аберлуа"/>
    <x v="475"/>
  </r>
  <r>
    <x v="4"/>
    <s v="Апрель"/>
    <x v="4"/>
    <s v="Виски"/>
    <s v="Ирландия"/>
    <s v="Бушмилс"/>
    <x v="243"/>
  </r>
  <r>
    <x v="4"/>
    <s v="Апрель"/>
    <x v="4"/>
    <s v="Виски"/>
    <s v="Ирландия"/>
    <s v="Грин Спот"/>
    <x v="476"/>
  </r>
  <r>
    <x v="4"/>
    <s v="Апрель"/>
    <x v="4"/>
    <s v="Виски"/>
    <s v="Ирландия"/>
    <s v="Джемесон"/>
    <x v="477"/>
  </r>
  <r>
    <x v="4"/>
    <s v="Апрель"/>
    <x v="4"/>
    <s v="Виски"/>
    <s v="Ирландия"/>
    <s v="Святой Патрик"/>
    <x v="478"/>
  </r>
  <r>
    <x v="4"/>
    <s v="Апрель"/>
    <x v="4"/>
    <s v="Виски"/>
    <s v="США"/>
    <s v="Букерс"/>
    <x v="479"/>
  </r>
  <r>
    <x v="4"/>
    <s v="Апрель"/>
    <x v="4"/>
    <s v="Виски"/>
    <s v="США"/>
    <s v="Джек Дениелс"/>
    <x v="480"/>
  </r>
  <r>
    <x v="4"/>
    <s v="Апрель"/>
    <x v="4"/>
    <s v="Виски"/>
    <s v="США"/>
    <s v="Джим Бим"/>
    <x v="481"/>
  </r>
  <r>
    <x v="4"/>
    <s v="Апрель"/>
    <x v="4"/>
    <s v="Виски"/>
    <s v="США"/>
    <s v="Канадиан"/>
    <x v="482"/>
  </r>
  <r>
    <x v="4"/>
    <s v="Апрель"/>
    <x v="4"/>
    <s v="Виски"/>
    <s v="США"/>
    <s v="Кентукки"/>
    <x v="483"/>
  </r>
  <r>
    <x v="4"/>
    <s v="Апрель"/>
    <x v="4"/>
    <s v="Виски"/>
    <s v="США"/>
    <s v="Вудфорд"/>
    <x v="484"/>
  </r>
  <r>
    <x v="4"/>
    <s v="Апрель"/>
    <x v="4"/>
    <s v="Ликер"/>
    <s v="Голландия"/>
    <s v="Абрикосовый"/>
    <x v="485"/>
  </r>
  <r>
    <x v="4"/>
    <s v="Апрель"/>
    <x v="4"/>
    <s v="Ликер"/>
    <s v="Голландия"/>
    <s v="Банановый"/>
    <x v="486"/>
  </r>
  <r>
    <x v="4"/>
    <s v="Апрель"/>
    <x v="4"/>
    <s v="Ликер"/>
    <s v="Голландия"/>
    <s v="Вишневый"/>
    <x v="76"/>
  </r>
  <r>
    <x v="4"/>
    <s v="Апрель"/>
    <x v="4"/>
    <s v="Ликер"/>
    <s v="Голландия"/>
    <s v="Какао"/>
    <x v="487"/>
  </r>
  <r>
    <x v="4"/>
    <s v="Апрель"/>
    <x v="4"/>
    <s v="Ликер"/>
    <s v="Голландия"/>
    <s v="Кокосовый"/>
    <x v="346"/>
  </r>
  <r>
    <x v="4"/>
    <s v="Апрель"/>
    <x v="4"/>
    <s v="Ликер"/>
    <s v="Великобритания"/>
    <s v="Малибу"/>
    <x v="488"/>
  </r>
  <r>
    <x v="4"/>
    <s v="Апрель"/>
    <x v="4"/>
    <s v="Ликер"/>
    <s v="Великобритания"/>
    <s v="Драмбуи"/>
    <x v="489"/>
  </r>
  <r>
    <x v="4"/>
    <s v="Апрель"/>
    <x v="4"/>
    <s v="Ликер"/>
    <s v="Италия"/>
    <s v="Джандуйа Шоколадный "/>
    <x v="490"/>
  </r>
  <r>
    <x v="4"/>
    <s v="Апрель"/>
    <x v="4"/>
    <s v="Ликер"/>
    <s v="Италия"/>
    <s v="Лимончелло"/>
    <x v="491"/>
  </r>
  <r>
    <x v="4"/>
    <s v="Апрель"/>
    <x v="4"/>
    <s v="Ликер"/>
    <s v="Италия"/>
    <s v="Самбука Ди Канале "/>
    <x v="132"/>
  </r>
  <r>
    <x v="4"/>
    <s v="Апрель"/>
    <x v="4"/>
    <s v="Ликер"/>
    <s v="Италия"/>
    <s v="Соренто"/>
    <x v="492"/>
  </r>
  <r>
    <x v="5"/>
    <s v="Май"/>
    <x v="1"/>
    <s v="Водка"/>
    <s v="Россия"/>
    <s v="Беленькая"/>
    <x v="139"/>
  </r>
  <r>
    <x v="5"/>
    <s v="Май"/>
    <x v="1"/>
    <s v="Водка"/>
    <s v="Россия"/>
    <s v="Мягков"/>
    <x v="51"/>
  </r>
  <r>
    <x v="5"/>
    <s v="Май"/>
    <x v="1"/>
    <s v="Водка"/>
    <s v="Россия"/>
    <s v="Русский лед"/>
    <x v="265"/>
  </r>
  <r>
    <x v="5"/>
    <s v="Май"/>
    <x v="1"/>
    <s v="Водка"/>
    <s v="Россия"/>
    <s v="Аврора"/>
    <x v="493"/>
  </r>
  <r>
    <x v="5"/>
    <s v="Май"/>
    <x v="1"/>
    <s v="Водка"/>
    <s v="Россия"/>
    <s v="Русский стандарт"/>
    <x v="100"/>
  </r>
  <r>
    <x v="5"/>
    <s v="Май"/>
    <x v="1"/>
    <s v="Водка"/>
    <s v="Россия"/>
    <s v="Славянская"/>
    <x v="274"/>
  </r>
  <r>
    <x v="5"/>
    <s v="Май"/>
    <x v="1"/>
    <s v="Водка"/>
    <s v="Швеция"/>
    <s v="Абсолют Цитрон"/>
    <x v="53"/>
  </r>
  <r>
    <x v="5"/>
    <s v="Май"/>
    <x v="1"/>
    <s v="Водка"/>
    <s v="Швеция"/>
    <s v="Абсолют Мандарин"/>
    <x v="267"/>
  </r>
  <r>
    <x v="5"/>
    <s v="Май"/>
    <x v="1"/>
    <s v="Водка"/>
    <s v="Украина"/>
    <s v="Благофф"/>
    <x v="78"/>
  </r>
  <r>
    <x v="5"/>
    <s v="Май"/>
    <x v="1"/>
    <s v="Водка"/>
    <s v="Украина"/>
    <s v="Хортица"/>
    <x v="25"/>
  </r>
  <r>
    <x v="5"/>
    <s v="Май"/>
    <x v="1"/>
    <s v="Водка"/>
    <s v="Украина"/>
    <s v="Екатеринослав"/>
    <x v="16"/>
  </r>
  <r>
    <x v="5"/>
    <s v="Май"/>
    <x v="1"/>
    <s v="Водка"/>
    <s v="Украина"/>
    <s v="Украинская пшеница"/>
    <x v="33"/>
  </r>
  <r>
    <x v="5"/>
    <s v="Май"/>
    <x v="1"/>
    <s v="Водка"/>
    <s v="Украина"/>
    <s v="Немирофф"/>
    <x v="3"/>
  </r>
  <r>
    <x v="5"/>
    <s v="Май"/>
    <x v="1"/>
    <s v="Водка"/>
    <s v="Украина"/>
    <s v="Медовая"/>
    <x v="494"/>
  </r>
  <r>
    <x v="5"/>
    <s v="Май"/>
    <x v="1"/>
    <s v="Коньяк"/>
    <s v="Франция"/>
    <s v="Дор Голд"/>
    <x v="265"/>
  </r>
  <r>
    <x v="5"/>
    <s v="Май"/>
    <x v="1"/>
    <s v="Коньяк"/>
    <s v="Франция"/>
    <s v="Дор Легенд"/>
    <x v="274"/>
  </r>
  <r>
    <x v="5"/>
    <s v="Май"/>
    <x v="1"/>
    <s v="Коньяк"/>
    <s v="Франция"/>
    <s v="Готье"/>
    <x v="389"/>
  </r>
  <r>
    <x v="5"/>
    <s v="Май"/>
    <x v="1"/>
    <s v="Коньяк"/>
    <s v="Франция"/>
    <s v="Делямэн"/>
    <x v="390"/>
  </r>
  <r>
    <x v="5"/>
    <s v="Май"/>
    <x v="1"/>
    <s v="Коньяк"/>
    <s v="Франция"/>
    <s v="Жан Фийу"/>
    <x v="271"/>
  </r>
  <r>
    <x v="5"/>
    <s v="Май"/>
    <x v="1"/>
    <s v="Коньяк"/>
    <s v="Армения"/>
    <s v="Арарат"/>
    <x v="135"/>
  </r>
  <r>
    <x v="5"/>
    <s v="Май"/>
    <x v="1"/>
    <s v="Коньяк"/>
    <s v="Армения"/>
    <s v="Ахтамар"/>
    <x v="78"/>
  </r>
  <r>
    <x v="5"/>
    <s v="Май"/>
    <x v="1"/>
    <s v="Коньяк"/>
    <s v="Армения"/>
    <s v="Васпуракан"/>
    <x v="133"/>
  </r>
  <r>
    <x v="5"/>
    <s v="Май"/>
    <x v="1"/>
    <s v="Коньяк"/>
    <s v="Армения"/>
    <s v="Отборный"/>
    <x v="272"/>
  </r>
  <r>
    <x v="5"/>
    <s v="Май"/>
    <x v="1"/>
    <s v="Коньяк"/>
    <s v="Армения"/>
    <s v="Герард"/>
    <x v="51"/>
  </r>
  <r>
    <x v="5"/>
    <s v="Май"/>
    <x v="1"/>
    <s v="Коньяк"/>
    <s v="Армения"/>
    <s v="Ной Араспел"/>
    <x v="135"/>
  </r>
  <r>
    <x v="5"/>
    <s v="Май"/>
    <x v="1"/>
    <s v="Коньяк"/>
    <s v="Россия"/>
    <s v="Бержерак"/>
    <x v="78"/>
  </r>
  <r>
    <x v="5"/>
    <s v="Май"/>
    <x v="1"/>
    <s v="Коньяк"/>
    <s v="Россия"/>
    <s v="Золотые купола"/>
    <x v="388"/>
  </r>
  <r>
    <x v="5"/>
    <s v="Май"/>
    <x v="1"/>
    <s v="Коньяк"/>
    <s v="Россия"/>
    <s v="Старый город"/>
    <x v="495"/>
  </r>
  <r>
    <x v="5"/>
    <s v="Май"/>
    <x v="1"/>
    <s v="Коньяк"/>
    <s v="Россия"/>
    <s v="Демидов"/>
    <x v="55"/>
  </r>
  <r>
    <x v="5"/>
    <s v="Май"/>
    <x v="1"/>
    <s v="Виски"/>
    <s v="Шотландия"/>
    <s v="Бруклади Рокос"/>
    <x v="496"/>
  </r>
  <r>
    <x v="5"/>
    <s v="Май"/>
    <x v="1"/>
    <s v="Виски"/>
    <s v="Шотландия"/>
    <s v="Гленморанджи"/>
    <x v="147"/>
  </r>
  <r>
    <x v="5"/>
    <s v="Май"/>
    <x v="1"/>
    <s v="Виски"/>
    <s v="Шотландия"/>
    <s v="Джонни Уокер"/>
    <x v="497"/>
  </r>
  <r>
    <x v="5"/>
    <s v="Май"/>
    <x v="1"/>
    <s v="Виски"/>
    <s v="Шотландия"/>
    <s v="Аберлуа"/>
    <x v="498"/>
  </r>
  <r>
    <x v="5"/>
    <s v="Май"/>
    <x v="1"/>
    <s v="Виски"/>
    <s v="Ирландия"/>
    <s v="Бушмилс"/>
    <x v="499"/>
  </r>
  <r>
    <x v="5"/>
    <s v="Май"/>
    <x v="1"/>
    <s v="Виски"/>
    <s v="Ирландия"/>
    <s v="Грин Спот"/>
    <x v="500"/>
  </r>
  <r>
    <x v="5"/>
    <s v="Май"/>
    <x v="1"/>
    <s v="Виски"/>
    <s v="Ирландия"/>
    <s v="Джемесон"/>
    <x v="501"/>
  </r>
  <r>
    <x v="5"/>
    <s v="Май"/>
    <x v="1"/>
    <s v="Виски"/>
    <s v="Ирландия"/>
    <s v="Святой Патрик"/>
    <x v="502"/>
  </r>
  <r>
    <x v="5"/>
    <s v="Май"/>
    <x v="1"/>
    <s v="Виски"/>
    <s v="США"/>
    <s v="Букерс"/>
    <x v="503"/>
  </r>
  <r>
    <x v="5"/>
    <s v="Май"/>
    <x v="1"/>
    <s v="Виски"/>
    <s v="США"/>
    <s v="Джек Дениелс"/>
    <x v="427"/>
  </r>
  <r>
    <x v="5"/>
    <s v="Май"/>
    <x v="1"/>
    <s v="Виски"/>
    <s v="США"/>
    <s v="Джим Бим"/>
    <x v="442"/>
  </r>
  <r>
    <x v="5"/>
    <s v="Май"/>
    <x v="1"/>
    <s v="Виски"/>
    <s v="США"/>
    <s v="Канадиан"/>
    <x v="369"/>
  </r>
  <r>
    <x v="5"/>
    <s v="Май"/>
    <x v="1"/>
    <s v="Виски"/>
    <s v="США"/>
    <s v="Кентукки"/>
    <x v="8"/>
  </r>
  <r>
    <x v="5"/>
    <s v="Май"/>
    <x v="1"/>
    <s v="Виски"/>
    <s v="США"/>
    <s v="Вудфорд"/>
    <x v="504"/>
  </r>
  <r>
    <x v="5"/>
    <s v="Май"/>
    <x v="1"/>
    <s v="Ликер"/>
    <s v="Голландия"/>
    <s v="Абрикосовый"/>
    <x v="283"/>
  </r>
  <r>
    <x v="5"/>
    <s v="Май"/>
    <x v="1"/>
    <s v="Ликер"/>
    <s v="Голландия"/>
    <s v="Банановый"/>
    <x v="77"/>
  </r>
  <r>
    <x v="5"/>
    <s v="Май"/>
    <x v="1"/>
    <s v="Ликер"/>
    <s v="Голландия"/>
    <s v="Вишневый"/>
    <x v="266"/>
  </r>
  <r>
    <x v="5"/>
    <s v="Май"/>
    <x v="1"/>
    <s v="Ликер"/>
    <s v="Голландия"/>
    <s v="Какао"/>
    <x v="242"/>
  </r>
  <r>
    <x v="5"/>
    <s v="Май"/>
    <x v="1"/>
    <s v="Ликер"/>
    <s v="Голландия"/>
    <s v="Кокосовый"/>
    <x v="505"/>
  </r>
  <r>
    <x v="5"/>
    <s v="Май"/>
    <x v="1"/>
    <s v="Ликер"/>
    <s v="Великобритания"/>
    <s v="Малибу"/>
    <x v="506"/>
  </r>
  <r>
    <x v="5"/>
    <s v="Май"/>
    <x v="1"/>
    <s v="Ликер"/>
    <s v="Великобритания"/>
    <s v="Драмбуи"/>
    <x v="507"/>
  </r>
  <r>
    <x v="5"/>
    <s v="Май"/>
    <x v="1"/>
    <s v="Ликер"/>
    <s v="Италия"/>
    <s v="Джандуйа Шоколадный "/>
    <x v="67"/>
  </r>
  <r>
    <x v="5"/>
    <s v="Май"/>
    <x v="1"/>
    <s v="Ликер"/>
    <s v="Италия"/>
    <s v="Лимончелло"/>
    <x v="508"/>
  </r>
  <r>
    <x v="5"/>
    <s v="Май"/>
    <x v="1"/>
    <s v="Ликер"/>
    <s v="Италия"/>
    <s v="Самбука Ди Канале "/>
    <x v="509"/>
  </r>
  <r>
    <x v="5"/>
    <s v="Май"/>
    <x v="1"/>
    <s v="Ликер"/>
    <s v="Италия"/>
    <s v="Соренто"/>
    <x v="202"/>
  </r>
  <r>
    <x v="5"/>
    <s v="Май"/>
    <x v="2"/>
    <s v="Водка"/>
    <s v="Россия"/>
    <s v="Беленькая"/>
    <x v="309"/>
  </r>
  <r>
    <x v="5"/>
    <s v="Май"/>
    <x v="2"/>
    <s v="Водка"/>
    <s v="Россия"/>
    <s v="Мягков"/>
    <x v="510"/>
  </r>
  <r>
    <x v="5"/>
    <s v="Май"/>
    <x v="2"/>
    <s v="Водка"/>
    <s v="Россия"/>
    <s v="Русский лед"/>
    <x v="243"/>
  </r>
  <r>
    <x v="5"/>
    <s v="Май"/>
    <x v="2"/>
    <s v="Водка"/>
    <s v="Россия"/>
    <s v="Аврора"/>
    <x v="37"/>
  </r>
  <r>
    <x v="5"/>
    <s v="Май"/>
    <x v="2"/>
    <s v="Водка"/>
    <s v="Россия"/>
    <s v="Русский стандарт"/>
    <x v="511"/>
  </r>
  <r>
    <x v="5"/>
    <s v="Май"/>
    <x v="2"/>
    <s v="Водка"/>
    <s v="Россия"/>
    <s v="Славянская"/>
    <x v="512"/>
  </r>
  <r>
    <x v="5"/>
    <s v="Май"/>
    <x v="2"/>
    <s v="Водка"/>
    <s v="Швеция"/>
    <s v="Абсолют Цитрон"/>
    <x v="511"/>
  </r>
  <r>
    <x v="5"/>
    <s v="Май"/>
    <x v="2"/>
    <s v="Водка"/>
    <s v="Швеция"/>
    <s v="Абсолют Мандарин"/>
    <x v="513"/>
  </r>
  <r>
    <x v="5"/>
    <s v="Май"/>
    <x v="2"/>
    <s v="Водка"/>
    <s v="Украина"/>
    <s v="Благофф"/>
    <x v="514"/>
  </r>
  <r>
    <x v="5"/>
    <s v="Май"/>
    <x v="2"/>
    <s v="Водка"/>
    <s v="Украина"/>
    <s v="Хортица"/>
    <x v="54"/>
  </r>
  <r>
    <x v="5"/>
    <s v="Май"/>
    <x v="2"/>
    <s v="Водка"/>
    <s v="Украина"/>
    <s v="Екатеринослав"/>
    <x v="515"/>
  </r>
  <r>
    <x v="5"/>
    <s v="Май"/>
    <x v="2"/>
    <s v="Водка"/>
    <s v="Украина"/>
    <s v="Украинская пшеница"/>
    <x v="157"/>
  </r>
  <r>
    <x v="5"/>
    <s v="Май"/>
    <x v="2"/>
    <s v="Водка"/>
    <s v="Украина"/>
    <s v="Немирофф"/>
    <x v="266"/>
  </r>
  <r>
    <x v="5"/>
    <s v="Май"/>
    <x v="2"/>
    <s v="Водка"/>
    <s v="Украина"/>
    <s v="Медовая"/>
    <x v="516"/>
  </r>
  <r>
    <x v="5"/>
    <s v="Май"/>
    <x v="2"/>
    <s v="Коньяк"/>
    <s v="Франция"/>
    <s v="Дор Голд"/>
    <x v="517"/>
  </r>
  <r>
    <x v="5"/>
    <s v="Май"/>
    <x v="2"/>
    <s v="Коньяк"/>
    <s v="Франция"/>
    <s v="Дор Легенд"/>
    <x v="518"/>
  </r>
  <r>
    <x v="5"/>
    <s v="Май"/>
    <x v="2"/>
    <s v="Коньяк"/>
    <s v="Франция"/>
    <s v="Готье"/>
    <x v="158"/>
  </r>
  <r>
    <x v="5"/>
    <s v="Май"/>
    <x v="2"/>
    <s v="Коньяк"/>
    <s v="Франция"/>
    <s v="Делямэн"/>
    <x v="72"/>
  </r>
  <r>
    <x v="5"/>
    <s v="Май"/>
    <x v="2"/>
    <s v="Коньяк"/>
    <s v="Франция"/>
    <s v="Жан Фийу"/>
    <x v="519"/>
  </r>
  <r>
    <x v="5"/>
    <s v="Май"/>
    <x v="2"/>
    <s v="Коньяк"/>
    <s v="Армения"/>
    <s v="Арарат"/>
    <x v="520"/>
  </r>
  <r>
    <x v="5"/>
    <s v="Май"/>
    <x v="2"/>
    <s v="Коньяк"/>
    <s v="Армения"/>
    <s v="Ахтамар"/>
    <x v="521"/>
  </r>
  <r>
    <x v="5"/>
    <s v="Май"/>
    <x v="2"/>
    <s v="Коньяк"/>
    <s v="Армения"/>
    <s v="Васпуракан"/>
    <x v="522"/>
  </r>
  <r>
    <x v="5"/>
    <s v="Май"/>
    <x v="2"/>
    <s v="Коньяк"/>
    <s v="Армения"/>
    <s v="Отборный"/>
    <x v="11"/>
  </r>
  <r>
    <x v="5"/>
    <s v="Май"/>
    <x v="2"/>
    <s v="Коньяк"/>
    <s v="Армения"/>
    <s v="Герард"/>
    <x v="523"/>
  </r>
  <r>
    <x v="5"/>
    <s v="Май"/>
    <x v="2"/>
    <s v="Коньяк"/>
    <s v="Армения"/>
    <s v="Ной Араспел"/>
    <x v="311"/>
  </r>
  <r>
    <x v="5"/>
    <s v="Май"/>
    <x v="2"/>
    <s v="Коньяк"/>
    <s v="Россия"/>
    <s v="Бержерак"/>
    <x v="303"/>
  </r>
  <r>
    <x v="5"/>
    <s v="Май"/>
    <x v="2"/>
    <s v="Коньяк"/>
    <s v="Россия"/>
    <s v="Золотые купола"/>
    <x v="524"/>
  </r>
  <r>
    <x v="5"/>
    <s v="Май"/>
    <x v="2"/>
    <s v="Коньяк"/>
    <s v="Россия"/>
    <s v="Старый город"/>
    <x v="525"/>
  </r>
  <r>
    <x v="5"/>
    <s v="Май"/>
    <x v="2"/>
    <s v="Коньяк"/>
    <s v="Россия"/>
    <s v="Демидов"/>
    <x v="294"/>
  </r>
  <r>
    <x v="5"/>
    <s v="Май"/>
    <x v="2"/>
    <s v="Виски"/>
    <s v="Шотландия"/>
    <s v="Бруклади Рокос"/>
    <x v="125"/>
  </r>
  <r>
    <x v="5"/>
    <s v="Май"/>
    <x v="2"/>
    <s v="Виски"/>
    <s v="Шотландия"/>
    <s v="Гленморанджи"/>
    <x v="526"/>
  </r>
  <r>
    <x v="5"/>
    <s v="Май"/>
    <x v="2"/>
    <s v="Виски"/>
    <s v="Шотландия"/>
    <s v="Джонни Уокер"/>
    <x v="166"/>
  </r>
  <r>
    <x v="5"/>
    <s v="Май"/>
    <x v="2"/>
    <s v="Виски"/>
    <s v="Ирландия"/>
    <s v="Бушмилс"/>
    <x v="527"/>
  </r>
  <r>
    <x v="5"/>
    <s v="Май"/>
    <x v="2"/>
    <s v="Виски"/>
    <s v="Ирландия"/>
    <s v="Грин Спот"/>
    <x v="134"/>
  </r>
  <r>
    <x v="5"/>
    <s v="Май"/>
    <x v="2"/>
    <s v="Виски"/>
    <s v="Ирландия"/>
    <s v="Джемесон"/>
    <x v="528"/>
  </r>
  <r>
    <x v="5"/>
    <s v="Май"/>
    <x v="2"/>
    <s v="Виски"/>
    <s v="Ирландия"/>
    <s v="Святой Патрик"/>
    <x v="128"/>
  </r>
  <r>
    <x v="5"/>
    <s v="Май"/>
    <x v="2"/>
    <s v="Виски"/>
    <s v="США"/>
    <s v="Букерс"/>
    <x v="529"/>
  </r>
  <r>
    <x v="5"/>
    <s v="Май"/>
    <x v="2"/>
    <s v="Виски"/>
    <s v="США"/>
    <s v="Джек Дениелс"/>
    <x v="512"/>
  </r>
  <r>
    <x v="5"/>
    <s v="Май"/>
    <x v="2"/>
    <s v="Виски"/>
    <s v="США"/>
    <s v="Джим Бим"/>
    <x v="384"/>
  </r>
  <r>
    <x v="5"/>
    <s v="Май"/>
    <x v="2"/>
    <s v="Виски"/>
    <s v="США"/>
    <s v="Канадиан"/>
    <x v="530"/>
  </r>
  <r>
    <x v="5"/>
    <s v="Май"/>
    <x v="2"/>
    <s v="Виски"/>
    <s v="США"/>
    <s v="Кентукки"/>
    <x v="531"/>
  </r>
  <r>
    <x v="5"/>
    <s v="Май"/>
    <x v="2"/>
    <s v="Виски"/>
    <s v="США"/>
    <s v="Вудфорд"/>
    <x v="80"/>
  </r>
  <r>
    <x v="5"/>
    <s v="Май"/>
    <x v="2"/>
    <s v="Ликер"/>
    <s v="Голландия"/>
    <s v="Абрикосовый"/>
    <x v="213"/>
  </r>
  <r>
    <x v="5"/>
    <s v="Май"/>
    <x v="2"/>
    <s v="Ликер"/>
    <s v="Голландия"/>
    <s v="Банановый"/>
    <x v="409"/>
  </r>
  <r>
    <x v="5"/>
    <s v="Май"/>
    <x v="2"/>
    <s v="Ликер"/>
    <s v="Голландия"/>
    <s v="Вишневый"/>
    <x v="128"/>
  </r>
  <r>
    <x v="5"/>
    <s v="Май"/>
    <x v="2"/>
    <s v="Ликер"/>
    <s v="Голландия"/>
    <s v="Какао"/>
    <x v="532"/>
  </r>
  <r>
    <x v="5"/>
    <s v="Май"/>
    <x v="2"/>
    <s v="Ликер"/>
    <s v="Голландия"/>
    <s v="Кокосовый"/>
    <x v="34"/>
  </r>
  <r>
    <x v="5"/>
    <s v="Май"/>
    <x v="2"/>
    <s v="Ликер"/>
    <s v="Великобритания"/>
    <s v="Малибу"/>
    <x v="533"/>
  </r>
  <r>
    <x v="5"/>
    <s v="Май"/>
    <x v="2"/>
    <s v="Ликер"/>
    <s v="Великобритания"/>
    <s v="Драмбуи"/>
    <x v="228"/>
  </r>
  <r>
    <x v="5"/>
    <s v="Май"/>
    <x v="2"/>
    <s v="Ликер"/>
    <s v="Италия"/>
    <s v="Джандуйа Шоколадный "/>
    <x v="534"/>
  </r>
  <r>
    <x v="5"/>
    <s v="Май"/>
    <x v="2"/>
    <s v="Ликер"/>
    <s v="Италия"/>
    <s v="Лимончелло"/>
    <x v="266"/>
  </r>
  <r>
    <x v="5"/>
    <s v="Май"/>
    <x v="2"/>
    <s v="Ликер"/>
    <s v="Италия"/>
    <s v="Самбука Ди Канале "/>
    <x v="480"/>
  </r>
  <r>
    <x v="5"/>
    <s v="Май"/>
    <x v="2"/>
    <s v="Ликер"/>
    <s v="Италия"/>
    <s v="Соренто"/>
    <x v="371"/>
  </r>
  <r>
    <x v="5"/>
    <s v="Май"/>
    <x v="3"/>
    <s v="Водка"/>
    <s v="Россия"/>
    <s v="Беленькая"/>
    <x v="399"/>
  </r>
  <r>
    <x v="5"/>
    <s v="Май"/>
    <x v="3"/>
    <s v="Водка"/>
    <s v="Россия"/>
    <s v="Мягков"/>
    <x v="28"/>
  </r>
  <r>
    <x v="5"/>
    <s v="Май"/>
    <x v="3"/>
    <s v="Водка"/>
    <s v="Россия"/>
    <s v="Русский лед"/>
    <x v="535"/>
  </r>
  <r>
    <x v="5"/>
    <s v="Май"/>
    <x v="3"/>
    <s v="Водка"/>
    <s v="Россия"/>
    <s v="Аврора"/>
    <x v="7"/>
  </r>
  <r>
    <x v="5"/>
    <s v="Май"/>
    <x v="3"/>
    <s v="Водка"/>
    <s v="Россия"/>
    <s v="Русский стандарт"/>
    <x v="536"/>
  </r>
  <r>
    <x v="5"/>
    <s v="Май"/>
    <x v="3"/>
    <s v="Водка"/>
    <s v="Россия"/>
    <s v="Славянская"/>
    <x v="537"/>
  </r>
  <r>
    <x v="5"/>
    <s v="Май"/>
    <x v="3"/>
    <s v="Водка"/>
    <s v="Швеция"/>
    <s v="Абсолют Цитрон"/>
    <x v="538"/>
  </r>
  <r>
    <x v="5"/>
    <s v="Май"/>
    <x v="3"/>
    <s v="Водка"/>
    <s v="Швеция"/>
    <s v="Абсолют Мандарин"/>
    <x v="273"/>
  </r>
  <r>
    <x v="5"/>
    <s v="Май"/>
    <x v="3"/>
    <s v="Водка"/>
    <s v="Украина"/>
    <s v="Благофф"/>
    <x v="349"/>
  </r>
  <r>
    <x v="5"/>
    <s v="Май"/>
    <x v="3"/>
    <s v="Водка"/>
    <s v="Украина"/>
    <s v="Хортица"/>
    <x v="88"/>
  </r>
  <r>
    <x v="5"/>
    <s v="Май"/>
    <x v="3"/>
    <s v="Водка"/>
    <s v="Украина"/>
    <s v="Екатеринослав"/>
    <x v="539"/>
  </r>
  <r>
    <x v="5"/>
    <s v="Май"/>
    <x v="3"/>
    <s v="Водка"/>
    <s v="Украина"/>
    <s v="Украинская пшеница"/>
    <x v="132"/>
  </r>
  <r>
    <x v="5"/>
    <s v="Май"/>
    <x v="3"/>
    <s v="Водка"/>
    <s v="Украина"/>
    <s v="Немирофф"/>
    <x v="159"/>
  </r>
  <r>
    <x v="5"/>
    <s v="Май"/>
    <x v="3"/>
    <s v="Водка"/>
    <s v="Украина"/>
    <s v="Медовая"/>
    <x v="301"/>
  </r>
  <r>
    <x v="5"/>
    <s v="Май"/>
    <x v="3"/>
    <s v="Коньяк"/>
    <s v="Франция"/>
    <s v="Дор Голд"/>
    <x v="47"/>
  </r>
  <r>
    <x v="5"/>
    <s v="Май"/>
    <x v="3"/>
    <s v="Коньяк"/>
    <s v="Франция"/>
    <s v="Дор Легенд"/>
    <x v="315"/>
  </r>
  <r>
    <x v="5"/>
    <s v="Май"/>
    <x v="3"/>
    <s v="Коньяк"/>
    <s v="Франция"/>
    <s v="Готье"/>
    <x v="311"/>
  </r>
  <r>
    <x v="5"/>
    <s v="Май"/>
    <x v="3"/>
    <s v="Коньяк"/>
    <s v="Франция"/>
    <s v="Делямэн"/>
    <x v="540"/>
  </r>
  <r>
    <x v="5"/>
    <s v="Май"/>
    <x v="3"/>
    <s v="Коньяк"/>
    <s v="Франция"/>
    <s v="Жан Фийу"/>
    <x v="425"/>
  </r>
  <r>
    <x v="5"/>
    <s v="Май"/>
    <x v="3"/>
    <s v="Коньяк"/>
    <s v="Армения"/>
    <s v="Арарат"/>
    <x v="292"/>
  </r>
  <r>
    <x v="5"/>
    <s v="Май"/>
    <x v="3"/>
    <s v="Коньяк"/>
    <s v="Армения"/>
    <s v="Ахтамар"/>
    <x v="541"/>
  </r>
  <r>
    <x v="5"/>
    <s v="Май"/>
    <x v="3"/>
    <s v="Коньяк"/>
    <s v="Армения"/>
    <s v="Васпуракан"/>
    <x v="336"/>
  </r>
  <r>
    <x v="5"/>
    <s v="Май"/>
    <x v="3"/>
    <s v="Коньяк"/>
    <s v="Армения"/>
    <s v="Отборный"/>
    <x v="542"/>
  </r>
  <r>
    <x v="5"/>
    <s v="Май"/>
    <x v="3"/>
    <s v="Коньяк"/>
    <s v="Армения"/>
    <s v="Герард"/>
    <x v="472"/>
  </r>
  <r>
    <x v="5"/>
    <s v="Май"/>
    <x v="3"/>
    <s v="Коньяк"/>
    <s v="Армения"/>
    <s v="Ной Араспел"/>
    <x v="543"/>
  </r>
  <r>
    <x v="5"/>
    <s v="Май"/>
    <x v="3"/>
    <s v="Коньяк"/>
    <s v="Россия"/>
    <s v="Бержерак"/>
    <x v="427"/>
  </r>
  <r>
    <x v="5"/>
    <s v="Май"/>
    <x v="3"/>
    <s v="Коньяк"/>
    <s v="Россия"/>
    <s v="Золотые купола"/>
    <x v="544"/>
  </r>
  <r>
    <x v="5"/>
    <s v="Май"/>
    <x v="3"/>
    <s v="Коньяк"/>
    <s v="Россия"/>
    <s v="Старый город"/>
    <x v="163"/>
  </r>
  <r>
    <x v="5"/>
    <s v="Май"/>
    <x v="3"/>
    <s v="Коньяк"/>
    <s v="Россия"/>
    <s v="Демидов"/>
    <x v="545"/>
  </r>
  <r>
    <x v="5"/>
    <s v="Май"/>
    <x v="3"/>
    <s v="Виски"/>
    <s v="Шотландия"/>
    <s v="Бруклади Рокос"/>
    <x v="121"/>
  </r>
  <r>
    <x v="5"/>
    <s v="Май"/>
    <x v="3"/>
    <s v="Виски"/>
    <s v="Шотландия"/>
    <s v="Гленморанджи"/>
    <x v="306"/>
  </r>
  <r>
    <x v="5"/>
    <s v="Май"/>
    <x v="3"/>
    <s v="Виски"/>
    <s v="Шотландия"/>
    <s v="Джонни Уокер"/>
    <x v="546"/>
  </r>
  <r>
    <x v="5"/>
    <s v="Май"/>
    <x v="3"/>
    <s v="Виски"/>
    <s v="Шотландия"/>
    <s v="Аберлуа"/>
    <x v="102"/>
  </r>
  <r>
    <x v="5"/>
    <s v="Май"/>
    <x v="3"/>
    <s v="Виски"/>
    <s v="Ирландия"/>
    <s v="Бушмилс"/>
    <x v="387"/>
  </r>
  <r>
    <x v="5"/>
    <s v="Май"/>
    <x v="3"/>
    <s v="Виски"/>
    <s v="Ирландия"/>
    <s v="Грин Спот"/>
    <x v="57"/>
  </r>
  <r>
    <x v="5"/>
    <s v="Май"/>
    <x v="3"/>
    <s v="Виски"/>
    <s v="Ирландия"/>
    <s v="Джемесон"/>
    <x v="535"/>
  </r>
  <r>
    <x v="5"/>
    <s v="Май"/>
    <x v="3"/>
    <s v="Виски"/>
    <s v="Ирландия"/>
    <s v="Святой Патрик"/>
    <x v="547"/>
  </r>
  <r>
    <x v="5"/>
    <s v="Май"/>
    <x v="3"/>
    <s v="Виски"/>
    <s v="США"/>
    <s v="Букерс"/>
    <x v="531"/>
  </r>
  <r>
    <x v="5"/>
    <s v="Май"/>
    <x v="3"/>
    <s v="Виски"/>
    <s v="США"/>
    <s v="Джек Дениелс"/>
    <x v="548"/>
  </r>
  <r>
    <x v="5"/>
    <s v="Май"/>
    <x v="3"/>
    <s v="Виски"/>
    <s v="США"/>
    <s v="Джим Бим"/>
    <x v="463"/>
  </r>
  <r>
    <x v="5"/>
    <s v="Май"/>
    <x v="3"/>
    <s v="Виски"/>
    <s v="США"/>
    <s v="Канадиан"/>
    <x v="549"/>
  </r>
  <r>
    <x v="5"/>
    <s v="Май"/>
    <x v="3"/>
    <s v="Виски"/>
    <s v="США"/>
    <s v="Кентукки"/>
    <x v="236"/>
  </r>
  <r>
    <x v="5"/>
    <s v="Май"/>
    <x v="3"/>
    <s v="Виски"/>
    <s v="США"/>
    <s v="Вудфорд"/>
    <x v="65"/>
  </r>
  <r>
    <x v="5"/>
    <s v="Май"/>
    <x v="3"/>
    <s v="Ликер"/>
    <s v="Голландия"/>
    <s v="Абрикосовый"/>
    <x v="21"/>
  </r>
  <r>
    <x v="5"/>
    <s v="Май"/>
    <x v="3"/>
    <s v="Ликер"/>
    <s v="Голландия"/>
    <s v="Банановый"/>
    <x v="550"/>
  </r>
  <r>
    <x v="5"/>
    <s v="Май"/>
    <x v="3"/>
    <s v="Ликер"/>
    <s v="Голландия"/>
    <s v="Вишневый"/>
    <x v="349"/>
  </r>
  <r>
    <x v="5"/>
    <s v="Май"/>
    <x v="3"/>
    <s v="Ликер"/>
    <s v="Голландия"/>
    <s v="Какао"/>
    <x v="52"/>
  </r>
  <r>
    <x v="5"/>
    <s v="Май"/>
    <x v="3"/>
    <s v="Ликер"/>
    <s v="Голландия"/>
    <s v="Кокосовый"/>
    <x v="551"/>
  </r>
  <r>
    <x v="5"/>
    <s v="Май"/>
    <x v="3"/>
    <s v="Ликер"/>
    <s v="Великобритания"/>
    <s v="Малибу"/>
    <x v="552"/>
  </r>
  <r>
    <x v="5"/>
    <s v="Май"/>
    <x v="3"/>
    <s v="Ликер"/>
    <s v="Великобритания"/>
    <s v="Драмбуи"/>
    <x v="225"/>
  </r>
  <r>
    <x v="5"/>
    <s v="Май"/>
    <x v="3"/>
    <s v="Ликер"/>
    <s v="Италия"/>
    <s v="Джандуйа Шоколадный "/>
    <x v="553"/>
  </r>
  <r>
    <x v="5"/>
    <s v="Май"/>
    <x v="3"/>
    <s v="Ликер"/>
    <s v="Италия"/>
    <s v="Лимончелло"/>
    <x v="554"/>
  </r>
  <r>
    <x v="5"/>
    <s v="Май"/>
    <x v="3"/>
    <s v="Ликер"/>
    <s v="Италия"/>
    <s v="Самбука Ди Канале "/>
    <x v="555"/>
  </r>
  <r>
    <x v="5"/>
    <s v="Май"/>
    <x v="3"/>
    <s v="Ликер"/>
    <s v="Италия"/>
    <s v="Соренто"/>
    <x v="112"/>
  </r>
  <r>
    <x v="5"/>
    <s v="Май"/>
    <x v="4"/>
    <s v="Водка"/>
    <s v="Россия"/>
    <s v="Беленькая"/>
    <x v="406"/>
  </r>
  <r>
    <x v="5"/>
    <s v="Май"/>
    <x v="4"/>
    <s v="Водка"/>
    <s v="Россия"/>
    <s v="Мягков"/>
    <x v="520"/>
  </r>
  <r>
    <x v="5"/>
    <s v="Май"/>
    <x v="4"/>
    <s v="Водка"/>
    <s v="Россия"/>
    <s v="Русский лед"/>
    <x v="556"/>
  </r>
  <r>
    <x v="5"/>
    <s v="Май"/>
    <x v="4"/>
    <s v="Водка"/>
    <s v="Россия"/>
    <s v="Аврора"/>
    <x v="557"/>
  </r>
  <r>
    <x v="5"/>
    <s v="Май"/>
    <x v="4"/>
    <s v="Водка"/>
    <s v="Россия"/>
    <s v="Русский стандарт"/>
    <x v="558"/>
  </r>
  <r>
    <x v="5"/>
    <s v="Май"/>
    <x v="4"/>
    <s v="Водка"/>
    <s v="Россия"/>
    <s v="Славянская"/>
    <x v="559"/>
  </r>
  <r>
    <x v="5"/>
    <s v="Май"/>
    <x v="4"/>
    <s v="Водка"/>
    <s v="Швеция"/>
    <s v="Абсолют Цитрон"/>
    <x v="26"/>
  </r>
  <r>
    <x v="5"/>
    <s v="Май"/>
    <x v="4"/>
    <s v="Водка"/>
    <s v="Швеция"/>
    <s v="Абсолют Мандарин"/>
    <x v="89"/>
  </r>
  <r>
    <x v="5"/>
    <s v="Май"/>
    <x v="4"/>
    <s v="Водка"/>
    <s v="Украина"/>
    <s v="Благофф"/>
    <x v="560"/>
  </r>
  <r>
    <x v="5"/>
    <s v="Май"/>
    <x v="4"/>
    <s v="Водка"/>
    <s v="Украина"/>
    <s v="Хортица"/>
    <x v="561"/>
  </r>
  <r>
    <x v="5"/>
    <s v="Май"/>
    <x v="4"/>
    <s v="Водка"/>
    <s v="Украина"/>
    <s v="Екатеринослав"/>
    <x v="512"/>
  </r>
  <r>
    <x v="5"/>
    <s v="Май"/>
    <x v="4"/>
    <s v="Водка"/>
    <s v="Украина"/>
    <s v="Украинская пшеница"/>
    <x v="562"/>
  </r>
  <r>
    <x v="5"/>
    <s v="Май"/>
    <x v="4"/>
    <s v="Водка"/>
    <s v="Украина"/>
    <s v="Немирофф"/>
    <x v="563"/>
  </r>
  <r>
    <x v="5"/>
    <s v="Май"/>
    <x v="4"/>
    <s v="Водка"/>
    <s v="Украина"/>
    <s v="Медовая"/>
    <x v="444"/>
  </r>
  <r>
    <x v="5"/>
    <s v="Май"/>
    <x v="4"/>
    <s v="Коньяк"/>
    <s v="Франция"/>
    <s v="Дор Голд"/>
    <x v="564"/>
  </r>
  <r>
    <x v="5"/>
    <s v="Май"/>
    <x v="4"/>
    <s v="Коньяк"/>
    <s v="Франция"/>
    <s v="Дор Легенд"/>
    <x v="228"/>
  </r>
  <r>
    <x v="5"/>
    <s v="Май"/>
    <x v="4"/>
    <s v="Коньяк"/>
    <s v="Франция"/>
    <s v="Готье"/>
    <x v="553"/>
  </r>
  <r>
    <x v="5"/>
    <s v="Май"/>
    <x v="4"/>
    <s v="Коньяк"/>
    <s v="Франция"/>
    <s v="Делямэн"/>
    <x v="565"/>
  </r>
  <r>
    <x v="5"/>
    <s v="Май"/>
    <x v="4"/>
    <s v="Коньяк"/>
    <s v="Франция"/>
    <s v="Жан Фийу"/>
    <x v="566"/>
  </r>
  <r>
    <x v="5"/>
    <s v="Май"/>
    <x v="4"/>
    <s v="Коньяк"/>
    <s v="Армения"/>
    <s v="Арарат"/>
    <x v="343"/>
  </r>
  <r>
    <x v="5"/>
    <s v="Май"/>
    <x v="4"/>
    <s v="Коньяк"/>
    <s v="Армения"/>
    <s v="Ахтамар"/>
    <x v="259"/>
  </r>
  <r>
    <x v="5"/>
    <s v="Май"/>
    <x v="4"/>
    <s v="Коньяк"/>
    <s v="Армения"/>
    <s v="Васпуракан"/>
    <x v="72"/>
  </r>
  <r>
    <x v="5"/>
    <s v="Май"/>
    <x v="4"/>
    <s v="Коньяк"/>
    <s v="Армения"/>
    <s v="Отборный"/>
    <x v="567"/>
  </r>
  <r>
    <x v="5"/>
    <s v="Май"/>
    <x v="4"/>
    <s v="Коньяк"/>
    <s v="Армения"/>
    <s v="Герард"/>
    <x v="41"/>
  </r>
  <r>
    <x v="5"/>
    <s v="Май"/>
    <x v="4"/>
    <s v="Коньяк"/>
    <s v="Армения"/>
    <s v="Ной Араспел"/>
    <x v="568"/>
  </r>
  <r>
    <x v="5"/>
    <s v="Май"/>
    <x v="4"/>
    <s v="Коньяк"/>
    <s v="Россия"/>
    <s v="Бержерак"/>
    <x v="99"/>
  </r>
  <r>
    <x v="5"/>
    <s v="Май"/>
    <x v="4"/>
    <s v="Коньяк"/>
    <s v="Россия"/>
    <s v="Золотые купола"/>
    <x v="474"/>
  </r>
  <r>
    <x v="5"/>
    <s v="Май"/>
    <x v="4"/>
    <s v="Коньяк"/>
    <s v="Россия"/>
    <s v="Старый город"/>
    <x v="569"/>
  </r>
  <r>
    <x v="5"/>
    <s v="Май"/>
    <x v="4"/>
    <s v="Коньяк"/>
    <s v="Россия"/>
    <s v="Демидов"/>
    <x v="557"/>
  </r>
  <r>
    <x v="5"/>
    <s v="Май"/>
    <x v="4"/>
    <s v="Виски"/>
    <s v="Шотландия"/>
    <s v="Бруклади Рокос"/>
    <x v="570"/>
  </r>
  <r>
    <x v="5"/>
    <s v="Май"/>
    <x v="4"/>
    <s v="Виски"/>
    <s v="Шотландия"/>
    <s v="Гленморанджи"/>
    <x v="571"/>
  </r>
  <r>
    <x v="5"/>
    <s v="Май"/>
    <x v="4"/>
    <s v="Виски"/>
    <s v="Шотландия"/>
    <s v="Джонни Уокер"/>
    <x v="572"/>
  </r>
  <r>
    <x v="5"/>
    <s v="Май"/>
    <x v="4"/>
    <s v="Виски"/>
    <s v="Шотландия"/>
    <s v="Аберлуа"/>
    <x v="573"/>
  </r>
  <r>
    <x v="5"/>
    <s v="Май"/>
    <x v="4"/>
    <s v="Виски"/>
    <s v="Ирландия"/>
    <s v="Бушмилс"/>
    <x v="574"/>
  </r>
  <r>
    <x v="5"/>
    <s v="Май"/>
    <x v="4"/>
    <s v="Виски"/>
    <s v="Ирландия"/>
    <s v="Грин Спот"/>
    <x v="575"/>
  </r>
  <r>
    <x v="5"/>
    <s v="Май"/>
    <x v="4"/>
    <s v="Виски"/>
    <s v="Ирландия"/>
    <s v="Джемесон"/>
    <x v="241"/>
  </r>
  <r>
    <x v="5"/>
    <s v="Май"/>
    <x v="4"/>
    <s v="Виски"/>
    <s v="Ирландия"/>
    <s v="Святой Патрик"/>
    <x v="576"/>
  </r>
  <r>
    <x v="5"/>
    <s v="Май"/>
    <x v="4"/>
    <s v="Виски"/>
    <s v="США"/>
    <s v="Букерс"/>
    <x v="110"/>
  </r>
  <r>
    <x v="5"/>
    <s v="Май"/>
    <x v="4"/>
    <s v="Виски"/>
    <s v="США"/>
    <s v="Джек Дениелс"/>
    <x v="577"/>
  </r>
  <r>
    <x v="5"/>
    <s v="Май"/>
    <x v="4"/>
    <s v="Виски"/>
    <s v="США"/>
    <s v="Джим Бим"/>
    <x v="578"/>
  </r>
  <r>
    <x v="5"/>
    <s v="Май"/>
    <x v="4"/>
    <s v="Виски"/>
    <s v="США"/>
    <s v="Канадиан"/>
    <x v="527"/>
  </r>
  <r>
    <x v="5"/>
    <s v="Май"/>
    <x v="4"/>
    <s v="Виски"/>
    <s v="США"/>
    <s v="Кентукки"/>
    <x v="579"/>
  </r>
  <r>
    <x v="5"/>
    <s v="Май"/>
    <x v="4"/>
    <s v="Виски"/>
    <s v="США"/>
    <s v="Вудфорд"/>
    <x v="580"/>
  </r>
  <r>
    <x v="5"/>
    <s v="Май"/>
    <x v="4"/>
    <s v="Ликер"/>
    <s v="Голландия"/>
    <s v="Абрикосовый"/>
    <x v="25"/>
  </r>
  <r>
    <x v="5"/>
    <s v="Май"/>
    <x v="4"/>
    <s v="Ликер"/>
    <s v="Голландия"/>
    <s v="Банановый"/>
    <x v="581"/>
  </r>
  <r>
    <x v="5"/>
    <s v="Май"/>
    <x v="4"/>
    <s v="Ликер"/>
    <s v="Голландия"/>
    <s v="Вишневый"/>
    <x v="206"/>
  </r>
  <r>
    <x v="5"/>
    <s v="Май"/>
    <x v="4"/>
    <s v="Ликер"/>
    <s v="Голландия"/>
    <s v="Какао"/>
    <x v="582"/>
  </r>
  <r>
    <x v="5"/>
    <s v="Май"/>
    <x v="4"/>
    <s v="Ликер"/>
    <s v="Голландия"/>
    <s v="Кокосовый"/>
    <x v="450"/>
  </r>
  <r>
    <x v="5"/>
    <s v="Май"/>
    <x v="4"/>
    <s v="Ликер"/>
    <s v="Великобритания"/>
    <s v="Малибу"/>
    <x v="49"/>
  </r>
  <r>
    <x v="5"/>
    <s v="Май"/>
    <x v="4"/>
    <s v="Ликер"/>
    <s v="Великобритания"/>
    <s v="Драмбуи"/>
    <x v="583"/>
  </r>
  <r>
    <x v="5"/>
    <s v="Май"/>
    <x v="4"/>
    <s v="Ликер"/>
    <s v="Италия"/>
    <s v="Джандуйа Шоколадный "/>
    <x v="437"/>
  </r>
  <r>
    <x v="5"/>
    <s v="Май"/>
    <x v="4"/>
    <s v="Ликер"/>
    <s v="Италия"/>
    <s v="Лимончелло"/>
    <x v="52"/>
  </r>
  <r>
    <x v="5"/>
    <s v="Май"/>
    <x v="4"/>
    <s v="Ликер"/>
    <s v="Италия"/>
    <s v="Самбука Ди Канале "/>
    <x v="584"/>
  </r>
  <r>
    <x v="5"/>
    <s v="Май"/>
    <x v="4"/>
    <s v="Ликер"/>
    <s v="Италия"/>
    <s v="Соренто"/>
    <x v="585"/>
  </r>
  <r>
    <x v="6"/>
    <s v="Июнь"/>
    <x v="1"/>
    <s v="Водка"/>
    <s v="Россия"/>
    <s v="Беленькая"/>
    <x v="586"/>
  </r>
  <r>
    <x v="6"/>
    <s v="Июнь"/>
    <x v="1"/>
    <s v="Водка"/>
    <s v="Россия"/>
    <s v="Мягков"/>
    <x v="55"/>
  </r>
  <r>
    <x v="6"/>
    <s v="Июнь"/>
    <x v="1"/>
    <s v="Водка"/>
    <s v="Россия"/>
    <s v="Русский лед"/>
    <x v="587"/>
  </r>
  <r>
    <x v="6"/>
    <s v="Июнь"/>
    <x v="1"/>
    <s v="Водка"/>
    <s v="Россия"/>
    <s v="Аврора"/>
    <x v="53"/>
  </r>
  <r>
    <x v="6"/>
    <s v="Июнь"/>
    <x v="1"/>
    <s v="Водка"/>
    <s v="Россия"/>
    <s v="Русский стандарт"/>
    <x v="139"/>
  </r>
  <r>
    <x v="6"/>
    <s v="Июнь"/>
    <x v="1"/>
    <s v="Водка"/>
    <s v="Россия"/>
    <s v="Славянская"/>
    <x v="78"/>
  </r>
  <r>
    <x v="6"/>
    <s v="Июнь"/>
    <x v="1"/>
    <s v="Водка"/>
    <s v="Швеция"/>
    <s v="Абсолют Цитрон"/>
    <x v="9"/>
  </r>
  <r>
    <x v="6"/>
    <s v="Июнь"/>
    <x v="1"/>
    <s v="Водка"/>
    <s v="Швеция"/>
    <s v="Абсолют Мандарин"/>
    <x v="51"/>
  </r>
  <r>
    <x v="6"/>
    <s v="Июнь"/>
    <x v="1"/>
    <s v="Водка"/>
    <s v="Украина"/>
    <s v="Благофф"/>
    <x v="51"/>
  </r>
  <r>
    <x v="6"/>
    <s v="Июнь"/>
    <x v="1"/>
    <s v="Водка"/>
    <s v="Украина"/>
    <s v="Хортица"/>
    <x v="139"/>
  </r>
  <r>
    <x v="6"/>
    <s v="Июнь"/>
    <x v="1"/>
    <s v="Водка"/>
    <s v="Украина"/>
    <s v="Екатеринослав"/>
    <x v="51"/>
  </r>
  <r>
    <x v="6"/>
    <s v="Июнь"/>
    <x v="1"/>
    <s v="Водка"/>
    <s v="Украина"/>
    <s v="Украинская пшеница"/>
    <x v="10"/>
  </r>
  <r>
    <x v="6"/>
    <s v="Июнь"/>
    <x v="1"/>
    <s v="Водка"/>
    <s v="Украина"/>
    <s v="Немирофф"/>
    <x v="9"/>
  </r>
  <r>
    <x v="6"/>
    <s v="Июнь"/>
    <x v="1"/>
    <s v="Водка"/>
    <s v="Украина"/>
    <s v="Медовая"/>
    <x v="205"/>
  </r>
  <r>
    <x v="6"/>
    <s v="Июнь"/>
    <x v="1"/>
    <s v="Коньяк"/>
    <s v="Франция"/>
    <s v="Дор Голд"/>
    <x v="587"/>
  </r>
  <r>
    <x v="6"/>
    <s v="Июнь"/>
    <x v="1"/>
    <s v="Коньяк"/>
    <s v="Франция"/>
    <s v="Дор Легенд"/>
    <x v="82"/>
  </r>
  <r>
    <x v="6"/>
    <s v="Июнь"/>
    <x v="1"/>
    <s v="Коньяк"/>
    <s v="Франция"/>
    <s v="Готье"/>
    <x v="503"/>
  </r>
  <r>
    <x v="6"/>
    <s v="Июнь"/>
    <x v="1"/>
    <s v="Коньяк"/>
    <s v="Франция"/>
    <s v="Делямэн"/>
    <x v="588"/>
  </r>
  <r>
    <x v="6"/>
    <s v="Июнь"/>
    <x v="1"/>
    <s v="Коньяк"/>
    <s v="Франция"/>
    <s v="Жан Фийу"/>
    <x v="166"/>
  </r>
  <r>
    <x v="6"/>
    <s v="Июнь"/>
    <x v="1"/>
    <s v="Коньяк"/>
    <s v="Армения"/>
    <s v="Арарат"/>
    <x v="274"/>
  </r>
  <r>
    <x v="6"/>
    <s v="Июнь"/>
    <x v="1"/>
    <s v="Коньяк"/>
    <s v="Армения"/>
    <s v="Ахтамар"/>
    <x v="269"/>
  </r>
  <r>
    <x v="6"/>
    <s v="Июнь"/>
    <x v="1"/>
    <s v="Коньяк"/>
    <s v="Армения"/>
    <s v="Васпуракан"/>
    <x v="105"/>
  </r>
  <r>
    <x v="6"/>
    <s v="Июнь"/>
    <x v="1"/>
    <s v="Коньяк"/>
    <s v="Армения"/>
    <s v="Отборный"/>
    <x v="135"/>
  </r>
  <r>
    <x v="6"/>
    <s v="Июнь"/>
    <x v="1"/>
    <s v="Коньяк"/>
    <s v="Армения"/>
    <s v="Герард"/>
    <x v="56"/>
  </r>
  <r>
    <x v="6"/>
    <s v="Июнь"/>
    <x v="1"/>
    <s v="Коньяк"/>
    <s v="Армения"/>
    <s v="Ной Араспел"/>
    <x v="276"/>
  </r>
  <r>
    <x v="6"/>
    <s v="Июнь"/>
    <x v="1"/>
    <s v="Коньяк"/>
    <s v="Россия"/>
    <s v="Бержерак"/>
    <x v="580"/>
  </r>
  <r>
    <x v="6"/>
    <s v="Июнь"/>
    <x v="1"/>
    <s v="Коньяк"/>
    <s v="Россия"/>
    <s v="Золотые купола"/>
    <x v="113"/>
  </r>
  <r>
    <x v="6"/>
    <s v="Июнь"/>
    <x v="1"/>
    <s v="Коньяк"/>
    <s v="Россия"/>
    <s v="Старый город"/>
    <x v="589"/>
  </r>
  <r>
    <x v="6"/>
    <s v="Июнь"/>
    <x v="1"/>
    <s v="Коньяк"/>
    <s v="Россия"/>
    <s v="Демидов"/>
    <x v="590"/>
  </r>
  <r>
    <x v="6"/>
    <s v="Июнь"/>
    <x v="1"/>
    <s v="Виски"/>
    <s v="Шотландия"/>
    <s v="Бруклади Рокос"/>
    <x v="591"/>
  </r>
  <r>
    <x v="6"/>
    <s v="Июнь"/>
    <x v="1"/>
    <s v="Виски"/>
    <s v="Шотландия"/>
    <s v="Гленморанджи"/>
    <x v="14"/>
  </r>
  <r>
    <x v="6"/>
    <s v="Июнь"/>
    <x v="1"/>
    <s v="Виски"/>
    <s v="Шотландия"/>
    <s v="Джонни Уокер"/>
    <x v="208"/>
  </r>
  <r>
    <x v="6"/>
    <s v="Июнь"/>
    <x v="1"/>
    <s v="Виски"/>
    <s v="Шотландия"/>
    <s v="Аберлуа"/>
    <x v="592"/>
  </r>
  <r>
    <x v="6"/>
    <s v="Июнь"/>
    <x v="1"/>
    <s v="Виски"/>
    <s v="Ирландия"/>
    <s v="Бушмилс"/>
    <x v="593"/>
  </r>
  <r>
    <x v="6"/>
    <s v="Июнь"/>
    <x v="1"/>
    <s v="Виски"/>
    <s v="Ирландия"/>
    <s v="Грин Спот"/>
    <x v="75"/>
  </r>
  <r>
    <x v="6"/>
    <s v="Июнь"/>
    <x v="1"/>
    <s v="Виски"/>
    <s v="Ирландия"/>
    <s v="Джемесон"/>
    <x v="48"/>
  </r>
  <r>
    <x v="6"/>
    <s v="Июнь"/>
    <x v="1"/>
    <s v="Виски"/>
    <s v="Ирландия"/>
    <s v="Святой Патрик"/>
    <x v="594"/>
  </r>
  <r>
    <x v="6"/>
    <s v="Июнь"/>
    <x v="1"/>
    <s v="Виски"/>
    <s v="США"/>
    <s v="Букерс"/>
    <x v="140"/>
  </r>
  <r>
    <x v="6"/>
    <s v="Июнь"/>
    <x v="1"/>
    <s v="Виски"/>
    <s v="США"/>
    <s v="Джек Дениелс"/>
    <x v="587"/>
  </r>
  <r>
    <x v="6"/>
    <s v="Июнь"/>
    <x v="1"/>
    <s v="Виски"/>
    <s v="США"/>
    <s v="Джим Бим"/>
    <x v="595"/>
  </r>
  <r>
    <x v="6"/>
    <s v="Июнь"/>
    <x v="1"/>
    <s v="Виски"/>
    <s v="США"/>
    <s v="Канадиан"/>
    <x v="527"/>
  </r>
  <r>
    <x v="6"/>
    <s v="Июнь"/>
    <x v="1"/>
    <s v="Виски"/>
    <s v="США"/>
    <s v="Кентукки"/>
    <x v="156"/>
  </r>
  <r>
    <x v="6"/>
    <s v="Июнь"/>
    <x v="1"/>
    <s v="Виски"/>
    <s v="США"/>
    <s v="Вудфорд"/>
    <x v="388"/>
  </r>
  <r>
    <x v="6"/>
    <s v="Июнь"/>
    <x v="1"/>
    <s v="Ликер"/>
    <s v="Голландия"/>
    <s v="Абрикосовый"/>
    <x v="61"/>
  </r>
  <r>
    <x v="6"/>
    <s v="Июнь"/>
    <x v="1"/>
    <s v="Ликер"/>
    <s v="Голландия"/>
    <s v="Банановый"/>
    <x v="203"/>
  </r>
  <r>
    <x v="6"/>
    <s v="Июнь"/>
    <x v="1"/>
    <s v="Ликер"/>
    <s v="Голландия"/>
    <s v="Вишневый"/>
    <x v="591"/>
  </r>
  <r>
    <x v="6"/>
    <s v="Июнь"/>
    <x v="1"/>
    <s v="Ликер"/>
    <s v="Голландия"/>
    <s v="Какао"/>
    <x v="596"/>
  </r>
  <r>
    <x v="6"/>
    <s v="Июнь"/>
    <x v="1"/>
    <s v="Ликер"/>
    <s v="Голландия"/>
    <s v="Кокосовый"/>
    <x v="547"/>
  </r>
  <r>
    <x v="6"/>
    <s v="Июнь"/>
    <x v="1"/>
    <s v="Ликер"/>
    <s v="Великобритания"/>
    <s v="Малибу"/>
    <x v="597"/>
  </r>
  <r>
    <x v="6"/>
    <s v="Июнь"/>
    <x v="1"/>
    <s v="Ликер"/>
    <s v="Великобритания"/>
    <s v="Драмбуи"/>
    <x v="598"/>
  </r>
  <r>
    <x v="6"/>
    <s v="Июнь"/>
    <x v="1"/>
    <s v="Ликер"/>
    <s v="Италия"/>
    <s v="Джандуйа Шоколадный "/>
    <x v="43"/>
  </r>
  <r>
    <x v="6"/>
    <s v="Июнь"/>
    <x v="1"/>
    <s v="Ликер"/>
    <s v="Италия"/>
    <s v="Лимончелло"/>
    <x v="599"/>
  </r>
  <r>
    <x v="6"/>
    <s v="Июнь"/>
    <x v="1"/>
    <s v="Ликер"/>
    <s v="Италия"/>
    <s v="Самбука Ди Канале "/>
    <x v="600"/>
  </r>
  <r>
    <x v="6"/>
    <s v="Июнь"/>
    <x v="1"/>
    <s v="Ликер"/>
    <s v="Италия"/>
    <s v="Соренто"/>
    <x v="108"/>
  </r>
  <r>
    <x v="6"/>
    <s v="Июнь"/>
    <x v="2"/>
    <s v="Водка"/>
    <s v="Россия"/>
    <s v="Беленькая"/>
    <x v="601"/>
  </r>
  <r>
    <x v="6"/>
    <s v="Июнь"/>
    <x v="2"/>
    <s v="Водка"/>
    <s v="Россия"/>
    <s v="Мягков"/>
    <x v="602"/>
  </r>
  <r>
    <x v="6"/>
    <s v="Июнь"/>
    <x v="2"/>
    <s v="Водка"/>
    <s v="Россия"/>
    <s v="Русский лед"/>
    <x v="574"/>
  </r>
  <r>
    <x v="6"/>
    <s v="Июнь"/>
    <x v="2"/>
    <s v="Водка"/>
    <s v="Россия"/>
    <s v="Аврора"/>
    <x v="157"/>
  </r>
  <r>
    <x v="6"/>
    <s v="Июнь"/>
    <x v="2"/>
    <s v="Водка"/>
    <s v="Россия"/>
    <s v="Русский стандарт"/>
    <x v="603"/>
  </r>
  <r>
    <x v="6"/>
    <s v="Июнь"/>
    <x v="2"/>
    <s v="Водка"/>
    <s v="Россия"/>
    <s v="Славянская"/>
    <x v="604"/>
  </r>
  <r>
    <x v="6"/>
    <s v="Июнь"/>
    <x v="2"/>
    <s v="Водка"/>
    <s v="Швеция"/>
    <s v="Абсолют Цитрон"/>
    <x v="603"/>
  </r>
  <r>
    <x v="6"/>
    <s v="Июнь"/>
    <x v="2"/>
    <s v="Водка"/>
    <s v="Швеция"/>
    <s v="Абсолют Мандарин"/>
    <x v="339"/>
  </r>
  <r>
    <x v="6"/>
    <s v="Июнь"/>
    <x v="2"/>
    <s v="Водка"/>
    <s v="Украина"/>
    <s v="Благофф"/>
    <x v="605"/>
  </r>
  <r>
    <x v="6"/>
    <s v="Июнь"/>
    <x v="2"/>
    <s v="Водка"/>
    <s v="Украина"/>
    <s v="Хортица"/>
    <x v="606"/>
  </r>
  <r>
    <x v="6"/>
    <s v="Июнь"/>
    <x v="2"/>
    <s v="Водка"/>
    <s v="Украина"/>
    <s v="Екатеринослав"/>
    <x v="607"/>
  </r>
  <r>
    <x v="6"/>
    <s v="Июнь"/>
    <x v="2"/>
    <s v="Водка"/>
    <s v="Украина"/>
    <s v="Украинская пшеница"/>
    <x v="303"/>
  </r>
  <r>
    <x v="6"/>
    <s v="Июнь"/>
    <x v="2"/>
    <s v="Водка"/>
    <s v="Украина"/>
    <s v="Немирофф"/>
    <x v="602"/>
  </r>
  <r>
    <x v="6"/>
    <s v="Июнь"/>
    <x v="2"/>
    <s v="Водка"/>
    <s v="Украина"/>
    <s v="Медовая"/>
    <x v="608"/>
  </r>
  <r>
    <x v="6"/>
    <s v="Июнь"/>
    <x v="2"/>
    <s v="Коньяк"/>
    <s v="Франция"/>
    <s v="Дор Голд"/>
    <x v="609"/>
  </r>
  <r>
    <x v="6"/>
    <s v="Июнь"/>
    <x v="2"/>
    <s v="Коньяк"/>
    <s v="Франция"/>
    <s v="Дор Легенд"/>
    <x v="383"/>
  </r>
  <r>
    <x v="6"/>
    <s v="Июнь"/>
    <x v="2"/>
    <s v="Коньяк"/>
    <s v="Франция"/>
    <s v="Готье"/>
    <x v="331"/>
  </r>
  <r>
    <x v="6"/>
    <s v="Июнь"/>
    <x v="2"/>
    <s v="Коньяк"/>
    <s v="Франция"/>
    <s v="Делямэн"/>
    <x v="173"/>
  </r>
  <r>
    <x v="6"/>
    <s v="Июнь"/>
    <x v="2"/>
    <s v="Коньяк"/>
    <s v="Франция"/>
    <s v="Жан Фийу"/>
    <x v="610"/>
  </r>
  <r>
    <x v="6"/>
    <s v="Июнь"/>
    <x v="2"/>
    <s v="Коньяк"/>
    <s v="Армения"/>
    <s v="Арарат"/>
    <x v="506"/>
  </r>
  <r>
    <x v="6"/>
    <s v="Июнь"/>
    <x v="2"/>
    <s v="Коньяк"/>
    <s v="Армения"/>
    <s v="Ахтамар"/>
    <x v="111"/>
  </r>
  <r>
    <x v="6"/>
    <s v="Июнь"/>
    <x v="2"/>
    <s v="Коньяк"/>
    <s v="Армения"/>
    <s v="Васпуракан"/>
    <x v="611"/>
  </r>
  <r>
    <x v="6"/>
    <s v="Июнь"/>
    <x v="2"/>
    <s v="Коньяк"/>
    <s v="Армения"/>
    <s v="Отборный"/>
    <x v="447"/>
  </r>
  <r>
    <x v="6"/>
    <s v="Июнь"/>
    <x v="2"/>
    <s v="Коньяк"/>
    <s v="Армения"/>
    <s v="Герард"/>
    <x v="84"/>
  </r>
  <r>
    <x v="6"/>
    <s v="Июнь"/>
    <x v="2"/>
    <s v="Коньяк"/>
    <s v="Армения"/>
    <s v="Ной Араспел"/>
    <x v="305"/>
  </r>
  <r>
    <x v="6"/>
    <s v="Июнь"/>
    <x v="2"/>
    <s v="Коньяк"/>
    <s v="Россия"/>
    <s v="Бержерак"/>
    <x v="612"/>
  </r>
  <r>
    <x v="6"/>
    <s v="Июнь"/>
    <x v="2"/>
    <s v="Коньяк"/>
    <s v="Россия"/>
    <s v="Золотые купола"/>
    <x v="613"/>
  </r>
  <r>
    <x v="6"/>
    <s v="Июнь"/>
    <x v="2"/>
    <s v="Коньяк"/>
    <s v="Россия"/>
    <s v="Старый город"/>
    <x v="614"/>
  </r>
  <r>
    <x v="6"/>
    <s v="Июнь"/>
    <x v="2"/>
    <s v="Коньяк"/>
    <s v="Россия"/>
    <s v="Демидов"/>
    <x v="406"/>
  </r>
  <r>
    <x v="6"/>
    <s v="Июнь"/>
    <x v="2"/>
    <s v="Виски"/>
    <s v="Шотландия"/>
    <s v="Бруклади Рокос"/>
    <x v="103"/>
  </r>
  <r>
    <x v="6"/>
    <s v="Июнь"/>
    <x v="2"/>
    <s v="Виски"/>
    <s v="Шотландия"/>
    <s v="Гленморанджи"/>
    <x v="601"/>
  </r>
  <r>
    <x v="6"/>
    <s v="Июнь"/>
    <x v="2"/>
    <s v="Виски"/>
    <s v="Шотландия"/>
    <s v="Джонни Уокер"/>
    <x v="365"/>
  </r>
  <r>
    <x v="6"/>
    <s v="Июнь"/>
    <x v="2"/>
    <s v="Виски"/>
    <s v="Ирландия"/>
    <s v="Бушмилс"/>
    <x v="228"/>
  </r>
  <r>
    <x v="6"/>
    <s v="Июнь"/>
    <x v="2"/>
    <s v="Виски"/>
    <s v="Ирландия"/>
    <s v="Грин Спот"/>
    <x v="372"/>
  </r>
  <r>
    <x v="6"/>
    <s v="Июнь"/>
    <x v="2"/>
    <s v="Виски"/>
    <s v="Ирландия"/>
    <s v="Джемесон"/>
    <x v="10"/>
  </r>
  <r>
    <x v="6"/>
    <s v="Июнь"/>
    <x v="2"/>
    <s v="Виски"/>
    <s v="Ирландия"/>
    <s v="Святой Патрик"/>
    <x v="306"/>
  </r>
  <r>
    <x v="6"/>
    <s v="Июнь"/>
    <x v="2"/>
    <s v="Виски"/>
    <s v="США"/>
    <s v="Букерс"/>
    <x v="188"/>
  </r>
  <r>
    <x v="6"/>
    <s v="Июнь"/>
    <x v="2"/>
    <s v="Виски"/>
    <s v="США"/>
    <s v="Джек Дениелс"/>
    <x v="604"/>
  </r>
  <r>
    <x v="6"/>
    <s v="Июнь"/>
    <x v="2"/>
    <s v="Виски"/>
    <s v="США"/>
    <s v="Джим Бим"/>
    <x v="292"/>
  </r>
  <r>
    <x v="6"/>
    <s v="Июнь"/>
    <x v="2"/>
    <s v="Виски"/>
    <s v="США"/>
    <s v="Канадиан"/>
    <x v="310"/>
  </r>
  <r>
    <x v="6"/>
    <s v="Июнь"/>
    <x v="2"/>
    <s v="Виски"/>
    <s v="США"/>
    <s v="Кентукки"/>
    <x v="432"/>
  </r>
  <r>
    <x v="6"/>
    <s v="Июнь"/>
    <x v="2"/>
    <s v="Виски"/>
    <s v="США"/>
    <s v="Вудфорд"/>
    <x v="504"/>
  </r>
  <r>
    <x v="6"/>
    <s v="Июнь"/>
    <x v="2"/>
    <s v="Ликер"/>
    <s v="Голландия"/>
    <s v="Абрикосовый"/>
    <x v="254"/>
  </r>
  <r>
    <x v="6"/>
    <s v="Июнь"/>
    <x v="2"/>
    <s v="Ликер"/>
    <s v="Голландия"/>
    <s v="Банановый"/>
    <x v="514"/>
  </r>
  <r>
    <x v="6"/>
    <s v="Июнь"/>
    <x v="2"/>
    <s v="Ликер"/>
    <s v="Голландия"/>
    <s v="Вишневый"/>
    <x v="294"/>
  </r>
  <r>
    <x v="6"/>
    <s v="Июнь"/>
    <x v="2"/>
    <s v="Ликер"/>
    <s v="Голландия"/>
    <s v="Какао"/>
    <x v="615"/>
  </r>
  <r>
    <x v="6"/>
    <s v="Июнь"/>
    <x v="2"/>
    <s v="Ликер"/>
    <s v="Голландия"/>
    <s v="Кокосовый"/>
    <x v="471"/>
  </r>
  <r>
    <x v="6"/>
    <s v="Июнь"/>
    <x v="2"/>
    <s v="Ликер"/>
    <s v="Великобритания"/>
    <s v="Малибу"/>
    <x v="95"/>
  </r>
  <r>
    <x v="6"/>
    <s v="Июнь"/>
    <x v="2"/>
    <s v="Ликер"/>
    <s v="Великобритания"/>
    <s v="Драмбуи"/>
    <x v="344"/>
  </r>
  <r>
    <x v="6"/>
    <s v="Июнь"/>
    <x v="2"/>
    <s v="Ликер"/>
    <s v="Италия"/>
    <s v="Джандуйа Шоколадный "/>
    <x v="616"/>
  </r>
  <r>
    <x v="6"/>
    <s v="Июнь"/>
    <x v="2"/>
    <s v="Ликер"/>
    <s v="Италия"/>
    <s v="Лимончелло"/>
    <x v="591"/>
  </r>
  <r>
    <x v="6"/>
    <s v="Июнь"/>
    <x v="2"/>
    <s v="Ликер"/>
    <s v="Италия"/>
    <s v="Самбука Ди Канале "/>
    <x v="577"/>
  </r>
  <r>
    <x v="6"/>
    <s v="Июнь"/>
    <x v="2"/>
    <s v="Ликер"/>
    <s v="Италия"/>
    <s v="Соренто"/>
    <x v="473"/>
  </r>
  <r>
    <x v="6"/>
    <s v="Июнь"/>
    <x v="3"/>
    <s v="Водка"/>
    <s v="Россия"/>
    <s v="Беленькая"/>
    <x v="617"/>
  </r>
  <r>
    <x v="6"/>
    <s v="Июнь"/>
    <x v="3"/>
    <s v="Водка"/>
    <s v="Россия"/>
    <s v="Мягков"/>
    <x v="215"/>
  </r>
  <r>
    <x v="6"/>
    <s v="Июнь"/>
    <x v="3"/>
    <s v="Водка"/>
    <s v="Россия"/>
    <s v="Русский лед"/>
    <x v="618"/>
  </r>
  <r>
    <x v="6"/>
    <s v="Июнь"/>
    <x v="3"/>
    <s v="Водка"/>
    <s v="Россия"/>
    <s v="Аврора"/>
    <x v="167"/>
  </r>
  <r>
    <x v="6"/>
    <s v="Июнь"/>
    <x v="3"/>
    <s v="Водка"/>
    <s v="Россия"/>
    <s v="Русский стандарт"/>
    <x v="619"/>
  </r>
  <r>
    <x v="6"/>
    <s v="Июнь"/>
    <x v="3"/>
    <s v="Водка"/>
    <s v="Россия"/>
    <s v="Славянская"/>
    <x v="620"/>
  </r>
  <r>
    <x v="6"/>
    <s v="Июнь"/>
    <x v="3"/>
    <s v="Водка"/>
    <s v="Швеция"/>
    <s v="Абсолют Цитрон"/>
    <x v="62"/>
  </r>
  <r>
    <x v="6"/>
    <s v="Июнь"/>
    <x v="3"/>
    <s v="Водка"/>
    <s v="Швеция"/>
    <s v="Абсолют Мандарин"/>
    <x v="112"/>
  </r>
  <r>
    <x v="6"/>
    <s v="Июнь"/>
    <x v="3"/>
    <s v="Водка"/>
    <s v="Украина"/>
    <s v="Благофф"/>
    <x v="191"/>
  </r>
  <r>
    <x v="6"/>
    <s v="Июнь"/>
    <x v="3"/>
    <s v="Водка"/>
    <s v="Украина"/>
    <s v="Хортица"/>
    <x v="514"/>
  </r>
  <r>
    <x v="6"/>
    <s v="Июнь"/>
    <x v="3"/>
    <s v="Водка"/>
    <s v="Украина"/>
    <s v="Екатеринослав"/>
    <x v="621"/>
  </r>
  <r>
    <x v="6"/>
    <s v="Июнь"/>
    <x v="3"/>
    <s v="Водка"/>
    <s v="Украина"/>
    <s v="Украинская пшеница"/>
    <x v="202"/>
  </r>
  <r>
    <x v="6"/>
    <s v="Июнь"/>
    <x v="3"/>
    <s v="Водка"/>
    <s v="Украина"/>
    <s v="Немирофф"/>
    <x v="622"/>
  </r>
  <r>
    <x v="6"/>
    <s v="Июнь"/>
    <x v="3"/>
    <s v="Водка"/>
    <s v="Украина"/>
    <s v="Медовая"/>
    <x v="623"/>
  </r>
  <r>
    <x v="6"/>
    <s v="Июнь"/>
    <x v="3"/>
    <s v="Коньяк"/>
    <s v="Франция"/>
    <s v="Дор Голд"/>
    <x v="173"/>
  </r>
  <r>
    <x v="6"/>
    <s v="Июнь"/>
    <x v="3"/>
    <s v="Коньяк"/>
    <s v="Франция"/>
    <s v="Дор Легенд"/>
    <x v="405"/>
  </r>
  <r>
    <x v="6"/>
    <s v="Июнь"/>
    <x v="3"/>
    <s v="Коньяк"/>
    <s v="Франция"/>
    <s v="Готье"/>
    <x v="305"/>
  </r>
  <r>
    <x v="6"/>
    <s v="Июнь"/>
    <x v="3"/>
    <s v="Коньяк"/>
    <s v="Франция"/>
    <s v="Делямэн"/>
    <x v="624"/>
  </r>
  <r>
    <x v="6"/>
    <s v="Июнь"/>
    <x v="3"/>
    <s v="Коньяк"/>
    <s v="Франция"/>
    <s v="Жан Фийу"/>
    <x v="209"/>
  </r>
  <r>
    <x v="6"/>
    <s v="Июнь"/>
    <x v="3"/>
    <s v="Коньяк"/>
    <s v="Армения"/>
    <s v="Арарат"/>
    <x v="625"/>
  </r>
  <r>
    <x v="6"/>
    <s v="Июнь"/>
    <x v="3"/>
    <s v="Коньяк"/>
    <s v="Армения"/>
    <s v="Ахтамар"/>
    <x v="626"/>
  </r>
  <r>
    <x v="6"/>
    <s v="Июнь"/>
    <x v="3"/>
    <s v="Коньяк"/>
    <s v="Армения"/>
    <s v="Васпуракан"/>
    <x v="516"/>
  </r>
  <r>
    <x v="6"/>
    <s v="Июнь"/>
    <x v="3"/>
    <s v="Коньяк"/>
    <s v="Армения"/>
    <s v="Отборный"/>
    <x v="627"/>
  </r>
  <r>
    <x v="6"/>
    <s v="Июнь"/>
    <x v="3"/>
    <s v="Коньяк"/>
    <s v="Армения"/>
    <s v="Герард"/>
    <x v="628"/>
  </r>
  <r>
    <x v="6"/>
    <s v="Июнь"/>
    <x v="3"/>
    <s v="Коньяк"/>
    <s v="Армения"/>
    <s v="Ной Араспел"/>
    <x v="629"/>
  </r>
  <r>
    <x v="6"/>
    <s v="Июнь"/>
    <x v="3"/>
    <s v="Коньяк"/>
    <s v="Россия"/>
    <s v="Бержерак"/>
    <x v="630"/>
  </r>
  <r>
    <x v="6"/>
    <s v="Июнь"/>
    <x v="3"/>
    <s v="Коньяк"/>
    <s v="Россия"/>
    <s v="Золотые купола"/>
    <x v="631"/>
  </r>
  <r>
    <x v="6"/>
    <s v="Июнь"/>
    <x v="3"/>
    <s v="Коньяк"/>
    <s v="Россия"/>
    <s v="Старый город"/>
    <x v="632"/>
  </r>
  <r>
    <x v="6"/>
    <s v="Июнь"/>
    <x v="3"/>
    <s v="Коньяк"/>
    <s v="Россия"/>
    <s v="Демидов"/>
    <x v="633"/>
  </r>
  <r>
    <x v="6"/>
    <s v="Июнь"/>
    <x v="3"/>
    <s v="Виски"/>
    <s v="Шотландия"/>
    <s v="Бруклади Рокос"/>
    <x v="260"/>
  </r>
  <r>
    <x v="6"/>
    <s v="Июнь"/>
    <x v="3"/>
    <s v="Виски"/>
    <s v="Шотландия"/>
    <s v="Гленморанджи"/>
    <x v="349"/>
  </r>
  <r>
    <x v="6"/>
    <s v="Июнь"/>
    <x v="3"/>
    <s v="Виски"/>
    <s v="Шотландия"/>
    <s v="Джонни Уокер"/>
    <x v="634"/>
  </r>
  <r>
    <x v="6"/>
    <s v="Июнь"/>
    <x v="3"/>
    <s v="Виски"/>
    <s v="Шотландия"/>
    <s v="Аберлуа"/>
    <x v="55"/>
  </r>
  <r>
    <x v="6"/>
    <s v="Июнь"/>
    <x v="3"/>
    <s v="Виски"/>
    <s v="Ирландия"/>
    <s v="Бушмилс"/>
    <x v="635"/>
  </r>
  <r>
    <x v="6"/>
    <s v="Июнь"/>
    <x v="3"/>
    <s v="Виски"/>
    <s v="Ирландия"/>
    <s v="Грин Спот"/>
    <x v="406"/>
  </r>
  <r>
    <x v="6"/>
    <s v="Июнь"/>
    <x v="3"/>
    <s v="Виски"/>
    <s v="Ирландия"/>
    <s v="Джемесон"/>
    <x v="381"/>
  </r>
  <r>
    <x v="6"/>
    <s v="Июнь"/>
    <x v="3"/>
    <s v="Виски"/>
    <s v="Ирландия"/>
    <s v="Святой Патрик"/>
    <x v="636"/>
  </r>
  <r>
    <x v="6"/>
    <s v="Июнь"/>
    <x v="3"/>
    <s v="Виски"/>
    <s v="США"/>
    <s v="Букерс"/>
    <x v="15"/>
  </r>
  <r>
    <x v="6"/>
    <s v="Июнь"/>
    <x v="3"/>
    <s v="Виски"/>
    <s v="США"/>
    <s v="Джек Дениелс"/>
    <x v="76"/>
  </r>
  <r>
    <x v="6"/>
    <s v="Июнь"/>
    <x v="3"/>
    <s v="Виски"/>
    <s v="США"/>
    <s v="Джим Бим"/>
    <x v="78"/>
  </r>
  <r>
    <x v="6"/>
    <s v="Июнь"/>
    <x v="3"/>
    <s v="Виски"/>
    <s v="США"/>
    <s v="Канадиан"/>
    <x v="325"/>
  </r>
  <r>
    <x v="6"/>
    <s v="Июнь"/>
    <x v="3"/>
    <s v="Виски"/>
    <s v="США"/>
    <s v="Кентукки"/>
    <x v="336"/>
  </r>
  <r>
    <x v="6"/>
    <s v="Июнь"/>
    <x v="3"/>
    <s v="Виски"/>
    <s v="США"/>
    <s v="Вудфорд"/>
    <x v="195"/>
  </r>
  <r>
    <x v="6"/>
    <s v="Июнь"/>
    <x v="3"/>
    <s v="Ликер"/>
    <s v="Голландия"/>
    <s v="Абрикосовый"/>
    <x v="164"/>
  </r>
  <r>
    <x v="6"/>
    <s v="Июнь"/>
    <x v="3"/>
    <s v="Ликер"/>
    <s v="Голландия"/>
    <s v="Банановый"/>
    <x v="637"/>
  </r>
  <r>
    <x v="6"/>
    <s v="Июнь"/>
    <x v="3"/>
    <s v="Ликер"/>
    <s v="Голландия"/>
    <s v="Вишневый"/>
    <x v="638"/>
  </r>
  <r>
    <x v="6"/>
    <s v="Июнь"/>
    <x v="3"/>
    <s v="Ликер"/>
    <s v="Голландия"/>
    <s v="Какао"/>
    <x v="3"/>
  </r>
  <r>
    <x v="6"/>
    <s v="Июнь"/>
    <x v="3"/>
    <s v="Ликер"/>
    <s v="Голландия"/>
    <s v="Кокосовый"/>
    <x v="561"/>
  </r>
  <r>
    <x v="6"/>
    <s v="Июнь"/>
    <x v="3"/>
    <s v="Ликер"/>
    <s v="Великобритания"/>
    <s v="Малибу"/>
    <x v="639"/>
  </r>
  <r>
    <x v="6"/>
    <s v="Июнь"/>
    <x v="3"/>
    <s v="Ликер"/>
    <s v="Великобритания"/>
    <s v="Драмбуи"/>
    <x v="640"/>
  </r>
  <r>
    <x v="6"/>
    <s v="Июнь"/>
    <x v="3"/>
    <s v="Ликер"/>
    <s v="Италия"/>
    <s v="Джандуйа Шоколадный "/>
    <x v="84"/>
  </r>
  <r>
    <x v="6"/>
    <s v="Июнь"/>
    <x v="3"/>
    <s v="Ликер"/>
    <s v="Италия"/>
    <s v="Лимончелло"/>
    <x v="641"/>
  </r>
  <r>
    <x v="6"/>
    <s v="Июнь"/>
    <x v="3"/>
    <s v="Ликер"/>
    <s v="Италия"/>
    <s v="Самбука Ди Канале "/>
    <x v="642"/>
  </r>
  <r>
    <x v="6"/>
    <s v="Июнь"/>
    <x v="3"/>
    <s v="Ликер"/>
    <s v="Италия"/>
    <s v="Соренто"/>
    <x v="248"/>
  </r>
  <r>
    <x v="6"/>
    <s v="Июнь"/>
    <x v="4"/>
    <s v="Водка"/>
    <s v="Россия"/>
    <s v="Беленькая"/>
    <x v="309"/>
  </r>
  <r>
    <x v="6"/>
    <s v="Июнь"/>
    <x v="4"/>
    <s v="Водка"/>
    <s v="Россия"/>
    <s v="Мягков"/>
    <x v="442"/>
  </r>
  <r>
    <x v="6"/>
    <s v="Июнь"/>
    <x v="4"/>
    <s v="Водка"/>
    <s v="Россия"/>
    <s v="Русский лед"/>
    <x v="209"/>
  </r>
  <r>
    <x v="6"/>
    <s v="Июнь"/>
    <x v="4"/>
    <s v="Водка"/>
    <s v="Россия"/>
    <s v="Аврора"/>
    <x v="628"/>
  </r>
  <r>
    <x v="6"/>
    <s v="Июнь"/>
    <x v="4"/>
    <s v="Водка"/>
    <s v="Россия"/>
    <s v="Русский стандарт"/>
    <x v="643"/>
  </r>
  <r>
    <x v="6"/>
    <s v="Июнь"/>
    <x v="4"/>
    <s v="Водка"/>
    <s v="Россия"/>
    <s v="Славянская"/>
    <x v="644"/>
  </r>
  <r>
    <x v="6"/>
    <s v="Июнь"/>
    <x v="4"/>
    <s v="Водка"/>
    <s v="Швеция"/>
    <s v="Абсолют Цитрон"/>
    <x v="645"/>
  </r>
  <r>
    <x v="6"/>
    <s v="Июнь"/>
    <x v="4"/>
    <s v="Водка"/>
    <s v="Швеция"/>
    <s v="Абсолют Мандарин"/>
    <x v="502"/>
  </r>
  <r>
    <x v="6"/>
    <s v="Июнь"/>
    <x v="4"/>
    <s v="Водка"/>
    <s v="Украина"/>
    <s v="Благофф"/>
    <x v="148"/>
  </r>
  <r>
    <x v="6"/>
    <s v="Июнь"/>
    <x v="4"/>
    <s v="Водка"/>
    <s v="Украина"/>
    <s v="Хортица"/>
    <x v="646"/>
  </r>
  <r>
    <x v="6"/>
    <s v="Июнь"/>
    <x v="4"/>
    <s v="Водка"/>
    <s v="Украина"/>
    <s v="Екатеринослав"/>
    <x v="604"/>
  </r>
  <r>
    <x v="6"/>
    <s v="Июнь"/>
    <x v="4"/>
    <s v="Водка"/>
    <s v="Украина"/>
    <s v="Украинская пшеница"/>
    <x v="647"/>
  </r>
  <r>
    <x v="6"/>
    <s v="Июнь"/>
    <x v="4"/>
    <s v="Водка"/>
    <s v="Украина"/>
    <s v="Немирофф"/>
    <x v="648"/>
  </r>
  <r>
    <x v="6"/>
    <s v="Июнь"/>
    <x v="4"/>
    <s v="Водка"/>
    <s v="Украина"/>
    <s v="Медовая"/>
    <x v="216"/>
  </r>
  <r>
    <x v="6"/>
    <s v="Июнь"/>
    <x v="4"/>
    <s v="Коньяк"/>
    <s v="Франция"/>
    <s v="Дор Голд"/>
    <x v="649"/>
  </r>
  <r>
    <x v="6"/>
    <s v="Июнь"/>
    <x v="4"/>
    <s v="Коньяк"/>
    <s v="Франция"/>
    <s v="Дор Легенд"/>
    <x v="344"/>
  </r>
  <r>
    <x v="6"/>
    <s v="Июнь"/>
    <x v="4"/>
    <s v="Коньяк"/>
    <s v="Франция"/>
    <s v="Готье"/>
    <x v="84"/>
  </r>
  <r>
    <x v="6"/>
    <s v="Июнь"/>
    <x v="4"/>
    <s v="Коньяк"/>
    <s v="Франция"/>
    <s v="Делямэн"/>
    <x v="650"/>
  </r>
  <r>
    <x v="6"/>
    <s v="Июнь"/>
    <x v="4"/>
    <s v="Коньяк"/>
    <s v="Франция"/>
    <s v="Жан Фийу"/>
    <x v="651"/>
  </r>
  <r>
    <x v="6"/>
    <s v="Июнь"/>
    <x v="4"/>
    <s v="Коньяк"/>
    <s v="Армения"/>
    <s v="Арарат"/>
    <x v="652"/>
  </r>
  <r>
    <x v="6"/>
    <s v="Июнь"/>
    <x v="4"/>
    <s v="Коньяк"/>
    <s v="Армения"/>
    <s v="Ахтамар"/>
    <x v="653"/>
  </r>
  <r>
    <x v="6"/>
    <s v="Июнь"/>
    <x v="4"/>
    <s v="Коньяк"/>
    <s v="Армения"/>
    <s v="Васпуракан"/>
    <x v="654"/>
  </r>
  <r>
    <x v="6"/>
    <s v="Июнь"/>
    <x v="4"/>
    <s v="Коньяк"/>
    <s v="Армения"/>
    <s v="Отборный"/>
    <x v="655"/>
  </r>
  <r>
    <x v="6"/>
    <s v="Июнь"/>
    <x v="4"/>
    <s v="Коньяк"/>
    <s v="Армения"/>
    <s v="Герард"/>
    <x v="656"/>
  </r>
  <r>
    <x v="6"/>
    <s v="Июнь"/>
    <x v="4"/>
    <s v="Коньяк"/>
    <s v="Армения"/>
    <s v="Ной Араспел"/>
    <x v="96"/>
  </r>
  <r>
    <x v="6"/>
    <s v="Июнь"/>
    <x v="4"/>
    <s v="Коньяк"/>
    <s v="Россия"/>
    <s v="Бержерак"/>
    <x v="259"/>
  </r>
  <r>
    <x v="6"/>
    <s v="Июнь"/>
    <x v="4"/>
    <s v="Коньяк"/>
    <s v="Россия"/>
    <s v="Золотые купола"/>
    <x v="38"/>
  </r>
  <r>
    <x v="6"/>
    <s v="Июнь"/>
    <x v="4"/>
    <s v="Коньяк"/>
    <s v="Россия"/>
    <s v="Старый город"/>
    <x v="657"/>
  </r>
  <r>
    <x v="6"/>
    <s v="Июнь"/>
    <x v="4"/>
    <s v="Коньяк"/>
    <s v="Россия"/>
    <s v="Демидов"/>
    <x v="628"/>
  </r>
  <r>
    <x v="6"/>
    <s v="Июнь"/>
    <x v="4"/>
    <s v="Виски"/>
    <s v="Шотландия"/>
    <s v="Бруклади Рокос"/>
    <x v="455"/>
  </r>
  <r>
    <x v="6"/>
    <s v="Июнь"/>
    <x v="4"/>
    <s v="Виски"/>
    <s v="Шотландия"/>
    <s v="Гленморанджи"/>
    <x v="658"/>
  </r>
  <r>
    <x v="6"/>
    <s v="Июнь"/>
    <x v="4"/>
    <s v="Виски"/>
    <s v="Шотландия"/>
    <s v="Джонни Уокер"/>
    <x v="659"/>
  </r>
  <r>
    <x v="6"/>
    <s v="Июнь"/>
    <x v="4"/>
    <s v="Виски"/>
    <s v="Шотландия"/>
    <s v="Аберлуа"/>
    <x v="660"/>
  </r>
  <r>
    <x v="6"/>
    <s v="Июнь"/>
    <x v="4"/>
    <s v="Виски"/>
    <s v="Ирландия"/>
    <s v="Бушмилс"/>
    <x v="78"/>
  </r>
  <r>
    <x v="6"/>
    <s v="Июнь"/>
    <x v="4"/>
    <s v="Виски"/>
    <s v="Ирландия"/>
    <s v="Грин Спот"/>
    <x v="661"/>
  </r>
  <r>
    <x v="6"/>
    <s v="Июнь"/>
    <x v="4"/>
    <s v="Виски"/>
    <s v="Ирландия"/>
    <s v="Джемесон"/>
    <x v="358"/>
  </r>
  <r>
    <x v="6"/>
    <s v="Июнь"/>
    <x v="4"/>
    <s v="Виски"/>
    <s v="Ирландия"/>
    <s v="Святой Патрик"/>
    <x v="662"/>
  </r>
  <r>
    <x v="6"/>
    <s v="Июнь"/>
    <x v="4"/>
    <s v="Виски"/>
    <s v="США"/>
    <s v="Букерс"/>
    <x v="246"/>
  </r>
  <r>
    <x v="6"/>
    <s v="Июнь"/>
    <x v="4"/>
    <s v="Виски"/>
    <s v="США"/>
    <s v="Джек Дениелс"/>
    <x v="663"/>
  </r>
  <r>
    <x v="6"/>
    <s v="Июнь"/>
    <x v="4"/>
    <s v="Виски"/>
    <s v="США"/>
    <s v="Джим Бим"/>
    <x v="664"/>
  </r>
  <r>
    <x v="6"/>
    <s v="Июнь"/>
    <x v="4"/>
    <s v="Виски"/>
    <s v="США"/>
    <s v="Канадиан"/>
    <x v="147"/>
  </r>
  <r>
    <x v="6"/>
    <s v="Июнь"/>
    <x v="4"/>
    <s v="Виски"/>
    <s v="США"/>
    <s v="Кентукки"/>
    <x v="665"/>
  </r>
  <r>
    <x v="6"/>
    <s v="Июнь"/>
    <x v="4"/>
    <s v="Виски"/>
    <s v="США"/>
    <s v="Вудфорд"/>
    <x v="666"/>
  </r>
  <r>
    <x v="6"/>
    <s v="Июнь"/>
    <x v="4"/>
    <s v="Ликер"/>
    <s v="Голландия"/>
    <s v="Абрикосовый"/>
    <x v="160"/>
  </r>
  <r>
    <x v="6"/>
    <s v="Июнь"/>
    <x v="4"/>
    <s v="Ликер"/>
    <s v="Голландия"/>
    <s v="Банановый"/>
    <x v="667"/>
  </r>
  <r>
    <x v="6"/>
    <s v="Июнь"/>
    <x v="4"/>
    <s v="Ликер"/>
    <s v="Голландия"/>
    <s v="Вишневый"/>
    <x v="115"/>
  </r>
  <r>
    <x v="6"/>
    <s v="Июнь"/>
    <x v="4"/>
    <s v="Ликер"/>
    <s v="Голландия"/>
    <s v="Какао"/>
    <x v="341"/>
  </r>
  <r>
    <x v="6"/>
    <s v="Июнь"/>
    <x v="4"/>
    <s v="Ликер"/>
    <s v="Голландия"/>
    <s v="Кокосовый"/>
    <x v="65"/>
  </r>
  <r>
    <x v="6"/>
    <s v="Июнь"/>
    <x v="4"/>
    <s v="Ликер"/>
    <s v="Великобритания"/>
    <s v="Малибу"/>
    <x v="175"/>
  </r>
  <r>
    <x v="6"/>
    <s v="Июнь"/>
    <x v="4"/>
    <s v="Ликер"/>
    <s v="Великобритания"/>
    <s v="Драмбуи"/>
    <x v="668"/>
  </r>
  <r>
    <x v="6"/>
    <s v="Июнь"/>
    <x v="4"/>
    <s v="Ликер"/>
    <s v="Италия"/>
    <s v="Джандуйа Шоколадный "/>
    <x v="311"/>
  </r>
  <r>
    <x v="6"/>
    <s v="Июнь"/>
    <x v="4"/>
    <s v="Ликер"/>
    <s v="Италия"/>
    <s v="Лимончелло"/>
    <x v="3"/>
  </r>
  <r>
    <x v="6"/>
    <s v="Июнь"/>
    <x v="4"/>
    <s v="Ликер"/>
    <s v="Италия"/>
    <s v="Самбука Ди Канале "/>
    <x v="92"/>
  </r>
  <r>
    <x v="6"/>
    <s v="Июнь"/>
    <x v="4"/>
    <s v="Ликер"/>
    <s v="Италия"/>
    <s v="Соренто"/>
    <x v="6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2">
  <r>
    <x v="0"/>
    <d v="2021-01-01T00:00:00"/>
    <x v="0"/>
    <s v="Коньяк"/>
    <s v="Делямэн"/>
    <n v="14"/>
    <s v="Франция"/>
  </r>
  <r>
    <x v="0"/>
    <d v="2021-01-01T00:00:00"/>
    <x v="0"/>
    <s v="Водка"/>
    <s v="Мягков"/>
    <n v="153"/>
    <s v="Россия"/>
  </r>
  <r>
    <x v="0"/>
    <d v="2021-01-01T00:00:00"/>
    <x v="1"/>
    <s v="Водка"/>
    <s v="Екатеринослав"/>
    <n v="180"/>
    <s v="Украина"/>
  </r>
  <r>
    <x v="0"/>
    <d v="2021-01-01T00:00:00"/>
    <x v="2"/>
    <s v="Ликер"/>
    <s v="Джандуйа Шоколадный "/>
    <n v="77"/>
    <s v="Италия"/>
  </r>
  <r>
    <x v="0"/>
    <d v="2021-01-01T00:00:00"/>
    <x v="3"/>
    <s v="Виски"/>
    <s v="Джонни Уокер"/>
    <n v="38"/>
    <s v="Шотландия"/>
  </r>
  <r>
    <x v="0"/>
    <d v="2021-01-01T00:00:00"/>
    <x v="2"/>
    <s v="Водка"/>
    <s v="Русский лед"/>
    <n v="27"/>
    <s v="Россия"/>
  </r>
  <r>
    <x v="0"/>
    <d v="2021-01-01T00:00:00"/>
    <x v="1"/>
    <s v="Ликер"/>
    <s v="Кокосовый"/>
    <n v="188"/>
    <s v="Голландия"/>
  </r>
  <r>
    <x v="0"/>
    <d v="2021-01-01T00:00:00"/>
    <x v="1"/>
    <s v="Ликер"/>
    <s v="Банановый"/>
    <n v="48"/>
    <s v="Голландия"/>
  </r>
  <r>
    <x v="0"/>
    <d v="2021-01-01T00:00:00"/>
    <x v="2"/>
    <s v="Коньяк"/>
    <s v="Золотые купола"/>
    <n v="54"/>
    <s v="Россия"/>
  </r>
  <r>
    <x v="0"/>
    <d v="2021-01-01T00:00:00"/>
    <x v="0"/>
    <s v="Коньяк"/>
    <s v="Бержерак"/>
    <n v="150"/>
    <s v="Россия"/>
  </r>
  <r>
    <x v="0"/>
    <d v="2021-01-01T00:00:00"/>
    <x v="0"/>
    <s v="Ликер"/>
    <s v="Абрикосовый"/>
    <n v="18"/>
    <s v="Голландия"/>
  </r>
  <r>
    <x v="0"/>
    <d v="2021-01-01T00:00:00"/>
    <x v="1"/>
    <s v="Виски"/>
    <s v="Грин Спот"/>
    <n v="140"/>
    <s v="Ирландия"/>
  </r>
  <r>
    <x v="0"/>
    <d v="2021-01-01T00:00:00"/>
    <x v="2"/>
    <s v="Водка"/>
    <s v="Беленькая"/>
    <n v="93"/>
    <s v="Россия"/>
  </r>
  <r>
    <x v="0"/>
    <d v="2021-01-01T00:00:00"/>
    <x v="3"/>
    <s v="Ликер"/>
    <s v="Джандуйа Шоколадный "/>
    <n v="160"/>
    <s v="Италия"/>
  </r>
  <r>
    <x v="0"/>
    <d v="2021-01-01T00:00:00"/>
    <x v="2"/>
    <s v="Водка"/>
    <s v="Украинская пшеница"/>
    <n v="183"/>
    <s v="Украина"/>
  </r>
  <r>
    <x v="0"/>
    <d v="2021-01-01T00:00:00"/>
    <x v="0"/>
    <s v="Коньяк"/>
    <s v="Ахтамар"/>
    <n v="180"/>
    <s v="Армения"/>
  </r>
  <r>
    <x v="0"/>
    <d v="2021-01-01T00:00:00"/>
    <x v="0"/>
    <s v="Коньяк"/>
    <s v="Арарат"/>
    <n v="157"/>
    <s v="Армения"/>
  </r>
  <r>
    <x v="0"/>
    <d v="2021-01-01T00:00:00"/>
    <x v="3"/>
    <s v="Ликер"/>
    <s v="Джандуйа Шоколадный "/>
    <n v="69"/>
    <s v="Италия"/>
  </r>
  <r>
    <x v="0"/>
    <d v="2021-01-01T00:00:00"/>
    <x v="1"/>
    <s v="Водка"/>
    <s v="Аврора"/>
    <n v="14"/>
    <s v="Россия"/>
  </r>
  <r>
    <x v="0"/>
    <d v="2021-01-01T00:00:00"/>
    <x v="0"/>
    <s v="Виски"/>
    <s v="Канадиан"/>
    <n v="90"/>
    <s v="США"/>
  </r>
  <r>
    <x v="0"/>
    <d v="2021-01-02T00:00:00"/>
    <x v="0"/>
    <s v="Ликер"/>
    <s v="Вишневый"/>
    <n v="20"/>
    <s v="Голландия"/>
  </r>
  <r>
    <x v="0"/>
    <d v="2021-01-02T00:00:00"/>
    <x v="1"/>
    <s v="Водка"/>
    <s v="Беленькая"/>
    <n v="2"/>
    <s v="Россия"/>
  </r>
  <r>
    <x v="0"/>
    <d v="2021-01-02T00:00:00"/>
    <x v="2"/>
    <s v="Виски"/>
    <s v="Джонни Уокер"/>
    <n v="116"/>
    <s v="Шотландия"/>
  </r>
  <r>
    <x v="0"/>
    <d v="2021-01-02T00:00:00"/>
    <x v="1"/>
    <s v="Коньяк"/>
    <s v="Золотые купола"/>
    <n v="3"/>
    <s v="Россия"/>
  </r>
  <r>
    <x v="0"/>
    <d v="2021-01-02T00:00:00"/>
    <x v="3"/>
    <s v="Коньяк"/>
    <s v="Старый город"/>
    <n v="51"/>
    <s v="Россия"/>
  </r>
  <r>
    <x v="0"/>
    <d v="2021-01-02T00:00:00"/>
    <x v="0"/>
    <s v="Виски"/>
    <s v="Аберлуа"/>
    <n v="101"/>
    <s v="Шотландия"/>
  </r>
  <r>
    <x v="0"/>
    <d v="2021-01-02T00:00:00"/>
    <x v="2"/>
    <s v="Виски"/>
    <s v="Гленморанджи"/>
    <n v="173"/>
    <s v="Шотландия"/>
  </r>
  <r>
    <x v="0"/>
    <d v="2021-01-02T00:00:00"/>
    <x v="3"/>
    <s v="Коньяк"/>
    <s v="Дор Голд"/>
    <n v="98"/>
    <s v="Франция"/>
  </r>
  <r>
    <x v="0"/>
    <d v="2021-01-02T00:00:00"/>
    <x v="2"/>
    <s v="Виски"/>
    <s v="Джим Бим"/>
    <n v="83"/>
    <s v="США"/>
  </r>
  <r>
    <x v="0"/>
    <d v="2021-01-02T00:00:00"/>
    <x v="1"/>
    <s v="Водка"/>
    <s v="Мягков"/>
    <n v="149"/>
    <s v="Россия"/>
  </r>
  <r>
    <x v="0"/>
    <d v="2021-01-02T00:00:00"/>
    <x v="2"/>
    <s v="Коньяк"/>
    <s v="Ной Араспел"/>
    <n v="14"/>
    <s v="Армения"/>
  </r>
  <r>
    <x v="0"/>
    <d v="2021-01-02T00:00:00"/>
    <x v="3"/>
    <s v="Водка"/>
    <s v="Хортица"/>
    <n v="174"/>
    <s v="Украина"/>
  </r>
  <r>
    <x v="0"/>
    <d v="2021-01-02T00:00:00"/>
    <x v="0"/>
    <s v="Коньяк"/>
    <s v="Герард"/>
    <n v="161"/>
    <s v="Армения"/>
  </r>
  <r>
    <x v="0"/>
    <d v="2021-01-02T00:00:00"/>
    <x v="2"/>
    <s v="Водка"/>
    <s v="Русский стандарт"/>
    <n v="14"/>
    <s v="Россия"/>
  </r>
  <r>
    <x v="0"/>
    <d v="2021-01-02T00:00:00"/>
    <x v="3"/>
    <s v="Водка"/>
    <s v="Русский стандарт"/>
    <n v="190"/>
    <s v="Россия"/>
  </r>
  <r>
    <x v="0"/>
    <d v="2021-01-02T00:00:00"/>
    <x v="3"/>
    <s v="Коньяк"/>
    <s v="Готье"/>
    <n v="83"/>
    <s v="Франция"/>
  </r>
  <r>
    <x v="0"/>
    <d v="2021-01-02T00:00:00"/>
    <x v="3"/>
    <s v="Виски"/>
    <s v="Святой Патрик"/>
    <n v="141"/>
    <s v="Ирландия"/>
  </r>
  <r>
    <x v="0"/>
    <d v="2021-01-02T00:00:00"/>
    <x v="1"/>
    <s v="Коньяк"/>
    <s v="Васпуракан"/>
    <n v="4"/>
    <s v="Армения"/>
  </r>
  <r>
    <x v="0"/>
    <d v="2021-01-03T00:00:00"/>
    <x v="3"/>
    <s v="Коньяк"/>
    <s v="Васпуракан"/>
    <n v="194"/>
    <s v="Армения"/>
  </r>
  <r>
    <x v="0"/>
    <d v="2021-01-03T00:00:00"/>
    <x v="0"/>
    <s v="Виски"/>
    <s v="Аберлуа"/>
    <n v="3"/>
    <s v="Шотландия"/>
  </r>
  <r>
    <x v="0"/>
    <d v="2021-01-03T00:00:00"/>
    <x v="1"/>
    <s v="Водка"/>
    <s v="Абсолют Цитрон"/>
    <n v="155"/>
    <s v="Швеция"/>
  </r>
  <r>
    <x v="0"/>
    <d v="2021-01-03T00:00:00"/>
    <x v="2"/>
    <s v="Виски"/>
    <s v="Бушмилс"/>
    <n v="114"/>
    <s v="Ирландия"/>
  </r>
  <r>
    <x v="0"/>
    <d v="2021-01-03T00:00:00"/>
    <x v="1"/>
    <s v="Ликер"/>
    <s v="Джандуйа Шоколадный "/>
    <n v="51"/>
    <s v="Италия"/>
  </r>
  <r>
    <x v="0"/>
    <d v="2021-01-03T00:00:00"/>
    <x v="2"/>
    <s v="Коньяк"/>
    <s v="Демидов"/>
    <n v="133"/>
    <s v="Россия"/>
  </r>
  <r>
    <x v="0"/>
    <d v="2021-01-03T00:00:00"/>
    <x v="2"/>
    <s v="Коньяк"/>
    <s v="Готье"/>
    <n v="92"/>
    <s v="Франция"/>
  </r>
  <r>
    <x v="0"/>
    <d v="2021-01-03T00:00:00"/>
    <x v="3"/>
    <s v="Водка"/>
    <s v="Абсолют Мандарин"/>
    <n v="78"/>
    <s v="Швеция"/>
  </r>
  <r>
    <x v="0"/>
    <d v="2021-01-03T00:00:00"/>
    <x v="0"/>
    <s v="Виски"/>
    <s v="Святой Патрик"/>
    <n v="141"/>
    <s v="Ирландия"/>
  </r>
  <r>
    <x v="0"/>
    <d v="2021-01-03T00:00:00"/>
    <x v="2"/>
    <s v="Коньяк"/>
    <s v="Васпуракан"/>
    <n v="30"/>
    <s v="Армения"/>
  </r>
  <r>
    <x v="0"/>
    <d v="2021-01-03T00:00:00"/>
    <x v="0"/>
    <s v="Водка"/>
    <s v="Абсолют Цитрон"/>
    <n v="91"/>
    <s v="Швеция"/>
  </r>
  <r>
    <x v="0"/>
    <d v="2021-01-03T00:00:00"/>
    <x v="1"/>
    <s v="Виски"/>
    <s v="Грин Спот"/>
    <n v="45"/>
    <s v="Ирландия"/>
  </r>
  <r>
    <x v="0"/>
    <d v="2021-01-03T00:00:00"/>
    <x v="3"/>
    <s v="Коньяк"/>
    <s v="Герард"/>
    <n v="20"/>
    <s v="Армения"/>
  </r>
  <r>
    <x v="0"/>
    <d v="2021-01-03T00:00:00"/>
    <x v="0"/>
    <s v="Виски"/>
    <s v="Джим Бим"/>
    <n v="91"/>
    <s v="США"/>
  </r>
  <r>
    <x v="0"/>
    <d v="2021-01-03T00:00:00"/>
    <x v="2"/>
    <s v="Виски"/>
    <s v="Вудфорд"/>
    <n v="133"/>
    <s v="США"/>
  </r>
  <r>
    <x v="0"/>
    <d v="2021-01-03T00:00:00"/>
    <x v="3"/>
    <s v="Ликер"/>
    <s v="Вишневый"/>
    <n v="152"/>
    <s v="Голландия"/>
  </r>
  <r>
    <x v="0"/>
    <d v="2021-01-03T00:00:00"/>
    <x v="3"/>
    <s v="Виски"/>
    <s v="Кентукки"/>
    <n v="193"/>
    <s v="США"/>
  </r>
  <r>
    <x v="0"/>
    <d v="2021-01-03T00:00:00"/>
    <x v="0"/>
    <s v="Виски"/>
    <s v="Кентукки"/>
    <n v="2"/>
    <s v="США"/>
  </r>
  <r>
    <x v="0"/>
    <d v="2021-01-03T00:00:00"/>
    <x v="0"/>
    <s v="Виски"/>
    <s v="Джонни Уокер"/>
    <n v="37"/>
    <s v="Шотландия"/>
  </r>
  <r>
    <x v="0"/>
    <d v="2021-01-03T00:00:00"/>
    <x v="3"/>
    <s v="Виски"/>
    <s v="Джим Бим"/>
    <n v="84"/>
    <s v="США"/>
  </r>
  <r>
    <x v="0"/>
    <d v="2021-01-03T00:00:00"/>
    <x v="2"/>
    <s v="Виски"/>
    <s v="Грин Спот"/>
    <n v="145"/>
    <s v="Ирландия"/>
  </r>
  <r>
    <x v="0"/>
    <d v="2021-01-03T00:00:00"/>
    <x v="3"/>
    <s v="Водка"/>
    <s v="Мягков"/>
    <n v="74"/>
    <s v="Россия"/>
  </r>
  <r>
    <x v="0"/>
    <d v="2021-01-03T00:00:00"/>
    <x v="1"/>
    <s v="Виски"/>
    <s v="Джемесон"/>
    <n v="187"/>
    <s v="Ирландия"/>
  </r>
  <r>
    <x v="0"/>
    <d v="2021-01-03T00:00:00"/>
    <x v="3"/>
    <s v="Водка"/>
    <s v="Екатеринослав"/>
    <n v="1"/>
    <s v="Украина"/>
  </r>
  <r>
    <x v="0"/>
    <d v="2021-01-04T00:00:00"/>
    <x v="2"/>
    <s v="Виски"/>
    <s v="Бруклади Рокос"/>
    <n v="96"/>
    <s v="Шотландия"/>
  </r>
  <r>
    <x v="0"/>
    <d v="2021-01-04T00:00:00"/>
    <x v="1"/>
    <s v="Водка"/>
    <s v="Благофф"/>
    <n v="139"/>
    <s v="Украина"/>
  </r>
  <r>
    <x v="0"/>
    <d v="2021-01-04T00:00:00"/>
    <x v="0"/>
    <s v="Коньяк"/>
    <s v="Дор Голд"/>
    <n v="195"/>
    <s v="Франция"/>
  </r>
  <r>
    <x v="0"/>
    <d v="2021-01-04T00:00:00"/>
    <x v="1"/>
    <s v="Ликер"/>
    <s v="Абрикосовый"/>
    <n v="23"/>
    <s v="Голландия"/>
  </r>
  <r>
    <x v="0"/>
    <d v="2021-01-04T00:00:00"/>
    <x v="1"/>
    <s v="Коньяк"/>
    <s v="Ной Араспел"/>
    <n v="156"/>
    <s v="Армения"/>
  </r>
  <r>
    <x v="0"/>
    <d v="2021-01-04T00:00:00"/>
    <x v="2"/>
    <s v="Коньяк"/>
    <s v="Золотые купола"/>
    <n v="85"/>
    <s v="Россия"/>
  </r>
  <r>
    <x v="0"/>
    <d v="2021-01-04T00:00:00"/>
    <x v="3"/>
    <s v="Водка"/>
    <s v="Абсолют Цитрон"/>
    <n v="193"/>
    <s v="Швеция"/>
  </r>
  <r>
    <x v="0"/>
    <d v="2021-01-04T00:00:00"/>
    <x v="3"/>
    <s v="Коньяк"/>
    <s v="Бержерак"/>
    <n v="57"/>
    <s v="Россия"/>
  </r>
  <r>
    <x v="0"/>
    <d v="2021-01-04T00:00:00"/>
    <x v="0"/>
    <s v="Виски"/>
    <s v="Джемесон"/>
    <n v="86"/>
    <s v="Ирландия"/>
  </r>
  <r>
    <x v="0"/>
    <d v="2021-01-04T00:00:00"/>
    <x v="1"/>
    <s v="Ликер"/>
    <s v="Соренто"/>
    <n v="55"/>
    <s v="Италия"/>
  </r>
  <r>
    <x v="0"/>
    <d v="2021-01-04T00:00:00"/>
    <x v="2"/>
    <s v="Виски"/>
    <s v="Грин Спот"/>
    <n v="18"/>
    <s v="Ирландия"/>
  </r>
  <r>
    <x v="0"/>
    <d v="2021-01-04T00:00:00"/>
    <x v="0"/>
    <s v="Виски"/>
    <s v="Кентукки"/>
    <n v="35"/>
    <s v="США"/>
  </r>
  <r>
    <x v="0"/>
    <d v="2021-01-05T00:00:00"/>
    <x v="2"/>
    <s v="Виски"/>
    <s v="Вудфорд"/>
    <n v="26"/>
    <s v="США"/>
  </r>
  <r>
    <x v="0"/>
    <d v="2021-01-05T00:00:00"/>
    <x v="2"/>
    <s v="Виски"/>
    <s v="Аберлуа"/>
    <n v="39"/>
    <s v="Шотландия"/>
  </r>
  <r>
    <x v="0"/>
    <d v="2021-01-05T00:00:00"/>
    <x v="2"/>
    <s v="Виски"/>
    <s v="Кентукки"/>
    <n v="138"/>
    <s v="США"/>
  </r>
  <r>
    <x v="0"/>
    <d v="2021-01-05T00:00:00"/>
    <x v="0"/>
    <s v="Виски"/>
    <s v="Канадиан"/>
    <n v="166"/>
    <s v="США"/>
  </r>
  <r>
    <x v="0"/>
    <d v="2021-01-05T00:00:00"/>
    <x v="3"/>
    <s v="Коньяк"/>
    <s v="Делямэн"/>
    <n v="106"/>
    <s v="Франция"/>
  </r>
  <r>
    <x v="0"/>
    <d v="2021-01-05T00:00:00"/>
    <x v="3"/>
    <s v="Водка"/>
    <s v="Славянская"/>
    <n v="181"/>
    <s v="Россия"/>
  </r>
  <r>
    <x v="0"/>
    <d v="2021-01-05T00:00:00"/>
    <x v="0"/>
    <s v="Виски"/>
    <s v="Бруклади Рокос"/>
    <n v="37"/>
    <s v="Шотландия"/>
  </r>
  <r>
    <x v="0"/>
    <d v="2021-01-05T00:00:00"/>
    <x v="2"/>
    <s v="Виски"/>
    <s v="Вудфорд"/>
    <n v="21"/>
    <s v="США"/>
  </r>
  <r>
    <x v="0"/>
    <d v="2021-01-05T00:00:00"/>
    <x v="1"/>
    <s v="Виски"/>
    <s v="Джек Дениелс"/>
    <n v="168"/>
    <s v="США"/>
  </r>
  <r>
    <x v="0"/>
    <d v="2021-01-05T00:00:00"/>
    <x v="0"/>
    <s v="Ликер"/>
    <s v="Соренто"/>
    <n v="199"/>
    <s v="Италия"/>
  </r>
  <r>
    <x v="0"/>
    <d v="2021-01-05T00:00:00"/>
    <x v="3"/>
    <s v="Виски"/>
    <s v="Вудфорд"/>
    <n v="68"/>
    <s v="США"/>
  </r>
  <r>
    <x v="0"/>
    <d v="2021-01-05T00:00:00"/>
    <x v="2"/>
    <s v="Коньяк"/>
    <s v="Отборный"/>
    <n v="128"/>
    <s v="Армения"/>
  </r>
  <r>
    <x v="0"/>
    <d v="2021-01-05T00:00:00"/>
    <x v="1"/>
    <s v="Водка"/>
    <s v="Медовая"/>
    <n v="177"/>
    <s v="Украина"/>
  </r>
  <r>
    <x v="0"/>
    <d v="2021-01-05T00:00:00"/>
    <x v="3"/>
    <s v="Коньяк"/>
    <s v="Бержерак"/>
    <n v="144"/>
    <s v="Россия"/>
  </r>
  <r>
    <x v="0"/>
    <d v="2021-01-05T00:00:00"/>
    <x v="0"/>
    <s v="Коньяк"/>
    <s v="Васпуракан"/>
    <n v="138"/>
    <s v="Армения"/>
  </r>
  <r>
    <x v="0"/>
    <d v="2021-01-05T00:00:00"/>
    <x v="1"/>
    <s v="Ликер"/>
    <s v="Соренто"/>
    <n v="67"/>
    <s v="Италия"/>
  </r>
  <r>
    <x v="0"/>
    <d v="2021-01-05T00:00:00"/>
    <x v="2"/>
    <s v="Коньяк"/>
    <s v="Бержерак"/>
    <n v="179"/>
    <s v="Россия"/>
  </r>
  <r>
    <x v="0"/>
    <d v="2021-01-06T00:00:00"/>
    <x v="3"/>
    <s v="Ликер"/>
    <s v="Абрикосовый"/>
    <n v="123"/>
    <s v="Голландия"/>
  </r>
  <r>
    <x v="0"/>
    <d v="2021-01-06T00:00:00"/>
    <x v="3"/>
    <s v="Коньяк"/>
    <s v="Ной Араспел"/>
    <n v="170"/>
    <s v="Армения"/>
  </r>
  <r>
    <x v="0"/>
    <d v="2021-01-06T00:00:00"/>
    <x v="1"/>
    <s v="Коньяк"/>
    <s v="Старый город"/>
    <n v="154"/>
    <s v="Россия"/>
  </r>
  <r>
    <x v="0"/>
    <d v="2021-01-06T00:00:00"/>
    <x v="3"/>
    <s v="Водка"/>
    <s v="Русский лед"/>
    <n v="196"/>
    <s v="Россия"/>
  </r>
  <r>
    <x v="0"/>
    <d v="2021-01-06T00:00:00"/>
    <x v="2"/>
    <s v="Коньяк"/>
    <s v="Васпуракан"/>
    <n v="137"/>
    <s v="Армения"/>
  </r>
  <r>
    <x v="0"/>
    <d v="2021-01-06T00:00:00"/>
    <x v="2"/>
    <s v="Коньяк"/>
    <s v="Отборный"/>
    <n v="19"/>
    <s v="Армения"/>
  </r>
  <r>
    <x v="0"/>
    <d v="2021-01-06T00:00:00"/>
    <x v="0"/>
    <s v="Ликер"/>
    <s v="Соренто"/>
    <n v="170"/>
    <s v="Италия"/>
  </r>
  <r>
    <x v="0"/>
    <d v="2021-01-06T00:00:00"/>
    <x v="1"/>
    <s v="Коньяк"/>
    <s v="Герард"/>
    <n v="191"/>
    <s v="Армения"/>
  </r>
  <r>
    <x v="0"/>
    <d v="2021-01-06T00:00:00"/>
    <x v="3"/>
    <s v="Виски"/>
    <s v="Джек Дениелс"/>
    <n v="9"/>
    <s v="США"/>
  </r>
  <r>
    <x v="0"/>
    <d v="2021-01-06T00:00:00"/>
    <x v="0"/>
    <s v="Виски"/>
    <s v="Канадиан"/>
    <n v="76"/>
    <s v="США"/>
  </r>
  <r>
    <x v="0"/>
    <d v="2021-01-06T00:00:00"/>
    <x v="1"/>
    <s v="Ликер"/>
    <s v="Джандуйа Шоколадный "/>
    <n v="132"/>
    <s v="Италия"/>
  </r>
  <r>
    <x v="0"/>
    <d v="2021-01-06T00:00:00"/>
    <x v="3"/>
    <s v="Виски"/>
    <s v="Канадиан"/>
    <n v="136"/>
    <s v="США"/>
  </r>
  <r>
    <x v="0"/>
    <d v="2021-01-06T00:00:00"/>
    <x v="3"/>
    <s v="Ликер"/>
    <s v="Малибу"/>
    <n v="106"/>
    <s v="Великобритания"/>
  </r>
  <r>
    <x v="0"/>
    <d v="2021-01-06T00:00:00"/>
    <x v="2"/>
    <s v="Коньяк"/>
    <s v="Дор Легенд"/>
    <n v="86"/>
    <s v="Франция"/>
  </r>
  <r>
    <x v="0"/>
    <d v="2021-01-06T00:00:00"/>
    <x v="0"/>
    <s v="Виски"/>
    <s v="Аберлуа"/>
    <n v="91"/>
    <s v="Шотландия"/>
  </r>
  <r>
    <x v="0"/>
    <d v="2021-01-06T00:00:00"/>
    <x v="0"/>
    <s v="Коньяк"/>
    <s v="Ной Араспел"/>
    <n v="33"/>
    <s v="Армения"/>
  </r>
  <r>
    <x v="0"/>
    <d v="2021-01-06T00:00:00"/>
    <x v="1"/>
    <s v="Виски"/>
    <s v="Канадиан"/>
    <n v="116"/>
    <s v="США"/>
  </r>
  <r>
    <x v="0"/>
    <d v="2021-01-07T00:00:00"/>
    <x v="2"/>
    <s v="Коньяк"/>
    <s v="Бержерак"/>
    <n v="96"/>
    <s v="Россия"/>
  </r>
  <r>
    <x v="0"/>
    <d v="2021-01-07T00:00:00"/>
    <x v="1"/>
    <s v="Виски"/>
    <s v="Аберлуа"/>
    <n v="159"/>
    <s v="Шотландия"/>
  </r>
  <r>
    <x v="0"/>
    <d v="2021-01-07T00:00:00"/>
    <x v="1"/>
    <s v="Виски"/>
    <s v="Вудфорд"/>
    <n v="173"/>
    <s v="США"/>
  </r>
  <r>
    <x v="0"/>
    <d v="2021-01-07T00:00:00"/>
    <x v="1"/>
    <s v="Виски"/>
    <s v="Гленморанджи"/>
    <n v="117"/>
    <s v="Шотландия"/>
  </r>
  <r>
    <x v="0"/>
    <d v="2021-01-07T00:00:00"/>
    <x v="2"/>
    <s v="Виски"/>
    <s v="Канадиан"/>
    <n v="138"/>
    <s v="США"/>
  </r>
  <r>
    <x v="0"/>
    <d v="2021-01-07T00:00:00"/>
    <x v="0"/>
    <s v="Коньяк"/>
    <s v="Готье"/>
    <n v="55"/>
    <s v="Франция"/>
  </r>
  <r>
    <x v="0"/>
    <d v="2021-01-07T00:00:00"/>
    <x v="0"/>
    <s v="Водка"/>
    <s v="Русский стандарт"/>
    <n v="95"/>
    <s v="Россия"/>
  </r>
  <r>
    <x v="0"/>
    <d v="2021-01-07T00:00:00"/>
    <x v="0"/>
    <s v="Коньяк"/>
    <s v="Ахтамар"/>
    <n v="137"/>
    <s v="Армения"/>
  </r>
  <r>
    <x v="0"/>
    <d v="2021-01-07T00:00:00"/>
    <x v="0"/>
    <s v="Коньяк"/>
    <s v="Старый город"/>
    <n v="6"/>
    <s v="Россия"/>
  </r>
  <r>
    <x v="0"/>
    <d v="2021-01-08T00:00:00"/>
    <x v="3"/>
    <s v="Виски"/>
    <s v="Джемесон"/>
    <n v="46"/>
    <s v="Ирландия"/>
  </r>
  <r>
    <x v="0"/>
    <d v="2021-01-08T00:00:00"/>
    <x v="1"/>
    <s v="Виски"/>
    <s v="Джонни Уокер"/>
    <n v="195"/>
    <s v="Шотландия"/>
  </r>
  <r>
    <x v="0"/>
    <d v="2021-01-08T00:00:00"/>
    <x v="1"/>
    <s v="Коньяк"/>
    <s v="Делямэн"/>
    <n v="106"/>
    <s v="Франция"/>
  </r>
  <r>
    <x v="0"/>
    <d v="2021-01-08T00:00:00"/>
    <x v="3"/>
    <s v="Виски"/>
    <s v="Бруклади Рокос"/>
    <n v="78"/>
    <s v="Шотландия"/>
  </r>
  <r>
    <x v="0"/>
    <d v="2021-01-08T00:00:00"/>
    <x v="0"/>
    <s v="Коньяк"/>
    <s v="Дор Легенд"/>
    <n v="107"/>
    <s v="Франция"/>
  </r>
  <r>
    <x v="0"/>
    <d v="2021-01-08T00:00:00"/>
    <x v="0"/>
    <s v="Водка"/>
    <s v="Аврора"/>
    <n v="147"/>
    <s v="Россия"/>
  </r>
  <r>
    <x v="0"/>
    <d v="2021-01-08T00:00:00"/>
    <x v="3"/>
    <s v="Ликер"/>
    <s v="Банановый"/>
    <n v="28"/>
    <s v="Голландия"/>
  </r>
  <r>
    <x v="0"/>
    <d v="2021-01-08T00:00:00"/>
    <x v="3"/>
    <s v="Ликер"/>
    <s v="Абрикосовый"/>
    <n v="127"/>
    <s v="Голландия"/>
  </r>
  <r>
    <x v="0"/>
    <d v="2021-01-08T00:00:00"/>
    <x v="2"/>
    <s v="Ликер"/>
    <s v="Драмбуи"/>
    <n v="73"/>
    <s v="Великобритания"/>
  </r>
  <r>
    <x v="0"/>
    <d v="2021-01-08T00:00:00"/>
    <x v="3"/>
    <s v="Ликер"/>
    <s v="Соренто"/>
    <n v="161"/>
    <s v="Италия"/>
  </r>
  <r>
    <x v="0"/>
    <d v="2021-01-08T00:00:00"/>
    <x v="1"/>
    <s v="Ликер"/>
    <s v="Драмбуи"/>
    <n v="133"/>
    <s v="Великобритания"/>
  </r>
  <r>
    <x v="0"/>
    <d v="2021-01-08T00:00:00"/>
    <x v="3"/>
    <s v="Водка"/>
    <s v="Русский лед"/>
    <n v="25"/>
    <s v="Россия"/>
  </r>
  <r>
    <x v="0"/>
    <d v="2021-01-08T00:00:00"/>
    <x v="2"/>
    <s v="Коньяк"/>
    <s v="Готье"/>
    <n v="83"/>
    <s v="Франция"/>
  </r>
  <r>
    <x v="0"/>
    <d v="2021-01-09T00:00:00"/>
    <x v="0"/>
    <s v="Коньяк"/>
    <s v="Дор Голд"/>
    <n v="114"/>
    <s v="Франция"/>
  </r>
  <r>
    <x v="0"/>
    <d v="2021-01-09T00:00:00"/>
    <x v="1"/>
    <s v="Коньяк"/>
    <s v="Герард"/>
    <n v="36"/>
    <s v="Армения"/>
  </r>
  <r>
    <x v="0"/>
    <d v="2021-01-09T00:00:00"/>
    <x v="0"/>
    <s v="Виски"/>
    <s v="Канадиан"/>
    <n v="181"/>
    <s v="США"/>
  </r>
  <r>
    <x v="0"/>
    <d v="2021-01-09T00:00:00"/>
    <x v="1"/>
    <s v="Виски"/>
    <s v="Бруклади Рокос"/>
    <n v="85"/>
    <s v="Шотландия"/>
  </r>
  <r>
    <x v="0"/>
    <d v="2021-01-09T00:00:00"/>
    <x v="0"/>
    <s v="Коньяк"/>
    <s v="Герард"/>
    <n v="199"/>
    <s v="Армения"/>
  </r>
  <r>
    <x v="0"/>
    <d v="2021-01-09T00:00:00"/>
    <x v="1"/>
    <s v="Коньяк"/>
    <s v="Ной Араспел"/>
    <n v="138"/>
    <s v="Армения"/>
  </r>
  <r>
    <x v="0"/>
    <d v="2021-01-09T00:00:00"/>
    <x v="0"/>
    <s v="Ликер"/>
    <s v="Драмбуи"/>
    <n v="65"/>
    <s v="Великобритания"/>
  </r>
  <r>
    <x v="0"/>
    <d v="2021-01-09T00:00:00"/>
    <x v="1"/>
    <s v="Коньяк"/>
    <s v="Золотые купола"/>
    <n v="49"/>
    <s v="Россия"/>
  </r>
  <r>
    <x v="0"/>
    <d v="2021-01-09T00:00:00"/>
    <x v="2"/>
    <s v="Ликер"/>
    <s v="Банановый"/>
    <n v="169"/>
    <s v="Голландия"/>
  </r>
  <r>
    <x v="0"/>
    <d v="2021-01-09T00:00:00"/>
    <x v="0"/>
    <s v="Коньяк"/>
    <s v="Дор Легенд"/>
    <n v="57"/>
    <s v="Франция"/>
  </r>
  <r>
    <x v="0"/>
    <d v="2021-01-09T00:00:00"/>
    <x v="0"/>
    <s v="Водка"/>
    <s v="Абсолют Цитрон"/>
    <n v="181"/>
    <s v="Швеция"/>
  </r>
  <r>
    <x v="0"/>
    <d v="2021-01-09T00:00:00"/>
    <x v="3"/>
    <s v="Коньяк"/>
    <s v="Жан Фийу"/>
    <n v="61"/>
    <s v="Франция"/>
  </r>
  <r>
    <x v="0"/>
    <d v="2021-01-09T00:00:00"/>
    <x v="1"/>
    <s v="Водка"/>
    <s v="Беленькая"/>
    <n v="106"/>
    <s v="Россия"/>
  </r>
  <r>
    <x v="0"/>
    <d v="2021-01-09T00:00:00"/>
    <x v="2"/>
    <s v="Водка"/>
    <s v="Русский стандарт"/>
    <n v="77"/>
    <s v="Россия"/>
  </r>
  <r>
    <x v="0"/>
    <d v="2021-01-09T00:00:00"/>
    <x v="3"/>
    <s v="Ликер"/>
    <s v="Малибу"/>
    <n v="79"/>
    <s v="Великобритания"/>
  </r>
  <r>
    <x v="0"/>
    <d v="2021-01-09T00:00:00"/>
    <x v="1"/>
    <s v="Коньяк"/>
    <s v="Жан Фийу"/>
    <n v="150"/>
    <s v="Франция"/>
  </r>
  <r>
    <x v="0"/>
    <d v="2021-01-09T00:00:00"/>
    <x v="3"/>
    <s v="Виски"/>
    <s v="Джонни Уокер"/>
    <n v="76"/>
    <s v="Шотландия"/>
  </r>
  <r>
    <x v="0"/>
    <d v="2021-01-09T00:00:00"/>
    <x v="0"/>
    <s v="Виски"/>
    <s v="Канадиан"/>
    <n v="1"/>
    <s v="США"/>
  </r>
  <r>
    <x v="0"/>
    <d v="2021-01-10T00:00:00"/>
    <x v="2"/>
    <s v="Водка"/>
    <s v="Абсолют Цитрон"/>
    <n v="31"/>
    <s v="Швеция"/>
  </r>
  <r>
    <x v="0"/>
    <d v="2021-01-10T00:00:00"/>
    <x v="0"/>
    <s v="Коньяк"/>
    <s v="Золотые купола"/>
    <n v="195"/>
    <s v="Россия"/>
  </r>
  <r>
    <x v="0"/>
    <d v="2021-01-10T00:00:00"/>
    <x v="3"/>
    <s v="Водка"/>
    <s v="Беленькая"/>
    <n v="30"/>
    <s v="Россия"/>
  </r>
  <r>
    <x v="0"/>
    <d v="2021-01-10T00:00:00"/>
    <x v="1"/>
    <s v="Ликер"/>
    <s v="Соренто"/>
    <n v="189"/>
    <s v="Италия"/>
  </r>
  <r>
    <x v="0"/>
    <d v="2021-01-10T00:00:00"/>
    <x v="3"/>
    <s v="Ликер"/>
    <s v="Лимончелло"/>
    <n v="166"/>
    <s v="Италия"/>
  </r>
  <r>
    <x v="0"/>
    <d v="2021-01-10T00:00:00"/>
    <x v="3"/>
    <s v="Коньяк"/>
    <s v="Готье"/>
    <n v="37"/>
    <s v="Франция"/>
  </r>
  <r>
    <x v="0"/>
    <d v="2021-01-10T00:00:00"/>
    <x v="0"/>
    <s v="Водка"/>
    <s v="Медовая"/>
    <n v="157"/>
    <s v="Украина"/>
  </r>
  <r>
    <x v="0"/>
    <d v="2021-01-10T00:00:00"/>
    <x v="0"/>
    <s v="Виски"/>
    <s v="Бушмилс"/>
    <n v="66"/>
    <s v="Ирландия"/>
  </r>
  <r>
    <x v="0"/>
    <d v="2021-01-10T00:00:00"/>
    <x v="0"/>
    <s v="Виски"/>
    <s v="Аберлуа"/>
    <n v="43"/>
    <s v="Шотландия"/>
  </r>
  <r>
    <x v="0"/>
    <d v="2021-01-10T00:00:00"/>
    <x v="3"/>
    <s v="Ликер"/>
    <s v="Вишневый"/>
    <n v="91"/>
    <s v="Голландия"/>
  </r>
  <r>
    <x v="0"/>
    <d v="2021-01-10T00:00:00"/>
    <x v="2"/>
    <s v="Коньяк"/>
    <s v="Васпуракан"/>
    <n v="175"/>
    <s v="Армения"/>
  </r>
  <r>
    <x v="0"/>
    <d v="2021-01-10T00:00:00"/>
    <x v="2"/>
    <s v="Коньяк"/>
    <s v="Отборный"/>
    <n v="156"/>
    <s v="Армения"/>
  </r>
  <r>
    <x v="0"/>
    <d v="2021-01-10T00:00:00"/>
    <x v="2"/>
    <s v="Ликер"/>
    <s v="Абрикосовый"/>
    <n v="9"/>
    <s v="Голландия"/>
  </r>
  <r>
    <x v="0"/>
    <d v="2021-01-10T00:00:00"/>
    <x v="2"/>
    <s v="Водка"/>
    <s v="Хортица"/>
    <n v="106"/>
    <s v="Украина"/>
  </r>
  <r>
    <x v="0"/>
    <d v="2021-01-10T00:00:00"/>
    <x v="2"/>
    <s v="Коньяк"/>
    <s v="Делямэн"/>
    <n v="150"/>
    <s v="Франция"/>
  </r>
  <r>
    <x v="0"/>
    <d v="2021-01-10T00:00:00"/>
    <x v="0"/>
    <s v="Ликер"/>
    <s v="Малибу"/>
    <n v="144"/>
    <s v="Великобритания"/>
  </r>
  <r>
    <x v="0"/>
    <d v="2021-01-10T00:00:00"/>
    <x v="1"/>
    <s v="Коньяк"/>
    <s v="Отборный"/>
    <n v="185"/>
    <s v="Армения"/>
  </r>
  <r>
    <x v="0"/>
    <d v="2021-01-10T00:00:00"/>
    <x v="0"/>
    <s v="Ликер"/>
    <s v="Самбука Ди Канале "/>
    <n v="89"/>
    <s v="Италия"/>
  </r>
  <r>
    <x v="0"/>
    <d v="2021-01-11T00:00:00"/>
    <x v="1"/>
    <s v="Водка"/>
    <s v="Медовая"/>
    <n v="19"/>
    <s v="Украина"/>
  </r>
  <r>
    <x v="0"/>
    <d v="2021-01-11T00:00:00"/>
    <x v="0"/>
    <s v="Водка"/>
    <s v="Абсолют Мандарин"/>
    <n v="11"/>
    <s v="Швеция"/>
  </r>
  <r>
    <x v="0"/>
    <d v="2021-01-11T00:00:00"/>
    <x v="1"/>
    <s v="Водка"/>
    <s v="Абсолют Мандарин"/>
    <n v="127"/>
    <s v="Швеция"/>
  </r>
  <r>
    <x v="0"/>
    <d v="2021-01-11T00:00:00"/>
    <x v="1"/>
    <s v="Коньяк"/>
    <s v="Отборный"/>
    <n v="127"/>
    <s v="Армения"/>
  </r>
  <r>
    <x v="0"/>
    <d v="2021-01-11T00:00:00"/>
    <x v="2"/>
    <s v="Коньяк"/>
    <s v="Старый город"/>
    <n v="25"/>
    <s v="Россия"/>
  </r>
  <r>
    <x v="0"/>
    <d v="2021-01-11T00:00:00"/>
    <x v="2"/>
    <s v="Ликер"/>
    <s v="Банановый"/>
    <n v="7"/>
    <s v="Голландия"/>
  </r>
  <r>
    <x v="0"/>
    <d v="2021-01-11T00:00:00"/>
    <x v="2"/>
    <s v="Коньяк"/>
    <s v="Старый город"/>
    <n v="24"/>
    <s v="Россия"/>
  </r>
  <r>
    <x v="0"/>
    <d v="2021-01-11T00:00:00"/>
    <x v="1"/>
    <s v="Виски"/>
    <s v="Канадиан"/>
    <n v="167"/>
    <s v="США"/>
  </r>
  <r>
    <x v="0"/>
    <d v="2021-01-11T00:00:00"/>
    <x v="3"/>
    <s v="Водка"/>
    <s v="Екатеринослав"/>
    <n v="7"/>
    <s v="Украина"/>
  </r>
  <r>
    <x v="0"/>
    <d v="2021-01-11T00:00:00"/>
    <x v="2"/>
    <s v="Коньяк"/>
    <s v="Золотые купола"/>
    <n v="167"/>
    <s v="Россия"/>
  </r>
  <r>
    <x v="0"/>
    <d v="2021-01-11T00:00:00"/>
    <x v="3"/>
    <s v="Водка"/>
    <s v="Русский лед"/>
    <n v="125"/>
    <s v="Россия"/>
  </r>
  <r>
    <x v="0"/>
    <d v="2021-01-11T00:00:00"/>
    <x v="2"/>
    <s v="Коньяк"/>
    <s v="Демидов"/>
    <n v="19"/>
    <s v="Россия"/>
  </r>
  <r>
    <x v="0"/>
    <d v="2021-01-11T00:00:00"/>
    <x v="2"/>
    <s v="Виски"/>
    <s v="Букерс"/>
    <n v="104"/>
    <s v="США"/>
  </r>
  <r>
    <x v="0"/>
    <d v="2021-01-11T00:00:00"/>
    <x v="1"/>
    <s v="Ликер"/>
    <s v="Малибу"/>
    <n v="122"/>
    <s v="Великобритания"/>
  </r>
  <r>
    <x v="0"/>
    <d v="2021-01-12T00:00:00"/>
    <x v="3"/>
    <s v="Водка"/>
    <s v="Русский стандарт"/>
    <n v="133"/>
    <s v="Россия"/>
  </r>
  <r>
    <x v="0"/>
    <d v="2021-01-12T00:00:00"/>
    <x v="0"/>
    <s v="Водка"/>
    <s v="Хортица"/>
    <n v="191"/>
    <s v="Украина"/>
  </r>
  <r>
    <x v="0"/>
    <d v="2021-01-12T00:00:00"/>
    <x v="2"/>
    <s v="Коньяк"/>
    <s v="Дор Голд"/>
    <n v="114"/>
    <s v="Франция"/>
  </r>
  <r>
    <x v="0"/>
    <d v="2021-01-12T00:00:00"/>
    <x v="1"/>
    <s v="Водка"/>
    <s v="Абсолют Цитрон"/>
    <n v="175"/>
    <s v="Швеция"/>
  </r>
  <r>
    <x v="0"/>
    <d v="2021-01-12T00:00:00"/>
    <x v="1"/>
    <s v="Коньяк"/>
    <s v="Бержерак"/>
    <n v="61"/>
    <s v="Россия"/>
  </r>
  <r>
    <x v="0"/>
    <d v="2021-01-12T00:00:00"/>
    <x v="2"/>
    <s v="Водка"/>
    <s v="Аврора"/>
    <n v="38"/>
    <s v="Россия"/>
  </r>
  <r>
    <x v="0"/>
    <d v="2021-01-12T00:00:00"/>
    <x v="0"/>
    <s v="Ликер"/>
    <s v="Соренто"/>
    <n v="31"/>
    <s v="Италия"/>
  </r>
  <r>
    <x v="0"/>
    <d v="2021-01-12T00:00:00"/>
    <x v="2"/>
    <s v="Виски"/>
    <s v="Джонни Уокер"/>
    <n v="37"/>
    <s v="Шотландия"/>
  </r>
  <r>
    <x v="0"/>
    <d v="2021-01-12T00:00:00"/>
    <x v="0"/>
    <s v="Коньяк"/>
    <s v="Ной Араспел"/>
    <n v="11"/>
    <s v="Армения"/>
  </r>
  <r>
    <x v="0"/>
    <d v="2021-01-12T00:00:00"/>
    <x v="0"/>
    <s v="Виски"/>
    <s v="Вудфорд"/>
    <n v="162"/>
    <s v="США"/>
  </r>
  <r>
    <x v="0"/>
    <d v="2021-01-12T00:00:00"/>
    <x v="2"/>
    <s v="Ликер"/>
    <s v="Банановый"/>
    <n v="103"/>
    <s v="Голландия"/>
  </r>
  <r>
    <x v="0"/>
    <d v="2021-01-12T00:00:00"/>
    <x v="1"/>
    <s v="Коньяк"/>
    <s v="Старый город"/>
    <n v="114"/>
    <s v="Россия"/>
  </r>
  <r>
    <x v="0"/>
    <d v="2021-01-12T00:00:00"/>
    <x v="3"/>
    <s v="Ликер"/>
    <s v="Кокосовый"/>
    <n v="107"/>
    <s v="Голландия"/>
  </r>
  <r>
    <x v="0"/>
    <d v="2021-01-13T00:00:00"/>
    <x v="3"/>
    <s v="Водка"/>
    <s v="Славянская"/>
    <n v="30"/>
    <s v="Россия"/>
  </r>
  <r>
    <x v="0"/>
    <d v="2021-01-13T00:00:00"/>
    <x v="0"/>
    <s v="Коньяк"/>
    <s v="Васпуракан"/>
    <n v="130"/>
    <s v="Армения"/>
  </r>
  <r>
    <x v="0"/>
    <d v="2021-01-13T00:00:00"/>
    <x v="2"/>
    <s v="Водка"/>
    <s v="Славянская"/>
    <n v="49"/>
    <s v="Россия"/>
  </r>
  <r>
    <x v="0"/>
    <d v="2021-01-13T00:00:00"/>
    <x v="3"/>
    <s v="Виски"/>
    <s v="Джим Бим"/>
    <n v="9"/>
    <s v="США"/>
  </r>
  <r>
    <x v="0"/>
    <d v="2021-01-13T00:00:00"/>
    <x v="1"/>
    <s v="Коньяк"/>
    <s v="Дор Легенд"/>
    <n v="143"/>
    <s v="Франция"/>
  </r>
  <r>
    <x v="0"/>
    <d v="2021-01-13T00:00:00"/>
    <x v="2"/>
    <s v="Ликер"/>
    <s v="Вишневый"/>
    <n v="25"/>
    <s v="Голландия"/>
  </r>
  <r>
    <x v="0"/>
    <d v="2021-01-13T00:00:00"/>
    <x v="2"/>
    <s v="Коньяк"/>
    <s v="Отборный"/>
    <n v="199"/>
    <s v="Армения"/>
  </r>
  <r>
    <x v="0"/>
    <d v="2021-01-13T00:00:00"/>
    <x v="1"/>
    <s v="Виски"/>
    <s v="Бушмилс"/>
    <n v="134"/>
    <s v="Ирландия"/>
  </r>
  <r>
    <x v="0"/>
    <d v="2021-01-13T00:00:00"/>
    <x v="3"/>
    <s v="Ликер"/>
    <s v="Джандуйа Шоколадный "/>
    <n v="71"/>
    <s v="Италия"/>
  </r>
  <r>
    <x v="0"/>
    <d v="2021-01-13T00:00:00"/>
    <x v="3"/>
    <s v="Коньяк"/>
    <s v="Дор Легенд"/>
    <n v="197"/>
    <s v="Франция"/>
  </r>
  <r>
    <x v="0"/>
    <d v="2021-01-14T00:00:00"/>
    <x v="2"/>
    <s v="Ликер"/>
    <s v="Малибу"/>
    <n v="139"/>
    <s v="Великобритания"/>
  </r>
  <r>
    <x v="0"/>
    <d v="2021-01-14T00:00:00"/>
    <x v="1"/>
    <s v="Коньяк"/>
    <s v="Герард"/>
    <n v="13"/>
    <s v="Армения"/>
  </r>
  <r>
    <x v="0"/>
    <d v="2021-01-14T00:00:00"/>
    <x v="2"/>
    <s v="Водка"/>
    <s v="Медовая"/>
    <n v="39"/>
    <s v="Украина"/>
  </r>
  <r>
    <x v="0"/>
    <d v="2021-01-14T00:00:00"/>
    <x v="1"/>
    <s v="Ликер"/>
    <s v="Малибу"/>
    <n v="69"/>
    <s v="Великобритания"/>
  </r>
  <r>
    <x v="0"/>
    <d v="2021-01-14T00:00:00"/>
    <x v="1"/>
    <s v="Коньяк"/>
    <s v="Демидов"/>
    <n v="25"/>
    <s v="Россия"/>
  </r>
  <r>
    <x v="0"/>
    <d v="2021-01-14T00:00:00"/>
    <x v="3"/>
    <s v="Ликер"/>
    <s v="Соренто"/>
    <n v="158"/>
    <s v="Италия"/>
  </r>
  <r>
    <x v="0"/>
    <d v="2021-01-14T00:00:00"/>
    <x v="1"/>
    <s v="Водка"/>
    <s v="Славянская"/>
    <n v="195"/>
    <s v="Россия"/>
  </r>
  <r>
    <x v="0"/>
    <d v="2021-01-14T00:00:00"/>
    <x v="1"/>
    <s v="Ликер"/>
    <s v="Кокосовый"/>
    <n v="103"/>
    <s v="Голландия"/>
  </r>
  <r>
    <x v="0"/>
    <d v="2021-01-14T00:00:00"/>
    <x v="2"/>
    <s v="Водка"/>
    <s v="Абсолют Цитрон"/>
    <n v="199"/>
    <s v="Швеция"/>
  </r>
  <r>
    <x v="0"/>
    <d v="2021-01-14T00:00:00"/>
    <x v="1"/>
    <s v="Коньяк"/>
    <s v="Дор Голд"/>
    <n v="132"/>
    <s v="Франция"/>
  </r>
  <r>
    <x v="0"/>
    <d v="2021-01-14T00:00:00"/>
    <x v="2"/>
    <s v="Коньяк"/>
    <s v="Делямэн"/>
    <n v="98"/>
    <s v="Франция"/>
  </r>
  <r>
    <x v="0"/>
    <d v="2021-01-14T00:00:00"/>
    <x v="1"/>
    <s v="Коньяк"/>
    <s v="Отборный"/>
    <n v="175"/>
    <s v="Армения"/>
  </r>
  <r>
    <x v="0"/>
    <d v="2021-01-14T00:00:00"/>
    <x v="0"/>
    <s v="Виски"/>
    <s v="Джим Бим"/>
    <n v="63"/>
    <s v="США"/>
  </r>
  <r>
    <x v="0"/>
    <d v="2021-01-14T00:00:00"/>
    <x v="3"/>
    <s v="Ликер"/>
    <s v="Абрикосовый"/>
    <n v="8"/>
    <s v="Голландия"/>
  </r>
  <r>
    <x v="0"/>
    <d v="2021-01-14T00:00:00"/>
    <x v="1"/>
    <s v="Виски"/>
    <s v="Букерс"/>
    <n v="84"/>
    <s v="США"/>
  </r>
  <r>
    <x v="0"/>
    <d v="2021-01-14T00:00:00"/>
    <x v="0"/>
    <s v="Коньяк"/>
    <s v="Готье"/>
    <n v="25"/>
    <s v="Франция"/>
  </r>
  <r>
    <x v="0"/>
    <d v="2021-01-14T00:00:00"/>
    <x v="2"/>
    <s v="Ликер"/>
    <s v="Соренто"/>
    <n v="124"/>
    <s v="Италия"/>
  </r>
  <r>
    <x v="0"/>
    <d v="2021-01-14T00:00:00"/>
    <x v="2"/>
    <s v="Водка"/>
    <s v="Аврора"/>
    <n v="113"/>
    <s v="Россия"/>
  </r>
  <r>
    <x v="0"/>
    <d v="2021-01-15T00:00:00"/>
    <x v="3"/>
    <s v="Ликер"/>
    <s v="Банановый"/>
    <n v="187"/>
    <s v="Голландия"/>
  </r>
  <r>
    <x v="0"/>
    <d v="2021-01-15T00:00:00"/>
    <x v="1"/>
    <s v="Водка"/>
    <s v="Русский лед"/>
    <n v="76"/>
    <s v="Россия"/>
  </r>
  <r>
    <x v="0"/>
    <d v="2021-01-15T00:00:00"/>
    <x v="1"/>
    <s v="Водка"/>
    <s v="Русский стандарт"/>
    <n v="127"/>
    <s v="Россия"/>
  </r>
  <r>
    <x v="0"/>
    <d v="2021-01-15T00:00:00"/>
    <x v="1"/>
    <s v="Водка"/>
    <s v="Беленькая"/>
    <n v="77"/>
    <s v="Россия"/>
  </r>
  <r>
    <x v="0"/>
    <d v="2021-01-15T00:00:00"/>
    <x v="2"/>
    <s v="Виски"/>
    <s v="Бруклади Рокос"/>
    <n v="33"/>
    <s v="Шотландия"/>
  </r>
  <r>
    <x v="0"/>
    <d v="2021-01-15T00:00:00"/>
    <x v="2"/>
    <s v="Водка"/>
    <s v="Немирофф"/>
    <n v="13"/>
    <s v="Украина"/>
  </r>
  <r>
    <x v="0"/>
    <d v="2021-01-15T00:00:00"/>
    <x v="3"/>
    <s v="Водка"/>
    <s v="Аврора"/>
    <n v="22"/>
    <s v="Россия"/>
  </r>
  <r>
    <x v="0"/>
    <d v="2021-01-15T00:00:00"/>
    <x v="3"/>
    <s v="Водка"/>
    <s v="Благофф"/>
    <n v="55"/>
    <s v="Украина"/>
  </r>
  <r>
    <x v="0"/>
    <d v="2021-01-15T00:00:00"/>
    <x v="0"/>
    <s v="Ликер"/>
    <s v="Самбука Ди Канале "/>
    <n v="118"/>
    <s v="Италия"/>
  </r>
  <r>
    <x v="0"/>
    <d v="2021-01-15T00:00:00"/>
    <x v="1"/>
    <s v="Водка"/>
    <s v="Хортица"/>
    <n v="40"/>
    <s v="Украина"/>
  </r>
  <r>
    <x v="0"/>
    <d v="2021-01-15T00:00:00"/>
    <x v="1"/>
    <s v="Виски"/>
    <s v="Кентукки"/>
    <n v="173"/>
    <s v="США"/>
  </r>
  <r>
    <x v="0"/>
    <d v="2021-01-15T00:00:00"/>
    <x v="0"/>
    <s v="Ликер"/>
    <s v="Драмбуи"/>
    <n v="55"/>
    <s v="Великобритания"/>
  </r>
  <r>
    <x v="0"/>
    <d v="2021-01-16T00:00:00"/>
    <x v="3"/>
    <s v="Коньяк"/>
    <s v="Жан Фийу"/>
    <n v="12"/>
    <s v="Франция"/>
  </r>
  <r>
    <x v="0"/>
    <d v="2021-01-16T00:00:00"/>
    <x v="3"/>
    <s v="Ликер"/>
    <s v="Соренто"/>
    <n v="79"/>
    <s v="Италия"/>
  </r>
  <r>
    <x v="0"/>
    <d v="2021-01-16T00:00:00"/>
    <x v="3"/>
    <s v="Виски"/>
    <s v="Джонни Уокер"/>
    <n v="94"/>
    <s v="Шотландия"/>
  </r>
  <r>
    <x v="0"/>
    <d v="2021-01-16T00:00:00"/>
    <x v="0"/>
    <s v="Ликер"/>
    <s v="Какао"/>
    <n v="179"/>
    <s v="Голландия"/>
  </r>
  <r>
    <x v="0"/>
    <d v="2021-01-16T00:00:00"/>
    <x v="0"/>
    <s v="Водка"/>
    <s v="Мягков"/>
    <n v="163"/>
    <s v="Россия"/>
  </r>
  <r>
    <x v="0"/>
    <d v="2021-01-16T00:00:00"/>
    <x v="1"/>
    <s v="Водка"/>
    <s v="Славянская"/>
    <n v="184"/>
    <s v="Россия"/>
  </r>
  <r>
    <x v="0"/>
    <d v="2021-01-16T00:00:00"/>
    <x v="3"/>
    <s v="Водка"/>
    <s v="Русский стандарт"/>
    <n v="35"/>
    <s v="Россия"/>
  </r>
  <r>
    <x v="0"/>
    <d v="2021-01-16T00:00:00"/>
    <x v="3"/>
    <s v="Коньяк"/>
    <s v="Бержерак"/>
    <n v="13"/>
    <s v="Россия"/>
  </r>
  <r>
    <x v="0"/>
    <d v="2021-01-16T00:00:00"/>
    <x v="2"/>
    <s v="Ликер"/>
    <s v="Джандуйа Шоколадный "/>
    <n v="86"/>
    <s v="Италия"/>
  </r>
  <r>
    <x v="0"/>
    <d v="2021-01-16T00:00:00"/>
    <x v="2"/>
    <s v="Ликер"/>
    <s v="Малибу"/>
    <n v="10"/>
    <s v="Великобритания"/>
  </r>
  <r>
    <x v="0"/>
    <d v="2021-01-16T00:00:00"/>
    <x v="1"/>
    <s v="Виски"/>
    <s v="Джек Дениелс"/>
    <n v="102"/>
    <s v="США"/>
  </r>
  <r>
    <x v="0"/>
    <d v="2021-01-16T00:00:00"/>
    <x v="1"/>
    <s v="Виски"/>
    <s v="Джим Бим"/>
    <n v="77"/>
    <s v="США"/>
  </r>
  <r>
    <x v="0"/>
    <d v="2021-01-17T00:00:00"/>
    <x v="2"/>
    <s v="Водка"/>
    <s v="Русский стандарт"/>
    <n v="45"/>
    <s v="Россия"/>
  </r>
  <r>
    <x v="0"/>
    <d v="2021-01-17T00:00:00"/>
    <x v="1"/>
    <s v="Виски"/>
    <s v="Бруклади Рокос"/>
    <n v="77"/>
    <s v="Шотландия"/>
  </r>
  <r>
    <x v="0"/>
    <d v="2021-01-17T00:00:00"/>
    <x v="3"/>
    <s v="Виски"/>
    <s v="Джим Бим"/>
    <n v="127"/>
    <s v="США"/>
  </r>
  <r>
    <x v="0"/>
    <d v="2021-01-17T00:00:00"/>
    <x v="3"/>
    <s v="Коньяк"/>
    <s v="Арарат"/>
    <n v="74"/>
    <s v="Армения"/>
  </r>
  <r>
    <x v="0"/>
    <d v="2021-01-17T00:00:00"/>
    <x v="1"/>
    <s v="Виски"/>
    <s v="Аберлуа"/>
    <n v="84"/>
    <s v="Шотландия"/>
  </r>
  <r>
    <x v="0"/>
    <d v="2021-01-17T00:00:00"/>
    <x v="1"/>
    <s v="Ликер"/>
    <s v="Банановый"/>
    <n v="158"/>
    <s v="Голландия"/>
  </r>
  <r>
    <x v="0"/>
    <d v="2021-01-17T00:00:00"/>
    <x v="1"/>
    <s v="Виски"/>
    <s v="Канадиан"/>
    <n v="180"/>
    <s v="США"/>
  </r>
  <r>
    <x v="0"/>
    <d v="2021-01-17T00:00:00"/>
    <x v="0"/>
    <s v="Водка"/>
    <s v="Абсолют Мандарин"/>
    <n v="44"/>
    <s v="Швеция"/>
  </r>
  <r>
    <x v="0"/>
    <d v="2021-01-17T00:00:00"/>
    <x v="0"/>
    <s v="Ликер"/>
    <s v="Джандуйа Шоколадный "/>
    <n v="160"/>
    <s v="Италия"/>
  </r>
  <r>
    <x v="0"/>
    <d v="2021-01-17T00:00:00"/>
    <x v="0"/>
    <s v="Виски"/>
    <s v="Канадиан"/>
    <n v="70"/>
    <s v="США"/>
  </r>
  <r>
    <x v="0"/>
    <d v="2021-01-17T00:00:00"/>
    <x v="3"/>
    <s v="Виски"/>
    <s v="Канадиан"/>
    <n v="37"/>
    <s v="США"/>
  </r>
  <r>
    <x v="0"/>
    <d v="2021-01-18T00:00:00"/>
    <x v="0"/>
    <s v="Коньяк"/>
    <s v="Готье"/>
    <n v="187"/>
    <s v="Франция"/>
  </r>
  <r>
    <x v="0"/>
    <d v="2021-01-18T00:00:00"/>
    <x v="3"/>
    <s v="Ликер"/>
    <s v="Соренто"/>
    <n v="186"/>
    <s v="Италия"/>
  </r>
  <r>
    <x v="0"/>
    <d v="2021-01-18T00:00:00"/>
    <x v="0"/>
    <s v="Коньяк"/>
    <s v="Арарат"/>
    <n v="64"/>
    <s v="Армения"/>
  </r>
  <r>
    <x v="0"/>
    <d v="2021-01-18T00:00:00"/>
    <x v="0"/>
    <s v="Коньяк"/>
    <s v="Готье"/>
    <n v="93"/>
    <s v="Франция"/>
  </r>
  <r>
    <x v="0"/>
    <d v="2021-01-18T00:00:00"/>
    <x v="1"/>
    <s v="Водка"/>
    <s v="Абсолют Цитрон"/>
    <n v="123"/>
    <s v="Швеция"/>
  </r>
  <r>
    <x v="0"/>
    <d v="2021-01-18T00:00:00"/>
    <x v="1"/>
    <s v="Коньяк"/>
    <s v="Демидов"/>
    <n v="3"/>
    <s v="Россия"/>
  </r>
  <r>
    <x v="0"/>
    <d v="2021-01-18T00:00:00"/>
    <x v="2"/>
    <s v="Ликер"/>
    <s v="Банановый"/>
    <n v="137"/>
    <s v="Голландия"/>
  </r>
  <r>
    <x v="0"/>
    <d v="2021-01-18T00:00:00"/>
    <x v="2"/>
    <s v="Водка"/>
    <s v="Абсолют Цитрон"/>
    <n v="136"/>
    <s v="Швеция"/>
  </r>
  <r>
    <x v="0"/>
    <d v="2021-01-18T00:00:00"/>
    <x v="1"/>
    <s v="Ликер"/>
    <s v="Лимончелло"/>
    <n v="111"/>
    <s v="Италия"/>
  </r>
  <r>
    <x v="0"/>
    <d v="2021-01-18T00:00:00"/>
    <x v="1"/>
    <s v="Коньяк"/>
    <s v="Старый город"/>
    <n v="60"/>
    <s v="Россия"/>
  </r>
  <r>
    <x v="0"/>
    <d v="2021-01-18T00:00:00"/>
    <x v="3"/>
    <s v="Водка"/>
    <s v="Абсолют Мандарин"/>
    <n v="57"/>
    <s v="Швеция"/>
  </r>
  <r>
    <x v="0"/>
    <d v="2021-01-18T00:00:00"/>
    <x v="2"/>
    <s v="Виски"/>
    <s v="Аберлуа"/>
    <n v="97"/>
    <s v="Шотландия"/>
  </r>
  <r>
    <x v="0"/>
    <d v="2021-01-18T00:00:00"/>
    <x v="0"/>
    <s v="Водка"/>
    <s v="Русский лед"/>
    <n v="139"/>
    <s v="Россия"/>
  </r>
  <r>
    <x v="0"/>
    <d v="2021-01-18T00:00:00"/>
    <x v="2"/>
    <s v="Коньяк"/>
    <s v="Герард"/>
    <n v="99"/>
    <s v="Армения"/>
  </r>
  <r>
    <x v="0"/>
    <d v="2021-01-18T00:00:00"/>
    <x v="2"/>
    <s v="Ликер"/>
    <s v="Драмбуи"/>
    <n v="147"/>
    <s v="Великобритания"/>
  </r>
  <r>
    <x v="0"/>
    <d v="2021-01-19T00:00:00"/>
    <x v="1"/>
    <s v="Ликер"/>
    <s v="Вишневый"/>
    <n v="77"/>
    <s v="Голландия"/>
  </r>
  <r>
    <x v="0"/>
    <d v="2021-01-19T00:00:00"/>
    <x v="2"/>
    <s v="Водка"/>
    <s v="Абсолют Цитрон"/>
    <n v="166"/>
    <s v="Швеция"/>
  </r>
  <r>
    <x v="0"/>
    <d v="2021-01-19T00:00:00"/>
    <x v="3"/>
    <s v="Коньяк"/>
    <s v="Бержерак"/>
    <n v="175"/>
    <s v="Россия"/>
  </r>
  <r>
    <x v="0"/>
    <d v="2021-01-19T00:00:00"/>
    <x v="1"/>
    <s v="Водка"/>
    <s v="Беленькая"/>
    <n v="200"/>
    <s v="Россия"/>
  </r>
  <r>
    <x v="0"/>
    <d v="2021-01-19T00:00:00"/>
    <x v="2"/>
    <s v="Виски"/>
    <s v="Джемесон"/>
    <n v="65"/>
    <s v="Ирландия"/>
  </r>
  <r>
    <x v="0"/>
    <d v="2021-01-19T00:00:00"/>
    <x v="3"/>
    <s v="Коньяк"/>
    <s v="Васпуракан"/>
    <n v="134"/>
    <s v="Армения"/>
  </r>
  <r>
    <x v="0"/>
    <d v="2021-01-19T00:00:00"/>
    <x v="1"/>
    <s v="Виски"/>
    <s v="Бруклади Рокос"/>
    <n v="12"/>
    <s v="Шотландия"/>
  </r>
  <r>
    <x v="0"/>
    <d v="2021-01-19T00:00:00"/>
    <x v="0"/>
    <s v="Виски"/>
    <s v="Джек Дениелс"/>
    <n v="161"/>
    <s v="США"/>
  </r>
  <r>
    <x v="0"/>
    <d v="2021-01-19T00:00:00"/>
    <x v="2"/>
    <s v="Ликер"/>
    <s v="Абрикосовый"/>
    <n v="156"/>
    <s v="Голландия"/>
  </r>
  <r>
    <x v="0"/>
    <d v="2021-01-19T00:00:00"/>
    <x v="3"/>
    <s v="Водка"/>
    <s v="Мягков"/>
    <n v="86"/>
    <s v="Россия"/>
  </r>
  <r>
    <x v="0"/>
    <d v="2021-01-19T00:00:00"/>
    <x v="3"/>
    <s v="Ликер"/>
    <s v="Банановый"/>
    <n v="172"/>
    <s v="Голландия"/>
  </r>
  <r>
    <x v="0"/>
    <d v="2021-01-19T00:00:00"/>
    <x v="3"/>
    <s v="Коньяк"/>
    <s v="Делямэн"/>
    <n v="166"/>
    <s v="Франция"/>
  </r>
  <r>
    <x v="0"/>
    <d v="2021-01-19T00:00:00"/>
    <x v="1"/>
    <s v="Виски"/>
    <s v="Вудфорд"/>
    <n v="190"/>
    <s v="США"/>
  </r>
  <r>
    <x v="0"/>
    <d v="2021-01-20T00:00:00"/>
    <x v="1"/>
    <s v="Коньяк"/>
    <s v="Арарат"/>
    <n v="106"/>
    <s v="Армения"/>
  </r>
  <r>
    <x v="0"/>
    <d v="2021-01-20T00:00:00"/>
    <x v="2"/>
    <s v="Виски"/>
    <s v="Джим Бим"/>
    <n v="144"/>
    <s v="США"/>
  </r>
  <r>
    <x v="0"/>
    <d v="2021-01-20T00:00:00"/>
    <x v="2"/>
    <s v="Ликер"/>
    <s v="Банановый"/>
    <n v="20"/>
    <s v="Голландия"/>
  </r>
  <r>
    <x v="0"/>
    <d v="2021-01-20T00:00:00"/>
    <x v="2"/>
    <s v="Ликер"/>
    <s v="Какао"/>
    <n v="13"/>
    <s v="Голландия"/>
  </r>
  <r>
    <x v="0"/>
    <d v="2021-01-20T00:00:00"/>
    <x v="1"/>
    <s v="Виски"/>
    <s v="Святой Патрик"/>
    <n v="107"/>
    <s v="Ирландия"/>
  </r>
  <r>
    <x v="0"/>
    <d v="2021-01-20T00:00:00"/>
    <x v="2"/>
    <s v="Водка"/>
    <s v="Русский лед"/>
    <n v="166"/>
    <s v="Россия"/>
  </r>
  <r>
    <x v="0"/>
    <d v="2021-01-20T00:00:00"/>
    <x v="1"/>
    <s v="Виски"/>
    <s v="Святой Патрик"/>
    <n v="145"/>
    <s v="Ирландия"/>
  </r>
  <r>
    <x v="0"/>
    <d v="2021-01-20T00:00:00"/>
    <x v="3"/>
    <s v="Водка"/>
    <s v="Аврора"/>
    <n v="34"/>
    <s v="Россия"/>
  </r>
  <r>
    <x v="0"/>
    <d v="2021-01-20T00:00:00"/>
    <x v="2"/>
    <s v="Водка"/>
    <s v="Русский лед"/>
    <n v="165"/>
    <s v="Россия"/>
  </r>
  <r>
    <x v="0"/>
    <d v="2021-01-20T00:00:00"/>
    <x v="2"/>
    <s v="Водка"/>
    <s v="Русский стандарт"/>
    <n v="21"/>
    <s v="Россия"/>
  </r>
  <r>
    <x v="0"/>
    <d v="2021-01-20T00:00:00"/>
    <x v="3"/>
    <s v="Коньяк"/>
    <s v="Арарат"/>
    <n v="187"/>
    <s v="Армения"/>
  </r>
  <r>
    <x v="0"/>
    <d v="2021-01-20T00:00:00"/>
    <x v="2"/>
    <s v="Ликер"/>
    <s v="Джандуйа Шоколадный "/>
    <n v="59"/>
    <s v="Италия"/>
  </r>
  <r>
    <x v="0"/>
    <d v="2021-01-20T00:00:00"/>
    <x v="1"/>
    <s v="Коньяк"/>
    <s v="Дор Легенд"/>
    <n v="42"/>
    <s v="Франция"/>
  </r>
  <r>
    <x v="0"/>
    <d v="2021-01-20T00:00:00"/>
    <x v="1"/>
    <s v="Ликер"/>
    <s v="Вишневый"/>
    <n v="188"/>
    <s v="Голландия"/>
  </r>
  <r>
    <x v="0"/>
    <d v="2021-01-20T00:00:00"/>
    <x v="1"/>
    <s v="Виски"/>
    <s v="Аберлуа"/>
    <n v="179"/>
    <s v="Шотландия"/>
  </r>
  <r>
    <x v="0"/>
    <d v="2021-01-20T00:00:00"/>
    <x v="2"/>
    <s v="Ликер"/>
    <s v="Абрикосовый"/>
    <n v="24"/>
    <s v="Голландия"/>
  </r>
  <r>
    <x v="0"/>
    <d v="2021-01-21T00:00:00"/>
    <x v="0"/>
    <s v="Коньяк"/>
    <s v="Бержерак"/>
    <n v="129"/>
    <s v="Россия"/>
  </r>
  <r>
    <x v="0"/>
    <d v="2021-01-21T00:00:00"/>
    <x v="1"/>
    <s v="Водка"/>
    <s v="Екатеринослав"/>
    <n v="26"/>
    <s v="Украина"/>
  </r>
  <r>
    <x v="0"/>
    <d v="2021-01-21T00:00:00"/>
    <x v="0"/>
    <s v="Водка"/>
    <s v="Украинская пшеница"/>
    <n v="82"/>
    <s v="Украина"/>
  </r>
  <r>
    <x v="0"/>
    <d v="2021-01-21T00:00:00"/>
    <x v="0"/>
    <s v="Водка"/>
    <s v="Беленькая"/>
    <n v="58"/>
    <s v="Россия"/>
  </r>
  <r>
    <x v="0"/>
    <d v="2021-01-21T00:00:00"/>
    <x v="3"/>
    <s v="Коньяк"/>
    <s v="Отборный"/>
    <n v="189"/>
    <s v="Армения"/>
  </r>
  <r>
    <x v="0"/>
    <d v="2021-01-21T00:00:00"/>
    <x v="0"/>
    <s v="Виски"/>
    <s v="Бушмилс"/>
    <n v="145"/>
    <s v="Ирландия"/>
  </r>
  <r>
    <x v="0"/>
    <d v="2021-01-21T00:00:00"/>
    <x v="3"/>
    <s v="Ликер"/>
    <s v="Вишневый"/>
    <n v="36"/>
    <s v="Голландия"/>
  </r>
  <r>
    <x v="0"/>
    <d v="2021-01-21T00:00:00"/>
    <x v="3"/>
    <s v="Виски"/>
    <s v="Джек Дениелс"/>
    <n v="102"/>
    <s v="США"/>
  </r>
  <r>
    <x v="0"/>
    <d v="2021-01-21T00:00:00"/>
    <x v="0"/>
    <s v="Водка"/>
    <s v="Екатеринослав"/>
    <n v="26"/>
    <s v="Украина"/>
  </r>
  <r>
    <x v="0"/>
    <d v="2021-01-21T00:00:00"/>
    <x v="1"/>
    <s v="Виски"/>
    <s v="Бруклади Рокос"/>
    <n v="5"/>
    <s v="Шотландия"/>
  </r>
  <r>
    <x v="0"/>
    <d v="2021-01-21T00:00:00"/>
    <x v="3"/>
    <s v="Водка"/>
    <s v="Украинская пшеница"/>
    <n v="50"/>
    <s v="Украина"/>
  </r>
  <r>
    <x v="0"/>
    <d v="2021-01-21T00:00:00"/>
    <x v="2"/>
    <s v="Коньяк"/>
    <s v="Ахтамар"/>
    <n v="186"/>
    <s v="Армения"/>
  </r>
  <r>
    <x v="0"/>
    <d v="2021-01-21T00:00:00"/>
    <x v="2"/>
    <s v="Коньяк"/>
    <s v="Ахтамар"/>
    <n v="35"/>
    <s v="Армения"/>
  </r>
  <r>
    <x v="0"/>
    <d v="2021-01-21T00:00:00"/>
    <x v="0"/>
    <s v="Виски"/>
    <s v="Джек Дениелс"/>
    <n v="20"/>
    <s v="США"/>
  </r>
  <r>
    <x v="0"/>
    <d v="2021-01-22T00:00:00"/>
    <x v="0"/>
    <s v="Виски"/>
    <s v="Джим Бим"/>
    <n v="39"/>
    <s v="США"/>
  </r>
  <r>
    <x v="0"/>
    <d v="2021-01-22T00:00:00"/>
    <x v="1"/>
    <s v="Водка"/>
    <s v="Аврора"/>
    <n v="55"/>
    <s v="Россия"/>
  </r>
  <r>
    <x v="0"/>
    <d v="2021-01-22T00:00:00"/>
    <x v="2"/>
    <s v="Водка"/>
    <s v="Русский лед"/>
    <n v="161"/>
    <s v="Россия"/>
  </r>
  <r>
    <x v="0"/>
    <d v="2021-01-22T00:00:00"/>
    <x v="2"/>
    <s v="Виски"/>
    <s v="Букерс"/>
    <n v="197"/>
    <s v="США"/>
  </r>
  <r>
    <x v="0"/>
    <d v="2021-01-22T00:00:00"/>
    <x v="1"/>
    <s v="Виски"/>
    <s v="Букерс"/>
    <n v="66"/>
    <s v="США"/>
  </r>
  <r>
    <x v="0"/>
    <d v="2021-01-22T00:00:00"/>
    <x v="2"/>
    <s v="Водка"/>
    <s v="Аврора"/>
    <n v="44"/>
    <s v="Россия"/>
  </r>
  <r>
    <x v="0"/>
    <d v="2021-01-22T00:00:00"/>
    <x v="0"/>
    <s v="Водка"/>
    <s v="Русский лед"/>
    <n v="55"/>
    <s v="Россия"/>
  </r>
  <r>
    <x v="0"/>
    <d v="2021-01-22T00:00:00"/>
    <x v="0"/>
    <s v="Водка"/>
    <s v="Хортица"/>
    <n v="57"/>
    <s v="Украина"/>
  </r>
  <r>
    <x v="0"/>
    <d v="2021-01-22T00:00:00"/>
    <x v="2"/>
    <s v="Коньяк"/>
    <s v="Ахтамар"/>
    <n v="38"/>
    <s v="Армения"/>
  </r>
  <r>
    <x v="0"/>
    <d v="2021-01-22T00:00:00"/>
    <x v="2"/>
    <s v="Виски"/>
    <s v="Кентукки"/>
    <n v="139"/>
    <s v="США"/>
  </r>
  <r>
    <x v="0"/>
    <d v="2021-01-23T00:00:00"/>
    <x v="2"/>
    <s v="Виски"/>
    <s v="Грин Спот"/>
    <n v="137"/>
    <s v="Ирландия"/>
  </r>
  <r>
    <x v="0"/>
    <d v="2021-01-23T00:00:00"/>
    <x v="1"/>
    <s v="Виски"/>
    <s v="Джемесон"/>
    <n v="39"/>
    <s v="Ирландия"/>
  </r>
  <r>
    <x v="0"/>
    <d v="2021-01-23T00:00:00"/>
    <x v="3"/>
    <s v="Коньяк"/>
    <s v="Арарат"/>
    <n v="99"/>
    <s v="Армения"/>
  </r>
  <r>
    <x v="0"/>
    <d v="2021-01-23T00:00:00"/>
    <x v="2"/>
    <s v="Коньяк"/>
    <s v="Васпуракан"/>
    <n v="175"/>
    <s v="Армения"/>
  </r>
  <r>
    <x v="0"/>
    <d v="2021-01-23T00:00:00"/>
    <x v="1"/>
    <s v="Виски"/>
    <s v="Грин Спот"/>
    <n v="53"/>
    <s v="Ирландия"/>
  </r>
  <r>
    <x v="0"/>
    <d v="2021-01-23T00:00:00"/>
    <x v="1"/>
    <s v="Виски"/>
    <s v="Букерс"/>
    <n v="46"/>
    <s v="США"/>
  </r>
  <r>
    <x v="0"/>
    <d v="2021-01-23T00:00:00"/>
    <x v="1"/>
    <s v="Водка"/>
    <s v="Беленькая"/>
    <n v="116"/>
    <s v="Россия"/>
  </r>
  <r>
    <x v="0"/>
    <d v="2021-01-23T00:00:00"/>
    <x v="2"/>
    <s v="Водка"/>
    <s v="Хортица"/>
    <n v="142"/>
    <s v="Украина"/>
  </r>
  <r>
    <x v="0"/>
    <d v="2021-01-23T00:00:00"/>
    <x v="2"/>
    <s v="Ликер"/>
    <s v="Кокосовый"/>
    <n v="59"/>
    <s v="Голландия"/>
  </r>
  <r>
    <x v="0"/>
    <d v="2021-01-23T00:00:00"/>
    <x v="2"/>
    <s v="Ликер"/>
    <s v="Драмбуи"/>
    <n v="170"/>
    <s v="Великобритания"/>
  </r>
  <r>
    <x v="0"/>
    <d v="2021-01-23T00:00:00"/>
    <x v="0"/>
    <s v="Коньяк"/>
    <s v="Старый город"/>
    <n v="148"/>
    <s v="Россия"/>
  </r>
  <r>
    <x v="0"/>
    <d v="2021-01-23T00:00:00"/>
    <x v="3"/>
    <s v="Виски"/>
    <s v="Букерс"/>
    <n v="98"/>
    <s v="США"/>
  </r>
  <r>
    <x v="0"/>
    <d v="2021-01-23T00:00:00"/>
    <x v="1"/>
    <s v="Водка"/>
    <s v="Екатеринослав"/>
    <n v="196"/>
    <s v="Украина"/>
  </r>
  <r>
    <x v="0"/>
    <d v="2021-01-24T00:00:00"/>
    <x v="1"/>
    <s v="Виски"/>
    <s v="Бушмилс"/>
    <n v="15"/>
    <s v="Ирландия"/>
  </r>
  <r>
    <x v="0"/>
    <d v="2021-01-24T00:00:00"/>
    <x v="2"/>
    <s v="Виски"/>
    <s v="Букерс"/>
    <n v="47"/>
    <s v="США"/>
  </r>
  <r>
    <x v="0"/>
    <d v="2021-01-24T00:00:00"/>
    <x v="1"/>
    <s v="Ликер"/>
    <s v="Малибу"/>
    <n v="78"/>
    <s v="Великобритания"/>
  </r>
  <r>
    <x v="0"/>
    <d v="2021-01-24T00:00:00"/>
    <x v="0"/>
    <s v="Ликер"/>
    <s v="Какао"/>
    <n v="39"/>
    <s v="Голландия"/>
  </r>
  <r>
    <x v="0"/>
    <d v="2021-01-24T00:00:00"/>
    <x v="1"/>
    <s v="Виски"/>
    <s v="Святой Патрик"/>
    <n v="41"/>
    <s v="Ирландия"/>
  </r>
  <r>
    <x v="0"/>
    <d v="2021-01-24T00:00:00"/>
    <x v="0"/>
    <s v="Водка"/>
    <s v="Медовая"/>
    <n v="67"/>
    <s v="Украина"/>
  </r>
  <r>
    <x v="0"/>
    <d v="2021-01-24T00:00:00"/>
    <x v="2"/>
    <s v="Коньяк"/>
    <s v="Ахтамар"/>
    <n v="134"/>
    <s v="Армения"/>
  </r>
  <r>
    <x v="0"/>
    <d v="2021-01-24T00:00:00"/>
    <x v="2"/>
    <s v="Виски"/>
    <s v="Джек Дениелс"/>
    <n v="199"/>
    <s v="США"/>
  </r>
  <r>
    <x v="0"/>
    <d v="2021-01-25T00:00:00"/>
    <x v="1"/>
    <s v="Виски"/>
    <s v="Джек Дениелс"/>
    <n v="78"/>
    <s v="США"/>
  </r>
  <r>
    <x v="0"/>
    <d v="2021-01-25T00:00:00"/>
    <x v="3"/>
    <s v="Коньяк"/>
    <s v="Жан Фийу"/>
    <n v="96"/>
    <s v="Франция"/>
  </r>
  <r>
    <x v="0"/>
    <d v="2021-01-25T00:00:00"/>
    <x v="2"/>
    <s v="Ликер"/>
    <s v="Соренто"/>
    <n v="189"/>
    <s v="Италия"/>
  </r>
  <r>
    <x v="0"/>
    <d v="2021-01-25T00:00:00"/>
    <x v="2"/>
    <s v="Ликер"/>
    <s v="Кокосовый"/>
    <n v="123"/>
    <s v="Голландия"/>
  </r>
  <r>
    <x v="0"/>
    <d v="2021-01-25T00:00:00"/>
    <x v="0"/>
    <s v="Водка"/>
    <s v="Беленькая"/>
    <n v="101"/>
    <s v="Россия"/>
  </r>
  <r>
    <x v="0"/>
    <d v="2021-01-25T00:00:00"/>
    <x v="1"/>
    <s v="Ликер"/>
    <s v="Какао"/>
    <n v="179"/>
    <s v="Голландия"/>
  </r>
  <r>
    <x v="0"/>
    <d v="2021-01-25T00:00:00"/>
    <x v="2"/>
    <s v="Водка"/>
    <s v="Медовая"/>
    <n v="93"/>
    <s v="Украина"/>
  </r>
  <r>
    <x v="0"/>
    <d v="2021-01-25T00:00:00"/>
    <x v="2"/>
    <s v="Коньяк"/>
    <s v="Дор Легенд"/>
    <n v="155"/>
    <s v="Франция"/>
  </r>
  <r>
    <x v="0"/>
    <d v="2021-01-25T00:00:00"/>
    <x v="2"/>
    <s v="Ликер"/>
    <s v="Какао"/>
    <n v="50"/>
    <s v="Голландия"/>
  </r>
  <r>
    <x v="0"/>
    <d v="2021-01-25T00:00:00"/>
    <x v="1"/>
    <s v="Водка"/>
    <s v="Русский стандарт"/>
    <n v="76"/>
    <s v="Россия"/>
  </r>
  <r>
    <x v="0"/>
    <d v="2021-01-25T00:00:00"/>
    <x v="2"/>
    <s v="Коньяк"/>
    <s v="Ной Араспел"/>
    <n v="58"/>
    <s v="Армения"/>
  </r>
  <r>
    <x v="0"/>
    <d v="2021-01-25T00:00:00"/>
    <x v="3"/>
    <s v="Коньяк"/>
    <s v="Делямэн"/>
    <n v="88"/>
    <s v="Франция"/>
  </r>
  <r>
    <x v="0"/>
    <d v="2021-01-25T00:00:00"/>
    <x v="3"/>
    <s v="Коньяк"/>
    <s v="Дор Голд"/>
    <n v="11"/>
    <s v="Франция"/>
  </r>
  <r>
    <x v="0"/>
    <d v="2021-01-26T00:00:00"/>
    <x v="3"/>
    <s v="Виски"/>
    <s v="Джемесон"/>
    <n v="132"/>
    <s v="Ирландия"/>
  </r>
  <r>
    <x v="0"/>
    <d v="2021-01-26T00:00:00"/>
    <x v="3"/>
    <s v="Коньяк"/>
    <s v="Отборный"/>
    <n v="143"/>
    <s v="Армения"/>
  </r>
  <r>
    <x v="0"/>
    <d v="2021-01-26T00:00:00"/>
    <x v="0"/>
    <s v="Коньяк"/>
    <s v="Отборный"/>
    <n v="54"/>
    <s v="Армения"/>
  </r>
  <r>
    <x v="0"/>
    <d v="2021-01-26T00:00:00"/>
    <x v="3"/>
    <s v="Водка"/>
    <s v="Медовая"/>
    <n v="119"/>
    <s v="Украина"/>
  </r>
  <r>
    <x v="0"/>
    <d v="2021-01-26T00:00:00"/>
    <x v="3"/>
    <s v="Ликер"/>
    <s v="Какао"/>
    <n v="65"/>
    <s v="Голландия"/>
  </r>
  <r>
    <x v="0"/>
    <d v="2021-01-26T00:00:00"/>
    <x v="3"/>
    <s v="Водка"/>
    <s v="Немирофф"/>
    <n v="148"/>
    <s v="Украина"/>
  </r>
  <r>
    <x v="0"/>
    <d v="2021-01-26T00:00:00"/>
    <x v="2"/>
    <s v="Коньяк"/>
    <s v="Золотые купола"/>
    <n v="75"/>
    <s v="Россия"/>
  </r>
  <r>
    <x v="0"/>
    <d v="2021-01-26T00:00:00"/>
    <x v="2"/>
    <s v="Коньяк"/>
    <s v="Демидов"/>
    <n v="57"/>
    <s v="Россия"/>
  </r>
  <r>
    <x v="0"/>
    <d v="2021-01-26T00:00:00"/>
    <x v="0"/>
    <s v="Виски"/>
    <s v="Джонни Уокер"/>
    <n v="118"/>
    <s v="Шотландия"/>
  </r>
  <r>
    <x v="0"/>
    <d v="2021-01-26T00:00:00"/>
    <x v="0"/>
    <s v="Коньяк"/>
    <s v="Васпуракан"/>
    <n v="27"/>
    <s v="Армения"/>
  </r>
  <r>
    <x v="0"/>
    <d v="2021-01-26T00:00:00"/>
    <x v="1"/>
    <s v="Водка"/>
    <s v="Аврора"/>
    <n v="42"/>
    <s v="Россия"/>
  </r>
  <r>
    <x v="0"/>
    <d v="2021-01-26T00:00:00"/>
    <x v="2"/>
    <s v="Виски"/>
    <s v="Джим Бим"/>
    <n v="66"/>
    <s v="США"/>
  </r>
  <r>
    <x v="0"/>
    <d v="2021-01-26T00:00:00"/>
    <x v="0"/>
    <s v="Коньяк"/>
    <s v="Демидов"/>
    <n v="97"/>
    <s v="Россия"/>
  </r>
  <r>
    <x v="0"/>
    <d v="2021-01-27T00:00:00"/>
    <x v="2"/>
    <s v="Коньяк"/>
    <s v="Дор Голд"/>
    <n v="129"/>
    <s v="Франция"/>
  </r>
  <r>
    <x v="0"/>
    <d v="2021-01-27T00:00:00"/>
    <x v="2"/>
    <s v="Коньяк"/>
    <s v="Жан Фийу"/>
    <n v="189"/>
    <s v="Франция"/>
  </r>
  <r>
    <x v="0"/>
    <d v="2021-01-27T00:00:00"/>
    <x v="0"/>
    <s v="Ликер"/>
    <s v="Лимончелло"/>
    <n v="164"/>
    <s v="Италия"/>
  </r>
  <r>
    <x v="0"/>
    <d v="2021-01-27T00:00:00"/>
    <x v="3"/>
    <s v="Водка"/>
    <s v="Благофф"/>
    <n v="186"/>
    <s v="Украина"/>
  </r>
  <r>
    <x v="0"/>
    <d v="2021-01-27T00:00:00"/>
    <x v="3"/>
    <s v="Виски"/>
    <s v="Вудфорд"/>
    <n v="102"/>
    <s v="США"/>
  </r>
  <r>
    <x v="0"/>
    <d v="2021-01-27T00:00:00"/>
    <x v="3"/>
    <s v="Ликер"/>
    <s v="Лимончелло"/>
    <n v="146"/>
    <s v="Италия"/>
  </r>
  <r>
    <x v="0"/>
    <d v="2021-01-27T00:00:00"/>
    <x v="1"/>
    <s v="Ликер"/>
    <s v="Банановый"/>
    <n v="51"/>
    <s v="Голландия"/>
  </r>
  <r>
    <x v="0"/>
    <d v="2021-01-27T00:00:00"/>
    <x v="0"/>
    <s v="Ликер"/>
    <s v="Какао"/>
    <n v="23"/>
    <s v="Голландия"/>
  </r>
  <r>
    <x v="0"/>
    <d v="2021-01-27T00:00:00"/>
    <x v="0"/>
    <s v="Водка"/>
    <s v="Благофф"/>
    <n v="173"/>
    <s v="Украина"/>
  </r>
  <r>
    <x v="0"/>
    <d v="2021-01-27T00:00:00"/>
    <x v="3"/>
    <s v="Виски"/>
    <s v="Гленморанджи"/>
    <n v="74"/>
    <s v="Шотландия"/>
  </r>
  <r>
    <x v="0"/>
    <d v="2021-01-27T00:00:00"/>
    <x v="1"/>
    <s v="Виски"/>
    <s v="Бруклади Рокос"/>
    <n v="63"/>
    <s v="Шотландия"/>
  </r>
  <r>
    <x v="0"/>
    <d v="2021-01-27T00:00:00"/>
    <x v="2"/>
    <s v="Водка"/>
    <s v="Екатеринослав"/>
    <n v="121"/>
    <s v="Украина"/>
  </r>
  <r>
    <x v="0"/>
    <d v="2021-01-27T00:00:00"/>
    <x v="1"/>
    <s v="Виски"/>
    <s v="Гленморанджи"/>
    <n v="176"/>
    <s v="Шотландия"/>
  </r>
  <r>
    <x v="0"/>
    <d v="2021-01-27T00:00:00"/>
    <x v="0"/>
    <s v="Коньяк"/>
    <s v="Арарат"/>
    <n v="193"/>
    <s v="Армения"/>
  </r>
  <r>
    <x v="0"/>
    <d v="2021-01-28T00:00:00"/>
    <x v="1"/>
    <s v="Коньяк"/>
    <s v="Дор Легенд"/>
    <n v="30"/>
    <s v="Франция"/>
  </r>
  <r>
    <x v="0"/>
    <d v="2021-01-28T00:00:00"/>
    <x v="2"/>
    <s v="Ликер"/>
    <s v="Абрикосовый"/>
    <n v="20"/>
    <s v="Голландия"/>
  </r>
  <r>
    <x v="0"/>
    <d v="2021-01-28T00:00:00"/>
    <x v="3"/>
    <s v="Коньяк"/>
    <s v="Жан Фийу"/>
    <n v="126"/>
    <s v="Франция"/>
  </r>
  <r>
    <x v="0"/>
    <d v="2021-01-28T00:00:00"/>
    <x v="3"/>
    <s v="Водка"/>
    <s v="Медовая"/>
    <n v="116"/>
    <s v="Украина"/>
  </r>
  <r>
    <x v="0"/>
    <d v="2021-01-28T00:00:00"/>
    <x v="3"/>
    <s v="Виски"/>
    <s v="Гленморанджи"/>
    <n v="59"/>
    <s v="Шотландия"/>
  </r>
  <r>
    <x v="0"/>
    <d v="2021-01-28T00:00:00"/>
    <x v="1"/>
    <s v="Водка"/>
    <s v="Беленькая"/>
    <n v="180"/>
    <s v="Россия"/>
  </r>
  <r>
    <x v="0"/>
    <d v="2021-01-28T00:00:00"/>
    <x v="3"/>
    <s v="Водка"/>
    <s v="Мягков"/>
    <n v="29"/>
    <s v="Россия"/>
  </r>
  <r>
    <x v="0"/>
    <d v="2021-01-28T00:00:00"/>
    <x v="3"/>
    <s v="Виски"/>
    <s v="Джим Бим"/>
    <n v="125"/>
    <s v="США"/>
  </r>
  <r>
    <x v="0"/>
    <d v="2021-01-28T00:00:00"/>
    <x v="1"/>
    <s v="Коньяк"/>
    <s v="Арарат"/>
    <n v="190"/>
    <s v="Армения"/>
  </r>
  <r>
    <x v="0"/>
    <d v="2021-01-28T00:00:00"/>
    <x v="1"/>
    <s v="Водка"/>
    <s v="Славянская"/>
    <n v="47"/>
    <s v="Россия"/>
  </r>
  <r>
    <x v="0"/>
    <d v="2021-01-28T00:00:00"/>
    <x v="3"/>
    <s v="Ликер"/>
    <s v="Вишневый"/>
    <n v="45"/>
    <s v="Голландия"/>
  </r>
  <r>
    <x v="0"/>
    <d v="2021-01-28T00:00:00"/>
    <x v="0"/>
    <s v="Виски"/>
    <s v="Аберлуа"/>
    <n v="88"/>
    <s v="Шотландия"/>
  </r>
  <r>
    <x v="0"/>
    <d v="2021-01-28T00:00:00"/>
    <x v="1"/>
    <s v="Ликер"/>
    <s v="Драмбуи"/>
    <n v="51"/>
    <s v="Великобритания"/>
  </r>
  <r>
    <x v="0"/>
    <d v="2021-01-28T00:00:00"/>
    <x v="0"/>
    <s v="Коньяк"/>
    <s v="Бержерак"/>
    <n v="95"/>
    <s v="Россия"/>
  </r>
  <r>
    <x v="0"/>
    <d v="2021-01-28T00:00:00"/>
    <x v="1"/>
    <s v="Виски"/>
    <s v="Гленморанджи"/>
    <n v="22"/>
    <s v="Шотландия"/>
  </r>
  <r>
    <x v="0"/>
    <d v="2021-01-28T00:00:00"/>
    <x v="1"/>
    <s v="Виски"/>
    <s v="Канадиан"/>
    <n v="70"/>
    <s v="США"/>
  </r>
  <r>
    <x v="0"/>
    <d v="2021-01-28T00:00:00"/>
    <x v="0"/>
    <s v="Ликер"/>
    <s v="Кокосовый"/>
    <n v="198"/>
    <s v="Голландия"/>
  </r>
  <r>
    <x v="0"/>
    <d v="2021-01-28T00:00:00"/>
    <x v="1"/>
    <s v="Виски"/>
    <s v="Джонни Уокер"/>
    <n v="24"/>
    <s v="Шотландия"/>
  </r>
  <r>
    <x v="0"/>
    <d v="2021-01-28T00:00:00"/>
    <x v="3"/>
    <s v="Ликер"/>
    <s v="Драмбуи"/>
    <n v="170"/>
    <s v="Великобритания"/>
  </r>
  <r>
    <x v="0"/>
    <d v="2021-01-29T00:00:00"/>
    <x v="1"/>
    <s v="Водка"/>
    <s v="Немирофф"/>
    <n v="200"/>
    <s v="Украина"/>
  </r>
  <r>
    <x v="0"/>
    <d v="2021-01-29T00:00:00"/>
    <x v="0"/>
    <s v="Водка"/>
    <s v="Абсолют Мандарин"/>
    <n v="192"/>
    <s v="Швеция"/>
  </r>
  <r>
    <x v="0"/>
    <d v="2021-01-29T00:00:00"/>
    <x v="3"/>
    <s v="Коньяк"/>
    <s v="Старый город"/>
    <n v="164"/>
    <s v="Россия"/>
  </r>
  <r>
    <x v="0"/>
    <d v="2021-01-29T00:00:00"/>
    <x v="0"/>
    <s v="Водка"/>
    <s v="Хортица"/>
    <n v="104"/>
    <s v="Украина"/>
  </r>
  <r>
    <x v="0"/>
    <d v="2021-01-29T00:00:00"/>
    <x v="1"/>
    <s v="Водка"/>
    <s v="Хортица"/>
    <n v="17"/>
    <s v="Украина"/>
  </r>
  <r>
    <x v="0"/>
    <d v="2021-01-29T00:00:00"/>
    <x v="0"/>
    <s v="Коньяк"/>
    <s v="Отборный"/>
    <n v="97"/>
    <s v="Армения"/>
  </r>
  <r>
    <x v="0"/>
    <d v="2021-01-29T00:00:00"/>
    <x v="2"/>
    <s v="Водка"/>
    <s v="Благофф"/>
    <n v="94"/>
    <s v="Украина"/>
  </r>
  <r>
    <x v="0"/>
    <d v="2021-01-29T00:00:00"/>
    <x v="2"/>
    <s v="Виски"/>
    <s v="Бруклади Рокос"/>
    <n v="93"/>
    <s v="Шотландия"/>
  </r>
  <r>
    <x v="0"/>
    <d v="2021-01-29T00:00:00"/>
    <x v="3"/>
    <s v="Коньяк"/>
    <s v="Золотые купола"/>
    <n v="154"/>
    <s v="Россия"/>
  </r>
  <r>
    <x v="0"/>
    <d v="2021-01-29T00:00:00"/>
    <x v="0"/>
    <s v="Коньяк"/>
    <s v="Отборный"/>
    <n v="120"/>
    <s v="Армения"/>
  </r>
  <r>
    <x v="0"/>
    <d v="2021-01-29T00:00:00"/>
    <x v="2"/>
    <s v="Коньяк"/>
    <s v="Готье"/>
    <n v="130"/>
    <s v="Франция"/>
  </r>
  <r>
    <x v="0"/>
    <d v="2021-01-29T00:00:00"/>
    <x v="3"/>
    <s v="Коньяк"/>
    <s v="Ахтамар"/>
    <n v="39"/>
    <s v="Армения"/>
  </r>
  <r>
    <x v="0"/>
    <d v="2021-01-29T00:00:00"/>
    <x v="0"/>
    <s v="Водка"/>
    <s v="Беленькая"/>
    <n v="189"/>
    <s v="Россия"/>
  </r>
  <r>
    <x v="0"/>
    <d v="2021-01-29T00:00:00"/>
    <x v="1"/>
    <s v="Виски"/>
    <s v="Канадиан"/>
    <n v="6"/>
    <s v="США"/>
  </r>
  <r>
    <x v="0"/>
    <d v="2021-01-29T00:00:00"/>
    <x v="1"/>
    <s v="Водка"/>
    <s v="Славянская"/>
    <n v="4"/>
    <s v="Россия"/>
  </r>
  <r>
    <x v="0"/>
    <d v="2021-01-29T00:00:00"/>
    <x v="2"/>
    <s v="Коньяк"/>
    <s v="Васпуракан"/>
    <n v="49"/>
    <s v="Армения"/>
  </r>
  <r>
    <x v="0"/>
    <d v="2021-01-29T00:00:00"/>
    <x v="1"/>
    <s v="Коньяк"/>
    <s v="Делямэн"/>
    <n v="20"/>
    <s v="Франция"/>
  </r>
  <r>
    <x v="0"/>
    <d v="2021-01-29T00:00:00"/>
    <x v="3"/>
    <s v="Ликер"/>
    <s v="Соренто"/>
    <n v="143"/>
    <s v="Италия"/>
  </r>
  <r>
    <x v="0"/>
    <d v="2021-01-29T00:00:00"/>
    <x v="3"/>
    <s v="Ликер"/>
    <s v="Абрикосовый"/>
    <n v="64"/>
    <s v="Голландия"/>
  </r>
  <r>
    <x v="0"/>
    <d v="2021-01-29T00:00:00"/>
    <x v="1"/>
    <s v="Водка"/>
    <s v="Медовая"/>
    <n v="165"/>
    <s v="Украина"/>
  </r>
  <r>
    <x v="0"/>
    <d v="2021-01-29T00:00:00"/>
    <x v="2"/>
    <s v="Виски"/>
    <s v="Бушмилс"/>
    <n v="174"/>
    <s v="Ирландия"/>
  </r>
  <r>
    <x v="0"/>
    <d v="2021-01-29T00:00:00"/>
    <x v="2"/>
    <s v="Ликер"/>
    <s v="Драмбуи"/>
    <n v="143"/>
    <s v="Великобритания"/>
  </r>
  <r>
    <x v="0"/>
    <d v="2021-01-29T00:00:00"/>
    <x v="0"/>
    <s v="Коньяк"/>
    <s v="Золотые купола"/>
    <n v="59"/>
    <s v="Россия"/>
  </r>
  <r>
    <x v="0"/>
    <d v="2021-01-29T00:00:00"/>
    <x v="3"/>
    <s v="Коньяк"/>
    <s v="Отборный"/>
    <n v="38"/>
    <s v="Армения"/>
  </r>
  <r>
    <x v="0"/>
    <d v="2021-01-29T00:00:00"/>
    <x v="2"/>
    <s v="Водка"/>
    <s v="Абсолют Мандарин"/>
    <n v="188"/>
    <s v="Швеция"/>
  </r>
  <r>
    <x v="0"/>
    <d v="2021-01-29T00:00:00"/>
    <x v="3"/>
    <s v="Ликер"/>
    <s v="Банановый"/>
    <n v="126"/>
    <s v="Голландия"/>
  </r>
  <r>
    <x v="0"/>
    <d v="2021-01-29T00:00:00"/>
    <x v="3"/>
    <s v="Коньяк"/>
    <s v="Старый город"/>
    <n v="39"/>
    <s v="Россия"/>
  </r>
  <r>
    <x v="0"/>
    <d v="2021-01-30T00:00:00"/>
    <x v="2"/>
    <s v="Водка"/>
    <s v="Славянская"/>
    <n v="110"/>
    <s v="Россия"/>
  </r>
  <r>
    <x v="0"/>
    <d v="2021-01-30T00:00:00"/>
    <x v="0"/>
    <s v="Водка"/>
    <s v="Медовая"/>
    <n v="189"/>
    <s v="Украина"/>
  </r>
  <r>
    <x v="0"/>
    <d v="2021-01-30T00:00:00"/>
    <x v="1"/>
    <s v="Водка"/>
    <s v="Екатеринослав"/>
    <n v="89"/>
    <s v="Украина"/>
  </r>
  <r>
    <x v="0"/>
    <d v="2021-01-30T00:00:00"/>
    <x v="1"/>
    <s v="Ликер"/>
    <s v="Абрикосовый"/>
    <n v="183"/>
    <s v="Голландия"/>
  </r>
  <r>
    <x v="0"/>
    <d v="2021-01-30T00:00:00"/>
    <x v="1"/>
    <s v="Виски"/>
    <s v="Грин Спот"/>
    <n v="19"/>
    <s v="Ирландия"/>
  </r>
  <r>
    <x v="0"/>
    <d v="2021-01-30T00:00:00"/>
    <x v="2"/>
    <s v="Коньяк"/>
    <s v="Демидов"/>
    <n v="103"/>
    <s v="Россия"/>
  </r>
  <r>
    <x v="0"/>
    <d v="2021-01-30T00:00:00"/>
    <x v="2"/>
    <s v="Ликер"/>
    <s v="Банановый"/>
    <n v="24"/>
    <s v="Голландия"/>
  </r>
  <r>
    <x v="0"/>
    <d v="2021-01-30T00:00:00"/>
    <x v="0"/>
    <s v="Виски"/>
    <s v="Бруклади Рокос"/>
    <n v="100"/>
    <s v="Шотландия"/>
  </r>
  <r>
    <x v="0"/>
    <d v="2021-01-30T00:00:00"/>
    <x v="0"/>
    <s v="Водка"/>
    <s v="Абсолют Цитрон"/>
    <n v="112"/>
    <s v="Швеция"/>
  </r>
  <r>
    <x v="0"/>
    <d v="2021-01-30T00:00:00"/>
    <x v="2"/>
    <s v="Виски"/>
    <s v="Бушмилс"/>
    <n v="87"/>
    <s v="Ирландия"/>
  </r>
  <r>
    <x v="0"/>
    <d v="2021-01-31T00:00:00"/>
    <x v="0"/>
    <s v="Ликер"/>
    <s v="Абрикосовый"/>
    <n v="41"/>
    <s v="Голландия"/>
  </r>
  <r>
    <x v="0"/>
    <d v="2021-01-31T00:00:00"/>
    <x v="0"/>
    <s v="Виски"/>
    <s v="Грин Спот"/>
    <n v="142"/>
    <s v="Ирландия"/>
  </r>
  <r>
    <x v="0"/>
    <d v="2021-01-31T00:00:00"/>
    <x v="0"/>
    <s v="Виски"/>
    <s v="Джек Дениелс"/>
    <n v="73"/>
    <s v="США"/>
  </r>
  <r>
    <x v="0"/>
    <d v="2021-01-31T00:00:00"/>
    <x v="3"/>
    <s v="Виски"/>
    <s v="Джемесон"/>
    <n v="172"/>
    <s v="Ирландия"/>
  </r>
  <r>
    <x v="0"/>
    <d v="2021-01-31T00:00:00"/>
    <x v="3"/>
    <s v="Виски"/>
    <s v="Аберлуа"/>
    <n v="195"/>
    <s v="Шотландия"/>
  </r>
  <r>
    <x v="0"/>
    <d v="2021-01-31T00:00:00"/>
    <x v="3"/>
    <s v="Коньяк"/>
    <s v="Отборный"/>
    <n v="189"/>
    <s v="Армения"/>
  </r>
  <r>
    <x v="0"/>
    <d v="2021-01-31T00:00:00"/>
    <x v="3"/>
    <s v="Коньяк"/>
    <s v="Демидов"/>
    <n v="103"/>
    <s v="Россия"/>
  </r>
  <r>
    <x v="0"/>
    <d v="2021-01-31T00:00:00"/>
    <x v="3"/>
    <s v="Водка"/>
    <s v="Медовая"/>
    <n v="38"/>
    <s v="Украина"/>
  </r>
  <r>
    <x v="0"/>
    <d v="2021-01-31T00:00:00"/>
    <x v="2"/>
    <s v="Водка"/>
    <s v="Екатеринослав"/>
    <n v="89"/>
    <s v="Украина"/>
  </r>
  <r>
    <x v="0"/>
    <d v="2021-01-31T00:00:00"/>
    <x v="2"/>
    <s v="Водка"/>
    <s v="Русский стандарт"/>
    <n v="51"/>
    <s v="Россия"/>
  </r>
  <r>
    <x v="1"/>
    <d v="2021-02-01T00:00:00"/>
    <x v="1"/>
    <s v="Виски"/>
    <s v="Канадиан"/>
    <n v="183"/>
    <s v="США"/>
  </r>
  <r>
    <x v="1"/>
    <d v="2021-02-01T00:00:00"/>
    <x v="2"/>
    <s v="Ликер"/>
    <s v="Малибу"/>
    <n v="8"/>
    <s v="Великобритания"/>
  </r>
  <r>
    <x v="1"/>
    <d v="2021-02-01T00:00:00"/>
    <x v="0"/>
    <s v="Виски"/>
    <s v="Бруклади Рокос"/>
    <n v="6"/>
    <s v="Шотландия"/>
  </r>
  <r>
    <x v="1"/>
    <d v="2021-02-01T00:00:00"/>
    <x v="3"/>
    <s v="Водка"/>
    <s v="Беленькая"/>
    <n v="123"/>
    <s v="Россия"/>
  </r>
  <r>
    <x v="1"/>
    <d v="2021-02-01T00:00:00"/>
    <x v="2"/>
    <s v="Коньяк"/>
    <s v="Демидов"/>
    <n v="156"/>
    <s v="Россия"/>
  </r>
  <r>
    <x v="1"/>
    <d v="2021-02-01T00:00:00"/>
    <x v="2"/>
    <s v="Виски"/>
    <s v="Бруклади Рокос"/>
    <n v="134"/>
    <s v="Шотландия"/>
  </r>
  <r>
    <x v="1"/>
    <d v="2021-02-01T00:00:00"/>
    <x v="2"/>
    <s v="Ликер"/>
    <s v="Самбука Ди Канале "/>
    <n v="61"/>
    <s v="Италия"/>
  </r>
  <r>
    <x v="1"/>
    <d v="2021-02-01T00:00:00"/>
    <x v="3"/>
    <s v="Виски"/>
    <s v="Джонни Уокер"/>
    <n v="109"/>
    <s v="Шотландия"/>
  </r>
  <r>
    <x v="1"/>
    <d v="2021-02-01T00:00:00"/>
    <x v="3"/>
    <s v="Ликер"/>
    <s v="Лимончелло"/>
    <n v="14"/>
    <s v="Италия"/>
  </r>
  <r>
    <x v="1"/>
    <d v="2021-02-01T00:00:00"/>
    <x v="2"/>
    <s v="Коньяк"/>
    <s v="Бержерак"/>
    <n v="38"/>
    <s v="Россия"/>
  </r>
  <r>
    <x v="1"/>
    <d v="2021-02-02T00:00:00"/>
    <x v="0"/>
    <s v="Виски"/>
    <s v="Бруклади Рокос"/>
    <n v="10"/>
    <s v="Шотландия"/>
  </r>
  <r>
    <x v="1"/>
    <d v="2021-02-02T00:00:00"/>
    <x v="3"/>
    <s v="Виски"/>
    <s v="Бруклади Рокос"/>
    <n v="94"/>
    <s v="Шотландия"/>
  </r>
  <r>
    <x v="1"/>
    <d v="2021-02-02T00:00:00"/>
    <x v="1"/>
    <s v="Ликер"/>
    <s v="Соренто"/>
    <n v="22"/>
    <s v="Италия"/>
  </r>
  <r>
    <x v="1"/>
    <d v="2021-02-02T00:00:00"/>
    <x v="2"/>
    <s v="Ликер"/>
    <s v="Самбука Ди Канале "/>
    <n v="121"/>
    <s v="Италия"/>
  </r>
  <r>
    <x v="1"/>
    <d v="2021-02-02T00:00:00"/>
    <x v="0"/>
    <s v="Коньяк"/>
    <s v="Бержерак"/>
    <n v="73"/>
    <s v="Россия"/>
  </r>
  <r>
    <x v="1"/>
    <d v="2021-02-02T00:00:00"/>
    <x v="2"/>
    <s v="Ликер"/>
    <s v="Какао"/>
    <n v="173"/>
    <s v="Голландия"/>
  </r>
  <r>
    <x v="1"/>
    <d v="2021-02-02T00:00:00"/>
    <x v="2"/>
    <s v="Ликер"/>
    <s v="Драмбуи"/>
    <n v="113"/>
    <s v="Великобритания"/>
  </r>
  <r>
    <x v="1"/>
    <d v="2021-02-02T00:00:00"/>
    <x v="0"/>
    <s v="Ликер"/>
    <s v="Джандуйа Шоколадный "/>
    <n v="31"/>
    <s v="Италия"/>
  </r>
  <r>
    <x v="1"/>
    <d v="2021-02-02T00:00:00"/>
    <x v="1"/>
    <s v="Ликер"/>
    <s v="Лимончелло"/>
    <n v="19"/>
    <s v="Италия"/>
  </r>
  <r>
    <x v="1"/>
    <d v="2021-02-02T00:00:00"/>
    <x v="0"/>
    <s v="Водка"/>
    <s v="Благофф"/>
    <n v="89"/>
    <s v="Украина"/>
  </r>
  <r>
    <x v="1"/>
    <d v="2021-02-02T00:00:00"/>
    <x v="0"/>
    <s v="Коньяк"/>
    <s v="Отборный"/>
    <n v="40"/>
    <s v="Армения"/>
  </r>
  <r>
    <x v="1"/>
    <d v="2021-02-02T00:00:00"/>
    <x v="0"/>
    <s v="Ликер"/>
    <s v="Малибу"/>
    <n v="48"/>
    <s v="Великобритания"/>
  </r>
  <r>
    <x v="1"/>
    <d v="2021-02-02T00:00:00"/>
    <x v="3"/>
    <s v="Виски"/>
    <s v="Джемесон"/>
    <n v="2"/>
    <s v="Ирландия"/>
  </r>
  <r>
    <x v="1"/>
    <d v="2021-02-02T00:00:00"/>
    <x v="1"/>
    <s v="Водка"/>
    <s v="Абсолют Цитрон"/>
    <n v="9"/>
    <s v="Швеция"/>
  </r>
  <r>
    <x v="1"/>
    <d v="2021-02-02T00:00:00"/>
    <x v="3"/>
    <s v="Виски"/>
    <s v="Грин Спот"/>
    <n v="57"/>
    <s v="Ирландия"/>
  </r>
  <r>
    <x v="1"/>
    <d v="2021-02-02T00:00:00"/>
    <x v="3"/>
    <s v="Виски"/>
    <s v="Бруклади Рокос"/>
    <n v="196"/>
    <s v="Шотландия"/>
  </r>
  <r>
    <x v="1"/>
    <d v="2021-02-02T00:00:00"/>
    <x v="1"/>
    <s v="Коньяк"/>
    <s v="Арарат"/>
    <n v="108"/>
    <s v="Армения"/>
  </r>
  <r>
    <x v="1"/>
    <d v="2021-02-03T00:00:00"/>
    <x v="2"/>
    <s v="Ликер"/>
    <s v="Банановый"/>
    <n v="198"/>
    <s v="Голландия"/>
  </r>
  <r>
    <x v="1"/>
    <d v="2021-02-03T00:00:00"/>
    <x v="2"/>
    <s v="Водка"/>
    <s v="Украинская пшеница"/>
    <n v="149"/>
    <s v="Украина"/>
  </r>
  <r>
    <x v="1"/>
    <d v="2021-02-03T00:00:00"/>
    <x v="2"/>
    <s v="Коньяк"/>
    <s v="Демидов"/>
    <n v="169"/>
    <s v="Россия"/>
  </r>
  <r>
    <x v="1"/>
    <d v="2021-02-03T00:00:00"/>
    <x v="0"/>
    <s v="Виски"/>
    <s v="Бруклади Рокос"/>
    <n v="7"/>
    <s v="Шотландия"/>
  </r>
  <r>
    <x v="1"/>
    <d v="2021-02-03T00:00:00"/>
    <x v="1"/>
    <s v="Водка"/>
    <s v="Абсолют Цитрон"/>
    <n v="118"/>
    <s v="Швеция"/>
  </r>
  <r>
    <x v="1"/>
    <d v="2021-02-03T00:00:00"/>
    <x v="0"/>
    <s v="Виски"/>
    <s v="Джемесон"/>
    <n v="52"/>
    <s v="Ирландия"/>
  </r>
  <r>
    <x v="1"/>
    <d v="2021-02-03T00:00:00"/>
    <x v="3"/>
    <s v="Коньяк"/>
    <s v="Золотые купола"/>
    <n v="104"/>
    <s v="Россия"/>
  </r>
  <r>
    <x v="1"/>
    <d v="2021-02-03T00:00:00"/>
    <x v="0"/>
    <s v="Коньяк"/>
    <s v="Готье"/>
    <n v="34"/>
    <s v="Франция"/>
  </r>
  <r>
    <x v="1"/>
    <d v="2021-02-03T00:00:00"/>
    <x v="2"/>
    <s v="Коньяк"/>
    <s v="Демидов"/>
    <n v="65"/>
    <s v="Россия"/>
  </r>
  <r>
    <x v="1"/>
    <d v="2021-02-03T00:00:00"/>
    <x v="0"/>
    <s v="Коньяк"/>
    <s v="Васпуракан"/>
    <n v="82"/>
    <s v="Армения"/>
  </r>
  <r>
    <x v="1"/>
    <d v="2021-02-03T00:00:00"/>
    <x v="2"/>
    <s v="Водка"/>
    <s v="Абсолют Мандарин"/>
    <n v="156"/>
    <s v="Швеция"/>
  </r>
  <r>
    <x v="1"/>
    <d v="2021-02-03T00:00:00"/>
    <x v="0"/>
    <s v="Ликер"/>
    <s v="Абрикосовый"/>
    <n v="22"/>
    <s v="Голландия"/>
  </r>
  <r>
    <x v="1"/>
    <d v="2021-02-04T00:00:00"/>
    <x v="1"/>
    <s v="Виски"/>
    <s v="Грин Спот"/>
    <n v="14"/>
    <s v="Ирландия"/>
  </r>
  <r>
    <x v="1"/>
    <d v="2021-02-04T00:00:00"/>
    <x v="0"/>
    <s v="Водка"/>
    <s v="Русский лед"/>
    <n v="65"/>
    <s v="Россия"/>
  </r>
  <r>
    <x v="1"/>
    <d v="2021-02-04T00:00:00"/>
    <x v="2"/>
    <s v="Виски"/>
    <s v="Бушмилс"/>
    <n v="72"/>
    <s v="Ирландия"/>
  </r>
  <r>
    <x v="1"/>
    <d v="2021-02-04T00:00:00"/>
    <x v="1"/>
    <s v="Ликер"/>
    <s v="Джандуйа Шоколадный "/>
    <n v="158"/>
    <s v="Италия"/>
  </r>
  <r>
    <x v="1"/>
    <d v="2021-02-04T00:00:00"/>
    <x v="0"/>
    <s v="Коньяк"/>
    <s v="Герард"/>
    <n v="192"/>
    <s v="Армения"/>
  </r>
  <r>
    <x v="1"/>
    <d v="2021-02-04T00:00:00"/>
    <x v="1"/>
    <s v="Коньяк"/>
    <s v="Васпуракан"/>
    <n v="56"/>
    <s v="Армения"/>
  </r>
  <r>
    <x v="1"/>
    <d v="2021-02-04T00:00:00"/>
    <x v="3"/>
    <s v="Виски"/>
    <s v="Святой Патрик"/>
    <n v="26"/>
    <s v="Ирландия"/>
  </r>
  <r>
    <x v="1"/>
    <d v="2021-02-04T00:00:00"/>
    <x v="1"/>
    <s v="Водка"/>
    <s v="Абсолют Мандарин"/>
    <n v="112"/>
    <s v="Швеция"/>
  </r>
  <r>
    <x v="1"/>
    <d v="2021-02-04T00:00:00"/>
    <x v="1"/>
    <s v="Ликер"/>
    <s v="Джандуйа Шоколадный "/>
    <n v="74"/>
    <s v="Италия"/>
  </r>
  <r>
    <x v="1"/>
    <d v="2021-02-04T00:00:00"/>
    <x v="3"/>
    <s v="Коньяк"/>
    <s v="Ной Араспел"/>
    <n v="72"/>
    <s v="Армения"/>
  </r>
  <r>
    <x v="1"/>
    <d v="2021-02-04T00:00:00"/>
    <x v="1"/>
    <s v="Коньяк"/>
    <s v="Бержерак"/>
    <n v="2"/>
    <s v="Россия"/>
  </r>
  <r>
    <x v="1"/>
    <d v="2021-02-04T00:00:00"/>
    <x v="0"/>
    <s v="Коньяк"/>
    <s v="Ной Араспел"/>
    <n v="160"/>
    <s v="Армения"/>
  </r>
  <r>
    <x v="1"/>
    <d v="2021-02-04T00:00:00"/>
    <x v="2"/>
    <s v="Водка"/>
    <s v="Абсолют Цитрон"/>
    <n v="71"/>
    <s v="Швеция"/>
  </r>
  <r>
    <x v="1"/>
    <d v="2021-02-04T00:00:00"/>
    <x v="0"/>
    <s v="Ликер"/>
    <s v="Джандуйа Шоколадный "/>
    <n v="170"/>
    <s v="Италия"/>
  </r>
  <r>
    <x v="1"/>
    <d v="2021-02-04T00:00:00"/>
    <x v="1"/>
    <s v="Виски"/>
    <s v="Джим Бим"/>
    <n v="41"/>
    <s v="США"/>
  </r>
  <r>
    <x v="1"/>
    <d v="2021-02-04T00:00:00"/>
    <x v="2"/>
    <s v="Коньяк"/>
    <s v="Ахтамар"/>
    <n v="104"/>
    <s v="Армения"/>
  </r>
  <r>
    <x v="1"/>
    <d v="2021-02-05T00:00:00"/>
    <x v="0"/>
    <s v="Ликер"/>
    <s v="Банановый"/>
    <n v="2"/>
    <s v="Голландия"/>
  </r>
  <r>
    <x v="1"/>
    <d v="2021-02-05T00:00:00"/>
    <x v="1"/>
    <s v="Водка"/>
    <s v="Славянская"/>
    <n v="22"/>
    <s v="Россия"/>
  </r>
  <r>
    <x v="1"/>
    <d v="2021-02-05T00:00:00"/>
    <x v="0"/>
    <s v="Виски"/>
    <s v="Джонни Уокер"/>
    <n v="125"/>
    <s v="Шотландия"/>
  </r>
  <r>
    <x v="1"/>
    <d v="2021-02-05T00:00:00"/>
    <x v="0"/>
    <s v="Ликер"/>
    <s v="Лимончелло"/>
    <n v="139"/>
    <s v="Италия"/>
  </r>
  <r>
    <x v="1"/>
    <d v="2021-02-05T00:00:00"/>
    <x v="0"/>
    <s v="Виски"/>
    <s v="Гленморанджи"/>
    <n v="62"/>
    <s v="Шотландия"/>
  </r>
  <r>
    <x v="1"/>
    <d v="2021-02-05T00:00:00"/>
    <x v="3"/>
    <s v="Водка"/>
    <s v="Славянская"/>
    <n v="191"/>
    <s v="Россия"/>
  </r>
  <r>
    <x v="1"/>
    <d v="2021-02-05T00:00:00"/>
    <x v="0"/>
    <s v="Виски"/>
    <s v="Джек Дениелс"/>
    <n v="101"/>
    <s v="США"/>
  </r>
  <r>
    <x v="1"/>
    <d v="2021-02-05T00:00:00"/>
    <x v="2"/>
    <s v="Ликер"/>
    <s v="Джандуйа Шоколадный "/>
    <n v="200"/>
    <s v="Италия"/>
  </r>
  <r>
    <x v="1"/>
    <d v="2021-02-05T00:00:00"/>
    <x v="2"/>
    <s v="Виски"/>
    <s v="Джим Бим"/>
    <n v="131"/>
    <s v="США"/>
  </r>
  <r>
    <x v="1"/>
    <d v="2021-02-05T00:00:00"/>
    <x v="0"/>
    <s v="Ликер"/>
    <s v="Драмбуи"/>
    <n v="69"/>
    <s v="Великобритания"/>
  </r>
  <r>
    <x v="1"/>
    <d v="2021-02-05T00:00:00"/>
    <x v="3"/>
    <s v="Ликер"/>
    <s v="Самбука Ди Канале "/>
    <n v="73"/>
    <s v="Италия"/>
  </r>
  <r>
    <x v="1"/>
    <d v="2021-02-05T00:00:00"/>
    <x v="1"/>
    <s v="Виски"/>
    <s v="Бушмилс"/>
    <n v="83"/>
    <s v="Ирландия"/>
  </r>
  <r>
    <x v="1"/>
    <d v="2021-02-05T00:00:00"/>
    <x v="2"/>
    <s v="Виски"/>
    <s v="Букерс"/>
    <n v="74"/>
    <s v="США"/>
  </r>
  <r>
    <x v="1"/>
    <d v="2021-02-05T00:00:00"/>
    <x v="3"/>
    <s v="Водка"/>
    <s v="Хортица"/>
    <n v="76"/>
    <s v="Украина"/>
  </r>
  <r>
    <x v="1"/>
    <d v="2021-02-05T00:00:00"/>
    <x v="0"/>
    <s v="Водка"/>
    <s v="Медовая"/>
    <n v="190"/>
    <s v="Украина"/>
  </r>
  <r>
    <x v="1"/>
    <d v="2021-02-06T00:00:00"/>
    <x v="1"/>
    <s v="Ликер"/>
    <s v="Драмбуи"/>
    <n v="70"/>
    <s v="Великобритания"/>
  </r>
  <r>
    <x v="1"/>
    <d v="2021-02-06T00:00:00"/>
    <x v="1"/>
    <s v="Водка"/>
    <s v="Мягков"/>
    <n v="56"/>
    <s v="Россия"/>
  </r>
  <r>
    <x v="1"/>
    <d v="2021-02-06T00:00:00"/>
    <x v="1"/>
    <s v="Виски"/>
    <s v="Джонни Уокер"/>
    <n v="12"/>
    <s v="Шотландия"/>
  </r>
  <r>
    <x v="1"/>
    <d v="2021-02-06T00:00:00"/>
    <x v="1"/>
    <s v="Водка"/>
    <s v="Немирофф"/>
    <n v="5"/>
    <s v="Украина"/>
  </r>
  <r>
    <x v="1"/>
    <d v="2021-02-06T00:00:00"/>
    <x v="1"/>
    <s v="Ликер"/>
    <s v="Соренто"/>
    <n v="149"/>
    <s v="Италия"/>
  </r>
  <r>
    <x v="1"/>
    <d v="2021-02-06T00:00:00"/>
    <x v="1"/>
    <s v="Водка"/>
    <s v="Славянская"/>
    <n v="154"/>
    <s v="Россия"/>
  </r>
  <r>
    <x v="1"/>
    <d v="2021-02-06T00:00:00"/>
    <x v="1"/>
    <s v="Коньяк"/>
    <s v="Арарат"/>
    <n v="5"/>
    <s v="Армения"/>
  </r>
  <r>
    <x v="1"/>
    <d v="2021-02-06T00:00:00"/>
    <x v="0"/>
    <s v="Водка"/>
    <s v="Абсолют Цитрон"/>
    <n v="176"/>
    <s v="Швеция"/>
  </r>
  <r>
    <x v="1"/>
    <d v="2021-02-06T00:00:00"/>
    <x v="0"/>
    <s v="Коньяк"/>
    <s v="Ной Араспел"/>
    <n v="160"/>
    <s v="Армения"/>
  </r>
  <r>
    <x v="1"/>
    <d v="2021-02-06T00:00:00"/>
    <x v="2"/>
    <s v="Виски"/>
    <s v="Джемесон"/>
    <n v="173"/>
    <s v="Ирландия"/>
  </r>
  <r>
    <x v="1"/>
    <d v="2021-02-06T00:00:00"/>
    <x v="0"/>
    <s v="Коньяк"/>
    <s v="Герард"/>
    <n v="110"/>
    <s v="Армения"/>
  </r>
  <r>
    <x v="1"/>
    <d v="2021-02-06T00:00:00"/>
    <x v="2"/>
    <s v="Виски"/>
    <s v="Бруклади Рокос"/>
    <n v="106"/>
    <s v="Шотландия"/>
  </r>
  <r>
    <x v="1"/>
    <d v="2021-02-07T00:00:00"/>
    <x v="1"/>
    <s v="Коньяк"/>
    <s v="Ной Араспел"/>
    <n v="53"/>
    <s v="Армения"/>
  </r>
  <r>
    <x v="1"/>
    <d v="2021-02-07T00:00:00"/>
    <x v="3"/>
    <s v="Виски"/>
    <s v="Букерс"/>
    <n v="197"/>
    <s v="США"/>
  </r>
  <r>
    <x v="1"/>
    <d v="2021-02-07T00:00:00"/>
    <x v="0"/>
    <s v="Виски"/>
    <s v="Джек Дениелс"/>
    <n v="81"/>
    <s v="США"/>
  </r>
  <r>
    <x v="1"/>
    <d v="2021-02-07T00:00:00"/>
    <x v="3"/>
    <s v="Коньяк"/>
    <s v="Герард"/>
    <n v="94"/>
    <s v="Армения"/>
  </r>
  <r>
    <x v="1"/>
    <d v="2021-02-07T00:00:00"/>
    <x v="1"/>
    <s v="Водка"/>
    <s v="Абсолют Цитрон"/>
    <n v="123"/>
    <s v="Швеция"/>
  </r>
  <r>
    <x v="1"/>
    <d v="2021-02-07T00:00:00"/>
    <x v="2"/>
    <s v="Виски"/>
    <s v="Вудфорд"/>
    <n v="172"/>
    <s v="США"/>
  </r>
  <r>
    <x v="1"/>
    <d v="2021-02-07T00:00:00"/>
    <x v="3"/>
    <s v="Водка"/>
    <s v="Екатеринослав"/>
    <n v="169"/>
    <s v="Украина"/>
  </r>
  <r>
    <x v="1"/>
    <d v="2021-02-07T00:00:00"/>
    <x v="0"/>
    <s v="Виски"/>
    <s v="Бушмилс"/>
    <n v="76"/>
    <s v="Ирландия"/>
  </r>
  <r>
    <x v="1"/>
    <d v="2021-02-07T00:00:00"/>
    <x v="3"/>
    <s v="Водка"/>
    <s v="Хортица"/>
    <n v="145"/>
    <s v="Украина"/>
  </r>
  <r>
    <x v="1"/>
    <d v="2021-02-07T00:00:00"/>
    <x v="2"/>
    <s v="Коньяк"/>
    <s v="Ной Араспел"/>
    <n v="89"/>
    <s v="Армения"/>
  </r>
  <r>
    <x v="1"/>
    <d v="2021-02-07T00:00:00"/>
    <x v="3"/>
    <s v="Ликер"/>
    <s v="Самбука Ди Канале "/>
    <n v="90"/>
    <s v="Италия"/>
  </r>
  <r>
    <x v="1"/>
    <d v="2021-02-07T00:00:00"/>
    <x v="1"/>
    <s v="Водка"/>
    <s v="Хортица"/>
    <n v="89"/>
    <s v="Украина"/>
  </r>
  <r>
    <x v="1"/>
    <d v="2021-02-07T00:00:00"/>
    <x v="1"/>
    <s v="Водка"/>
    <s v="Мягков"/>
    <n v="29"/>
    <s v="Россия"/>
  </r>
  <r>
    <x v="1"/>
    <d v="2021-02-07T00:00:00"/>
    <x v="1"/>
    <s v="Коньяк"/>
    <s v="Бержерак"/>
    <n v="135"/>
    <s v="Россия"/>
  </r>
  <r>
    <x v="1"/>
    <d v="2021-02-07T00:00:00"/>
    <x v="1"/>
    <s v="Коньяк"/>
    <s v="Дор Голд"/>
    <n v="82"/>
    <s v="Франция"/>
  </r>
  <r>
    <x v="1"/>
    <d v="2021-02-07T00:00:00"/>
    <x v="2"/>
    <s v="Виски"/>
    <s v="Джонни Уокер"/>
    <n v="94"/>
    <s v="Шотландия"/>
  </r>
  <r>
    <x v="1"/>
    <d v="2021-02-07T00:00:00"/>
    <x v="3"/>
    <s v="Коньяк"/>
    <s v="Готье"/>
    <n v="145"/>
    <s v="Франция"/>
  </r>
  <r>
    <x v="1"/>
    <d v="2021-02-08T00:00:00"/>
    <x v="0"/>
    <s v="Виски"/>
    <s v="Гленморанджи"/>
    <n v="90"/>
    <s v="Шотландия"/>
  </r>
  <r>
    <x v="1"/>
    <d v="2021-02-08T00:00:00"/>
    <x v="2"/>
    <s v="Водка"/>
    <s v="Екатеринослав"/>
    <n v="118"/>
    <s v="Украина"/>
  </r>
  <r>
    <x v="1"/>
    <d v="2021-02-08T00:00:00"/>
    <x v="1"/>
    <s v="Коньяк"/>
    <s v="Ной Араспел"/>
    <n v="65"/>
    <s v="Армения"/>
  </r>
  <r>
    <x v="1"/>
    <d v="2021-02-08T00:00:00"/>
    <x v="1"/>
    <s v="Коньяк"/>
    <s v="Дор Легенд"/>
    <n v="124"/>
    <s v="Франция"/>
  </r>
  <r>
    <x v="1"/>
    <d v="2021-02-08T00:00:00"/>
    <x v="3"/>
    <s v="Коньяк"/>
    <s v="Дор Легенд"/>
    <n v="92"/>
    <s v="Франция"/>
  </r>
  <r>
    <x v="1"/>
    <d v="2021-02-08T00:00:00"/>
    <x v="1"/>
    <s v="Виски"/>
    <s v="Букерс"/>
    <n v="150"/>
    <s v="США"/>
  </r>
  <r>
    <x v="1"/>
    <d v="2021-02-08T00:00:00"/>
    <x v="3"/>
    <s v="Водка"/>
    <s v="Медовая"/>
    <n v="30"/>
    <s v="Украина"/>
  </r>
  <r>
    <x v="1"/>
    <d v="2021-02-08T00:00:00"/>
    <x v="3"/>
    <s v="Водка"/>
    <s v="Екатеринослав"/>
    <n v="191"/>
    <s v="Украина"/>
  </r>
  <r>
    <x v="1"/>
    <d v="2021-02-08T00:00:00"/>
    <x v="3"/>
    <s v="Виски"/>
    <s v="Канадиан"/>
    <n v="80"/>
    <s v="США"/>
  </r>
  <r>
    <x v="1"/>
    <d v="2021-02-08T00:00:00"/>
    <x v="1"/>
    <s v="Коньяк"/>
    <s v="Ахтамар"/>
    <n v="196"/>
    <s v="Армения"/>
  </r>
  <r>
    <x v="1"/>
    <d v="2021-02-08T00:00:00"/>
    <x v="1"/>
    <s v="Водка"/>
    <s v="Немирофф"/>
    <n v="173"/>
    <s v="Украина"/>
  </r>
  <r>
    <x v="1"/>
    <d v="2021-02-08T00:00:00"/>
    <x v="3"/>
    <s v="Ликер"/>
    <s v="Малибу"/>
    <n v="77"/>
    <s v="Великобритания"/>
  </r>
  <r>
    <x v="1"/>
    <d v="2021-02-08T00:00:00"/>
    <x v="0"/>
    <s v="Виски"/>
    <s v="Бушмилс"/>
    <n v="175"/>
    <s v="Ирландия"/>
  </r>
  <r>
    <x v="1"/>
    <d v="2021-02-08T00:00:00"/>
    <x v="0"/>
    <s v="Виски"/>
    <s v="Джим Бим"/>
    <n v="17"/>
    <s v="США"/>
  </r>
  <r>
    <x v="1"/>
    <d v="2021-02-08T00:00:00"/>
    <x v="0"/>
    <s v="Водка"/>
    <s v="Русский лед"/>
    <n v="77"/>
    <s v="Россия"/>
  </r>
  <r>
    <x v="1"/>
    <d v="2021-02-08T00:00:00"/>
    <x v="3"/>
    <s v="Водка"/>
    <s v="Благофф"/>
    <n v="88"/>
    <s v="Украина"/>
  </r>
  <r>
    <x v="1"/>
    <d v="2021-02-08T00:00:00"/>
    <x v="1"/>
    <s v="Коньяк"/>
    <s v="Герард"/>
    <n v="26"/>
    <s v="Армения"/>
  </r>
  <r>
    <x v="1"/>
    <d v="2021-02-09T00:00:00"/>
    <x v="3"/>
    <s v="Водка"/>
    <s v="Абсолют Мандарин"/>
    <n v="88"/>
    <s v="Швеция"/>
  </r>
  <r>
    <x v="1"/>
    <d v="2021-02-09T00:00:00"/>
    <x v="1"/>
    <s v="Коньяк"/>
    <s v="Васпуракан"/>
    <n v="82"/>
    <s v="Армения"/>
  </r>
  <r>
    <x v="1"/>
    <d v="2021-02-09T00:00:00"/>
    <x v="3"/>
    <s v="Коньяк"/>
    <s v="Герард"/>
    <n v="76"/>
    <s v="Армения"/>
  </r>
  <r>
    <x v="1"/>
    <d v="2021-02-09T00:00:00"/>
    <x v="2"/>
    <s v="Коньяк"/>
    <s v="Старый город"/>
    <n v="132"/>
    <s v="Россия"/>
  </r>
  <r>
    <x v="1"/>
    <d v="2021-02-09T00:00:00"/>
    <x v="0"/>
    <s v="Водка"/>
    <s v="Мягков"/>
    <n v="175"/>
    <s v="Россия"/>
  </r>
  <r>
    <x v="1"/>
    <d v="2021-02-09T00:00:00"/>
    <x v="1"/>
    <s v="Коньяк"/>
    <s v="Ной Араспел"/>
    <n v="135"/>
    <s v="Армения"/>
  </r>
  <r>
    <x v="1"/>
    <d v="2021-02-09T00:00:00"/>
    <x v="2"/>
    <s v="Водка"/>
    <s v="Аврора"/>
    <n v="87"/>
    <s v="Россия"/>
  </r>
  <r>
    <x v="1"/>
    <d v="2021-02-09T00:00:00"/>
    <x v="3"/>
    <s v="Коньяк"/>
    <s v="Арарат"/>
    <n v="95"/>
    <s v="Армения"/>
  </r>
  <r>
    <x v="1"/>
    <d v="2021-02-09T00:00:00"/>
    <x v="2"/>
    <s v="Виски"/>
    <s v="Бушмилс"/>
    <n v="155"/>
    <s v="Ирландия"/>
  </r>
  <r>
    <x v="1"/>
    <d v="2021-02-09T00:00:00"/>
    <x v="3"/>
    <s v="Водка"/>
    <s v="Славянская"/>
    <n v="157"/>
    <s v="Россия"/>
  </r>
  <r>
    <x v="1"/>
    <d v="2021-02-09T00:00:00"/>
    <x v="2"/>
    <s v="Виски"/>
    <s v="Джонни Уокер"/>
    <n v="74"/>
    <s v="Шотландия"/>
  </r>
  <r>
    <x v="1"/>
    <d v="2021-02-09T00:00:00"/>
    <x v="1"/>
    <s v="Виски"/>
    <s v="Бушмилс"/>
    <n v="191"/>
    <s v="Ирландия"/>
  </r>
  <r>
    <x v="1"/>
    <d v="2021-02-09T00:00:00"/>
    <x v="2"/>
    <s v="Виски"/>
    <s v="Гленморанджи"/>
    <n v="167"/>
    <s v="Шотландия"/>
  </r>
  <r>
    <x v="1"/>
    <d v="2021-02-09T00:00:00"/>
    <x v="3"/>
    <s v="Виски"/>
    <s v="Кентукки"/>
    <n v="103"/>
    <s v="США"/>
  </r>
  <r>
    <x v="1"/>
    <d v="2021-02-09T00:00:00"/>
    <x v="2"/>
    <s v="Ликер"/>
    <s v="Какао"/>
    <n v="1"/>
    <s v="Голландия"/>
  </r>
  <r>
    <x v="1"/>
    <d v="2021-02-09T00:00:00"/>
    <x v="1"/>
    <s v="Коньяк"/>
    <s v="Демидов"/>
    <n v="178"/>
    <s v="Россия"/>
  </r>
  <r>
    <x v="1"/>
    <d v="2021-02-09T00:00:00"/>
    <x v="2"/>
    <s v="Коньяк"/>
    <s v="Ной Араспел"/>
    <n v="140"/>
    <s v="Армения"/>
  </r>
  <r>
    <x v="1"/>
    <d v="2021-02-09T00:00:00"/>
    <x v="3"/>
    <s v="Виски"/>
    <s v="Букерс"/>
    <n v="78"/>
    <s v="США"/>
  </r>
  <r>
    <x v="1"/>
    <d v="2021-02-09T00:00:00"/>
    <x v="3"/>
    <s v="Виски"/>
    <s v="Кентукки"/>
    <n v="4"/>
    <s v="США"/>
  </r>
  <r>
    <x v="1"/>
    <d v="2021-02-10T00:00:00"/>
    <x v="3"/>
    <s v="Коньяк"/>
    <s v="Арарат"/>
    <n v="59"/>
    <s v="Армения"/>
  </r>
  <r>
    <x v="1"/>
    <d v="2021-02-10T00:00:00"/>
    <x v="1"/>
    <s v="Виски"/>
    <s v="Джим Бим"/>
    <n v="62"/>
    <s v="США"/>
  </r>
  <r>
    <x v="1"/>
    <d v="2021-02-10T00:00:00"/>
    <x v="3"/>
    <s v="Водка"/>
    <s v="Медовая"/>
    <n v="41"/>
    <s v="Украина"/>
  </r>
  <r>
    <x v="1"/>
    <d v="2021-02-10T00:00:00"/>
    <x v="0"/>
    <s v="Ликер"/>
    <s v="Банановый"/>
    <n v="27"/>
    <s v="Голландия"/>
  </r>
  <r>
    <x v="1"/>
    <d v="2021-02-10T00:00:00"/>
    <x v="0"/>
    <s v="Водка"/>
    <s v="Немирофф"/>
    <n v="197"/>
    <s v="Украина"/>
  </r>
  <r>
    <x v="1"/>
    <d v="2021-02-10T00:00:00"/>
    <x v="2"/>
    <s v="Водка"/>
    <s v="Абсолют Цитрон"/>
    <n v="5"/>
    <s v="Швеция"/>
  </r>
  <r>
    <x v="1"/>
    <d v="2021-02-10T00:00:00"/>
    <x v="2"/>
    <s v="Коньяк"/>
    <s v="Герард"/>
    <n v="135"/>
    <s v="Армения"/>
  </r>
  <r>
    <x v="1"/>
    <d v="2021-02-10T00:00:00"/>
    <x v="1"/>
    <s v="Водка"/>
    <s v="Абсолют Мандарин"/>
    <n v="166"/>
    <s v="Швеция"/>
  </r>
  <r>
    <x v="1"/>
    <d v="2021-02-10T00:00:00"/>
    <x v="1"/>
    <s v="Водка"/>
    <s v="Аврора"/>
    <n v="39"/>
    <s v="Россия"/>
  </r>
  <r>
    <x v="1"/>
    <d v="2021-02-10T00:00:00"/>
    <x v="3"/>
    <s v="Коньяк"/>
    <s v="Золотые купола"/>
    <n v="189"/>
    <s v="Россия"/>
  </r>
  <r>
    <x v="1"/>
    <d v="2021-02-10T00:00:00"/>
    <x v="0"/>
    <s v="Водка"/>
    <s v="Мягков"/>
    <n v="112"/>
    <s v="Россия"/>
  </r>
  <r>
    <x v="1"/>
    <d v="2021-02-10T00:00:00"/>
    <x v="1"/>
    <s v="Коньяк"/>
    <s v="Васпуракан"/>
    <n v="107"/>
    <s v="Армения"/>
  </r>
  <r>
    <x v="1"/>
    <d v="2021-02-11T00:00:00"/>
    <x v="0"/>
    <s v="Ликер"/>
    <s v="Лимончелло"/>
    <n v="31"/>
    <s v="Италия"/>
  </r>
  <r>
    <x v="1"/>
    <d v="2021-02-11T00:00:00"/>
    <x v="1"/>
    <s v="Виски"/>
    <s v="Гленморанджи"/>
    <n v="196"/>
    <s v="Шотландия"/>
  </r>
  <r>
    <x v="1"/>
    <d v="2021-02-11T00:00:00"/>
    <x v="2"/>
    <s v="Водка"/>
    <s v="Славянская"/>
    <n v="150"/>
    <s v="Россия"/>
  </r>
  <r>
    <x v="1"/>
    <d v="2021-02-11T00:00:00"/>
    <x v="2"/>
    <s v="Ликер"/>
    <s v="Лимончелло"/>
    <n v="191"/>
    <s v="Италия"/>
  </r>
  <r>
    <x v="1"/>
    <d v="2021-02-11T00:00:00"/>
    <x v="0"/>
    <s v="Ликер"/>
    <s v="Малибу"/>
    <n v="182"/>
    <s v="Великобритания"/>
  </r>
  <r>
    <x v="1"/>
    <d v="2021-02-11T00:00:00"/>
    <x v="0"/>
    <s v="Виски"/>
    <s v="Кентукки"/>
    <n v="94"/>
    <s v="США"/>
  </r>
  <r>
    <x v="1"/>
    <d v="2021-02-11T00:00:00"/>
    <x v="2"/>
    <s v="Ликер"/>
    <s v="Самбука Ди Канале "/>
    <n v="80"/>
    <s v="Италия"/>
  </r>
  <r>
    <x v="1"/>
    <d v="2021-02-11T00:00:00"/>
    <x v="3"/>
    <s v="Ликер"/>
    <s v="Джандуйа Шоколадный "/>
    <n v="185"/>
    <s v="Италия"/>
  </r>
  <r>
    <x v="1"/>
    <d v="2021-02-11T00:00:00"/>
    <x v="2"/>
    <s v="Виски"/>
    <s v="Святой Патрик"/>
    <n v="92"/>
    <s v="Ирландия"/>
  </r>
  <r>
    <x v="1"/>
    <d v="2021-02-11T00:00:00"/>
    <x v="0"/>
    <s v="Коньяк"/>
    <s v="Васпуракан"/>
    <n v="175"/>
    <s v="Армения"/>
  </r>
  <r>
    <x v="1"/>
    <d v="2021-02-11T00:00:00"/>
    <x v="1"/>
    <s v="Виски"/>
    <s v="Джемесон"/>
    <n v="191"/>
    <s v="Ирландия"/>
  </r>
  <r>
    <x v="1"/>
    <d v="2021-02-12T00:00:00"/>
    <x v="0"/>
    <s v="Ликер"/>
    <s v="Драмбуи"/>
    <n v="115"/>
    <s v="Великобритания"/>
  </r>
  <r>
    <x v="1"/>
    <d v="2021-02-12T00:00:00"/>
    <x v="3"/>
    <s v="Коньяк"/>
    <s v="Старый город"/>
    <n v="122"/>
    <s v="Россия"/>
  </r>
  <r>
    <x v="1"/>
    <d v="2021-02-12T00:00:00"/>
    <x v="3"/>
    <s v="Ликер"/>
    <s v="Кокосовый"/>
    <n v="189"/>
    <s v="Голландия"/>
  </r>
  <r>
    <x v="1"/>
    <d v="2021-02-12T00:00:00"/>
    <x v="3"/>
    <s v="Виски"/>
    <s v="Джек Дениелс"/>
    <n v="46"/>
    <s v="США"/>
  </r>
  <r>
    <x v="1"/>
    <d v="2021-02-12T00:00:00"/>
    <x v="2"/>
    <s v="Виски"/>
    <s v="Букерс"/>
    <n v="156"/>
    <s v="США"/>
  </r>
  <r>
    <x v="1"/>
    <d v="2021-02-12T00:00:00"/>
    <x v="0"/>
    <s v="Водка"/>
    <s v="Аврора"/>
    <n v="92"/>
    <s v="Россия"/>
  </r>
  <r>
    <x v="1"/>
    <d v="2021-02-12T00:00:00"/>
    <x v="3"/>
    <s v="Водка"/>
    <s v="Украинская пшеница"/>
    <n v="52"/>
    <s v="Украина"/>
  </r>
  <r>
    <x v="1"/>
    <d v="2021-02-12T00:00:00"/>
    <x v="2"/>
    <s v="Виски"/>
    <s v="Джемесон"/>
    <n v="78"/>
    <s v="Ирландия"/>
  </r>
  <r>
    <x v="1"/>
    <d v="2021-02-12T00:00:00"/>
    <x v="0"/>
    <s v="Виски"/>
    <s v="Джемесон"/>
    <n v="134"/>
    <s v="Ирландия"/>
  </r>
  <r>
    <x v="1"/>
    <d v="2021-02-12T00:00:00"/>
    <x v="3"/>
    <s v="Ликер"/>
    <s v="Джандуйа Шоколадный "/>
    <n v="6"/>
    <s v="Италия"/>
  </r>
  <r>
    <x v="1"/>
    <d v="2021-02-12T00:00:00"/>
    <x v="2"/>
    <s v="Коньяк"/>
    <s v="Бержерак"/>
    <n v="7"/>
    <s v="Россия"/>
  </r>
  <r>
    <x v="1"/>
    <d v="2021-02-12T00:00:00"/>
    <x v="2"/>
    <s v="Виски"/>
    <s v="Бруклади Рокос"/>
    <n v="43"/>
    <s v="Шотландия"/>
  </r>
  <r>
    <x v="1"/>
    <d v="2021-02-12T00:00:00"/>
    <x v="0"/>
    <s v="Коньяк"/>
    <s v="Васпуракан"/>
    <n v="7"/>
    <s v="Армения"/>
  </r>
  <r>
    <x v="1"/>
    <d v="2021-02-12T00:00:00"/>
    <x v="2"/>
    <s v="Ликер"/>
    <s v="Кокосовый"/>
    <n v="187"/>
    <s v="Голландия"/>
  </r>
  <r>
    <x v="1"/>
    <d v="2021-02-12T00:00:00"/>
    <x v="2"/>
    <s v="Коньяк"/>
    <s v="Герард"/>
    <n v="182"/>
    <s v="Армения"/>
  </r>
  <r>
    <x v="1"/>
    <d v="2021-02-12T00:00:00"/>
    <x v="0"/>
    <s v="Водка"/>
    <s v="Немирофф"/>
    <n v="78"/>
    <s v="Украина"/>
  </r>
  <r>
    <x v="1"/>
    <d v="2021-02-12T00:00:00"/>
    <x v="0"/>
    <s v="Виски"/>
    <s v="Святой Патрик"/>
    <n v="71"/>
    <s v="Ирландия"/>
  </r>
  <r>
    <x v="1"/>
    <d v="2021-02-12T00:00:00"/>
    <x v="1"/>
    <s v="Водка"/>
    <s v="Хортица"/>
    <n v="20"/>
    <s v="Украина"/>
  </r>
  <r>
    <x v="1"/>
    <d v="2021-02-13T00:00:00"/>
    <x v="0"/>
    <s v="Коньяк"/>
    <s v="Демидов"/>
    <n v="163"/>
    <s v="Россия"/>
  </r>
  <r>
    <x v="1"/>
    <d v="2021-02-13T00:00:00"/>
    <x v="1"/>
    <s v="Водка"/>
    <s v="Немирофф"/>
    <n v="137"/>
    <s v="Украина"/>
  </r>
  <r>
    <x v="1"/>
    <d v="2021-02-13T00:00:00"/>
    <x v="3"/>
    <s v="Коньяк"/>
    <s v="Арарат"/>
    <n v="177"/>
    <s v="Армения"/>
  </r>
  <r>
    <x v="1"/>
    <d v="2021-02-13T00:00:00"/>
    <x v="3"/>
    <s v="Ликер"/>
    <s v="Какао"/>
    <n v="80"/>
    <s v="Голландия"/>
  </r>
  <r>
    <x v="1"/>
    <d v="2021-02-13T00:00:00"/>
    <x v="2"/>
    <s v="Виски"/>
    <s v="Джонни Уокер"/>
    <n v="129"/>
    <s v="Шотландия"/>
  </r>
  <r>
    <x v="1"/>
    <d v="2021-02-13T00:00:00"/>
    <x v="1"/>
    <s v="Коньяк"/>
    <s v="Золотые купола"/>
    <n v="46"/>
    <s v="Россия"/>
  </r>
  <r>
    <x v="1"/>
    <d v="2021-02-13T00:00:00"/>
    <x v="1"/>
    <s v="Водка"/>
    <s v="Немирофф"/>
    <n v="63"/>
    <s v="Украина"/>
  </r>
  <r>
    <x v="1"/>
    <d v="2021-02-13T00:00:00"/>
    <x v="3"/>
    <s v="Коньяк"/>
    <s v="Дор Голд"/>
    <n v="124"/>
    <s v="Франция"/>
  </r>
  <r>
    <x v="1"/>
    <d v="2021-02-13T00:00:00"/>
    <x v="0"/>
    <s v="Коньяк"/>
    <s v="Васпуракан"/>
    <n v="105"/>
    <s v="Армения"/>
  </r>
  <r>
    <x v="1"/>
    <d v="2021-02-13T00:00:00"/>
    <x v="0"/>
    <s v="Водка"/>
    <s v="Беленькая"/>
    <n v="188"/>
    <s v="Россия"/>
  </r>
  <r>
    <x v="1"/>
    <d v="2021-02-13T00:00:00"/>
    <x v="1"/>
    <s v="Водка"/>
    <s v="Благофф"/>
    <n v="116"/>
    <s v="Украина"/>
  </r>
  <r>
    <x v="1"/>
    <d v="2021-02-13T00:00:00"/>
    <x v="3"/>
    <s v="Водка"/>
    <s v="Хортица"/>
    <n v="1"/>
    <s v="Украина"/>
  </r>
  <r>
    <x v="1"/>
    <d v="2021-02-13T00:00:00"/>
    <x v="0"/>
    <s v="Водка"/>
    <s v="Русский стандарт"/>
    <n v="122"/>
    <s v="Россия"/>
  </r>
  <r>
    <x v="1"/>
    <d v="2021-02-13T00:00:00"/>
    <x v="3"/>
    <s v="Коньяк"/>
    <s v="Дор Легенд"/>
    <n v="86"/>
    <s v="Франция"/>
  </r>
  <r>
    <x v="1"/>
    <d v="2021-02-13T00:00:00"/>
    <x v="0"/>
    <s v="Виски"/>
    <s v="Букерс"/>
    <n v="110"/>
    <s v="США"/>
  </r>
  <r>
    <x v="1"/>
    <d v="2021-02-13T00:00:00"/>
    <x v="0"/>
    <s v="Коньяк"/>
    <s v="Дор Голд"/>
    <n v="174"/>
    <s v="Франция"/>
  </r>
  <r>
    <x v="1"/>
    <d v="2021-02-13T00:00:00"/>
    <x v="2"/>
    <s v="Водка"/>
    <s v="Мягков"/>
    <n v="176"/>
    <s v="Россия"/>
  </r>
  <r>
    <x v="1"/>
    <d v="2021-02-14T00:00:00"/>
    <x v="3"/>
    <s v="Водка"/>
    <s v="Аврора"/>
    <n v="146"/>
    <s v="Россия"/>
  </r>
  <r>
    <x v="1"/>
    <d v="2021-02-14T00:00:00"/>
    <x v="2"/>
    <s v="Коньяк"/>
    <s v="Жан Фийу"/>
    <n v="172"/>
    <s v="Франция"/>
  </r>
  <r>
    <x v="1"/>
    <d v="2021-02-14T00:00:00"/>
    <x v="2"/>
    <s v="Виски"/>
    <s v="Букерс"/>
    <n v="166"/>
    <s v="США"/>
  </r>
  <r>
    <x v="1"/>
    <d v="2021-02-14T00:00:00"/>
    <x v="2"/>
    <s v="Виски"/>
    <s v="Канадиан"/>
    <n v="92"/>
    <s v="США"/>
  </r>
  <r>
    <x v="1"/>
    <d v="2021-02-14T00:00:00"/>
    <x v="0"/>
    <s v="Ликер"/>
    <s v="Вишневый"/>
    <n v="130"/>
    <s v="Голландия"/>
  </r>
  <r>
    <x v="1"/>
    <d v="2021-02-14T00:00:00"/>
    <x v="0"/>
    <s v="Коньяк"/>
    <s v="Золотые купола"/>
    <n v="62"/>
    <s v="Россия"/>
  </r>
  <r>
    <x v="1"/>
    <d v="2021-02-14T00:00:00"/>
    <x v="3"/>
    <s v="Виски"/>
    <s v="Вудфорд"/>
    <n v="190"/>
    <s v="США"/>
  </r>
  <r>
    <x v="1"/>
    <d v="2021-02-14T00:00:00"/>
    <x v="3"/>
    <s v="Ликер"/>
    <s v="Вишневый"/>
    <n v="36"/>
    <s v="Голландия"/>
  </r>
  <r>
    <x v="1"/>
    <d v="2021-02-14T00:00:00"/>
    <x v="1"/>
    <s v="Ликер"/>
    <s v="Вишневый"/>
    <n v="52"/>
    <s v="Голландия"/>
  </r>
  <r>
    <x v="1"/>
    <d v="2021-02-15T00:00:00"/>
    <x v="3"/>
    <s v="Коньяк"/>
    <s v="Готье"/>
    <n v="72"/>
    <s v="Франция"/>
  </r>
  <r>
    <x v="1"/>
    <d v="2021-02-15T00:00:00"/>
    <x v="2"/>
    <s v="Водка"/>
    <s v="Славянская"/>
    <n v="173"/>
    <s v="Россия"/>
  </r>
  <r>
    <x v="1"/>
    <d v="2021-02-15T00:00:00"/>
    <x v="3"/>
    <s v="Виски"/>
    <s v="Грин Спот"/>
    <n v="177"/>
    <s v="Ирландия"/>
  </r>
  <r>
    <x v="1"/>
    <d v="2021-02-15T00:00:00"/>
    <x v="0"/>
    <s v="Водка"/>
    <s v="Абсолют Цитрон"/>
    <n v="167"/>
    <s v="Швеция"/>
  </r>
  <r>
    <x v="1"/>
    <d v="2021-02-15T00:00:00"/>
    <x v="3"/>
    <s v="Водка"/>
    <s v="Абсолют Цитрон"/>
    <n v="20"/>
    <s v="Швеция"/>
  </r>
  <r>
    <x v="1"/>
    <d v="2021-02-15T00:00:00"/>
    <x v="3"/>
    <s v="Коньяк"/>
    <s v="Бержерак"/>
    <n v="2"/>
    <s v="Россия"/>
  </r>
  <r>
    <x v="1"/>
    <d v="2021-02-15T00:00:00"/>
    <x v="1"/>
    <s v="Коньяк"/>
    <s v="Готье"/>
    <n v="176"/>
    <s v="Франция"/>
  </r>
  <r>
    <x v="1"/>
    <d v="2021-02-15T00:00:00"/>
    <x v="1"/>
    <s v="Виски"/>
    <s v="Вудфорд"/>
    <n v="5"/>
    <s v="США"/>
  </r>
  <r>
    <x v="1"/>
    <d v="2021-02-15T00:00:00"/>
    <x v="3"/>
    <s v="Ликер"/>
    <s v="Самбука Ди Канале "/>
    <n v="67"/>
    <s v="Италия"/>
  </r>
  <r>
    <x v="1"/>
    <d v="2021-02-15T00:00:00"/>
    <x v="3"/>
    <s v="Водка"/>
    <s v="Абсолют Мандарин"/>
    <n v="104"/>
    <s v="Швеция"/>
  </r>
  <r>
    <x v="1"/>
    <d v="2021-02-15T00:00:00"/>
    <x v="3"/>
    <s v="Водка"/>
    <s v="Абсолют Цитрон"/>
    <n v="15"/>
    <s v="Швеция"/>
  </r>
  <r>
    <x v="1"/>
    <d v="2021-02-15T00:00:00"/>
    <x v="3"/>
    <s v="Виски"/>
    <s v="Гленморанджи"/>
    <n v="50"/>
    <s v="Шотландия"/>
  </r>
  <r>
    <x v="1"/>
    <d v="2021-02-15T00:00:00"/>
    <x v="0"/>
    <s v="Виски"/>
    <s v="Джонни Уокер"/>
    <n v="138"/>
    <s v="Шотландия"/>
  </r>
  <r>
    <x v="1"/>
    <d v="2021-02-16T00:00:00"/>
    <x v="2"/>
    <s v="Ликер"/>
    <s v="Лимончелло"/>
    <n v="100"/>
    <s v="Италия"/>
  </r>
  <r>
    <x v="1"/>
    <d v="2021-02-16T00:00:00"/>
    <x v="0"/>
    <s v="Ликер"/>
    <s v="Малибу"/>
    <n v="32"/>
    <s v="Великобритания"/>
  </r>
  <r>
    <x v="1"/>
    <d v="2021-02-16T00:00:00"/>
    <x v="3"/>
    <s v="Ликер"/>
    <s v="Малибу"/>
    <n v="23"/>
    <s v="Великобритания"/>
  </r>
  <r>
    <x v="1"/>
    <d v="2021-02-16T00:00:00"/>
    <x v="0"/>
    <s v="Ликер"/>
    <s v="Соренто"/>
    <n v="195"/>
    <s v="Италия"/>
  </r>
  <r>
    <x v="1"/>
    <d v="2021-02-16T00:00:00"/>
    <x v="2"/>
    <s v="Виски"/>
    <s v="Джим Бим"/>
    <n v="198"/>
    <s v="США"/>
  </r>
  <r>
    <x v="1"/>
    <d v="2021-02-16T00:00:00"/>
    <x v="0"/>
    <s v="Ликер"/>
    <s v="Абрикосовый"/>
    <n v="15"/>
    <s v="Голландия"/>
  </r>
  <r>
    <x v="1"/>
    <d v="2021-02-16T00:00:00"/>
    <x v="0"/>
    <s v="Водка"/>
    <s v="Украинская пшеница"/>
    <n v="72"/>
    <s v="Украина"/>
  </r>
  <r>
    <x v="1"/>
    <d v="2021-02-16T00:00:00"/>
    <x v="1"/>
    <s v="Коньяк"/>
    <s v="Дор Голд"/>
    <n v="190"/>
    <s v="Франция"/>
  </r>
  <r>
    <x v="1"/>
    <d v="2021-02-16T00:00:00"/>
    <x v="3"/>
    <s v="Водка"/>
    <s v="Медовая"/>
    <n v="21"/>
    <s v="Украина"/>
  </r>
  <r>
    <x v="1"/>
    <d v="2021-02-16T00:00:00"/>
    <x v="2"/>
    <s v="Коньяк"/>
    <s v="Герард"/>
    <n v="101"/>
    <s v="Армения"/>
  </r>
  <r>
    <x v="1"/>
    <d v="2021-02-16T00:00:00"/>
    <x v="0"/>
    <s v="Виски"/>
    <s v="Бушмилс"/>
    <n v="62"/>
    <s v="Ирландия"/>
  </r>
  <r>
    <x v="1"/>
    <d v="2021-02-16T00:00:00"/>
    <x v="0"/>
    <s v="Виски"/>
    <s v="Вудфорд"/>
    <n v="52"/>
    <s v="США"/>
  </r>
  <r>
    <x v="1"/>
    <d v="2021-02-16T00:00:00"/>
    <x v="1"/>
    <s v="Коньяк"/>
    <s v="Герард"/>
    <n v="137"/>
    <s v="Армения"/>
  </r>
  <r>
    <x v="1"/>
    <d v="2021-02-16T00:00:00"/>
    <x v="2"/>
    <s v="Коньяк"/>
    <s v="Бержерак"/>
    <n v="116"/>
    <s v="Россия"/>
  </r>
  <r>
    <x v="1"/>
    <d v="2021-02-16T00:00:00"/>
    <x v="1"/>
    <s v="Водка"/>
    <s v="Медовая"/>
    <n v="16"/>
    <s v="Украина"/>
  </r>
  <r>
    <x v="1"/>
    <d v="2021-02-16T00:00:00"/>
    <x v="3"/>
    <s v="Ликер"/>
    <s v="Соренто"/>
    <n v="55"/>
    <s v="Италия"/>
  </r>
  <r>
    <x v="1"/>
    <d v="2021-02-17T00:00:00"/>
    <x v="1"/>
    <s v="Коньяк"/>
    <s v="Готье"/>
    <n v="40"/>
    <s v="Франция"/>
  </r>
  <r>
    <x v="1"/>
    <d v="2021-02-17T00:00:00"/>
    <x v="2"/>
    <s v="Коньяк"/>
    <s v="Ной Араспел"/>
    <n v="7"/>
    <s v="Армения"/>
  </r>
  <r>
    <x v="1"/>
    <d v="2021-02-17T00:00:00"/>
    <x v="0"/>
    <s v="Ликер"/>
    <s v="Кокосовый"/>
    <n v="71"/>
    <s v="Голландия"/>
  </r>
  <r>
    <x v="1"/>
    <d v="2021-02-17T00:00:00"/>
    <x v="0"/>
    <s v="Ликер"/>
    <s v="Малибу"/>
    <n v="54"/>
    <s v="Великобритания"/>
  </r>
  <r>
    <x v="1"/>
    <d v="2021-02-17T00:00:00"/>
    <x v="1"/>
    <s v="Ликер"/>
    <s v="Кокосовый"/>
    <n v="29"/>
    <s v="Голландия"/>
  </r>
  <r>
    <x v="1"/>
    <d v="2021-02-17T00:00:00"/>
    <x v="2"/>
    <s v="Коньяк"/>
    <s v="Золотые купола"/>
    <n v="195"/>
    <s v="Россия"/>
  </r>
  <r>
    <x v="1"/>
    <d v="2021-02-17T00:00:00"/>
    <x v="1"/>
    <s v="Виски"/>
    <s v="Джим Бим"/>
    <n v="29"/>
    <s v="США"/>
  </r>
  <r>
    <x v="1"/>
    <d v="2021-02-17T00:00:00"/>
    <x v="3"/>
    <s v="Коньяк"/>
    <s v="Герард"/>
    <n v="166"/>
    <s v="Армения"/>
  </r>
  <r>
    <x v="1"/>
    <d v="2021-02-17T00:00:00"/>
    <x v="2"/>
    <s v="Виски"/>
    <s v="Джим Бим"/>
    <n v="79"/>
    <s v="США"/>
  </r>
  <r>
    <x v="1"/>
    <d v="2021-02-17T00:00:00"/>
    <x v="1"/>
    <s v="Коньяк"/>
    <s v="Васпуракан"/>
    <n v="74"/>
    <s v="Армения"/>
  </r>
  <r>
    <x v="1"/>
    <d v="2021-02-17T00:00:00"/>
    <x v="1"/>
    <s v="Водка"/>
    <s v="Благофф"/>
    <n v="101"/>
    <s v="Украина"/>
  </r>
  <r>
    <x v="1"/>
    <d v="2021-02-17T00:00:00"/>
    <x v="0"/>
    <s v="Водка"/>
    <s v="Абсолют Цитрон"/>
    <n v="75"/>
    <s v="Швеция"/>
  </r>
  <r>
    <x v="1"/>
    <d v="2021-02-17T00:00:00"/>
    <x v="2"/>
    <s v="Водка"/>
    <s v="Славянская"/>
    <n v="25"/>
    <s v="Россия"/>
  </r>
  <r>
    <x v="1"/>
    <d v="2021-02-18T00:00:00"/>
    <x v="2"/>
    <s v="Водка"/>
    <s v="Хортица"/>
    <n v="186"/>
    <s v="Украина"/>
  </r>
  <r>
    <x v="1"/>
    <d v="2021-02-18T00:00:00"/>
    <x v="3"/>
    <s v="Коньяк"/>
    <s v="Готье"/>
    <n v="96"/>
    <s v="Франция"/>
  </r>
  <r>
    <x v="1"/>
    <d v="2021-02-18T00:00:00"/>
    <x v="2"/>
    <s v="Ликер"/>
    <s v="Вишневый"/>
    <n v="22"/>
    <s v="Голландия"/>
  </r>
  <r>
    <x v="1"/>
    <d v="2021-02-18T00:00:00"/>
    <x v="3"/>
    <s v="Коньяк"/>
    <s v="Васпуракан"/>
    <n v="70"/>
    <s v="Армения"/>
  </r>
  <r>
    <x v="1"/>
    <d v="2021-02-18T00:00:00"/>
    <x v="2"/>
    <s v="Водка"/>
    <s v="Беленькая"/>
    <n v="9"/>
    <s v="Россия"/>
  </r>
  <r>
    <x v="1"/>
    <d v="2021-02-18T00:00:00"/>
    <x v="1"/>
    <s v="Водка"/>
    <s v="Екатеринослав"/>
    <n v="86"/>
    <s v="Украина"/>
  </r>
  <r>
    <x v="1"/>
    <d v="2021-02-18T00:00:00"/>
    <x v="2"/>
    <s v="Виски"/>
    <s v="Бушмилс"/>
    <n v="182"/>
    <s v="Ирландия"/>
  </r>
  <r>
    <x v="1"/>
    <d v="2021-02-18T00:00:00"/>
    <x v="2"/>
    <s v="Коньяк"/>
    <s v="Ахтамар"/>
    <n v="190"/>
    <s v="Армения"/>
  </r>
  <r>
    <x v="1"/>
    <d v="2021-02-18T00:00:00"/>
    <x v="1"/>
    <s v="Водка"/>
    <s v="Медовая"/>
    <n v="34"/>
    <s v="Украина"/>
  </r>
  <r>
    <x v="1"/>
    <d v="2021-02-18T00:00:00"/>
    <x v="3"/>
    <s v="Ликер"/>
    <s v="Драмбуи"/>
    <n v="73"/>
    <s v="Великобритания"/>
  </r>
  <r>
    <x v="1"/>
    <d v="2021-02-18T00:00:00"/>
    <x v="3"/>
    <s v="Коньяк"/>
    <s v="Старый город"/>
    <n v="147"/>
    <s v="Россия"/>
  </r>
  <r>
    <x v="1"/>
    <d v="2021-02-18T00:00:00"/>
    <x v="0"/>
    <s v="Водка"/>
    <s v="Медовая"/>
    <n v="111"/>
    <s v="Украина"/>
  </r>
  <r>
    <x v="1"/>
    <d v="2021-02-18T00:00:00"/>
    <x v="3"/>
    <s v="Коньяк"/>
    <s v="Золотые купола"/>
    <n v="182"/>
    <s v="Россия"/>
  </r>
  <r>
    <x v="1"/>
    <d v="2021-02-18T00:00:00"/>
    <x v="0"/>
    <s v="Ликер"/>
    <s v="Соренто"/>
    <n v="160"/>
    <s v="Италия"/>
  </r>
  <r>
    <x v="1"/>
    <d v="2021-02-19T00:00:00"/>
    <x v="2"/>
    <s v="Коньяк"/>
    <s v="Готье"/>
    <n v="124"/>
    <s v="Франция"/>
  </r>
  <r>
    <x v="1"/>
    <d v="2021-02-19T00:00:00"/>
    <x v="2"/>
    <s v="Ликер"/>
    <s v="Самбука Ди Канале "/>
    <n v="183"/>
    <s v="Италия"/>
  </r>
  <r>
    <x v="1"/>
    <d v="2021-02-19T00:00:00"/>
    <x v="2"/>
    <s v="Водка"/>
    <s v="Немирофф"/>
    <n v="70"/>
    <s v="Украина"/>
  </r>
  <r>
    <x v="1"/>
    <d v="2021-02-19T00:00:00"/>
    <x v="3"/>
    <s v="Виски"/>
    <s v="Грин Спот"/>
    <n v="19"/>
    <s v="Ирландия"/>
  </r>
  <r>
    <x v="1"/>
    <d v="2021-02-19T00:00:00"/>
    <x v="1"/>
    <s v="Коньяк"/>
    <s v="Ахтамар"/>
    <n v="13"/>
    <s v="Армения"/>
  </r>
  <r>
    <x v="1"/>
    <d v="2021-02-20T00:00:00"/>
    <x v="2"/>
    <s v="Ликер"/>
    <s v="Банановый"/>
    <n v="76"/>
    <s v="Голландия"/>
  </r>
  <r>
    <x v="1"/>
    <d v="2021-02-20T00:00:00"/>
    <x v="1"/>
    <s v="Коньяк"/>
    <s v="Старый город"/>
    <n v="107"/>
    <s v="Россия"/>
  </r>
  <r>
    <x v="1"/>
    <d v="2021-02-20T00:00:00"/>
    <x v="0"/>
    <s v="Водка"/>
    <s v="Украинская пшеница"/>
    <n v="164"/>
    <s v="Украина"/>
  </r>
  <r>
    <x v="1"/>
    <d v="2021-02-20T00:00:00"/>
    <x v="2"/>
    <s v="Виски"/>
    <s v="Грин Спот"/>
    <n v="6"/>
    <s v="Ирландия"/>
  </r>
  <r>
    <x v="1"/>
    <d v="2021-02-20T00:00:00"/>
    <x v="2"/>
    <s v="Виски"/>
    <s v="Святой Патрик"/>
    <n v="30"/>
    <s v="Ирландия"/>
  </r>
  <r>
    <x v="1"/>
    <d v="2021-02-20T00:00:00"/>
    <x v="0"/>
    <s v="Водка"/>
    <s v="Екатеринослав"/>
    <n v="192"/>
    <s v="Украина"/>
  </r>
  <r>
    <x v="1"/>
    <d v="2021-02-20T00:00:00"/>
    <x v="1"/>
    <s v="Ликер"/>
    <s v="Банановый"/>
    <n v="153"/>
    <s v="Голландия"/>
  </r>
  <r>
    <x v="1"/>
    <d v="2021-02-20T00:00:00"/>
    <x v="2"/>
    <s v="Виски"/>
    <s v="Гленморанджи"/>
    <n v="126"/>
    <s v="Шотландия"/>
  </r>
  <r>
    <x v="1"/>
    <d v="2021-02-20T00:00:00"/>
    <x v="1"/>
    <s v="Водка"/>
    <s v="Абсолют Мандарин"/>
    <n v="107"/>
    <s v="Швеция"/>
  </r>
  <r>
    <x v="1"/>
    <d v="2021-02-20T00:00:00"/>
    <x v="2"/>
    <s v="Водка"/>
    <s v="Украинская пшеница"/>
    <n v="200"/>
    <s v="Украина"/>
  </r>
  <r>
    <x v="1"/>
    <d v="2021-02-20T00:00:00"/>
    <x v="2"/>
    <s v="Ликер"/>
    <s v="Какао"/>
    <n v="48"/>
    <s v="Голландия"/>
  </r>
  <r>
    <x v="1"/>
    <d v="2021-02-20T00:00:00"/>
    <x v="0"/>
    <s v="Коньяк"/>
    <s v="Бержерак"/>
    <n v="197"/>
    <s v="Россия"/>
  </r>
  <r>
    <x v="1"/>
    <d v="2021-02-21T00:00:00"/>
    <x v="0"/>
    <s v="Водка"/>
    <s v="Благофф"/>
    <n v="172"/>
    <s v="Украина"/>
  </r>
  <r>
    <x v="1"/>
    <d v="2021-02-21T00:00:00"/>
    <x v="1"/>
    <s v="Водка"/>
    <s v="Хортица"/>
    <n v="72"/>
    <s v="Украина"/>
  </r>
  <r>
    <x v="1"/>
    <d v="2021-02-21T00:00:00"/>
    <x v="3"/>
    <s v="Водка"/>
    <s v="Славянская"/>
    <n v="96"/>
    <s v="Россия"/>
  </r>
  <r>
    <x v="1"/>
    <d v="2021-02-21T00:00:00"/>
    <x v="1"/>
    <s v="Водка"/>
    <s v="Абсолют Мандарин"/>
    <n v="69"/>
    <s v="Швеция"/>
  </r>
  <r>
    <x v="1"/>
    <d v="2021-02-21T00:00:00"/>
    <x v="3"/>
    <s v="Водка"/>
    <s v="Хортица"/>
    <n v="115"/>
    <s v="Украина"/>
  </r>
  <r>
    <x v="1"/>
    <d v="2021-02-21T00:00:00"/>
    <x v="2"/>
    <s v="Ликер"/>
    <s v="Соренто"/>
    <n v="72"/>
    <s v="Италия"/>
  </r>
  <r>
    <x v="1"/>
    <d v="2021-02-21T00:00:00"/>
    <x v="2"/>
    <s v="Водка"/>
    <s v="Немирофф"/>
    <n v="123"/>
    <s v="Украина"/>
  </r>
  <r>
    <x v="1"/>
    <d v="2021-02-21T00:00:00"/>
    <x v="1"/>
    <s v="Коньяк"/>
    <s v="Дор Голд"/>
    <n v="165"/>
    <s v="Франция"/>
  </r>
  <r>
    <x v="1"/>
    <d v="2021-02-21T00:00:00"/>
    <x v="1"/>
    <s v="Коньяк"/>
    <s v="Дор Легенд"/>
    <n v="133"/>
    <s v="Франция"/>
  </r>
  <r>
    <x v="1"/>
    <d v="2021-02-21T00:00:00"/>
    <x v="1"/>
    <s v="Ликер"/>
    <s v="Соренто"/>
    <n v="75"/>
    <s v="Италия"/>
  </r>
  <r>
    <x v="1"/>
    <d v="2021-02-21T00:00:00"/>
    <x v="3"/>
    <s v="Виски"/>
    <s v="Бушмилс"/>
    <n v="20"/>
    <s v="Ирландия"/>
  </r>
  <r>
    <x v="1"/>
    <d v="2021-02-21T00:00:00"/>
    <x v="0"/>
    <s v="Ликер"/>
    <s v="Банановый"/>
    <n v="74"/>
    <s v="Голландия"/>
  </r>
  <r>
    <x v="1"/>
    <d v="2021-02-21T00:00:00"/>
    <x v="1"/>
    <s v="Водка"/>
    <s v="Мягков"/>
    <n v="41"/>
    <s v="Россия"/>
  </r>
  <r>
    <x v="1"/>
    <d v="2021-02-21T00:00:00"/>
    <x v="3"/>
    <s v="Ликер"/>
    <s v="Какао"/>
    <n v="135"/>
    <s v="Голландия"/>
  </r>
  <r>
    <x v="1"/>
    <d v="2021-02-21T00:00:00"/>
    <x v="0"/>
    <s v="Водка"/>
    <s v="Медовая"/>
    <n v="75"/>
    <s v="Украина"/>
  </r>
  <r>
    <x v="1"/>
    <d v="2021-02-21T00:00:00"/>
    <x v="3"/>
    <s v="Водка"/>
    <s v="Украинская пшеница"/>
    <n v="23"/>
    <s v="Украина"/>
  </r>
  <r>
    <x v="1"/>
    <d v="2021-02-21T00:00:00"/>
    <x v="2"/>
    <s v="Виски"/>
    <s v="Джек Дениелс"/>
    <n v="118"/>
    <s v="США"/>
  </r>
  <r>
    <x v="1"/>
    <d v="2021-02-21T00:00:00"/>
    <x v="1"/>
    <s v="Водка"/>
    <s v="Славянская"/>
    <n v="73"/>
    <s v="Россия"/>
  </r>
  <r>
    <x v="1"/>
    <d v="2021-02-21T00:00:00"/>
    <x v="1"/>
    <s v="Водка"/>
    <s v="Немирофф"/>
    <n v="164"/>
    <s v="Украина"/>
  </r>
  <r>
    <x v="1"/>
    <d v="2021-02-22T00:00:00"/>
    <x v="3"/>
    <s v="Виски"/>
    <s v="Джонни Уокер"/>
    <n v="74"/>
    <s v="Шотландия"/>
  </r>
  <r>
    <x v="1"/>
    <d v="2021-02-22T00:00:00"/>
    <x v="1"/>
    <s v="Водка"/>
    <s v="Русский лед"/>
    <n v="17"/>
    <s v="Россия"/>
  </r>
  <r>
    <x v="1"/>
    <d v="2021-02-22T00:00:00"/>
    <x v="2"/>
    <s v="Водка"/>
    <s v="Беленькая"/>
    <n v="50"/>
    <s v="Россия"/>
  </r>
  <r>
    <x v="1"/>
    <d v="2021-02-22T00:00:00"/>
    <x v="3"/>
    <s v="Водка"/>
    <s v="Русский стандарт"/>
    <n v="42"/>
    <s v="Россия"/>
  </r>
  <r>
    <x v="1"/>
    <d v="2021-02-22T00:00:00"/>
    <x v="3"/>
    <s v="Водка"/>
    <s v="Аврора"/>
    <n v="130"/>
    <s v="Россия"/>
  </r>
  <r>
    <x v="1"/>
    <d v="2021-02-22T00:00:00"/>
    <x v="2"/>
    <s v="Виски"/>
    <s v="Джонни Уокер"/>
    <n v="29"/>
    <s v="Шотландия"/>
  </r>
  <r>
    <x v="1"/>
    <d v="2021-02-22T00:00:00"/>
    <x v="1"/>
    <s v="Коньяк"/>
    <s v="Золотые купола"/>
    <n v="71"/>
    <s v="Россия"/>
  </r>
  <r>
    <x v="1"/>
    <d v="2021-02-22T00:00:00"/>
    <x v="1"/>
    <s v="Коньяк"/>
    <s v="Ахтамар"/>
    <n v="40"/>
    <s v="Армения"/>
  </r>
  <r>
    <x v="1"/>
    <d v="2021-02-23T00:00:00"/>
    <x v="1"/>
    <s v="Коньяк"/>
    <s v="Ной Араспел"/>
    <n v="116"/>
    <s v="Армения"/>
  </r>
  <r>
    <x v="1"/>
    <d v="2021-02-23T00:00:00"/>
    <x v="3"/>
    <s v="Виски"/>
    <s v="Аберлуа"/>
    <n v="15"/>
    <s v="Шотландия"/>
  </r>
  <r>
    <x v="1"/>
    <d v="2021-02-23T00:00:00"/>
    <x v="3"/>
    <s v="Водка"/>
    <s v="Мягков"/>
    <n v="3"/>
    <s v="Россия"/>
  </r>
  <r>
    <x v="1"/>
    <d v="2021-02-23T00:00:00"/>
    <x v="3"/>
    <s v="Коньяк"/>
    <s v="Демидов"/>
    <n v="177"/>
    <s v="Россия"/>
  </r>
  <r>
    <x v="1"/>
    <d v="2021-02-23T00:00:00"/>
    <x v="0"/>
    <s v="Виски"/>
    <s v="Джонни Уокер"/>
    <n v="53"/>
    <s v="Шотландия"/>
  </r>
  <r>
    <x v="1"/>
    <d v="2021-02-23T00:00:00"/>
    <x v="3"/>
    <s v="Виски"/>
    <s v="Кентукки"/>
    <n v="189"/>
    <s v="США"/>
  </r>
  <r>
    <x v="1"/>
    <d v="2021-02-23T00:00:00"/>
    <x v="2"/>
    <s v="Водка"/>
    <s v="Аврора"/>
    <n v="159"/>
    <s v="Россия"/>
  </r>
  <r>
    <x v="1"/>
    <d v="2021-02-23T00:00:00"/>
    <x v="1"/>
    <s v="Водка"/>
    <s v="Екатеринослав"/>
    <n v="19"/>
    <s v="Украина"/>
  </r>
  <r>
    <x v="1"/>
    <d v="2021-02-23T00:00:00"/>
    <x v="3"/>
    <s v="Водка"/>
    <s v="Благофф"/>
    <n v="75"/>
    <s v="Украина"/>
  </r>
  <r>
    <x v="1"/>
    <d v="2021-02-23T00:00:00"/>
    <x v="2"/>
    <s v="Водка"/>
    <s v="Русский лед"/>
    <n v="115"/>
    <s v="Россия"/>
  </r>
  <r>
    <x v="1"/>
    <d v="2021-02-23T00:00:00"/>
    <x v="1"/>
    <s v="Коньяк"/>
    <s v="Жан Фийу"/>
    <n v="156"/>
    <s v="Франция"/>
  </r>
  <r>
    <x v="1"/>
    <d v="2021-02-23T00:00:00"/>
    <x v="1"/>
    <s v="Виски"/>
    <s v="Бушмилс"/>
    <n v="86"/>
    <s v="Ирландия"/>
  </r>
  <r>
    <x v="1"/>
    <d v="2021-02-24T00:00:00"/>
    <x v="3"/>
    <s v="Коньяк"/>
    <s v="Отборный"/>
    <n v="157"/>
    <s v="Армения"/>
  </r>
  <r>
    <x v="1"/>
    <d v="2021-02-24T00:00:00"/>
    <x v="3"/>
    <s v="Коньяк"/>
    <s v="Готье"/>
    <n v="51"/>
    <s v="Франция"/>
  </r>
  <r>
    <x v="1"/>
    <d v="2021-02-24T00:00:00"/>
    <x v="0"/>
    <s v="Коньяк"/>
    <s v="Жан Фийу"/>
    <n v="85"/>
    <s v="Франция"/>
  </r>
  <r>
    <x v="1"/>
    <d v="2021-02-24T00:00:00"/>
    <x v="0"/>
    <s v="Виски"/>
    <s v="Джонни Уокер"/>
    <n v="95"/>
    <s v="Шотландия"/>
  </r>
  <r>
    <x v="1"/>
    <d v="2021-02-24T00:00:00"/>
    <x v="0"/>
    <s v="Водка"/>
    <s v="Беленькая"/>
    <n v="133"/>
    <s v="Россия"/>
  </r>
  <r>
    <x v="1"/>
    <d v="2021-02-24T00:00:00"/>
    <x v="2"/>
    <s v="Ликер"/>
    <s v="Какао"/>
    <n v="76"/>
    <s v="Голландия"/>
  </r>
  <r>
    <x v="1"/>
    <d v="2021-02-24T00:00:00"/>
    <x v="1"/>
    <s v="Водка"/>
    <s v="Хортица"/>
    <n v="140"/>
    <s v="Украина"/>
  </r>
  <r>
    <x v="1"/>
    <d v="2021-02-25T00:00:00"/>
    <x v="0"/>
    <s v="Ликер"/>
    <s v="Самбука Ди Канале "/>
    <n v="28"/>
    <s v="Италия"/>
  </r>
  <r>
    <x v="1"/>
    <d v="2021-02-25T00:00:00"/>
    <x v="1"/>
    <s v="Виски"/>
    <s v="Святой Патрик"/>
    <n v="134"/>
    <s v="Ирландия"/>
  </r>
  <r>
    <x v="1"/>
    <d v="2021-02-25T00:00:00"/>
    <x v="0"/>
    <s v="Виски"/>
    <s v="Букерс"/>
    <n v="94"/>
    <s v="США"/>
  </r>
  <r>
    <x v="1"/>
    <d v="2021-02-25T00:00:00"/>
    <x v="1"/>
    <s v="Водка"/>
    <s v="Абсолют Цитрон"/>
    <n v="95"/>
    <s v="Швеция"/>
  </r>
  <r>
    <x v="1"/>
    <d v="2021-02-25T00:00:00"/>
    <x v="1"/>
    <s v="Ликер"/>
    <s v="Джандуйа Шоколадный "/>
    <n v="167"/>
    <s v="Италия"/>
  </r>
  <r>
    <x v="1"/>
    <d v="2021-02-25T00:00:00"/>
    <x v="2"/>
    <s v="Виски"/>
    <s v="Канадиан"/>
    <n v="69"/>
    <s v="США"/>
  </r>
  <r>
    <x v="1"/>
    <d v="2021-02-25T00:00:00"/>
    <x v="2"/>
    <s v="Водка"/>
    <s v="Медовая"/>
    <n v="31"/>
    <s v="Украина"/>
  </r>
  <r>
    <x v="1"/>
    <d v="2021-02-25T00:00:00"/>
    <x v="0"/>
    <s v="Коньяк"/>
    <s v="Старый город"/>
    <n v="117"/>
    <s v="Россия"/>
  </r>
  <r>
    <x v="1"/>
    <d v="2021-02-25T00:00:00"/>
    <x v="3"/>
    <s v="Виски"/>
    <s v="Аберлуа"/>
    <n v="58"/>
    <s v="Шотландия"/>
  </r>
  <r>
    <x v="1"/>
    <d v="2021-02-25T00:00:00"/>
    <x v="2"/>
    <s v="Ликер"/>
    <s v="Кокосовый"/>
    <n v="182"/>
    <s v="Голландия"/>
  </r>
  <r>
    <x v="1"/>
    <d v="2021-02-25T00:00:00"/>
    <x v="0"/>
    <s v="Коньяк"/>
    <s v="Делямэн"/>
    <n v="139"/>
    <s v="Франция"/>
  </r>
  <r>
    <x v="1"/>
    <d v="2021-02-25T00:00:00"/>
    <x v="3"/>
    <s v="Коньяк"/>
    <s v="Ной Араспел"/>
    <n v="21"/>
    <s v="Армения"/>
  </r>
  <r>
    <x v="1"/>
    <d v="2021-02-26T00:00:00"/>
    <x v="3"/>
    <s v="Ликер"/>
    <s v="Какао"/>
    <n v="63"/>
    <s v="Голландия"/>
  </r>
  <r>
    <x v="1"/>
    <d v="2021-02-26T00:00:00"/>
    <x v="2"/>
    <s v="Ликер"/>
    <s v="Какао"/>
    <n v="103"/>
    <s v="Голландия"/>
  </r>
  <r>
    <x v="1"/>
    <d v="2021-02-26T00:00:00"/>
    <x v="1"/>
    <s v="Виски"/>
    <s v="Канадиан"/>
    <n v="117"/>
    <s v="США"/>
  </r>
  <r>
    <x v="1"/>
    <d v="2021-02-26T00:00:00"/>
    <x v="2"/>
    <s v="Коньяк"/>
    <s v="Дор Легенд"/>
    <n v="111"/>
    <s v="Франция"/>
  </r>
  <r>
    <x v="1"/>
    <d v="2021-02-26T00:00:00"/>
    <x v="1"/>
    <s v="Коньяк"/>
    <s v="Бержерак"/>
    <n v="175"/>
    <s v="Россия"/>
  </r>
  <r>
    <x v="1"/>
    <d v="2021-02-26T00:00:00"/>
    <x v="0"/>
    <s v="Коньяк"/>
    <s v="Делямэн"/>
    <n v="28"/>
    <s v="Франция"/>
  </r>
  <r>
    <x v="1"/>
    <d v="2021-02-26T00:00:00"/>
    <x v="0"/>
    <s v="Коньяк"/>
    <s v="Герард"/>
    <n v="159"/>
    <s v="Армения"/>
  </r>
  <r>
    <x v="1"/>
    <d v="2021-02-26T00:00:00"/>
    <x v="2"/>
    <s v="Ликер"/>
    <s v="Драмбуи"/>
    <n v="181"/>
    <s v="Великобритания"/>
  </r>
  <r>
    <x v="1"/>
    <d v="2021-02-26T00:00:00"/>
    <x v="3"/>
    <s v="Водка"/>
    <s v="Екатеринослав"/>
    <n v="87"/>
    <s v="Украина"/>
  </r>
  <r>
    <x v="1"/>
    <d v="2021-02-26T00:00:00"/>
    <x v="1"/>
    <s v="Ликер"/>
    <s v="Кокосовый"/>
    <n v="150"/>
    <s v="Голландия"/>
  </r>
  <r>
    <x v="1"/>
    <d v="2021-02-26T00:00:00"/>
    <x v="1"/>
    <s v="Водка"/>
    <s v="Аврора"/>
    <n v="80"/>
    <s v="Россия"/>
  </r>
  <r>
    <x v="1"/>
    <d v="2021-02-26T00:00:00"/>
    <x v="3"/>
    <s v="Коньяк"/>
    <s v="Дор Голд"/>
    <n v="158"/>
    <s v="Франция"/>
  </r>
  <r>
    <x v="1"/>
    <d v="2021-02-26T00:00:00"/>
    <x v="1"/>
    <s v="Водка"/>
    <s v="Беленькая"/>
    <n v="30"/>
    <s v="Россия"/>
  </r>
  <r>
    <x v="1"/>
    <d v="2021-02-26T00:00:00"/>
    <x v="0"/>
    <s v="Коньяк"/>
    <s v="Дор Легенд"/>
    <n v="70"/>
    <s v="Франция"/>
  </r>
  <r>
    <x v="1"/>
    <d v="2021-02-26T00:00:00"/>
    <x v="0"/>
    <s v="Ликер"/>
    <s v="Вишневый"/>
    <n v="191"/>
    <s v="Голландия"/>
  </r>
  <r>
    <x v="1"/>
    <d v="2021-02-27T00:00:00"/>
    <x v="3"/>
    <s v="Ликер"/>
    <s v="Абрикосовый"/>
    <n v="195"/>
    <s v="Голландия"/>
  </r>
  <r>
    <x v="1"/>
    <d v="2021-02-27T00:00:00"/>
    <x v="1"/>
    <s v="Ликер"/>
    <s v="Джандуйа Шоколадный "/>
    <n v="25"/>
    <s v="Италия"/>
  </r>
  <r>
    <x v="1"/>
    <d v="2021-02-27T00:00:00"/>
    <x v="1"/>
    <s v="Виски"/>
    <s v="Святой Патрик"/>
    <n v="47"/>
    <s v="Ирландия"/>
  </r>
  <r>
    <x v="1"/>
    <d v="2021-02-27T00:00:00"/>
    <x v="3"/>
    <s v="Виски"/>
    <s v="Святой Патрик"/>
    <n v="85"/>
    <s v="Ирландия"/>
  </r>
  <r>
    <x v="1"/>
    <d v="2021-02-27T00:00:00"/>
    <x v="2"/>
    <s v="Виски"/>
    <s v="Джек Дениелс"/>
    <n v="91"/>
    <s v="США"/>
  </r>
  <r>
    <x v="1"/>
    <d v="2021-02-27T00:00:00"/>
    <x v="2"/>
    <s v="Виски"/>
    <s v="Бушмилс"/>
    <n v="44"/>
    <s v="Ирландия"/>
  </r>
  <r>
    <x v="1"/>
    <d v="2021-02-27T00:00:00"/>
    <x v="3"/>
    <s v="Водка"/>
    <s v="Русский стандарт"/>
    <n v="139"/>
    <s v="Россия"/>
  </r>
  <r>
    <x v="1"/>
    <d v="2021-02-27T00:00:00"/>
    <x v="2"/>
    <s v="Водка"/>
    <s v="Русский лед"/>
    <n v="92"/>
    <s v="Россия"/>
  </r>
  <r>
    <x v="1"/>
    <d v="2021-02-27T00:00:00"/>
    <x v="0"/>
    <s v="Водка"/>
    <s v="Благофф"/>
    <n v="19"/>
    <s v="Украина"/>
  </r>
  <r>
    <x v="1"/>
    <d v="2021-02-27T00:00:00"/>
    <x v="2"/>
    <s v="Водка"/>
    <s v="Медовая"/>
    <n v="40"/>
    <s v="Украина"/>
  </r>
  <r>
    <x v="1"/>
    <d v="2021-02-27T00:00:00"/>
    <x v="2"/>
    <s v="Водка"/>
    <s v="Благофф"/>
    <n v="70"/>
    <s v="Украина"/>
  </r>
  <r>
    <x v="1"/>
    <d v="2021-02-27T00:00:00"/>
    <x v="0"/>
    <s v="Коньяк"/>
    <s v="Бержерак"/>
    <n v="10"/>
    <s v="Россия"/>
  </r>
  <r>
    <x v="1"/>
    <d v="2021-02-27T00:00:00"/>
    <x v="3"/>
    <s v="Виски"/>
    <s v="Канадиан"/>
    <n v="127"/>
    <s v="США"/>
  </r>
  <r>
    <x v="1"/>
    <d v="2021-02-28T00:00:00"/>
    <x v="0"/>
    <s v="Ликер"/>
    <s v="Вишневый"/>
    <n v="194"/>
    <s v="Голландия"/>
  </r>
  <r>
    <x v="1"/>
    <d v="2021-02-28T00:00:00"/>
    <x v="3"/>
    <s v="Коньяк"/>
    <s v="Делямэн"/>
    <n v="194"/>
    <s v="Франция"/>
  </r>
  <r>
    <x v="1"/>
    <d v="2021-02-28T00:00:00"/>
    <x v="3"/>
    <s v="Коньяк"/>
    <s v="Арарат"/>
    <n v="190"/>
    <s v="Армения"/>
  </r>
  <r>
    <x v="1"/>
    <d v="2021-02-28T00:00:00"/>
    <x v="3"/>
    <s v="Виски"/>
    <s v="Аберлуа"/>
    <n v="111"/>
    <s v="Шотландия"/>
  </r>
  <r>
    <x v="1"/>
    <d v="2021-02-28T00:00:00"/>
    <x v="0"/>
    <s v="Ликер"/>
    <s v="Соренто"/>
    <n v="49"/>
    <s v="Италия"/>
  </r>
  <r>
    <x v="1"/>
    <d v="2021-02-28T00:00:00"/>
    <x v="2"/>
    <s v="Виски"/>
    <s v="Джонни Уокер"/>
    <n v="10"/>
    <s v="Шотландия"/>
  </r>
  <r>
    <x v="1"/>
    <d v="2021-02-28T00:00:00"/>
    <x v="0"/>
    <s v="Водка"/>
    <s v="Славянская"/>
    <n v="171"/>
    <s v="Россия"/>
  </r>
  <r>
    <x v="1"/>
    <d v="2021-02-28T00:00:00"/>
    <x v="3"/>
    <s v="Коньяк"/>
    <s v="Старый город"/>
    <n v="138"/>
    <s v="Россия"/>
  </r>
  <r>
    <x v="1"/>
    <d v="2021-02-28T00:00:00"/>
    <x v="0"/>
    <s v="Водка"/>
    <s v="Мягков"/>
    <n v="15"/>
    <s v="Россия"/>
  </r>
  <r>
    <x v="1"/>
    <d v="2021-02-28T00:00:00"/>
    <x v="2"/>
    <s v="Ликер"/>
    <s v="Кокосовый"/>
    <n v="40"/>
    <s v="Голландия"/>
  </r>
  <r>
    <x v="1"/>
    <d v="2021-02-28T00:00:00"/>
    <x v="2"/>
    <s v="Коньяк"/>
    <s v="Делямэн"/>
    <n v="173"/>
    <s v="Франция"/>
  </r>
  <r>
    <x v="1"/>
    <d v="2021-02-28T00:00:00"/>
    <x v="0"/>
    <s v="Ликер"/>
    <s v="Джандуйа Шоколадный "/>
    <n v="86"/>
    <s v="Италия"/>
  </r>
  <r>
    <x v="1"/>
    <d v="2021-02-28T00:00:00"/>
    <x v="1"/>
    <s v="Водка"/>
    <s v="Медовая"/>
    <n v="175"/>
    <s v="Украина"/>
  </r>
  <r>
    <x v="1"/>
    <d v="2021-02-28T00:00:00"/>
    <x v="3"/>
    <s v="Ликер"/>
    <s v="Джандуйа Шоколадный "/>
    <n v="53"/>
    <s v="Италия"/>
  </r>
  <r>
    <x v="1"/>
    <d v="2021-02-28T00:00:00"/>
    <x v="0"/>
    <s v="Ликер"/>
    <s v="Какао"/>
    <n v="111"/>
    <s v="Голландия"/>
  </r>
  <r>
    <x v="1"/>
    <d v="2021-02-28T00:00:00"/>
    <x v="1"/>
    <s v="Виски"/>
    <s v="Святой Патрик"/>
    <n v="133"/>
    <s v="Ирландия"/>
  </r>
  <r>
    <x v="1"/>
    <d v="2021-02-28T00:00:00"/>
    <x v="3"/>
    <s v="Виски"/>
    <s v="Канадиан"/>
    <n v="179"/>
    <s v="США"/>
  </r>
  <r>
    <x v="1"/>
    <d v="2021-02-28T00:00:00"/>
    <x v="0"/>
    <s v="Ликер"/>
    <s v="Драмбуи"/>
    <n v="29"/>
    <s v="Великобритания"/>
  </r>
  <r>
    <x v="1"/>
    <d v="2021-02-28T00:00:00"/>
    <x v="2"/>
    <s v="Водка"/>
    <s v="Немирофф"/>
    <n v="74"/>
    <s v="Украина"/>
  </r>
  <r>
    <x v="1"/>
    <d v="2021-02-28T00:00:00"/>
    <x v="2"/>
    <s v="Ликер"/>
    <s v="Драмбуи"/>
    <n v="13"/>
    <s v="Великобритания"/>
  </r>
  <r>
    <x v="2"/>
    <d v="2021-03-01T00:00:00"/>
    <x v="1"/>
    <s v="Ликер"/>
    <s v="Абрикосовый"/>
    <n v="119"/>
    <s v="Голландия"/>
  </r>
  <r>
    <x v="2"/>
    <d v="2021-03-01T00:00:00"/>
    <x v="2"/>
    <s v="Виски"/>
    <s v="Бруклади Рокос"/>
    <n v="83"/>
    <s v="Шотландия"/>
  </r>
  <r>
    <x v="2"/>
    <d v="2021-03-01T00:00:00"/>
    <x v="0"/>
    <s v="Водка"/>
    <s v="Аврора"/>
    <n v="5"/>
    <s v="Россия"/>
  </r>
  <r>
    <x v="2"/>
    <d v="2021-03-01T00:00:00"/>
    <x v="0"/>
    <s v="Ликер"/>
    <s v="Банановый"/>
    <n v="36"/>
    <s v="Голландия"/>
  </r>
  <r>
    <x v="2"/>
    <d v="2021-03-01T00:00:00"/>
    <x v="1"/>
    <s v="Ликер"/>
    <s v="Джандуйа Шоколадный "/>
    <n v="31"/>
    <s v="Италия"/>
  </r>
  <r>
    <x v="2"/>
    <d v="2021-03-01T00:00:00"/>
    <x v="0"/>
    <s v="Ликер"/>
    <s v="Банановый"/>
    <n v="44"/>
    <s v="Голландия"/>
  </r>
  <r>
    <x v="2"/>
    <d v="2021-03-01T00:00:00"/>
    <x v="1"/>
    <s v="Ликер"/>
    <s v="Банановый"/>
    <n v="126"/>
    <s v="Голландия"/>
  </r>
  <r>
    <x v="2"/>
    <d v="2021-03-01T00:00:00"/>
    <x v="0"/>
    <s v="Коньяк"/>
    <s v="Дор Легенд"/>
    <n v="161"/>
    <s v="Франция"/>
  </r>
  <r>
    <x v="2"/>
    <d v="2021-03-01T00:00:00"/>
    <x v="3"/>
    <s v="Виски"/>
    <s v="Бушмилс"/>
    <n v="21"/>
    <s v="Ирландия"/>
  </r>
  <r>
    <x v="2"/>
    <d v="2021-03-01T00:00:00"/>
    <x v="1"/>
    <s v="Водка"/>
    <s v="Мягков"/>
    <n v="22"/>
    <s v="Россия"/>
  </r>
  <r>
    <x v="2"/>
    <d v="2021-03-01T00:00:00"/>
    <x v="1"/>
    <s v="Ликер"/>
    <s v="Какао"/>
    <n v="35"/>
    <s v="Голландия"/>
  </r>
  <r>
    <x v="2"/>
    <d v="2021-03-01T00:00:00"/>
    <x v="1"/>
    <s v="Водка"/>
    <s v="Благофф"/>
    <n v="178"/>
    <s v="Украина"/>
  </r>
  <r>
    <x v="2"/>
    <d v="2021-03-01T00:00:00"/>
    <x v="1"/>
    <s v="Ликер"/>
    <s v="Джандуйа Шоколадный "/>
    <n v="71"/>
    <s v="Италия"/>
  </r>
  <r>
    <x v="2"/>
    <d v="2021-03-01T00:00:00"/>
    <x v="0"/>
    <s v="Коньяк"/>
    <s v="Делямэн"/>
    <n v="3"/>
    <s v="Франция"/>
  </r>
  <r>
    <x v="2"/>
    <d v="2021-03-02T00:00:00"/>
    <x v="1"/>
    <s v="Водка"/>
    <s v="Екатеринослав"/>
    <n v="76"/>
    <s v="Украина"/>
  </r>
  <r>
    <x v="2"/>
    <d v="2021-03-02T00:00:00"/>
    <x v="1"/>
    <s v="Виски"/>
    <s v="Грин Спот"/>
    <n v="86"/>
    <s v="Ирландия"/>
  </r>
  <r>
    <x v="2"/>
    <d v="2021-03-02T00:00:00"/>
    <x v="2"/>
    <s v="Ликер"/>
    <s v="Банановый"/>
    <n v="196"/>
    <s v="Голландия"/>
  </r>
  <r>
    <x v="2"/>
    <d v="2021-03-02T00:00:00"/>
    <x v="1"/>
    <s v="Водка"/>
    <s v="Хортица"/>
    <n v="67"/>
    <s v="Украина"/>
  </r>
  <r>
    <x v="2"/>
    <d v="2021-03-02T00:00:00"/>
    <x v="2"/>
    <s v="Коньяк"/>
    <s v="Герард"/>
    <n v="197"/>
    <s v="Армения"/>
  </r>
  <r>
    <x v="2"/>
    <d v="2021-03-02T00:00:00"/>
    <x v="3"/>
    <s v="Ликер"/>
    <s v="Вишневый"/>
    <n v="177"/>
    <s v="Голландия"/>
  </r>
  <r>
    <x v="2"/>
    <d v="2021-03-02T00:00:00"/>
    <x v="2"/>
    <s v="Водка"/>
    <s v="Абсолют Мандарин"/>
    <n v="127"/>
    <s v="Швеция"/>
  </r>
  <r>
    <x v="2"/>
    <d v="2021-03-02T00:00:00"/>
    <x v="3"/>
    <s v="Виски"/>
    <s v="Грин Спот"/>
    <n v="88"/>
    <s v="Ирландия"/>
  </r>
  <r>
    <x v="2"/>
    <d v="2021-03-02T00:00:00"/>
    <x v="0"/>
    <s v="Ликер"/>
    <s v="Самбука Ди Канале "/>
    <n v="127"/>
    <s v="Италия"/>
  </r>
  <r>
    <x v="2"/>
    <d v="2021-03-02T00:00:00"/>
    <x v="3"/>
    <s v="Ликер"/>
    <s v="Самбука Ди Канале "/>
    <n v="78"/>
    <s v="Италия"/>
  </r>
  <r>
    <x v="2"/>
    <d v="2021-03-02T00:00:00"/>
    <x v="2"/>
    <s v="Ликер"/>
    <s v="Самбука Ди Канале "/>
    <n v="158"/>
    <s v="Италия"/>
  </r>
  <r>
    <x v="2"/>
    <d v="2021-03-02T00:00:00"/>
    <x v="3"/>
    <s v="Коньяк"/>
    <s v="Дор Голд"/>
    <n v="134"/>
    <s v="Франция"/>
  </r>
  <r>
    <x v="2"/>
    <d v="2021-03-03T00:00:00"/>
    <x v="1"/>
    <s v="Виски"/>
    <s v="Букерс"/>
    <n v="15"/>
    <s v="США"/>
  </r>
  <r>
    <x v="2"/>
    <d v="2021-03-03T00:00:00"/>
    <x v="1"/>
    <s v="Водка"/>
    <s v="Благофф"/>
    <n v="16"/>
    <s v="Украина"/>
  </r>
  <r>
    <x v="2"/>
    <d v="2021-03-03T00:00:00"/>
    <x v="0"/>
    <s v="Ликер"/>
    <s v="Лимончелло"/>
    <n v="85"/>
    <s v="Италия"/>
  </r>
  <r>
    <x v="2"/>
    <d v="2021-03-03T00:00:00"/>
    <x v="0"/>
    <s v="Виски"/>
    <s v="Святой Патрик"/>
    <n v="67"/>
    <s v="Ирландия"/>
  </r>
  <r>
    <x v="2"/>
    <d v="2021-03-03T00:00:00"/>
    <x v="0"/>
    <s v="Водка"/>
    <s v="Русский стандарт"/>
    <n v="13"/>
    <s v="Россия"/>
  </r>
  <r>
    <x v="2"/>
    <d v="2021-03-03T00:00:00"/>
    <x v="0"/>
    <s v="Виски"/>
    <s v="Бушмилс"/>
    <n v="14"/>
    <s v="Ирландия"/>
  </r>
  <r>
    <x v="2"/>
    <d v="2021-03-03T00:00:00"/>
    <x v="3"/>
    <s v="Виски"/>
    <s v="Гленморанджи"/>
    <n v="117"/>
    <s v="Шотландия"/>
  </r>
  <r>
    <x v="2"/>
    <d v="2021-03-03T00:00:00"/>
    <x v="3"/>
    <s v="Ликер"/>
    <s v="Кокосовый"/>
    <n v="141"/>
    <s v="Голландия"/>
  </r>
  <r>
    <x v="2"/>
    <d v="2021-03-04T00:00:00"/>
    <x v="1"/>
    <s v="Виски"/>
    <s v="Гленморанджи"/>
    <n v="156"/>
    <s v="Шотландия"/>
  </r>
  <r>
    <x v="2"/>
    <d v="2021-03-04T00:00:00"/>
    <x v="0"/>
    <s v="Водка"/>
    <s v="Украинская пшеница"/>
    <n v="53"/>
    <s v="Украина"/>
  </r>
  <r>
    <x v="2"/>
    <d v="2021-03-04T00:00:00"/>
    <x v="2"/>
    <s v="Виски"/>
    <s v="Вудфорд"/>
    <n v="166"/>
    <s v="США"/>
  </r>
  <r>
    <x v="2"/>
    <d v="2021-03-04T00:00:00"/>
    <x v="3"/>
    <s v="Водка"/>
    <s v="Беленькая"/>
    <n v="157"/>
    <s v="Россия"/>
  </r>
  <r>
    <x v="2"/>
    <d v="2021-03-04T00:00:00"/>
    <x v="2"/>
    <s v="Коньяк"/>
    <s v="Ной Араспел"/>
    <n v="87"/>
    <s v="Армения"/>
  </r>
  <r>
    <x v="2"/>
    <d v="2021-03-04T00:00:00"/>
    <x v="1"/>
    <s v="Водка"/>
    <s v="Русский лед"/>
    <n v="103"/>
    <s v="Россия"/>
  </r>
  <r>
    <x v="2"/>
    <d v="2021-03-04T00:00:00"/>
    <x v="1"/>
    <s v="Ликер"/>
    <s v="Вишневый"/>
    <n v="166"/>
    <s v="Голландия"/>
  </r>
  <r>
    <x v="2"/>
    <d v="2021-03-04T00:00:00"/>
    <x v="3"/>
    <s v="Коньяк"/>
    <s v="Старый город"/>
    <n v="150"/>
    <s v="Россия"/>
  </r>
  <r>
    <x v="2"/>
    <d v="2021-03-04T00:00:00"/>
    <x v="1"/>
    <s v="Виски"/>
    <s v="Букерс"/>
    <n v="47"/>
    <s v="США"/>
  </r>
  <r>
    <x v="2"/>
    <d v="2021-03-04T00:00:00"/>
    <x v="3"/>
    <s v="Водка"/>
    <s v="Хортица"/>
    <n v="30"/>
    <s v="Украина"/>
  </r>
  <r>
    <x v="2"/>
    <d v="2021-03-04T00:00:00"/>
    <x v="0"/>
    <s v="Виски"/>
    <s v="Аберлуа"/>
    <n v="41"/>
    <s v="Шотландия"/>
  </r>
  <r>
    <x v="2"/>
    <d v="2021-03-04T00:00:00"/>
    <x v="2"/>
    <s v="Коньяк"/>
    <s v="Герард"/>
    <n v="97"/>
    <s v="Армения"/>
  </r>
  <r>
    <x v="2"/>
    <d v="2021-03-04T00:00:00"/>
    <x v="1"/>
    <s v="Ликер"/>
    <s v="Драмбуи"/>
    <n v="56"/>
    <s v="Великобритания"/>
  </r>
  <r>
    <x v="2"/>
    <d v="2021-03-04T00:00:00"/>
    <x v="1"/>
    <s v="Коньяк"/>
    <s v="Дор Легенд"/>
    <n v="125"/>
    <s v="Франция"/>
  </r>
  <r>
    <x v="2"/>
    <d v="2021-03-04T00:00:00"/>
    <x v="0"/>
    <s v="Виски"/>
    <s v="Букерс"/>
    <n v="28"/>
    <s v="США"/>
  </r>
  <r>
    <x v="2"/>
    <d v="2021-03-05T00:00:00"/>
    <x v="2"/>
    <s v="Водка"/>
    <s v="Екатеринослав"/>
    <n v="166"/>
    <s v="Украина"/>
  </r>
  <r>
    <x v="2"/>
    <d v="2021-03-05T00:00:00"/>
    <x v="0"/>
    <s v="Водка"/>
    <s v="Благофф"/>
    <n v="74"/>
    <s v="Украина"/>
  </r>
  <r>
    <x v="2"/>
    <d v="2021-03-05T00:00:00"/>
    <x v="1"/>
    <s v="Виски"/>
    <s v="Аберлуа"/>
    <n v="167"/>
    <s v="Шотландия"/>
  </r>
  <r>
    <x v="2"/>
    <d v="2021-03-05T00:00:00"/>
    <x v="3"/>
    <s v="Коньяк"/>
    <s v="Дор Легенд"/>
    <n v="177"/>
    <s v="Франция"/>
  </r>
  <r>
    <x v="2"/>
    <d v="2021-03-05T00:00:00"/>
    <x v="2"/>
    <s v="Ликер"/>
    <s v="Какао"/>
    <n v="51"/>
    <s v="Голландия"/>
  </r>
  <r>
    <x v="2"/>
    <d v="2021-03-05T00:00:00"/>
    <x v="0"/>
    <s v="Коньяк"/>
    <s v="Отборный"/>
    <n v="59"/>
    <s v="Армения"/>
  </r>
  <r>
    <x v="2"/>
    <d v="2021-03-05T00:00:00"/>
    <x v="2"/>
    <s v="Ликер"/>
    <s v="Малибу"/>
    <n v="130"/>
    <s v="Великобритания"/>
  </r>
  <r>
    <x v="2"/>
    <d v="2021-03-05T00:00:00"/>
    <x v="3"/>
    <s v="Водка"/>
    <s v="Абсолют Цитрон"/>
    <n v="50"/>
    <s v="Швеция"/>
  </r>
  <r>
    <x v="2"/>
    <d v="2021-03-05T00:00:00"/>
    <x v="3"/>
    <s v="Водка"/>
    <s v="Украинская пшеница"/>
    <n v="154"/>
    <s v="Украина"/>
  </r>
  <r>
    <x v="2"/>
    <d v="2021-03-05T00:00:00"/>
    <x v="3"/>
    <s v="Коньяк"/>
    <s v="Ной Араспел"/>
    <n v="134"/>
    <s v="Армения"/>
  </r>
  <r>
    <x v="2"/>
    <d v="2021-03-05T00:00:00"/>
    <x v="3"/>
    <s v="Виски"/>
    <s v="Святой Патрик"/>
    <n v="114"/>
    <s v="Ирландия"/>
  </r>
  <r>
    <x v="2"/>
    <d v="2021-03-05T00:00:00"/>
    <x v="0"/>
    <s v="Ликер"/>
    <s v="Лимончелло"/>
    <n v="70"/>
    <s v="Италия"/>
  </r>
  <r>
    <x v="2"/>
    <d v="2021-03-05T00:00:00"/>
    <x v="1"/>
    <s v="Коньяк"/>
    <s v="Демидов"/>
    <n v="79"/>
    <s v="Россия"/>
  </r>
  <r>
    <x v="2"/>
    <d v="2021-03-05T00:00:00"/>
    <x v="3"/>
    <s v="Виски"/>
    <s v="Джонни Уокер"/>
    <n v="199"/>
    <s v="Шотландия"/>
  </r>
  <r>
    <x v="2"/>
    <d v="2021-03-05T00:00:00"/>
    <x v="2"/>
    <s v="Виски"/>
    <s v="Вудфорд"/>
    <n v="183"/>
    <s v="США"/>
  </r>
  <r>
    <x v="2"/>
    <d v="2021-03-05T00:00:00"/>
    <x v="0"/>
    <s v="Водка"/>
    <s v="Славянская"/>
    <n v="167"/>
    <s v="Россия"/>
  </r>
  <r>
    <x v="2"/>
    <d v="2021-03-06T00:00:00"/>
    <x v="0"/>
    <s v="Коньяк"/>
    <s v="Старый город"/>
    <n v="122"/>
    <s v="Россия"/>
  </r>
  <r>
    <x v="2"/>
    <d v="2021-03-06T00:00:00"/>
    <x v="3"/>
    <s v="Виски"/>
    <s v="Грин Спот"/>
    <n v="18"/>
    <s v="Ирландия"/>
  </r>
  <r>
    <x v="2"/>
    <d v="2021-03-06T00:00:00"/>
    <x v="2"/>
    <s v="Коньяк"/>
    <s v="Жан Фийу"/>
    <n v="86"/>
    <s v="Франция"/>
  </r>
  <r>
    <x v="2"/>
    <d v="2021-03-06T00:00:00"/>
    <x v="1"/>
    <s v="Ликер"/>
    <s v="Лимончелло"/>
    <n v="125"/>
    <s v="Италия"/>
  </r>
  <r>
    <x v="2"/>
    <d v="2021-03-06T00:00:00"/>
    <x v="3"/>
    <s v="Виски"/>
    <s v="Святой Патрик"/>
    <n v="121"/>
    <s v="Ирландия"/>
  </r>
  <r>
    <x v="2"/>
    <d v="2021-03-06T00:00:00"/>
    <x v="1"/>
    <s v="Коньяк"/>
    <s v="Отборный"/>
    <n v="160"/>
    <s v="Армения"/>
  </r>
  <r>
    <x v="2"/>
    <d v="2021-03-06T00:00:00"/>
    <x v="1"/>
    <s v="Ликер"/>
    <s v="Какао"/>
    <n v="156"/>
    <s v="Голландия"/>
  </r>
  <r>
    <x v="2"/>
    <d v="2021-03-06T00:00:00"/>
    <x v="0"/>
    <s v="Виски"/>
    <s v="Гленморанджи"/>
    <n v="131"/>
    <s v="Шотландия"/>
  </r>
  <r>
    <x v="2"/>
    <d v="2021-03-06T00:00:00"/>
    <x v="3"/>
    <s v="Виски"/>
    <s v="Гленморанджи"/>
    <n v="48"/>
    <s v="Шотландия"/>
  </r>
  <r>
    <x v="2"/>
    <d v="2021-03-06T00:00:00"/>
    <x v="0"/>
    <s v="Водка"/>
    <s v="Медовая"/>
    <n v="125"/>
    <s v="Украина"/>
  </r>
  <r>
    <x v="2"/>
    <d v="2021-03-06T00:00:00"/>
    <x v="2"/>
    <s v="Водка"/>
    <s v="Медовая"/>
    <n v="199"/>
    <s v="Украина"/>
  </r>
  <r>
    <x v="2"/>
    <d v="2021-03-06T00:00:00"/>
    <x v="3"/>
    <s v="Ликер"/>
    <s v="Драмбуи"/>
    <n v="55"/>
    <s v="Великобритания"/>
  </r>
  <r>
    <x v="2"/>
    <d v="2021-03-06T00:00:00"/>
    <x v="0"/>
    <s v="Коньяк"/>
    <s v="Жан Фийу"/>
    <n v="134"/>
    <s v="Франция"/>
  </r>
  <r>
    <x v="2"/>
    <d v="2021-03-06T00:00:00"/>
    <x v="3"/>
    <s v="Водка"/>
    <s v="Немирофф"/>
    <n v="148"/>
    <s v="Украина"/>
  </r>
  <r>
    <x v="2"/>
    <d v="2021-03-06T00:00:00"/>
    <x v="2"/>
    <s v="Водка"/>
    <s v="Абсолют Цитрон"/>
    <n v="92"/>
    <s v="Швеция"/>
  </r>
  <r>
    <x v="2"/>
    <d v="2021-03-06T00:00:00"/>
    <x v="1"/>
    <s v="Виски"/>
    <s v="Бушмилс"/>
    <n v="23"/>
    <s v="Ирландия"/>
  </r>
  <r>
    <x v="2"/>
    <d v="2021-03-06T00:00:00"/>
    <x v="2"/>
    <s v="Водка"/>
    <s v="Абсолют Мандарин"/>
    <n v="84"/>
    <s v="Швеция"/>
  </r>
  <r>
    <x v="2"/>
    <d v="2021-03-06T00:00:00"/>
    <x v="0"/>
    <s v="Водка"/>
    <s v="Хортица"/>
    <n v="54"/>
    <s v="Украина"/>
  </r>
  <r>
    <x v="2"/>
    <d v="2021-03-06T00:00:00"/>
    <x v="0"/>
    <s v="Коньяк"/>
    <s v="Золотые купола"/>
    <n v="16"/>
    <s v="Россия"/>
  </r>
  <r>
    <x v="2"/>
    <d v="2021-03-07T00:00:00"/>
    <x v="1"/>
    <s v="Водка"/>
    <s v="Беленькая"/>
    <n v="139"/>
    <s v="Россия"/>
  </r>
  <r>
    <x v="2"/>
    <d v="2021-03-07T00:00:00"/>
    <x v="0"/>
    <s v="Водка"/>
    <s v="Хортица"/>
    <n v="145"/>
    <s v="Украина"/>
  </r>
  <r>
    <x v="2"/>
    <d v="2021-03-07T00:00:00"/>
    <x v="3"/>
    <s v="Водка"/>
    <s v="Абсолют Мандарин"/>
    <n v="61"/>
    <s v="Швеция"/>
  </r>
  <r>
    <x v="2"/>
    <d v="2021-03-07T00:00:00"/>
    <x v="3"/>
    <s v="Виски"/>
    <s v="Грин Спот"/>
    <n v="55"/>
    <s v="Ирландия"/>
  </r>
  <r>
    <x v="2"/>
    <d v="2021-03-07T00:00:00"/>
    <x v="2"/>
    <s v="Водка"/>
    <s v="Медовая"/>
    <n v="187"/>
    <s v="Украина"/>
  </r>
  <r>
    <x v="2"/>
    <d v="2021-03-07T00:00:00"/>
    <x v="3"/>
    <s v="Коньяк"/>
    <s v="Герард"/>
    <n v="188"/>
    <s v="Армения"/>
  </r>
  <r>
    <x v="2"/>
    <d v="2021-03-07T00:00:00"/>
    <x v="1"/>
    <s v="Коньяк"/>
    <s v="Ной Араспел"/>
    <n v="30"/>
    <s v="Армения"/>
  </r>
  <r>
    <x v="2"/>
    <d v="2021-03-07T00:00:00"/>
    <x v="1"/>
    <s v="Коньяк"/>
    <s v="Демидов"/>
    <n v="155"/>
    <s v="Россия"/>
  </r>
  <r>
    <x v="2"/>
    <d v="2021-03-07T00:00:00"/>
    <x v="2"/>
    <s v="Коньяк"/>
    <s v="Отборный"/>
    <n v="29"/>
    <s v="Армения"/>
  </r>
  <r>
    <x v="2"/>
    <d v="2021-03-07T00:00:00"/>
    <x v="1"/>
    <s v="Водка"/>
    <s v="Беленькая"/>
    <n v="151"/>
    <s v="Россия"/>
  </r>
  <r>
    <x v="2"/>
    <d v="2021-03-07T00:00:00"/>
    <x v="2"/>
    <s v="Виски"/>
    <s v="Джек Дениелс"/>
    <n v="197"/>
    <s v="США"/>
  </r>
  <r>
    <x v="2"/>
    <d v="2021-03-07T00:00:00"/>
    <x v="2"/>
    <s v="Виски"/>
    <s v="Джонни Уокер"/>
    <n v="46"/>
    <s v="Шотландия"/>
  </r>
  <r>
    <x v="2"/>
    <d v="2021-03-07T00:00:00"/>
    <x v="3"/>
    <s v="Коньяк"/>
    <s v="Ахтамар"/>
    <n v="146"/>
    <s v="Армения"/>
  </r>
  <r>
    <x v="2"/>
    <d v="2021-03-07T00:00:00"/>
    <x v="3"/>
    <s v="Ликер"/>
    <s v="Лимончелло"/>
    <n v="198"/>
    <s v="Италия"/>
  </r>
  <r>
    <x v="2"/>
    <d v="2021-03-07T00:00:00"/>
    <x v="2"/>
    <s v="Виски"/>
    <s v="Джек Дениелс"/>
    <n v="76"/>
    <s v="США"/>
  </r>
  <r>
    <x v="2"/>
    <d v="2021-03-07T00:00:00"/>
    <x v="1"/>
    <s v="Водка"/>
    <s v="Благофф"/>
    <n v="67"/>
    <s v="Украина"/>
  </r>
  <r>
    <x v="2"/>
    <d v="2021-03-08T00:00:00"/>
    <x v="1"/>
    <s v="Коньяк"/>
    <s v="Жан Фийу"/>
    <n v="81"/>
    <s v="Франция"/>
  </r>
  <r>
    <x v="2"/>
    <d v="2021-03-08T00:00:00"/>
    <x v="3"/>
    <s v="Коньяк"/>
    <s v="Ной Араспел"/>
    <n v="128"/>
    <s v="Армения"/>
  </r>
  <r>
    <x v="2"/>
    <d v="2021-03-08T00:00:00"/>
    <x v="0"/>
    <s v="Виски"/>
    <s v="Кентукки"/>
    <n v="119"/>
    <s v="США"/>
  </r>
  <r>
    <x v="2"/>
    <d v="2021-03-08T00:00:00"/>
    <x v="2"/>
    <s v="Виски"/>
    <s v="Аберлуа"/>
    <n v="77"/>
    <s v="Шотландия"/>
  </r>
  <r>
    <x v="2"/>
    <d v="2021-03-08T00:00:00"/>
    <x v="2"/>
    <s v="Виски"/>
    <s v="Грин Спот"/>
    <n v="120"/>
    <s v="Ирландия"/>
  </r>
  <r>
    <x v="2"/>
    <d v="2021-03-08T00:00:00"/>
    <x v="1"/>
    <s v="Коньяк"/>
    <s v="Ахтамар"/>
    <n v="14"/>
    <s v="Армения"/>
  </r>
  <r>
    <x v="2"/>
    <d v="2021-03-08T00:00:00"/>
    <x v="3"/>
    <s v="Коньяк"/>
    <s v="Демидов"/>
    <n v="162"/>
    <s v="Россия"/>
  </r>
  <r>
    <x v="2"/>
    <d v="2021-03-08T00:00:00"/>
    <x v="1"/>
    <s v="Водка"/>
    <s v="Мягков"/>
    <n v="22"/>
    <s v="Россия"/>
  </r>
  <r>
    <x v="2"/>
    <d v="2021-03-08T00:00:00"/>
    <x v="0"/>
    <s v="Водка"/>
    <s v="Абсолют Мандарин"/>
    <n v="134"/>
    <s v="Швеция"/>
  </r>
  <r>
    <x v="2"/>
    <d v="2021-03-08T00:00:00"/>
    <x v="0"/>
    <s v="Ликер"/>
    <s v="Банановый"/>
    <n v="158"/>
    <s v="Голландия"/>
  </r>
  <r>
    <x v="2"/>
    <d v="2021-03-08T00:00:00"/>
    <x v="0"/>
    <s v="Коньяк"/>
    <s v="Арарат"/>
    <n v="188"/>
    <s v="Армения"/>
  </r>
  <r>
    <x v="2"/>
    <d v="2021-03-09T00:00:00"/>
    <x v="2"/>
    <s v="Виски"/>
    <s v="Джек Дениелс"/>
    <n v="111"/>
    <s v="США"/>
  </r>
  <r>
    <x v="2"/>
    <d v="2021-03-09T00:00:00"/>
    <x v="3"/>
    <s v="Ликер"/>
    <s v="Самбука Ди Канале "/>
    <n v="87"/>
    <s v="Италия"/>
  </r>
  <r>
    <x v="2"/>
    <d v="2021-03-09T00:00:00"/>
    <x v="3"/>
    <s v="Ликер"/>
    <s v="Банановый"/>
    <n v="31"/>
    <s v="Голландия"/>
  </r>
  <r>
    <x v="2"/>
    <d v="2021-03-09T00:00:00"/>
    <x v="1"/>
    <s v="Водка"/>
    <s v="Абсолют Цитрон"/>
    <n v="75"/>
    <s v="Швеция"/>
  </r>
  <r>
    <x v="2"/>
    <d v="2021-03-09T00:00:00"/>
    <x v="0"/>
    <s v="Коньяк"/>
    <s v="Дор Легенд"/>
    <n v="192"/>
    <s v="Франция"/>
  </r>
  <r>
    <x v="2"/>
    <d v="2021-03-09T00:00:00"/>
    <x v="3"/>
    <s v="Ликер"/>
    <s v="Лимончелло"/>
    <n v="13"/>
    <s v="Италия"/>
  </r>
  <r>
    <x v="2"/>
    <d v="2021-03-09T00:00:00"/>
    <x v="3"/>
    <s v="Виски"/>
    <s v="Грин Спот"/>
    <n v="100"/>
    <s v="Ирландия"/>
  </r>
  <r>
    <x v="2"/>
    <d v="2021-03-09T00:00:00"/>
    <x v="1"/>
    <s v="Виски"/>
    <s v="Аберлуа"/>
    <n v="92"/>
    <s v="Шотландия"/>
  </r>
  <r>
    <x v="2"/>
    <d v="2021-03-09T00:00:00"/>
    <x v="1"/>
    <s v="Водка"/>
    <s v="Абсолют Цитрон"/>
    <n v="150"/>
    <s v="Швеция"/>
  </r>
  <r>
    <x v="2"/>
    <d v="2021-03-09T00:00:00"/>
    <x v="3"/>
    <s v="Коньяк"/>
    <s v="Дор Голд"/>
    <n v="73"/>
    <s v="Франция"/>
  </r>
  <r>
    <x v="2"/>
    <d v="2021-03-09T00:00:00"/>
    <x v="2"/>
    <s v="Коньяк"/>
    <s v="Дор Легенд"/>
    <n v="145"/>
    <s v="Франция"/>
  </r>
  <r>
    <x v="2"/>
    <d v="2021-03-09T00:00:00"/>
    <x v="3"/>
    <s v="Ликер"/>
    <s v="Абрикосовый"/>
    <n v="171"/>
    <s v="Голландия"/>
  </r>
  <r>
    <x v="2"/>
    <d v="2021-03-09T00:00:00"/>
    <x v="0"/>
    <s v="Коньяк"/>
    <s v="Золотые купола"/>
    <n v="174"/>
    <s v="Россия"/>
  </r>
  <r>
    <x v="2"/>
    <d v="2021-03-09T00:00:00"/>
    <x v="1"/>
    <s v="Водка"/>
    <s v="Медовая"/>
    <n v="156"/>
    <s v="Украина"/>
  </r>
  <r>
    <x v="2"/>
    <d v="2021-03-09T00:00:00"/>
    <x v="0"/>
    <s v="Водка"/>
    <s v="Русский стандарт"/>
    <n v="188"/>
    <s v="Россия"/>
  </r>
  <r>
    <x v="2"/>
    <d v="2021-03-09T00:00:00"/>
    <x v="0"/>
    <s v="Виски"/>
    <s v="Гленморанджи"/>
    <n v="48"/>
    <s v="Шотландия"/>
  </r>
  <r>
    <x v="2"/>
    <d v="2021-03-09T00:00:00"/>
    <x v="1"/>
    <s v="Водка"/>
    <s v="Русский стандарт"/>
    <n v="127"/>
    <s v="Россия"/>
  </r>
  <r>
    <x v="2"/>
    <d v="2021-03-09T00:00:00"/>
    <x v="0"/>
    <s v="Ликер"/>
    <s v="Вишневый"/>
    <n v="11"/>
    <s v="Голландия"/>
  </r>
  <r>
    <x v="2"/>
    <d v="2021-03-09T00:00:00"/>
    <x v="1"/>
    <s v="Виски"/>
    <s v="Аберлуа"/>
    <n v="52"/>
    <s v="Шотландия"/>
  </r>
  <r>
    <x v="2"/>
    <d v="2021-03-09T00:00:00"/>
    <x v="0"/>
    <s v="Коньяк"/>
    <s v="Ахтамар"/>
    <n v="115"/>
    <s v="Армения"/>
  </r>
  <r>
    <x v="2"/>
    <d v="2021-03-09T00:00:00"/>
    <x v="1"/>
    <s v="Ликер"/>
    <s v="Самбука Ди Канале "/>
    <n v="127"/>
    <s v="Италия"/>
  </r>
  <r>
    <x v="2"/>
    <d v="2021-03-09T00:00:00"/>
    <x v="2"/>
    <s v="Коньяк"/>
    <s v="Готье"/>
    <n v="99"/>
    <s v="Франция"/>
  </r>
  <r>
    <x v="2"/>
    <d v="2021-03-10T00:00:00"/>
    <x v="3"/>
    <s v="Коньяк"/>
    <s v="Отборный"/>
    <n v="152"/>
    <s v="Армения"/>
  </r>
  <r>
    <x v="2"/>
    <d v="2021-03-10T00:00:00"/>
    <x v="1"/>
    <s v="Коньяк"/>
    <s v="Готье"/>
    <n v="117"/>
    <s v="Франция"/>
  </r>
  <r>
    <x v="2"/>
    <d v="2021-03-10T00:00:00"/>
    <x v="3"/>
    <s v="Водка"/>
    <s v="Аврора"/>
    <n v="166"/>
    <s v="Россия"/>
  </r>
  <r>
    <x v="2"/>
    <d v="2021-03-10T00:00:00"/>
    <x v="3"/>
    <s v="Виски"/>
    <s v="Канадиан"/>
    <n v="33"/>
    <s v="США"/>
  </r>
  <r>
    <x v="2"/>
    <d v="2021-03-10T00:00:00"/>
    <x v="2"/>
    <s v="Ликер"/>
    <s v="Кокосовый"/>
    <n v="161"/>
    <s v="Голландия"/>
  </r>
  <r>
    <x v="2"/>
    <d v="2021-03-10T00:00:00"/>
    <x v="3"/>
    <s v="Ликер"/>
    <s v="Драмбуи"/>
    <n v="24"/>
    <s v="Великобритания"/>
  </r>
  <r>
    <x v="2"/>
    <d v="2021-03-10T00:00:00"/>
    <x v="2"/>
    <s v="Водка"/>
    <s v="Славянская"/>
    <n v="191"/>
    <s v="Россия"/>
  </r>
  <r>
    <x v="2"/>
    <d v="2021-03-10T00:00:00"/>
    <x v="3"/>
    <s v="Ликер"/>
    <s v="Банановый"/>
    <n v="91"/>
    <s v="Голландия"/>
  </r>
  <r>
    <x v="2"/>
    <d v="2021-03-10T00:00:00"/>
    <x v="0"/>
    <s v="Коньяк"/>
    <s v="Жан Фийу"/>
    <n v="95"/>
    <s v="Франция"/>
  </r>
  <r>
    <x v="2"/>
    <d v="2021-03-10T00:00:00"/>
    <x v="0"/>
    <s v="Водка"/>
    <s v="Славянская"/>
    <n v="108"/>
    <s v="Россия"/>
  </r>
  <r>
    <x v="2"/>
    <d v="2021-03-10T00:00:00"/>
    <x v="3"/>
    <s v="Ликер"/>
    <s v="Кокосовый"/>
    <n v="82"/>
    <s v="Голландия"/>
  </r>
  <r>
    <x v="2"/>
    <d v="2021-03-10T00:00:00"/>
    <x v="1"/>
    <s v="Виски"/>
    <s v="Джонни Уокер"/>
    <n v="16"/>
    <s v="Шотландия"/>
  </r>
  <r>
    <x v="2"/>
    <d v="2021-03-10T00:00:00"/>
    <x v="1"/>
    <s v="Ликер"/>
    <s v="Самбука Ди Канале "/>
    <n v="114"/>
    <s v="Италия"/>
  </r>
  <r>
    <x v="2"/>
    <d v="2021-03-10T00:00:00"/>
    <x v="1"/>
    <s v="Коньяк"/>
    <s v="Дор Легенд"/>
    <n v="199"/>
    <s v="Франция"/>
  </r>
  <r>
    <x v="2"/>
    <d v="2021-03-10T00:00:00"/>
    <x v="3"/>
    <s v="Коньяк"/>
    <s v="Демидов"/>
    <n v="82"/>
    <s v="Россия"/>
  </r>
  <r>
    <x v="2"/>
    <d v="2021-03-11T00:00:00"/>
    <x v="2"/>
    <s v="Коньяк"/>
    <s v="Арарат"/>
    <n v="71"/>
    <s v="Армения"/>
  </r>
  <r>
    <x v="2"/>
    <d v="2021-03-11T00:00:00"/>
    <x v="2"/>
    <s v="Виски"/>
    <s v="Кентукки"/>
    <n v="8"/>
    <s v="США"/>
  </r>
  <r>
    <x v="2"/>
    <d v="2021-03-11T00:00:00"/>
    <x v="3"/>
    <s v="Ликер"/>
    <s v="Малибу"/>
    <n v="24"/>
    <s v="Великобритания"/>
  </r>
  <r>
    <x v="2"/>
    <d v="2021-03-11T00:00:00"/>
    <x v="0"/>
    <s v="Виски"/>
    <s v="Бушмилс"/>
    <n v="61"/>
    <s v="Ирландия"/>
  </r>
  <r>
    <x v="2"/>
    <d v="2021-03-11T00:00:00"/>
    <x v="3"/>
    <s v="Виски"/>
    <s v="Бруклади Рокос"/>
    <n v="155"/>
    <s v="Шотландия"/>
  </r>
  <r>
    <x v="2"/>
    <d v="2021-03-11T00:00:00"/>
    <x v="2"/>
    <s v="Коньяк"/>
    <s v="Демидов"/>
    <n v="180"/>
    <s v="Россия"/>
  </r>
  <r>
    <x v="2"/>
    <d v="2021-03-11T00:00:00"/>
    <x v="1"/>
    <s v="Ликер"/>
    <s v="Малибу"/>
    <n v="3"/>
    <s v="Великобритания"/>
  </r>
  <r>
    <x v="2"/>
    <d v="2021-03-11T00:00:00"/>
    <x v="0"/>
    <s v="Коньяк"/>
    <s v="Дор Легенд"/>
    <n v="93"/>
    <s v="Франция"/>
  </r>
  <r>
    <x v="2"/>
    <d v="2021-03-11T00:00:00"/>
    <x v="1"/>
    <s v="Виски"/>
    <s v="Святой Патрик"/>
    <n v="131"/>
    <s v="Ирландия"/>
  </r>
  <r>
    <x v="2"/>
    <d v="2021-03-11T00:00:00"/>
    <x v="3"/>
    <s v="Водка"/>
    <s v="Абсолют Цитрон"/>
    <n v="25"/>
    <s v="Швеция"/>
  </r>
  <r>
    <x v="2"/>
    <d v="2021-03-11T00:00:00"/>
    <x v="1"/>
    <s v="Виски"/>
    <s v="Джим Бим"/>
    <n v="127"/>
    <s v="США"/>
  </r>
  <r>
    <x v="2"/>
    <d v="2021-03-11T00:00:00"/>
    <x v="2"/>
    <s v="Водка"/>
    <s v="Беленькая"/>
    <n v="177"/>
    <s v="Россия"/>
  </r>
  <r>
    <x v="2"/>
    <d v="2021-03-11T00:00:00"/>
    <x v="3"/>
    <s v="Виски"/>
    <s v="Канадиан"/>
    <n v="152"/>
    <s v="США"/>
  </r>
  <r>
    <x v="2"/>
    <d v="2021-03-11T00:00:00"/>
    <x v="0"/>
    <s v="Ликер"/>
    <s v="Соренто"/>
    <n v="23"/>
    <s v="Италия"/>
  </r>
  <r>
    <x v="2"/>
    <d v="2021-03-11T00:00:00"/>
    <x v="2"/>
    <s v="Коньяк"/>
    <s v="Готье"/>
    <n v="144"/>
    <s v="Франция"/>
  </r>
  <r>
    <x v="2"/>
    <d v="2021-03-12T00:00:00"/>
    <x v="3"/>
    <s v="Ликер"/>
    <s v="Какао"/>
    <n v="49"/>
    <s v="Голландия"/>
  </r>
  <r>
    <x v="2"/>
    <d v="2021-03-12T00:00:00"/>
    <x v="2"/>
    <s v="Виски"/>
    <s v="Кентукки"/>
    <n v="30"/>
    <s v="США"/>
  </r>
  <r>
    <x v="2"/>
    <d v="2021-03-12T00:00:00"/>
    <x v="1"/>
    <s v="Ликер"/>
    <s v="Джандуйа Шоколадный "/>
    <n v="118"/>
    <s v="Италия"/>
  </r>
  <r>
    <x v="2"/>
    <d v="2021-03-12T00:00:00"/>
    <x v="2"/>
    <s v="Виски"/>
    <s v="Джим Бим"/>
    <n v="24"/>
    <s v="США"/>
  </r>
  <r>
    <x v="2"/>
    <d v="2021-03-12T00:00:00"/>
    <x v="1"/>
    <s v="Ликер"/>
    <s v="Вишневый"/>
    <n v="175"/>
    <s v="Голландия"/>
  </r>
  <r>
    <x v="2"/>
    <d v="2021-03-12T00:00:00"/>
    <x v="2"/>
    <s v="Виски"/>
    <s v="Джим Бим"/>
    <n v="56"/>
    <s v="США"/>
  </r>
  <r>
    <x v="2"/>
    <d v="2021-03-12T00:00:00"/>
    <x v="0"/>
    <s v="Водка"/>
    <s v="Абсолют Мандарин"/>
    <n v="41"/>
    <s v="Швеция"/>
  </r>
  <r>
    <x v="2"/>
    <d v="2021-03-12T00:00:00"/>
    <x v="3"/>
    <s v="Ликер"/>
    <s v="Лимончелло"/>
    <n v="115"/>
    <s v="Италия"/>
  </r>
  <r>
    <x v="2"/>
    <d v="2021-03-12T00:00:00"/>
    <x v="3"/>
    <s v="Водка"/>
    <s v="Русский лед"/>
    <n v="185"/>
    <s v="Россия"/>
  </r>
  <r>
    <x v="2"/>
    <d v="2021-03-12T00:00:00"/>
    <x v="2"/>
    <s v="Ликер"/>
    <s v="Малибу"/>
    <n v="153"/>
    <s v="Великобритания"/>
  </r>
  <r>
    <x v="2"/>
    <d v="2021-03-12T00:00:00"/>
    <x v="0"/>
    <s v="Ликер"/>
    <s v="Самбука Ди Канале "/>
    <n v="128"/>
    <s v="Италия"/>
  </r>
  <r>
    <x v="2"/>
    <d v="2021-03-12T00:00:00"/>
    <x v="1"/>
    <s v="Коньяк"/>
    <s v="Отборный"/>
    <n v="10"/>
    <s v="Армения"/>
  </r>
  <r>
    <x v="2"/>
    <d v="2021-03-12T00:00:00"/>
    <x v="2"/>
    <s v="Ликер"/>
    <s v="Соренто"/>
    <n v="8"/>
    <s v="Италия"/>
  </r>
  <r>
    <x v="2"/>
    <d v="2021-03-12T00:00:00"/>
    <x v="2"/>
    <s v="Водка"/>
    <s v="Хортица"/>
    <n v="173"/>
    <s v="Украина"/>
  </r>
  <r>
    <x v="2"/>
    <d v="2021-03-12T00:00:00"/>
    <x v="0"/>
    <s v="Виски"/>
    <s v="Гленморанджи"/>
    <n v="83"/>
    <s v="Шотландия"/>
  </r>
  <r>
    <x v="2"/>
    <d v="2021-03-12T00:00:00"/>
    <x v="0"/>
    <s v="Водка"/>
    <s v="Славянская"/>
    <n v="159"/>
    <s v="Россия"/>
  </r>
  <r>
    <x v="2"/>
    <d v="2021-03-13T00:00:00"/>
    <x v="1"/>
    <s v="Коньяк"/>
    <s v="Арарат"/>
    <n v="200"/>
    <s v="Армения"/>
  </r>
  <r>
    <x v="2"/>
    <d v="2021-03-13T00:00:00"/>
    <x v="1"/>
    <s v="Коньяк"/>
    <s v="Золотые купола"/>
    <n v="21"/>
    <s v="Россия"/>
  </r>
  <r>
    <x v="2"/>
    <d v="2021-03-13T00:00:00"/>
    <x v="0"/>
    <s v="Коньяк"/>
    <s v="Дор Голд"/>
    <n v="187"/>
    <s v="Франция"/>
  </r>
  <r>
    <x v="2"/>
    <d v="2021-03-13T00:00:00"/>
    <x v="1"/>
    <s v="Ликер"/>
    <s v="Абрикосовый"/>
    <n v="160"/>
    <s v="Голландия"/>
  </r>
  <r>
    <x v="2"/>
    <d v="2021-03-13T00:00:00"/>
    <x v="0"/>
    <s v="Водка"/>
    <s v="Екатеринослав"/>
    <n v="177"/>
    <s v="Украина"/>
  </r>
  <r>
    <x v="2"/>
    <d v="2021-03-13T00:00:00"/>
    <x v="2"/>
    <s v="Ликер"/>
    <s v="Лимончелло"/>
    <n v="163"/>
    <s v="Италия"/>
  </r>
  <r>
    <x v="2"/>
    <d v="2021-03-13T00:00:00"/>
    <x v="1"/>
    <s v="Виски"/>
    <s v="Гленморанджи"/>
    <n v="37"/>
    <s v="Шотландия"/>
  </r>
  <r>
    <x v="2"/>
    <d v="2021-03-13T00:00:00"/>
    <x v="1"/>
    <s v="Виски"/>
    <s v="Аберлуа"/>
    <n v="66"/>
    <s v="Шотландия"/>
  </r>
  <r>
    <x v="2"/>
    <d v="2021-03-13T00:00:00"/>
    <x v="3"/>
    <s v="Коньяк"/>
    <s v="Ной Араспел"/>
    <n v="111"/>
    <s v="Армения"/>
  </r>
  <r>
    <x v="2"/>
    <d v="2021-03-13T00:00:00"/>
    <x v="0"/>
    <s v="Коньяк"/>
    <s v="Готье"/>
    <n v="184"/>
    <s v="Франция"/>
  </r>
  <r>
    <x v="2"/>
    <d v="2021-03-14T00:00:00"/>
    <x v="1"/>
    <s v="Ликер"/>
    <s v="Малибу"/>
    <n v="77"/>
    <s v="Великобритания"/>
  </r>
  <r>
    <x v="2"/>
    <d v="2021-03-14T00:00:00"/>
    <x v="2"/>
    <s v="Водка"/>
    <s v="Русский лед"/>
    <n v="192"/>
    <s v="Россия"/>
  </r>
  <r>
    <x v="2"/>
    <d v="2021-03-14T00:00:00"/>
    <x v="1"/>
    <s v="Коньяк"/>
    <s v="Ахтамар"/>
    <n v="25"/>
    <s v="Армения"/>
  </r>
  <r>
    <x v="2"/>
    <d v="2021-03-14T00:00:00"/>
    <x v="3"/>
    <s v="Водка"/>
    <s v="Немирофф"/>
    <n v="200"/>
    <s v="Украина"/>
  </r>
  <r>
    <x v="2"/>
    <d v="2021-03-14T00:00:00"/>
    <x v="0"/>
    <s v="Коньяк"/>
    <s v="Готье"/>
    <n v="182"/>
    <s v="Франция"/>
  </r>
  <r>
    <x v="2"/>
    <d v="2021-03-14T00:00:00"/>
    <x v="1"/>
    <s v="Виски"/>
    <s v="Бушмилс"/>
    <n v="56"/>
    <s v="Ирландия"/>
  </r>
  <r>
    <x v="2"/>
    <d v="2021-03-14T00:00:00"/>
    <x v="3"/>
    <s v="Водка"/>
    <s v="Медовая"/>
    <n v="23"/>
    <s v="Украина"/>
  </r>
  <r>
    <x v="2"/>
    <d v="2021-03-14T00:00:00"/>
    <x v="1"/>
    <s v="Ликер"/>
    <s v="Кокосовый"/>
    <n v="125"/>
    <s v="Голландия"/>
  </r>
  <r>
    <x v="2"/>
    <d v="2021-03-14T00:00:00"/>
    <x v="0"/>
    <s v="Водка"/>
    <s v="Абсолют Цитрон"/>
    <n v="105"/>
    <s v="Швеция"/>
  </r>
  <r>
    <x v="2"/>
    <d v="2021-03-14T00:00:00"/>
    <x v="2"/>
    <s v="Водка"/>
    <s v="Абсолют Цитрон"/>
    <n v="52"/>
    <s v="Швеция"/>
  </r>
  <r>
    <x v="2"/>
    <d v="2021-03-14T00:00:00"/>
    <x v="3"/>
    <s v="Виски"/>
    <s v="Аберлуа"/>
    <n v="182"/>
    <s v="Шотландия"/>
  </r>
  <r>
    <x v="2"/>
    <d v="2021-03-14T00:00:00"/>
    <x v="0"/>
    <s v="Водка"/>
    <s v="Русский лед"/>
    <n v="72"/>
    <s v="Россия"/>
  </r>
  <r>
    <x v="2"/>
    <d v="2021-03-14T00:00:00"/>
    <x v="1"/>
    <s v="Водка"/>
    <s v="Хортица"/>
    <n v="62"/>
    <s v="Украина"/>
  </r>
  <r>
    <x v="2"/>
    <d v="2021-03-14T00:00:00"/>
    <x v="2"/>
    <s v="Ликер"/>
    <s v="Вишневый"/>
    <n v="127"/>
    <s v="Голландия"/>
  </r>
  <r>
    <x v="2"/>
    <d v="2021-03-14T00:00:00"/>
    <x v="1"/>
    <s v="Виски"/>
    <s v="Джим Бим"/>
    <n v="145"/>
    <s v="США"/>
  </r>
  <r>
    <x v="2"/>
    <d v="2021-03-14T00:00:00"/>
    <x v="0"/>
    <s v="Виски"/>
    <s v="Аберлуа"/>
    <n v="189"/>
    <s v="Шотландия"/>
  </r>
  <r>
    <x v="2"/>
    <d v="2021-03-14T00:00:00"/>
    <x v="0"/>
    <s v="Коньяк"/>
    <s v="Арарат"/>
    <n v="57"/>
    <s v="Армения"/>
  </r>
  <r>
    <x v="2"/>
    <d v="2021-03-14T00:00:00"/>
    <x v="2"/>
    <s v="Водка"/>
    <s v="Немирофф"/>
    <n v="25"/>
    <s v="Украина"/>
  </r>
  <r>
    <x v="2"/>
    <d v="2021-03-14T00:00:00"/>
    <x v="1"/>
    <s v="Виски"/>
    <s v="Бушмилс"/>
    <n v="193"/>
    <s v="Ирландия"/>
  </r>
  <r>
    <x v="2"/>
    <d v="2021-03-14T00:00:00"/>
    <x v="2"/>
    <s v="Коньяк"/>
    <s v="Бержерак"/>
    <n v="156"/>
    <s v="Россия"/>
  </r>
  <r>
    <x v="2"/>
    <d v="2021-03-14T00:00:00"/>
    <x v="3"/>
    <s v="Коньяк"/>
    <s v="Демидов"/>
    <n v="108"/>
    <s v="Россия"/>
  </r>
  <r>
    <x v="2"/>
    <d v="2021-03-14T00:00:00"/>
    <x v="3"/>
    <s v="Коньяк"/>
    <s v="Делямэн"/>
    <n v="115"/>
    <s v="Франция"/>
  </r>
  <r>
    <x v="2"/>
    <d v="2021-03-15T00:00:00"/>
    <x v="0"/>
    <s v="Виски"/>
    <s v="Канадиан"/>
    <n v="81"/>
    <s v="США"/>
  </r>
  <r>
    <x v="2"/>
    <d v="2021-03-15T00:00:00"/>
    <x v="3"/>
    <s v="Коньяк"/>
    <s v="Делямэн"/>
    <n v="99"/>
    <s v="Франция"/>
  </r>
  <r>
    <x v="2"/>
    <d v="2021-03-15T00:00:00"/>
    <x v="0"/>
    <s v="Водка"/>
    <s v="Немирофф"/>
    <n v="165"/>
    <s v="Украина"/>
  </r>
  <r>
    <x v="2"/>
    <d v="2021-03-15T00:00:00"/>
    <x v="3"/>
    <s v="Виски"/>
    <s v="Аберлуа"/>
    <n v="74"/>
    <s v="Шотландия"/>
  </r>
  <r>
    <x v="2"/>
    <d v="2021-03-15T00:00:00"/>
    <x v="1"/>
    <s v="Водка"/>
    <s v="Мягков"/>
    <n v="52"/>
    <s v="Россия"/>
  </r>
  <r>
    <x v="2"/>
    <d v="2021-03-15T00:00:00"/>
    <x v="2"/>
    <s v="Водка"/>
    <s v="Абсолют Цитрон"/>
    <n v="154"/>
    <s v="Швеция"/>
  </r>
  <r>
    <x v="2"/>
    <d v="2021-03-15T00:00:00"/>
    <x v="2"/>
    <s v="Коньяк"/>
    <s v="Старый город"/>
    <n v="33"/>
    <s v="Россия"/>
  </r>
  <r>
    <x v="2"/>
    <d v="2021-03-15T00:00:00"/>
    <x v="2"/>
    <s v="Водка"/>
    <s v="Абсолют Мандарин"/>
    <n v="60"/>
    <s v="Швеция"/>
  </r>
  <r>
    <x v="2"/>
    <d v="2021-03-15T00:00:00"/>
    <x v="0"/>
    <s v="Коньяк"/>
    <s v="Жан Фийу"/>
    <n v="122"/>
    <s v="Франция"/>
  </r>
  <r>
    <x v="2"/>
    <d v="2021-03-15T00:00:00"/>
    <x v="2"/>
    <s v="Ликер"/>
    <s v="Драмбуи"/>
    <n v="174"/>
    <s v="Великобритания"/>
  </r>
  <r>
    <x v="2"/>
    <d v="2021-03-15T00:00:00"/>
    <x v="1"/>
    <s v="Ликер"/>
    <s v="Банановый"/>
    <n v="199"/>
    <s v="Голландия"/>
  </r>
  <r>
    <x v="2"/>
    <d v="2021-03-15T00:00:00"/>
    <x v="0"/>
    <s v="Коньяк"/>
    <s v="Отборный"/>
    <n v="13"/>
    <s v="Армения"/>
  </r>
  <r>
    <x v="2"/>
    <d v="2021-03-15T00:00:00"/>
    <x v="0"/>
    <s v="Ликер"/>
    <s v="Абрикосовый"/>
    <n v="4"/>
    <s v="Голландия"/>
  </r>
  <r>
    <x v="2"/>
    <d v="2021-03-15T00:00:00"/>
    <x v="0"/>
    <s v="Виски"/>
    <s v="Гленморанджи"/>
    <n v="2"/>
    <s v="Шотландия"/>
  </r>
  <r>
    <x v="2"/>
    <d v="2021-03-15T00:00:00"/>
    <x v="0"/>
    <s v="Водка"/>
    <s v="Украинская пшеница"/>
    <n v="110"/>
    <s v="Украина"/>
  </r>
  <r>
    <x v="2"/>
    <d v="2021-03-15T00:00:00"/>
    <x v="3"/>
    <s v="Коньяк"/>
    <s v="Ахтамар"/>
    <n v="155"/>
    <s v="Армения"/>
  </r>
  <r>
    <x v="2"/>
    <d v="2021-03-15T00:00:00"/>
    <x v="3"/>
    <s v="Ликер"/>
    <s v="Какао"/>
    <n v="118"/>
    <s v="Голландия"/>
  </r>
  <r>
    <x v="2"/>
    <d v="2021-03-15T00:00:00"/>
    <x v="0"/>
    <s v="Виски"/>
    <s v="Вудфорд"/>
    <n v="17"/>
    <s v="США"/>
  </r>
  <r>
    <x v="2"/>
    <d v="2021-03-15T00:00:00"/>
    <x v="2"/>
    <s v="Коньяк"/>
    <s v="Делямэн"/>
    <n v="166"/>
    <s v="Франция"/>
  </r>
  <r>
    <x v="2"/>
    <d v="2021-03-15T00:00:00"/>
    <x v="1"/>
    <s v="Водка"/>
    <s v="Немирофф"/>
    <n v="29"/>
    <s v="Украина"/>
  </r>
  <r>
    <x v="2"/>
    <d v="2021-03-16T00:00:00"/>
    <x v="1"/>
    <s v="Водка"/>
    <s v="Украинская пшеница"/>
    <n v="10"/>
    <s v="Украина"/>
  </r>
  <r>
    <x v="2"/>
    <d v="2021-03-16T00:00:00"/>
    <x v="0"/>
    <s v="Виски"/>
    <s v="Джим Бим"/>
    <n v="177"/>
    <s v="США"/>
  </r>
  <r>
    <x v="2"/>
    <d v="2021-03-16T00:00:00"/>
    <x v="3"/>
    <s v="Водка"/>
    <s v="Украинская пшеница"/>
    <n v="17"/>
    <s v="Украина"/>
  </r>
  <r>
    <x v="2"/>
    <d v="2021-03-16T00:00:00"/>
    <x v="2"/>
    <s v="Виски"/>
    <s v="Канадиан"/>
    <n v="120"/>
    <s v="США"/>
  </r>
  <r>
    <x v="2"/>
    <d v="2021-03-16T00:00:00"/>
    <x v="0"/>
    <s v="Коньяк"/>
    <s v="Готье"/>
    <n v="108"/>
    <s v="Франция"/>
  </r>
  <r>
    <x v="2"/>
    <d v="2021-03-16T00:00:00"/>
    <x v="0"/>
    <s v="Виски"/>
    <s v="Аберлуа"/>
    <n v="33"/>
    <s v="Шотландия"/>
  </r>
  <r>
    <x v="2"/>
    <d v="2021-03-16T00:00:00"/>
    <x v="3"/>
    <s v="Коньяк"/>
    <s v="Жан Фийу"/>
    <n v="56"/>
    <s v="Франция"/>
  </r>
  <r>
    <x v="2"/>
    <d v="2021-03-16T00:00:00"/>
    <x v="2"/>
    <s v="Водка"/>
    <s v="Абсолют Мандарин"/>
    <n v="155"/>
    <s v="Швеция"/>
  </r>
  <r>
    <x v="2"/>
    <d v="2021-03-16T00:00:00"/>
    <x v="2"/>
    <s v="Виски"/>
    <s v="Грин Спот"/>
    <n v="94"/>
    <s v="Ирландия"/>
  </r>
  <r>
    <x v="2"/>
    <d v="2021-03-16T00:00:00"/>
    <x v="3"/>
    <s v="Коньяк"/>
    <s v="Ахтамар"/>
    <n v="69"/>
    <s v="Армения"/>
  </r>
  <r>
    <x v="2"/>
    <d v="2021-03-16T00:00:00"/>
    <x v="2"/>
    <s v="Ликер"/>
    <s v="Лимончелло"/>
    <n v="163"/>
    <s v="Италия"/>
  </r>
  <r>
    <x v="2"/>
    <d v="2021-03-16T00:00:00"/>
    <x v="0"/>
    <s v="Виски"/>
    <s v="Бруклади Рокос"/>
    <n v="157"/>
    <s v="Шотландия"/>
  </r>
  <r>
    <x v="2"/>
    <d v="2021-03-16T00:00:00"/>
    <x v="0"/>
    <s v="Ликер"/>
    <s v="Драмбуи"/>
    <n v="171"/>
    <s v="Великобритания"/>
  </r>
  <r>
    <x v="2"/>
    <d v="2021-03-16T00:00:00"/>
    <x v="1"/>
    <s v="Виски"/>
    <s v="Джонни Уокер"/>
    <n v="29"/>
    <s v="Шотландия"/>
  </r>
  <r>
    <x v="2"/>
    <d v="2021-03-16T00:00:00"/>
    <x v="3"/>
    <s v="Водка"/>
    <s v="Мягков"/>
    <n v="68"/>
    <s v="Россия"/>
  </r>
  <r>
    <x v="2"/>
    <d v="2021-03-16T00:00:00"/>
    <x v="3"/>
    <s v="Виски"/>
    <s v="Бушмилс"/>
    <n v="123"/>
    <s v="Ирландия"/>
  </r>
  <r>
    <x v="2"/>
    <d v="2021-03-16T00:00:00"/>
    <x v="0"/>
    <s v="Водка"/>
    <s v="Екатеринослав"/>
    <n v="158"/>
    <s v="Украина"/>
  </r>
  <r>
    <x v="2"/>
    <d v="2021-03-16T00:00:00"/>
    <x v="1"/>
    <s v="Коньяк"/>
    <s v="Ахтамар"/>
    <n v="126"/>
    <s v="Армения"/>
  </r>
  <r>
    <x v="2"/>
    <d v="2021-03-16T00:00:00"/>
    <x v="0"/>
    <s v="Виски"/>
    <s v="Святой Патрик"/>
    <n v="19"/>
    <s v="Ирландия"/>
  </r>
  <r>
    <x v="2"/>
    <d v="2021-03-17T00:00:00"/>
    <x v="2"/>
    <s v="Ликер"/>
    <s v="Самбука Ди Канале "/>
    <n v="84"/>
    <s v="Италия"/>
  </r>
  <r>
    <x v="2"/>
    <d v="2021-03-17T00:00:00"/>
    <x v="3"/>
    <s v="Ликер"/>
    <s v="Джандуйа Шоколадный "/>
    <n v="46"/>
    <s v="Италия"/>
  </r>
  <r>
    <x v="2"/>
    <d v="2021-03-17T00:00:00"/>
    <x v="3"/>
    <s v="Коньяк"/>
    <s v="Золотые купола"/>
    <n v="9"/>
    <s v="Россия"/>
  </r>
  <r>
    <x v="2"/>
    <d v="2021-03-17T00:00:00"/>
    <x v="3"/>
    <s v="Виски"/>
    <s v="Букерс"/>
    <n v="36"/>
    <s v="США"/>
  </r>
  <r>
    <x v="2"/>
    <d v="2021-03-17T00:00:00"/>
    <x v="1"/>
    <s v="Коньяк"/>
    <s v="Ахтамар"/>
    <n v="117"/>
    <s v="Армения"/>
  </r>
  <r>
    <x v="2"/>
    <d v="2021-03-17T00:00:00"/>
    <x v="0"/>
    <s v="Коньяк"/>
    <s v="Золотые купола"/>
    <n v="153"/>
    <s v="Россия"/>
  </r>
  <r>
    <x v="2"/>
    <d v="2021-03-17T00:00:00"/>
    <x v="2"/>
    <s v="Коньяк"/>
    <s v="Дор Голд"/>
    <n v="5"/>
    <s v="Франция"/>
  </r>
  <r>
    <x v="2"/>
    <d v="2021-03-17T00:00:00"/>
    <x v="1"/>
    <s v="Коньяк"/>
    <s v="Дор Легенд"/>
    <n v="143"/>
    <s v="Франция"/>
  </r>
  <r>
    <x v="2"/>
    <d v="2021-03-17T00:00:00"/>
    <x v="3"/>
    <s v="Коньяк"/>
    <s v="Золотые купола"/>
    <n v="52"/>
    <s v="Россия"/>
  </r>
  <r>
    <x v="2"/>
    <d v="2021-03-17T00:00:00"/>
    <x v="1"/>
    <s v="Ликер"/>
    <s v="Джандуйа Шоколадный "/>
    <n v="25"/>
    <s v="Италия"/>
  </r>
  <r>
    <x v="2"/>
    <d v="2021-03-17T00:00:00"/>
    <x v="1"/>
    <s v="Водка"/>
    <s v="Русский лед"/>
    <n v="81"/>
    <s v="Россия"/>
  </r>
  <r>
    <x v="2"/>
    <d v="2021-03-17T00:00:00"/>
    <x v="2"/>
    <s v="Коньяк"/>
    <s v="Арарат"/>
    <n v="43"/>
    <s v="Армения"/>
  </r>
  <r>
    <x v="2"/>
    <d v="2021-03-17T00:00:00"/>
    <x v="2"/>
    <s v="Водка"/>
    <s v="Благофф"/>
    <n v="176"/>
    <s v="Украина"/>
  </r>
  <r>
    <x v="2"/>
    <d v="2021-03-17T00:00:00"/>
    <x v="1"/>
    <s v="Водка"/>
    <s v="Русский стандарт"/>
    <n v="100"/>
    <s v="Россия"/>
  </r>
  <r>
    <x v="2"/>
    <d v="2021-03-17T00:00:00"/>
    <x v="3"/>
    <s v="Ликер"/>
    <s v="Соренто"/>
    <n v="73"/>
    <s v="Италия"/>
  </r>
  <r>
    <x v="2"/>
    <d v="2021-03-17T00:00:00"/>
    <x v="1"/>
    <s v="Коньяк"/>
    <s v="Отборный"/>
    <n v="34"/>
    <s v="Армения"/>
  </r>
  <r>
    <x v="2"/>
    <d v="2021-03-17T00:00:00"/>
    <x v="0"/>
    <s v="Коньяк"/>
    <s v="Золотые купола"/>
    <n v="101"/>
    <s v="Россия"/>
  </r>
  <r>
    <x v="2"/>
    <d v="2021-03-17T00:00:00"/>
    <x v="2"/>
    <s v="Ликер"/>
    <s v="Какао"/>
    <n v="125"/>
    <s v="Голландия"/>
  </r>
  <r>
    <x v="2"/>
    <d v="2021-03-17T00:00:00"/>
    <x v="0"/>
    <s v="Водка"/>
    <s v="Беленькая"/>
    <n v="22"/>
    <s v="Россия"/>
  </r>
  <r>
    <x v="2"/>
    <d v="2021-03-17T00:00:00"/>
    <x v="2"/>
    <s v="Коньяк"/>
    <s v="Старый город"/>
    <n v="153"/>
    <s v="Россия"/>
  </r>
  <r>
    <x v="2"/>
    <d v="2021-03-18T00:00:00"/>
    <x v="3"/>
    <s v="Коньяк"/>
    <s v="Золотые купола"/>
    <n v="137"/>
    <s v="Россия"/>
  </r>
  <r>
    <x v="2"/>
    <d v="2021-03-18T00:00:00"/>
    <x v="3"/>
    <s v="Виски"/>
    <s v="Гленморанджи"/>
    <n v="197"/>
    <s v="Шотландия"/>
  </r>
  <r>
    <x v="2"/>
    <d v="2021-03-18T00:00:00"/>
    <x v="3"/>
    <s v="Виски"/>
    <s v="Вудфорд"/>
    <n v="60"/>
    <s v="США"/>
  </r>
  <r>
    <x v="2"/>
    <d v="2021-03-18T00:00:00"/>
    <x v="3"/>
    <s v="Виски"/>
    <s v="Джемесон"/>
    <n v="167"/>
    <s v="Ирландия"/>
  </r>
  <r>
    <x v="2"/>
    <d v="2021-03-18T00:00:00"/>
    <x v="3"/>
    <s v="Виски"/>
    <s v="Вудфорд"/>
    <n v="76"/>
    <s v="США"/>
  </r>
  <r>
    <x v="2"/>
    <d v="2021-03-18T00:00:00"/>
    <x v="2"/>
    <s v="Ликер"/>
    <s v="Малибу"/>
    <n v="167"/>
    <s v="Великобритания"/>
  </r>
  <r>
    <x v="2"/>
    <d v="2021-03-18T00:00:00"/>
    <x v="3"/>
    <s v="Коньяк"/>
    <s v="Ной Араспел"/>
    <n v="191"/>
    <s v="Армения"/>
  </r>
  <r>
    <x v="2"/>
    <d v="2021-03-18T00:00:00"/>
    <x v="1"/>
    <s v="Ликер"/>
    <s v="Самбука Ди Канале "/>
    <n v="157"/>
    <s v="Италия"/>
  </r>
  <r>
    <x v="2"/>
    <d v="2021-03-18T00:00:00"/>
    <x v="0"/>
    <s v="Виски"/>
    <s v="Бруклади Рокос"/>
    <n v="40"/>
    <s v="Шотландия"/>
  </r>
  <r>
    <x v="2"/>
    <d v="2021-03-18T00:00:00"/>
    <x v="0"/>
    <s v="Ликер"/>
    <s v="Самбука Ди Канале "/>
    <n v="112"/>
    <s v="Италия"/>
  </r>
  <r>
    <x v="2"/>
    <d v="2021-03-18T00:00:00"/>
    <x v="1"/>
    <s v="Ликер"/>
    <s v="Соренто"/>
    <n v="61"/>
    <s v="Италия"/>
  </r>
  <r>
    <x v="2"/>
    <d v="2021-03-18T00:00:00"/>
    <x v="3"/>
    <s v="Коньяк"/>
    <s v="Дор Голд"/>
    <n v="20"/>
    <s v="Франция"/>
  </r>
  <r>
    <x v="2"/>
    <d v="2021-03-18T00:00:00"/>
    <x v="2"/>
    <s v="Водка"/>
    <s v="Екатеринослав"/>
    <n v="37"/>
    <s v="Украина"/>
  </r>
  <r>
    <x v="2"/>
    <d v="2021-03-18T00:00:00"/>
    <x v="3"/>
    <s v="Виски"/>
    <s v="Джемесон"/>
    <n v="7"/>
    <s v="Ирландия"/>
  </r>
  <r>
    <x v="2"/>
    <d v="2021-03-18T00:00:00"/>
    <x v="0"/>
    <s v="Водка"/>
    <s v="Мягков"/>
    <n v="31"/>
    <s v="Россия"/>
  </r>
  <r>
    <x v="2"/>
    <d v="2021-03-18T00:00:00"/>
    <x v="2"/>
    <s v="Коньяк"/>
    <s v="Дор Легенд"/>
    <n v="107"/>
    <s v="Франция"/>
  </r>
  <r>
    <x v="2"/>
    <d v="2021-03-18T00:00:00"/>
    <x v="3"/>
    <s v="Виски"/>
    <s v="Вудфорд"/>
    <n v="143"/>
    <s v="США"/>
  </r>
  <r>
    <x v="2"/>
    <d v="2021-03-18T00:00:00"/>
    <x v="1"/>
    <s v="Виски"/>
    <s v="Гленморанджи"/>
    <n v="122"/>
    <s v="Шотландия"/>
  </r>
  <r>
    <x v="2"/>
    <d v="2021-03-19T00:00:00"/>
    <x v="3"/>
    <s v="Виски"/>
    <s v="Святой Патрик"/>
    <n v="42"/>
    <s v="Ирландия"/>
  </r>
  <r>
    <x v="2"/>
    <d v="2021-03-19T00:00:00"/>
    <x v="3"/>
    <s v="Водка"/>
    <s v="Беленькая"/>
    <n v="83"/>
    <s v="Россия"/>
  </r>
  <r>
    <x v="2"/>
    <d v="2021-03-19T00:00:00"/>
    <x v="2"/>
    <s v="Водка"/>
    <s v="Мягков"/>
    <n v="142"/>
    <s v="Россия"/>
  </r>
  <r>
    <x v="2"/>
    <d v="2021-03-19T00:00:00"/>
    <x v="3"/>
    <s v="Виски"/>
    <s v="Вудфорд"/>
    <n v="38"/>
    <s v="США"/>
  </r>
  <r>
    <x v="2"/>
    <d v="2021-03-19T00:00:00"/>
    <x v="1"/>
    <s v="Коньяк"/>
    <s v="Старый город"/>
    <n v="100"/>
    <s v="Россия"/>
  </r>
  <r>
    <x v="2"/>
    <d v="2021-03-19T00:00:00"/>
    <x v="0"/>
    <s v="Водка"/>
    <s v="Абсолют Цитрон"/>
    <n v="71"/>
    <s v="Швеция"/>
  </r>
  <r>
    <x v="2"/>
    <d v="2021-03-19T00:00:00"/>
    <x v="1"/>
    <s v="Виски"/>
    <s v="Джек Дениелс"/>
    <n v="4"/>
    <s v="США"/>
  </r>
  <r>
    <x v="2"/>
    <d v="2021-03-19T00:00:00"/>
    <x v="0"/>
    <s v="Коньяк"/>
    <s v="Арарат"/>
    <n v="151"/>
    <s v="Армения"/>
  </r>
  <r>
    <x v="2"/>
    <d v="2021-03-19T00:00:00"/>
    <x v="0"/>
    <s v="Ликер"/>
    <s v="Малибу"/>
    <n v="44"/>
    <s v="Великобритания"/>
  </r>
  <r>
    <x v="2"/>
    <d v="2021-03-20T00:00:00"/>
    <x v="3"/>
    <s v="Коньяк"/>
    <s v="Бержерак"/>
    <n v="176"/>
    <s v="Россия"/>
  </r>
  <r>
    <x v="2"/>
    <d v="2021-03-20T00:00:00"/>
    <x v="0"/>
    <s v="Виски"/>
    <s v="Джемесон"/>
    <n v="27"/>
    <s v="Ирландия"/>
  </r>
  <r>
    <x v="2"/>
    <d v="2021-03-20T00:00:00"/>
    <x v="1"/>
    <s v="Виски"/>
    <s v="Аберлуа"/>
    <n v="30"/>
    <s v="Шотландия"/>
  </r>
  <r>
    <x v="2"/>
    <d v="2021-03-20T00:00:00"/>
    <x v="0"/>
    <s v="Водка"/>
    <s v="Немирофф"/>
    <n v="136"/>
    <s v="Украина"/>
  </r>
  <r>
    <x v="2"/>
    <d v="2021-03-20T00:00:00"/>
    <x v="2"/>
    <s v="Водка"/>
    <s v="Аврора"/>
    <n v="164"/>
    <s v="Россия"/>
  </r>
  <r>
    <x v="2"/>
    <d v="2021-03-20T00:00:00"/>
    <x v="3"/>
    <s v="Виски"/>
    <s v="Джек Дениелс"/>
    <n v="5"/>
    <s v="США"/>
  </r>
  <r>
    <x v="2"/>
    <d v="2021-03-20T00:00:00"/>
    <x v="2"/>
    <s v="Виски"/>
    <s v="Аберлуа"/>
    <n v="24"/>
    <s v="Шотландия"/>
  </r>
  <r>
    <x v="2"/>
    <d v="2021-03-20T00:00:00"/>
    <x v="1"/>
    <s v="Коньяк"/>
    <s v="Делямэн"/>
    <n v="49"/>
    <s v="Франция"/>
  </r>
  <r>
    <x v="2"/>
    <d v="2021-03-20T00:00:00"/>
    <x v="0"/>
    <s v="Коньяк"/>
    <s v="Делямэн"/>
    <n v="46"/>
    <s v="Франция"/>
  </r>
  <r>
    <x v="2"/>
    <d v="2021-03-20T00:00:00"/>
    <x v="0"/>
    <s v="Коньяк"/>
    <s v="Ной Араспел"/>
    <n v="167"/>
    <s v="Армения"/>
  </r>
  <r>
    <x v="2"/>
    <d v="2021-03-20T00:00:00"/>
    <x v="1"/>
    <s v="Коньяк"/>
    <s v="Бержерак"/>
    <n v="62"/>
    <s v="Россия"/>
  </r>
  <r>
    <x v="2"/>
    <d v="2021-03-20T00:00:00"/>
    <x v="3"/>
    <s v="Водка"/>
    <s v="Хортица"/>
    <n v="162"/>
    <s v="Украина"/>
  </r>
  <r>
    <x v="2"/>
    <d v="2021-03-21T00:00:00"/>
    <x v="1"/>
    <s v="Виски"/>
    <s v="Аберлуа"/>
    <n v="57"/>
    <s v="Шотландия"/>
  </r>
  <r>
    <x v="2"/>
    <d v="2021-03-21T00:00:00"/>
    <x v="2"/>
    <s v="Виски"/>
    <s v="Бушмилс"/>
    <n v="96"/>
    <s v="Ирландия"/>
  </r>
  <r>
    <x v="2"/>
    <d v="2021-03-21T00:00:00"/>
    <x v="3"/>
    <s v="Виски"/>
    <s v="Джемесон"/>
    <n v="10"/>
    <s v="Ирландия"/>
  </r>
  <r>
    <x v="2"/>
    <d v="2021-03-21T00:00:00"/>
    <x v="0"/>
    <s v="Водка"/>
    <s v="Екатеринослав"/>
    <n v="75"/>
    <s v="Украина"/>
  </r>
  <r>
    <x v="2"/>
    <d v="2021-03-21T00:00:00"/>
    <x v="2"/>
    <s v="Водка"/>
    <s v="Беленькая"/>
    <n v="88"/>
    <s v="Россия"/>
  </r>
  <r>
    <x v="2"/>
    <d v="2021-03-21T00:00:00"/>
    <x v="1"/>
    <s v="Виски"/>
    <s v="Бруклади Рокос"/>
    <n v="86"/>
    <s v="Шотландия"/>
  </r>
  <r>
    <x v="2"/>
    <d v="2021-03-21T00:00:00"/>
    <x v="0"/>
    <s v="Виски"/>
    <s v="Букерс"/>
    <n v="73"/>
    <s v="США"/>
  </r>
  <r>
    <x v="2"/>
    <d v="2021-03-21T00:00:00"/>
    <x v="2"/>
    <s v="Ликер"/>
    <s v="Какао"/>
    <n v="192"/>
    <s v="Голландия"/>
  </r>
  <r>
    <x v="2"/>
    <d v="2021-03-21T00:00:00"/>
    <x v="1"/>
    <s v="Водка"/>
    <s v="Благофф"/>
    <n v="181"/>
    <s v="Украина"/>
  </r>
  <r>
    <x v="2"/>
    <d v="2021-03-21T00:00:00"/>
    <x v="0"/>
    <s v="Коньяк"/>
    <s v="Дор Легенд"/>
    <n v="97"/>
    <s v="Франция"/>
  </r>
  <r>
    <x v="2"/>
    <d v="2021-03-21T00:00:00"/>
    <x v="1"/>
    <s v="Виски"/>
    <s v="Джим Бим"/>
    <n v="158"/>
    <s v="США"/>
  </r>
  <r>
    <x v="2"/>
    <d v="2021-03-21T00:00:00"/>
    <x v="0"/>
    <s v="Водка"/>
    <s v="Абсолют Цитрон"/>
    <n v="184"/>
    <s v="Швеция"/>
  </r>
  <r>
    <x v="2"/>
    <d v="2021-03-21T00:00:00"/>
    <x v="2"/>
    <s v="Водка"/>
    <s v="Немирофф"/>
    <n v="192"/>
    <s v="Украина"/>
  </r>
  <r>
    <x v="2"/>
    <d v="2021-03-21T00:00:00"/>
    <x v="1"/>
    <s v="Водка"/>
    <s v="Медовая"/>
    <n v="74"/>
    <s v="Украина"/>
  </r>
  <r>
    <x v="2"/>
    <d v="2021-03-22T00:00:00"/>
    <x v="3"/>
    <s v="Виски"/>
    <s v="Бушмилс"/>
    <n v="63"/>
    <s v="Ирландия"/>
  </r>
  <r>
    <x v="2"/>
    <d v="2021-03-22T00:00:00"/>
    <x v="0"/>
    <s v="Виски"/>
    <s v="Грин Спот"/>
    <n v="142"/>
    <s v="Ирландия"/>
  </r>
  <r>
    <x v="2"/>
    <d v="2021-03-22T00:00:00"/>
    <x v="1"/>
    <s v="Ликер"/>
    <s v="Соренто"/>
    <n v="114"/>
    <s v="Италия"/>
  </r>
  <r>
    <x v="2"/>
    <d v="2021-03-22T00:00:00"/>
    <x v="2"/>
    <s v="Водка"/>
    <s v="Хортица"/>
    <n v="108"/>
    <s v="Украина"/>
  </r>
  <r>
    <x v="2"/>
    <d v="2021-03-22T00:00:00"/>
    <x v="0"/>
    <s v="Виски"/>
    <s v="Кентукки"/>
    <n v="80"/>
    <s v="США"/>
  </r>
  <r>
    <x v="2"/>
    <d v="2021-03-22T00:00:00"/>
    <x v="1"/>
    <s v="Виски"/>
    <s v="Букерс"/>
    <n v="125"/>
    <s v="США"/>
  </r>
  <r>
    <x v="2"/>
    <d v="2021-03-22T00:00:00"/>
    <x v="0"/>
    <s v="Водка"/>
    <s v="Аврора"/>
    <n v="183"/>
    <s v="Россия"/>
  </r>
  <r>
    <x v="2"/>
    <d v="2021-03-22T00:00:00"/>
    <x v="0"/>
    <s v="Водка"/>
    <s v="Абсолют Мандарин"/>
    <n v="165"/>
    <s v="Швеция"/>
  </r>
  <r>
    <x v="2"/>
    <d v="2021-03-22T00:00:00"/>
    <x v="0"/>
    <s v="Виски"/>
    <s v="Кентукки"/>
    <n v="196"/>
    <s v="США"/>
  </r>
  <r>
    <x v="2"/>
    <d v="2021-03-22T00:00:00"/>
    <x v="0"/>
    <s v="Ликер"/>
    <s v="Соренто"/>
    <n v="50"/>
    <s v="Италия"/>
  </r>
  <r>
    <x v="2"/>
    <d v="2021-03-22T00:00:00"/>
    <x v="0"/>
    <s v="Ликер"/>
    <s v="Вишневый"/>
    <n v="74"/>
    <s v="Голландия"/>
  </r>
  <r>
    <x v="2"/>
    <d v="2021-03-22T00:00:00"/>
    <x v="0"/>
    <s v="Ликер"/>
    <s v="Банановый"/>
    <n v="143"/>
    <s v="Голландия"/>
  </r>
  <r>
    <x v="2"/>
    <d v="2021-03-22T00:00:00"/>
    <x v="0"/>
    <s v="Ликер"/>
    <s v="Кокосовый"/>
    <n v="152"/>
    <s v="Голландия"/>
  </r>
  <r>
    <x v="2"/>
    <d v="2021-03-22T00:00:00"/>
    <x v="0"/>
    <s v="Водка"/>
    <s v="Мягков"/>
    <n v="148"/>
    <s v="Россия"/>
  </r>
  <r>
    <x v="2"/>
    <d v="2021-03-22T00:00:00"/>
    <x v="3"/>
    <s v="Водка"/>
    <s v="Хортица"/>
    <n v="174"/>
    <s v="Украина"/>
  </r>
  <r>
    <x v="2"/>
    <d v="2021-03-22T00:00:00"/>
    <x v="3"/>
    <s v="Виски"/>
    <s v="Джим Бим"/>
    <n v="145"/>
    <s v="США"/>
  </r>
  <r>
    <x v="2"/>
    <d v="2021-03-22T00:00:00"/>
    <x v="2"/>
    <s v="Виски"/>
    <s v="Святой Патрик"/>
    <n v="38"/>
    <s v="Ирландия"/>
  </r>
  <r>
    <x v="2"/>
    <d v="2021-03-22T00:00:00"/>
    <x v="1"/>
    <s v="Коньяк"/>
    <s v="Золотые купола"/>
    <n v="2"/>
    <s v="Россия"/>
  </r>
  <r>
    <x v="2"/>
    <d v="2021-03-22T00:00:00"/>
    <x v="0"/>
    <s v="Водка"/>
    <s v="Украинская пшеница"/>
    <n v="54"/>
    <s v="Украина"/>
  </r>
  <r>
    <x v="2"/>
    <d v="2021-03-22T00:00:00"/>
    <x v="0"/>
    <s v="Коньяк"/>
    <s v="Дор Легенд"/>
    <n v="36"/>
    <s v="Франция"/>
  </r>
  <r>
    <x v="2"/>
    <d v="2021-03-22T00:00:00"/>
    <x v="3"/>
    <s v="Коньяк"/>
    <s v="Готье"/>
    <n v="166"/>
    <s v="Франция"/>
  </r>
  <r>
    <x v="2"/>
    <d v="2021-03-22T00:00:00"/>
    <x v="1"/>
    <s v="Коньяк"/>
    <s v="Васпуракан"/>
    <n v="9"/>
    <s v="Армения"/>
  </r>
  <r>
    <x v="2"/>
    <d v="2021-03-22T00:00:00"/>
    <x v="1"/>
    <s v="Виски"/>
    <s v="Джек Дениелс"/>
    <n v="185"/>
    <s v="США"/>
  </r>
  <r>
    <x v="2"/>
    <d v="2021-03-22T00:00:00"/>
    <x v="1"/>
    <s v="Виски"/>
    <s v="Джим Бим"/>
    <n v="41"/>
    <s v="США"/>
  </r>
  <r>
    <x v="2"/>
    <d v="2021-03-22T00:00:00"/>
    <x v="0"/>
    <s v="Коньяк"/>
    <s v="Бержерак"/>
    <n v="198"/>
    <s v="Россия"/>
  </r>
  <r>
    <x v="2"/>
    <d v="2021-03-23T00:00:00"/>
    <x v="2"/>
    <s v="Виски"/>
    <s v="Джек Дениелс"/>
    <n v="62"/>
    <s v="США"/>
  </r>
  <r>
    <x v="2"/>
    <d v="2021-03-23T00:00:00"/>
    <x v="3"/>
    <s v="Ликер"/>
    <s v="Вишневый"/>
    <n v="81"/>
    <s v="Голландия"/>
  </r>
  <r>
    <x v="2"/>
    <d v="2021-03-23T00:00:00"/>
    <x v="2"/>
    <s v="Виски"/>
    <s v="Канадиан"/>
    <n v="44"/>
    <s v="США"/>
  </r>
  <r>
    <x v="2"/>
    <d v="2021-03-23T00:00:00"/>
    <x v="2"/>
    <s v="Коньяк"/>
    <s v="Дор Легенд"/>
    <n v="29"/>
    <s v="Франция"/>
  </r>
  <r>
    <x v="2"/>
    <d v="2021-03-23T00:00:00"/>
    <x v="2"/>
    <s v="Ликер"/>
    <s v="Абрикосовый"/>
    <n v="129"/>
    <s v="Голландия"/>
  </r>
  <r>
    <x v="2"/>
    <d v="2021-03-23T00:00:00"/>
    <x v="3"/>
    <s v="Коньяк"/>
    <s v="Ахтамар"/>
    <n v="30"/>
    <s v="Армения"/>
  </r>
  <r>
    <x v="2"/>
    <d v="2021-03-23T00:00:00"/>
    <x v="2"/>
    <s v="Коньяк"/>
    <s v="Отборный"/>
    <n v="12"/>
    <s v="Армения"/>
  </r>
  <r>
    <x v="2"/>
    <d v="2021-03-23T00:00:00"/>
    <x v="3"/>
    <s v="Водка"/>
    <s v="Немирофф"/>
    <n v="122"/>
    <s v="Украина"/>
  </r>
  <r>
    <x v="2"/>
    <d v="2021-03-23T00:00:00"/>
    <x v="0"/>
    <s v="Коньяк"/>
    <s v="Отборный"/>
    <n v="110"/>
    <s v="Армения"/>
  </r>
  <r>
    <x v="2"/>
    <d v="2021-03-23T00:00:00"/>
    <x v="1"/>
    <s v="Коньяк"/>
    <s v="Делямэн"/>
    <n v="72"/>
    <s v="Франция"/>
  </r>
  <r>
    <x v="2"/>
    <d v="2021-03-23T00:00:00"/>
    <x v="3"/>
    <s v="Водка"/>
    <s v="Медовая"/>
    <n v="7"/>
    <s v="Украина"/>
  </r>
  <r>
    <x v="2"/>
    <d v="2021-03-23T00:00:00"/>
    <x v="1"/>
    <s v="Коньяк"/>
    <s v="Отборный"/>
    <n v="172"/>
    <s v="Армения"/>
  </r>
  <r>
    <x v="2"/>
    <d v="2021-03-23T00:00:00"/>
    <x v="1"/>
    <s v="Виски"/>
    <s v="Кентукки"/>
    <n v="88"/>
    <s v="США"/>
  </r>
  <r>
    <x v="2"/>
    <d v="2021-03-23T00:00:00"/>
    <x v="3"/>
    <s v="Виски"/>
    <s v="Кентукки"/>
    <n v="115"/>
    <s v="США"/>
  </r>
  <r>
    <x v="2"/>
    <d v="2021-03-23T00:00:00"/>
    <x v="0"/>
    <s v="Водка"/>
    <s v="Славянская"/>
    <n v="168"/>
    <s v="Россия"/>
  </r>
  <r>
    <x v="2"/>
    <d v="2021-03-23T00:00:00"/>
    <x v="0"/>
    <s v="Ликер"/>
    <s v="Лимончелло"/>
    <n v="177"/>
    <s v="Италия"/>
  </r>
  <r>
    <x v="2"/>
    <d v="2021-03-23T00:00:00"/>
    <x v="0"/>
    <s v="Виски"/>
    <s v="Бруклади Рокос"/>
    <n v="177"/>
    <s v="Шотландия"/>
  </r>
  <r>
    <x v="2"/>
    <d v="2021-03-23T00:00:00"/>
    <x v="0"/>
    <s v="Виски"/>
    <s v="Джим Бим"/>
    <n v="129"/>
    <s v="США"/>
  </r>
  <r>
    <x v="2"/>
    <d v="2021-03-23T00:00:00"/>
    <x v="3"/>
    <s v="Водка"/>
    <s v="Русский лед"/>
    <n v="114"/>
    <s v="Россия"/>
  </r>
  <r>
    <x v="2"/>
    <d v="2021-03-23T00:00:00"/>
    <x v="0"/>
    <s v="Виски"/>
    <s v="Джек Дениелс"/>
    <n v="74"/>
    <s v="США"/>
  </r>
  <r>
    <x v="2"/>
    <d v="2021-03-23T00:00:00"/>
    <x v="2"/>
    <s v="Ликер"/>
    <s v="Кокосовый"/>
    <n v="183"/>
    <s v="Голландия"/>
  </r>
  <r>
    <x v="2"/>
    <d v="2021-03-23T00:00:00"/>
    <x v="2"/>
    <s v="Коньяк"/>
    <s v="Ной Араспел"/>
    <n v="104"/>
    <s v="Армения"/>
  </r>
  <r>
    <x v="2"/>
    <d v="2021-03-24T00:00:00"/>
    <x v="3"/>
    <s v="Коньяк"/>
    <s v="Готье"/>
    <n v="166"/>
    <s v="Франция"/>
  </r>
  <r>
    <x v="2"/>
    <d v="2021-03-24T00:00:00"/>
    <x v="3"/>
    <s v="Ликер"/>
    <s v="Драмбуи"/>
    <n v="106"/>
    <s v="Великобритания"/>
  </r>
  <r>
    <x v="2"/>
    <d v="2021-03-24T00:00:00"/>
    <x v="2"/>
    <s v="Ликер"/>
    <s v="Джандуйа Шоколадный "/>
    <n v="43"/>
    <s v="Италия"/>
  </r>
  <r>
    <x v="2"/>
    <d v="2021-03-24T00:00:00"/>
    <x v="0"/>
    <s v="Виски"/>
    <s v="Джемесон"/>
    <n v="140"/>
    <s v="Ирландия"/>
  </r>
  <r>
    <x v="2"/>
    <d v="2021-03-24T00:00:00"/>
    <x v="3"/>
    <s v="Виски"/>
    <s v="Бруклади Рокос"/>
    <n v="88"/>
    <s v="Шотландия"/>
  </r>
  <r>
    <x v="2"/>
    <d v="2021-03-24T00:00:00"/>
    <x v="2"/>
    <s v="Коньяк"/>
    <s v="Ной Араспел"/>
    <n v="88"/>
    <s v="Армения"/>
  </r>
  <r>
    <x v="2"/>
    <d v="2021-03-24T00:00:00"/>
    <x v="1"/>
    <s v="Водка"/>
    <s v="Славянская"/>
    <n v="130"/>
    <s v="Россия"/>
  </r>
  <r>
    <x v="2"/>
    <d v="2021-03-24T00:00:00"/>
    <x v="3"/>
    <s v="Ликер"/>
    <s v="Вишневый"/>
    <n v="123"/>
    <s v="Голландия"/>
  </r>
  <r>
    <x v="2"/>
    <d v="2021-03-24T00:00:00"/>
    <x v="0"/>
    <s v="Виски"/>
    <s v="Грин Спот"/>
    <n v="167"/>
    <s v="Ирландия"/>
  </r>
  <r>
    <x v="2"/>
    <d v="2021-03-24T00:00:00"/>
    <x v="0"/>
    <s v="Коньяк"/>
    <s v="Герард"/>
    <n v="151"/>
    <s v="Армения"/>
  </r>
  <r>
    <x v="2"/>
    <d v="2021-03-24T00:00:00"/>
    <x v="3"/>
    <s v="Виски"/>
    <s v="Канадиан"/>
    <n v="10"/>
    <s v="США"/>
  </r>
  <r>
    <x v="2"/>
    <d v="2021-03-24T00:00:00"/>
    <x v="1"/>
    <s v="Виски"/>
    <s v="Джемесон"/>
    <n v="117"/>
    <s v="Ирландия"/>
  </r>
  <r>
    <x v="2"/>
    <d v="2021-03-24T00:00:00"/>
    <x v="1"/>
    <s v="Виски"/>
    <s v="Бруклади Рокос"/>
    <n v="49"/>
    <s v="Шотландия"/>
  </r>
  <r>
    <x v="2"/>
    <d v="2021-03-24T00:00:00"/>
    <x v="2"/>
    <s v="Ликер"/>
    <s v="Абрикосовый"/>
    <n v="128"/>
    <s v="Голландия"/>
  </r>
  <r>
    <x v="2"/>
    <d v="2021-03-24T00:00:00"/>
    <x v="1"/>
    <s v="Водка"/>
    <s v="Абсолют Мандарин"/>
    <n v="77"/>
    <s v="Швеция"/>
  </r>
  <r>
    <x v="2"/>
    <d v="2021-03-25T00:00:00"/>
    <x v="3"/>
    <s v="Коньяк"/>
    <s v="Ахтамар"/>
    <n v="83"/>
    <s v="Армения"/>
  </r>
  <r>
    <x v="2"/>
    <d v="2021-03-25T00:00:00"/>
    <x v="2"/>
    <s v="Коньяк"/>
    <s v="Васпуракан"/>
    <n v="151"/>
    <s v="Армения"/>
  </r>
  <r>
    <x v="2"/>
    <d v="2021-03-25T00:00:00"/>
    <x v="3"/>
    <s v="Коньяк"/>
    <s v="Дор Голд"/>
    <n v="20"/>
    <s v="Франция"/>
  </r>
  <r>
    <x v="2"/>
    <d v="2021-03-25T00:00:00"/>
    <x v="3"/>
    <s v="Ликер"/>
    <s v="Драмбуи"/>
    <n v="11"/>
    <s v="Великобритания"/>
  </r>
  <r>
    <x v="2"/>
    <d v="2021-03-25T00:00:00"/>
    <x v="1"/>
    <s v="Виски"/>
    <s v="Гленморанджи"/>
    <n v="71"/>
    <s v="Шотландия"/>
  </r>
  <r>
    <x v="2"/>
    <d v="2021-03-25T00:00:00"/>
    <x v="2"/>
    <s v="Коньяк"/>
    <s v="Делямэн"/>
    <n v="188"/>
    <s v="Франция"/>
  </r>
  <r>
    <x v="2"/>
    <d v="2021-03-25T00:00:00"/>
    <x v="0"/>
    <s v="Ликер"/>
    <s v="Кокосовый"/>
    <n v="9"/>
    <s v="Голландия"/>
  </r>
  <r>
    <x v="2"/>
    <d v="2021-03-25T00:00:00"/>
    <x v="0"/>
    <s v="Ликер"/>
    <s v="Джандуйа Шоколадный "/>
    <n v="79"/>
    <s v="Италия"/>
  </r>
  <r>
    <x v="2"/>
    <d v="2021-03-25T00:00:00"/>
    <x v="1"/>
    <s v="Водка"/>
    <s v="Русский стандарт"/>
    <n v="112"/>
    <s v="Россия"/>
  </r>
  <r>
    <x v="2"/>
    <d v="2021-03-25T00:00:00"/>
    <x v="3"/>
    <s v="Коньяк"/>
    <s v="Бержерак"/>
    <n v="140"/>
    <s v="Россия"/>
  </r>
  <r>
    <x v="2"/>
    <d v="2021-03-25T00:00:00"/>
    <x v="3"/>
    <s v="Водка"/>
    <s v="Мягков"/>
    <n v="172"/>
    <s v="Россия"/>
  </r>
  <r>
    <x v="2"/>
    <d v="2021-03-25T00:00:00"/>
    <x v="0"/>
    <s v="Коньяк"/>
    <s v="Бержерак"/>
    <n v="166"/>
    <s v="Россия"/>
  </r>
  <r>
    <x v="2"/>
    <d v="2021-03-25T00:00:00"/>
    <x v="2"/>
    <s v="Коньяк"/>
    <s v="Золотые купола"/>
    <n v="65"/>
    <s v="Россия"/>
  </r>
  <r>
    <x v="2"/>
    <d v="2021-03-26T00:00:00"/>
    <x v="2"/>
    <s v="Виски"/>
    <s v="Бушмилс"/>
    <n v="55"/>
    <s v="Ирландия"/>
  </r>
  <r>
    <x v="2"/>
    <d v="2021-03-26T00:00:00"/>
    <x v="0"/>
    <s v="Ликер"/>
    <s v="Лимончелло"/>
    <n v="80"/>
    <s v="Италия"/>
  </r>
  <r>
    <x v="2"/>
    <d v="2021-03-26T00:00:00"/>
    <x v="0"/>
    <s v="Коньяк"/>
    <s v="Делямэн"/>
    <n v="112"/>
    <s v="Франция"/>
  </r>
  <r>
    <x v="2"/>
    <d v="2021-03-26T00:00:00"/>
    <x v="2"/>
    <s v="Виски"/>
    <s v="Кентукки"/>
    <n v="174"/>
    <s v="США"/>
  </r>
  <r>
    <x v="2"/>
    <d v="2021-03-26T00:00:00"/>
    <x v="3"/>
    <s v="Водка"/>
    <s v="Мягков"/>
    <n v="7"/>
    <s v="Россия"/>
  </r>
  <r>
    <x v="2"/>
    <d v="2021-03-26T00:00:00"/>
    <x v="2"/>
    <s v="Коньяк"/>
    <s v="Делямэн"/>
    <n v="61"/>
    <s v="Франция"/>
  </r>
  <r>
    <x v="2"/>
    <d v="2021-03-26T00:00:00"/>
    <x v="0"/>
    <s v="Водка"/>
    <s v="Беленькая"/>
    <n v="97"/>
    <s v="Россия"/>
  </r>
  <r>
    <x v="2"/>
    <d v="2021-03-26T00:00:00"/>
    <x v="3"/>
    <s v="Виски"/>
    <s v="Гленморанджи"/>
    <n v="9"/>
    <s v="Шотландия"/>
  </r>
  <r>
    <x v="2"/>
    <d v="2021-03-26T00:00:00"/>
    <x v="0"/>
    <s v="Водка"/>
    <s v="Аврора"/>
    <n v="132"/>
    <s v="Россия"/>
  </r>
  <r>
    <x v="2"/>
    <d v="2021-03-26T00:00:00"/>
    <x v="0"/>
    <s v="Водка"/>
    <s v="Екатеринослав"/>
    <n v="164"/>
    <s v="Украина"/>
  </r>
  <r>
    <x v="2"/>
    <d v="2021-03-26T00:00:00"/>
    <x v="0"/>
    <s v="Водка"/>
    <s v="Немирофф"/>
    <n v="76"/>
    <s v="Украина"/>
  </r>
  <r>
    <x v="2"/>
    <d v="2021-03-26T00:00:00"/>
    <x v="3"/>
    <s v="Ликер"/>
    <s v="Соренто"/>
    <n v="196"/>
    <s v="Италия"/>
  </r>
  <r>
    <x v="2"/>
    <d v="2021-03-27T00:00:00"/>
    <x v="1"/>
    <s v="Виски"/>
    <s v="Джек Дениелс"/>
    <n v="145"/>
    <s v="США"/>
  </r>
  <r>
    <x v="2"/>
    <d v="2021-03-27T00:00:00"/>
    <x v="3"/>
    <s v="Водка"/>
    <s v="Хортица"/>
    <n v="58"/>
    <s v="Украина"/>
  </r>
  <r>
    <x v="2"/>
    <d v="2021-03-27T00:00:00"/>
    <x v="0"/>
    <s v="Ликер"/>
    <s v="Малибу"/>
    <n v="142"/>
    <s v="Великобритания"/>
  </r>
  <r>
    <x v="2"/>
    <d v="2021-03-27T00:00:00"/>
    <x v="2"/>
    <s v="Виски"/>
    <s v="Кентукки"/>
    <n v="58"/>
    <s v="США"/>
  </r>
  <r>
    <x v="2"/>
    <d v="2021-03-27T00:00:00"/>
    <x v="2"/>
    <s v="Коньяк"/>
    <s v="Арарат"/>
    <n v="99"/>
    <s v="Армения"/>
  </r>
  <r>
    <x v="2"/>
    <d v="2021-03-27T00:00:00"/>
    <x v="0"/>
    <s v="Ликер"/>
    <s v="Банановый"/>
    <n v="117"/>
    <s v="Голландия"/>
  </r>
  <r>
    <x v="2"/>
    <d v="2021-03-27T00:00:00"/>
    <x v="1"/>
    <s v="Водка"/>
    <s v="Благофф"/>
    <n v="16"/>
    <s v="Украина"/>
  </r>
  <r>
    <x v="2"/>
    <d v="2021-03-27T00:00:00"/>
    <x v="2"/>
    <s v="Ликер"/>
    <s v="Кокосовый"/>
    <n v="146"/>
    <s v="Голландия"/>
  </r>
  <r>
    <x v="2"/>
    <d v="2021-03-27T00:00:00"/>
    <x v="0"/>
    <s v="Коньяк"/>
    <s v="Старый город"/>
    <n v="126"/>
    <s v="Россия"/>
  </r>
  <r>
    <x v="2"/>
    <d v="2021-03-27T00:00:00"/>
    <x v="0"/>
    <s v="Водка"/>
    <s v="Славянская"/>
    <n v="167"/>
    <s v="Россия"/>
  </r>
  <r>
    <x v="2"/>
    <d v="2021-03-27T00:00:00"/>
    <x v="3"/>
    <s v="Коньяк"/>
    <s v="Бержерак"/>
    <n v="184"/>
    <s v="Россия"/>
  </r>
  <r>
    <x v="2"/>
    <d v="2021-03-28T00:00:00"/>
    <x v="3"/>
    <s v="Коньяк"/>
    <s v="Демидов"/>
    <n v="26"/>
    <s v="Россия"/>
  </r>
  <r>
    <x v="2"/>
    <d v="2021-03-28T00:00:00"/>
    <x v="2"/>
    <s v="Водка"/>
    <s v="Хортица"/>
    <n v="154"/>
    <s v="Украина"/>
  </r>
  <r>
    <x v="2"/>
    <d v="2021-03-28T00:00:00"/>
    <x v="3"/>
    <s v="Коньяк"/>
    <s v="Ной Араспел"/>
    <n v="185"/>
    <s v="Армения"/>
  </r>
  <r>
    <x v="2"/>
    <d v="2021-03-28T00:00:00"/>
    <x v="1"/>
    <s v="Виски"/>
    <s v="Вудфорд"/>
    <n v="13"/>
    <s v="США"/>
  </r>
  <r>
    <x v="2"/>
    <d v="2021-03-28T00:00:00"/>
    <x v="3"/>
    <s v="Виски"/>
    <s v="Бушмилс"/>
    <n v="48"/>
    <s v="Ирландия"/>
  </r>
  <r>
    <x v="2"/>
    <d v="2021-03-28T00:00:00"/>
    <x v="2"/>
    <s v="Виски"/>
    <s v="Вудфорд"/>
    <n v="113"/>
    <s v="США"/>
  </r>
  <r>
    <x v="2"/>
    <d v="2021-03-28T00:00:00"/>
    <x v="2"/>
    <s v="Коньяк"/>
    <s v="Ахтамар"/>
    <n v="95"/>
    <s v="Армения"/>
  </r>
  <r>
    <x v="2"/>
    <d v="2021-03-29T00:00:00"/>
    <x v="0"/>
    <s v="Виски"/>
    <s v="Букерс"/>
    <n v="91"/>
    <s v="США"/>
  </r>
  <r>
    <x v="2"/>
    <d v="2021-03-29T00:00:00"/>
    <x v="1"/>
    <s v="Водка"/>
    <s v="Хортица"/>
    <n v="104"/>
    <s v="Украина"/>
  </r>
  <r>
    <x v="2"/>
    <d v="2021-03-29T00:00:00"/>
    <x v="3"/>
    <s v="Коньяк"/>
    <s v="Старый город"/>
    <n v="173"/>
    <s v="Россия"/>
  </r>
  <r>
    <x v="2"/>
    <d v="2021-03-29T00:00:00"/>
    <x v="2"/>
    <s v="Коньяк"/>
    <s v="Жан Фийу"/>
    <n v="28"/>
    <s v="Франция"/>
  </r>
  <r>
    <x v="2"/>
    <d v="2021-03-29T00:00:00"/>
    <x v="3"/>
    <s v="Водка"/>
    <s v="Аврора"/>
    <n v="177"/>
    <s v="Россия"/>
  </r>
  <r>
    <x v="2"/>
    <d v="2021-03-29T00:00:00"/>
    <x v="3"/>
    <s v="Коньяк"/>
    <s v="Жан Фийу"/>
    <n v="1"/>
    <s v="Франция"/>
  </r>
  <r>
    <x v="2"/>
    <d v="2021-03-29T00:00:00"/>
    <x v="2"/>
    <s v="Ликер"/>
    <s v="Самбука Ди Канале "/>
    <n v="141"/>
    <s v="Италия"/>
  </r>
  <r>
    <x v="2"/>
    <d v="2021-03-29T00:00:00"/>
    <x v="3"/>
    <s v="Виски"/>
    <s v="Джонни Уокер"/>
    <n v="95"/>
    <s v="Шотландия"/>
  </r>
  <r>
    <x v="2"/>
    <d v="2021-03-29T00:00:00"/>
    <x v="0"/>
    <s v="Ликер"/>
    <s v="Вишневый"/>
    <n v="15"/>
    <s v="Голландия"/>
  </r>
  <r>
    <x v="2"/>
    <d v="2021-03-29T00:00:00"/>
    <x v="2"/>
    <s v="Виски"/>
    <s v="Джемесон"/>
    <n v="70"/>
    <s v="Ирландия"/>
  </r>
  <r>
    <x v="2"/>
    <d v="2021-03-29T00:00:00"/>
    <x v="3"/>
    <s v="Коньяк"/>
    <s v="Дор Легенд"/>
    <n v="31"/>
    <s v="Франция"/>
  </r>
  <r>
    <x v="2"/>
    <d v="2021-03-29T00:00:00"/>
    <x v="2"/>
    <s v="Виски"/>
    <s v="Вудфорд"/>
    <n v="142"/>
    <s v="США"/>
  </r>
  <r>
    <x v="2"/>
    <d v="2021-03-29T00:00:00"/>
    <x v="3"/>
    <s v="Водка"/>
    <s v="Украинская пшеница"/>
    <n v="58"/>
    <s v="Украина"/>
  </r>
  <r>
    <x v="2"/>
    <d v="2021-03-29T00:00:00"/>
    <x v="1"/>
    <s v="Коньяк"/>
    <s v="Жан Фийу"/>
    <n v="91"/>
    <s v="Франция"/>
  </r>
  <r>
    <x v="2"/>
    <d v="2021-03-29T00:00:00"/>
    <x v="0"/>
    <s v="Виски"/>
    <s v="Джим Бим"/>
    <n v="95"/>
    <s v="США"/>
  </r>
  <r>
    <x v="2"/>
    <d v="2021-03-29T00:00:00"/>
    <x v="3"/>
    <s v="Водка"/>
    <s v="Медовая"/>
    <n v="90"/>
    <s v="Украина"/>
  </r>
  <r>
    <x v="2"/>
    <d v="2021-03-30T00:00:00"/>
    <x v="0"/>
    <s v="Водка"/>
    <s v="Абсолют Цитрон"/>
    <n v="28"/>
    <s v="Швеция"/>
  </r>
  <r>
    <x v="2"/>
    <d v="2021-03-30T00:00:00"/>
    <x v="2"/>
    <s v="Водка"/>
    <s v="Медовая"/>
    <n v="140"/>
    <s v="Украина"/>
  </r>
  <r>
    <x v="2"/>
    <d v="2021-03-30T00:00:00"/>
    <x v="3"/>
    <s v="Виски"/>
    <s v="Бруклади Рокос"/>
    <n v="176"/>
    <s v="Шотландия"/>
  </r>
  <r>
    <x v="2"/>
    <d v="2021-03-30T00:00:00"/>
    <x v="1"/>
    <s v="Виски"/>
    <s v="Бруклади Рокос"/>
    <n v="180"/>
    <s v="Шотландия"/>
  </r>
  <r>
    <x v="2"/>
    <d v="2021-03-30T00:00:00"/>
    <x v="3"/>
    <s v="Коньяк"/>
    <s v="Герард"/>
    <n v="23"/>
    <s v="Армения"/>
  </r>
  <r>
    <x v="2"/>
    <d v="2021-03-30T00:00:00"/>
    <x v="2"/>
    <s v="Водка"/>
    <s v="Украинская пшеница"/>
    <n v="81"/>
    <s v="Украина"/>
  </r>
  <r>
    <x v="2"/>
    <d v="2021-03-30T00:00:00"/>
    <x v="1"/>
    <s v="Виски"/>
    <s v="Джим Бим"/>
    <n v="168"/>
    <s v="США"/>
  </r>
  <r>
    <x v="2"/>
    <d v="2021-03-30T00:00:00"/>
    <x v="1"/>
    <s v="Водка"/>
    <s v="Украинская пшеница"/>
    <n v="120"/>
    <s v="Украина"/>
  </r>
  <r>
    <x v="2"/>
    <d v="2021-03-30T00:00:00"/>
    <x v="2"/>
    <s v="Ликер"/>
    <s v="Джандуйа Шоколадный "/>
    <n v="16"/>
    <s v="Италия"/>
  </r>
  <r>
    <x v="2"/>
    <d v="2021-03-30T00:00:00"/>
    <x v="3"/>
    <s v="Водка"/>
    <s v="Славянская"/>
    <n v="138"/>
    <s v="Россия"/>
  </r>
  <r>
    <x v="2"/>
    <d v="2021-03-30T00:00:00"/>
    <x v="3"/>
    <s v="Коньяк"/>
    <s v="Арарат"/>
    <n v="134"/>
    <s v="Армения"/>
  </r>
  <r>
    <x v="2"/>
    <d v="2021-03-31T00:00:00"/>
    <x v="2"/>
    <s v="Коньяк"/>
    <s v="Ахтамар"/>
    <n v="66"/>
    <s v="Армения"/>
  </r>
  <r>
    <x v="2"/>
    <d v="2021-03-31T00:00:00"/>
    <x v="2"/>
    <s v="Водка"/>
    <s v="Славянская"/>
    <n v="164"/>
    <s v="Россия"/>
  </r>
  <r>
    <x v="2"/>
    <d v="2021-03-31T00:00:00"/>
    <x v="2"/>
    <s v="Коньяк"/>
    <s v="Золотые купола"/>
    <n v="137"/>
    <s v="Россия"/>
  </r>
  <r>
    <x v="2"/>
    <d v="2021-03-31T00:00:00"/>
    <x v="3"/>
    <s v="Ликер"/>
    <s v="Лимончелло"/>
    <n v="55"/>
    <s v="Италия"/>
  </r>
  <r>
    <x v="2"/>
    <d v="2021-03-31T00:00:00"/>
    <x v="3"/>
    <s v="Виски"/>
    <s v="Вудфорд"/>
    <n v="80"/>
    <s v="США"/>
  </r>
  <r>
    <x v="2"/>
    <d v="2021-03-31T00:00:00"/>
    <x v="1"/>
    <s v="Ликер"/>
    <s v="Абрикосовый"/>
    <n v="168"/>
    <s v="Голландия"/>
  </r>
  <r>
    <x v="2"/>
    <d v="2021-03-31T00:00:00"/>
    <x v="2"/>
    <s v="Водка"/>
    <s v="Беленькая"/>
    <n v="12"/>
    <s v="Россия"/>
  </r>
  <r>
    <x v="2"/>
    <d v="2021-03-31T00:00:00"/>
    <x v="3"/>
    <s v="Водка"/>
    <s v="Украинская пшеница"/>
    <n v="129"/>
    <s v="Украина"/>
  </r>
  <r>
    <x v="2"/>
    <d v="2021-03-31T00:00:00"/>
    <x v="0"/>
    <s v="Коньяк"/>
    <s v="Герард"/>
    <n v="45"/>
    <s v="Армения"/>
  </r>
  <r>
    <x v="2"/>
    <d v="2021-03-31T00:00:00"/>
    <x v="3"/>
    <s v="Коньяк"/>
    <s v="Старый город"/>
    <n v="17"/>
    <s v="Россия"/>
  </r>
  <r>
    <x v="2"/>
    <d v="2021-03-31T00:00:00"/>
    <x v="1"/>
    <s v="Виски"/>
    <s v="Аберлуа"/>
    <n v="82"/>
    <s v="Шотландия"/>
  </r>
  <r>
    <x v="2"/>
    <d v="2021-03-31T00:00:00"/>
    <x v="0"/>
    <s v="Водка"/>
    <s v="Абсолют Мандарин"/>
    <n v="28"/>
    <s v="Швеция"/>
  </r>
  <r>
    <x v="3"/>
    <d v="2021-04-01T00:00:00"/>
    <x v="2"/>
    <s v="Водка"/>
    <s v="Мягков"/>
    <n v="194"/>
    <s v="Россия"/>
  </r>
  <r>
    <x v="3"/>
    <d v="2021-04-01T00:00:00"/>
    <x v="0"/>
    <s v="Водка"/>
    <s v="Русский стандарт"/>
    <n v="185"/>
    <s v="Россия"/>
  </r>
  <r>
    <x v="3"/>
    <d v="2021-04-01T00:00:00"/>
    <x v="2"/>
    <s v="Ликер"/>
    <s v="Драмбуи"/>
    <n v="173"/>
    <s v="Великобритания"/>
  </r>
  <r>
    <x v="3"/>
    <d v="2021-04-01T00:00:00"/>
    <x v="0"/>
    <s v="Коньяк"/>
    <s v="Старый город"/>
    <n v="2"/>
    <s v="Россия"/>
  </r>
  <r>
    <x v="3"/>
    <d v="2021-04-01T00:00:00"/>
    <x v="3"/>
    <s v="Виски"/>
    <s v="Кентукки"/>
    <n v="38"/>
    <s v="США"/>
  </r>
  <r>
    <x v="3"/>
    <d v="2021-04-01T00:00:00"/>
    <x v="2"/>
    <s v="Водка"/>
    <s v="Аврора"/>
    <n v="69"/>
    <s v="Россия"/>
  </r>
  <r>
    <x v="3"/>
    <d v="2021-04-01T00:00:00"/>
    <x v="3"/>
    <s v="Водка"/>
    <s v="Абсолют Цитрон"/>
    <n v="147"/>
    <s v="Швеция"/>
  </r>
  <r>
    <x v="3"/>
    <d v="2021-04-01T00:00:00"/>
    <x v="3"/>
    <s v="Коньяк"/>
    <s v="Бержерак"/>
    <n v="61"/>
    <s v="Россия"/>
  </r>
  <r>
    <x v="3"/>
    <d v="2021-04-01T00:00:00"/>
    <x v="2"/>
    <s v="Водка"/>
    <s v="Хортица"/>
    <n v="80"/>
    <s v="Украина"/>
  </r>
  <r>
    <x v="3"/>
    <d v="2021-04-01T00:00:00"/>
    <x v="3"/>
    <s v="Коньяк"/>
    <s v="Ахтамар"/>
    <n v="93"/>
    <s v="Армения"/>
  </r>
  <r>
    <x v="3"/>
    <d v="2021-04-01T00:00:00"/>
    <x v="0"/>
    <s v="Водка"/>
    <s v="Екатеринослав"/>
    <n v="140"/>
    <s v="Украина"/>
  </r>
  <r>
    <x v="3"/>
    <d v="2021-04-02T00:00:00"/>
    <x v="3"/>
    <s v="Водка"/>
    <s v="Абсолют Мандарин"/>
    <n v="153"/>
    <s v="Швеция"/>
  </r>
  <r>
    <x v="3"/>
    <d v="2021-04-02T00:00:00"/>
    <x v="3"/>
    <s v="Водка"/>
    <s v="Хортица"/>
    <n v="21"/>
    <s v="Украина"/>
  </r>
  <r>
    <x v="3"/>
    <d v="2021-04-02T00:00:00"/>
    <x v="3"/>
    <s v="Коньяк"/>
    <s v="Золотые купола"/>
    <n v="85"/>
    <s v="Россия"/>
  </r>
  <r>
    <x v="3"/>
    <d v="2021-04-02T00:00:00"/>
    <x v="1"/>
    <s v="Водка"/>
    <s v="Хортица"/>
    <n v="173"/>
    <s v="Украина"/>
  </r>
  <r>
    <x v="3"/>
    <d v="2021-04-02T00:00:00"/>
    <x v="0"/>
    <s v="Коньяк"/>
    <s v="Демидов"/>
    <n v="142"/>
    <s v="Россия"/>
  </r>
  <r>
    <x v="3"/>
    <d v="2021-04-02T00:00:00"/>
    <x v="2"/>
    <s v="Коньяк"/>
    <s v="Старый город"/>
    <n v="6"/>
    <s v="Россия"/>
  </r>
  <r>
    <x v="3"/>
    <d v="2021-04-02T00:00:00"/>
    <x v="3"/>
    <s v="Виски"/>
    <s v="Грин Спот"/>
    <n v="164"/>
    <s v="Ирландия"/>
  </r>
  <r>
    <x v="3"/>
    <d v="2021-04-02T00:00:00"/>
    <x v="3"/>
    <s v="Коньяк"/>
    <s v="Ахтамар"/>
    <n v="49"/>
    <s v="Армения"/>
  </r>
  <r>
    <x v="3"/>
    <d v="2021-04-02T00:00:00"/>
    <x v="2"/>
    <s v="Коньяк"/>
    <s v="Дор Голд"/>
    <n v="6"/>
    <s v="Франция"/>
  </r>
  <r>
    <x v="3"/>
    <d v="2021-04-02T00:00:00"/>
    <x v="2"/>
    <s v="Ликер"/>
    <s v="Соренто"/>
    <n v="33"/>
    <s v="Италия"/>
  </r>
  <r>
    <x v="3"/>
    <d v="2021-04-02T00:00:00"/>
    <x v="3"/>
    <s v="Водка"/>
    <s v="Украинская пшеница"/>
    <n v="124"/>
    <s v="Украина"/>
  </r>
  <r>
    <x v="3"/>
    <d v="2021-04-02T00:00:00"/>
    <x v="3"/>
    <s v="Водка"/>
    <s v="Украинская пшеница"/>
    <n v="93"/>
    <s v="Украина"/>
  </r>
  <r>
    <x v="3"/>
    <d v="2021-04-02T00:00:00"/>
    <x v="1"/>
    <s v="Ликер"/>
    <s v="Драмбуи"/>
    <n v="168"/>
    <s v="Великобритания"/>
  </r>
  <r>
    <x v="3"/>
    <d v="2021-04-03T00:00:00"/>
    <x v="2"/>
    <s v="Ликер"/>
    <s v="Абрикосовый"/>
    <n v="170"/>
    <s v="Голландия"/>
  </r>
  <r>
    <x v="3"/>
    <d v="2021-04-03T00:00:00"/>
    <x v="0"/>
    <s v="Водка"/>
    <s v="Немирофф"/>
    <n v="18"/>
    <s v="Украина"/>
  </r>
  <r>
    <x v="3"/>
    <d v="2021-04-03T00:00:00"/>
    <x v="0"/>
    <s v="Водка"/>
    <s v="Беленькая"/>
    <n v="93"/>
    <s v="Россия"/>
  </r>
  <r>
    <x v="3"/>
    <d v="2021-04-03T00:00:00"/>
    <x v="3"/>
    <s v="Коньяк"/>
    <s v="Отборный"/>
    <n v="185"/>
    <s v="Армения"/>
  </r>
  <r>
    <x v="3"/>
    <d v="2021-04-03T00:00:00"/>
    <x v="3"/>
    <s v="Ликер"/>
    <s v="Джандуйа Шоколадный "/>
    <n v="33"/>
    <s v="Италия"/>
  </r>
  <r>
    <x v="3"/>
    <d v="2021-04-03T00:00:00"/>
    <x v="0"/>
    <s v="Водка"/>
    <s v="Украинская пшеница"/>
    <n v="59"/>
    <s v="Украина"/>
  </r>
  <r>
    <x v="3"/>
    <d v="2021-04-03T00:00:00"/>
    <x v="2"/>
    <s v="Коньяк"/>
    <s v="Жан Фийу"/>
    <n v="31"/>
    <s v="Франция"/>
  </r>
  <r>
    <x v="3"/>
    <d v="2021-04-04T00:00:00"/>
    <x v="1"/>
    <s v="Ликер"/>
    <s v="Самбука Ди Канале "/>
    <n v="189"/>
    <s v="Италия"/>
  </r>
  <r>
    <x v="3"/>
    <d v="2021-04-04T00:00:00"/>
    <x v="3"/>
    <s v="Водка"/>
    <s v="Аврора"/>
    <n v="60"/>
    <s v="Россия"/>
  </r>
  <r>
    <x v="3"/>
    <d v="2021-04-04T00:00:00"/>
    <x v="0"/>
    <s v="Коньяк"/>
    <s v="Ахтамар"/>
    <n v="43"/>
    <s v="Армения"/>
  </r>
  <r>
    <x v="3"/>
    <d v="2021-04-04T00:00:00"/>
    <x v="1"/>
    <s v="Водка"/>
    <s v="Русский стандарт"/>
    <n v="112"/>
    <s v="Россия"/>
  </r>
  <r>
    <x v="3"/>
    <d v="2021-04-04T00:00:00"/>
    <x v="3"/>
    <s v="Виски"/>
    <s v="Джек Дениелс"/>
    <n v="80"/>
    <s v="США"/>
  </r>
  <r>
    <x v="3"/>
    <d v="2021-04-04T00:00:00"/>
    <x v="1"/>
    <s v="Коньяк"/>
    <s v="Ной Араспел"/>
    <n v="69"/>
    <s v="Армения"/>
  </r>
  <r>
    <x v="3"/>
    <d v="2021-04-04T00:00:00"/>
    <x v="2"/>
    <s v="Ликер"/>
    <s v="Банановый"/>
    <n v="146"/>
    <s v="Голландия"/>
  </r>
  <r>
    <x v="3"/>
    <d v="2021-04-04T00:00:00"/>
    <x v="3"/>
    <s v="Ликер"/>
    <s v="Абрикосовый"/>
    <n v="78"/>
    <s v="Голландия"/>
  </r>
  <r>
    <x v="3"/>
    <d v="2021-04-04T00:00:00"/>
    <x v="3"/>
    <s v="Виски"/>
    <s v="Вудфорд"/>
    <n v="18"/>
    <s v="США"/>
  </r>
  <r>
    <x v="3"/>
    <d v="2021-04-05T00:00:00"/>
    <x v="2"/>
    <s v="Водка"/>
    <s v="Немирофф"/>
    <n v="47"/>
    <s v="Украина"/>
  </r>
  <r>
    <x v="3"/>
    <d v="2021-04-05T00:00:00"/>
    <x v="2"/>
    <s v="Водка"/>
    <s v="Хортица"/>
    <n v="63"/>
    <s v="Украина"/>
  </r>
  <r>
    <x v="3"/>
    <d v="2021-04-05T00:00:00"/>
    <x v="1"/>
    <s v="Виски"/>
    <s v="Канадиан"/>
    <n v="90"/>
    <s v="США"/>
  </r>
  <r>
    <x v="3"/>
    <d v="2021-04-05T00:00:00"/>
    <x v="2"/>
    <s v="Виски"/>
    <s v="Бруклади Рокос"/>
    <n v="82"/>
    <s v="Шотландия"/>
  </r>
  <r>
    <x v="3"/>
    <d v="2021-04-05T00:00:00"/>
    <x v="1"/>
    <s v="Виски"/>
    <s v="Джемесон"/>
    <n v="73"/>
    <s v="Ирландия"/>
  </r>
  <r>
    <x v="3"/>
    <d v="2021-04-05T00:00:00"/>
    <x v="3"/>
    <s v="Водка"/>
    <s v="Абсолют Мандарин"/>
    <n v="52"/>
    <s v="Швеция"/>
  </r>
  <r>
    <x v="3"/>
    <d v="2021-04-05T00:00:00"/>
    <x v="2"/>
    <s v="Водка"/>
    <s v="Хортица"/>
    <n v="28"/>
    <s v="Украина"/>
  </r>
  <r>
    <x v="3"/>
    <d v="2021-04-05T00:00:00"/>
    <x v="0"/>
    <s v="Водка"/>
    <s v="Хортица"/>
    <n v="53"/>
    <s v="Украина"/>
  </r>
  <r>
    <x v="3"/>
    <d v="2021-04-05T00:00:00"/>
    <x v="2"/>
    <s v="Коньяк"/>
    <s v="Арарат"/>
    <n v="193"/>
    <s v="Армения"/>
  </r>
  <r>
    <x v="3"/>
    <d v="2021-04-05T00:00:00"/>
    <x v="1"/>
    <s v="Ликер"/>
    <s v="Какао"/>
    <n v="22"/>
    <s v="Голландия"/>
  </r>
  <r>
    <x v="3"/>
    <d v="2021-04-06T00:00:00"/>
    <x v="3"/>
    <s v="Коньяк"/>
    <s v="Готье"/>
    <n v="43"/>
    <s v="Франция"/>
  </r>
  <r>
    <x v="3"/>
    <d v="2021-04-06T00:00:00"/>
    <x v="2"/>
    <s v="Виски"/>
    <s v="Бушмилс"/>
    <n v="157"/>
    <s v="Ирландия"/>
  </r>
  <r>
    <x v="3"/>
    <d v="2021-04-06T00:00:00"/>
    <x v="1"/>
    <s v="Ликер"/>
    <s v="Малибу"/>
    <n v="200"/>
    <s v="Великобритания"/>
  </r>
  <r>
    <x v="3"/>
    <d v="2021-04-06T00:00:00"/>
    <x v="0"/>
    <s v="Виски"/>
    <s v="Бушмилс"/>
    <n v="93"/>
    <s v="Ирландия"/>
  </r>
  <r>
    <x v="3"/>
    <d v="2021-04-06T00:00:00"/>
    <x v="1"/>
    <s v="Водка"/>
    <s v="Русский лед"/>
    <n v="122"/>
    <s v="Россия"/>
  </r>
  <r>
    <x v="3"/>
    <d v="2021-04-06T00:00:00"/>
    <x v="3"/>
    <s v="Водка"/>
    <s v="Аврора"/>
    <n v="98"/>
    <s v="Россия"/>
  </r>
  <r>
    <x v="3"/>
    <d v="2021-04-06T00:00:00"/>
    <x v="3"/>
    <s v="Виски"/>
    <s v="Джек Дениелс"/>
    <n v="131"/>
    <s v="США"/>
  </r>
  <r>
    <x v="3"/>
    <d v="2021-04-06T00:00:00"/>
    <x v="3"/>
    <s v="Виски"/>
    <s v="Джемесон"/>
    <n v="200"/>
    <s v="Ирландия"/>
  </r>
  <r>
    <x v="3"/>
    <d v="2021-04-06T00:00:00"/>
    <x v="1"/>
    <s v="Коньяк"/>
    <s v="Делямэн"/>
    <n v="116"/>
    <s v="Франция"/>
  </r>
  <r>
    <x v="3"/>
    <d v="2021-04-06T00:00:00"/>
    <x v="2"/>
    <s v="Водка"/>
    <s v="Беленькая"/>
    <n v="128"/>
    <s v="Россия"/>
  </r>
  <r>
    <x v="3"/>
    <d v="2021-04-06T00:00:00"/>
    <x v="0"/>
    <s v="Коньяк"/>
    <s v="Бержерак"/>
    <n v="72"/>
    <s v="Россия"/>
  </r>
  <r>
    <x v="3"/>
    <d v="2021-04-06T00:00:00"/>
    <x v="3"/>
    <s v="Водка"/>
    <s v="Мягков"/>
    <n v="125"/>
    <s v="Россия"/>
  </r>
  <r>
    <x v="3"/>
    <d v="2021-04-06T00:00:00"/>
    <x v="1"/>
    <s v="Водка"/>
    <s v="Мягков"/>
    <n v="56"/>
    <s v="Россия"/>
  </r>
  <r>
    <x v="3"/>
    <d v="2021-04-06T00:00:00"/>
    <x v="3"/>
    <s v="Водка"/>
    <s v="Абсолют Мандарин"/>
    <n v="91"/>
    <s v="Швеция"/>
  </r>
  <r>
    <x v="3"/>
    <d v="2021-04-06T00:00:00"/>
    <x v="3"/>
    <s v="Виски"/>
    <s v="Букерс"/>
    <n v="91"/>
    <s v="США"/>
  </r>
  <r>
    <x v="3"/>
    <d v="2021-04-06T00:00:00"/>
    <x v="0"/>
    <s v="Виски"/>
    <s v="Бушмилс"/>
    <n v="84"/>
    <s v="Ирландия"/>
  </r>
  <r>
    <x v="3"/>
    <d v="2021-04-06T00:00:00"/>
    <x v="3"/>
    <s v="Виски"/>
    <s v="Вудфорд"/>
    <n v="119"/>
    <s v="США"/>
  </r>
  <r>
    <x v="3"/>
    <d v="2021-04-06T00:00:00"/>
    <x v="1"/>
    <s v="Коньяк"/>
    <s v="Ной Араспел"/>
    <n v="168"/>
    <s v="Армения"/>
  </r>
  <r>
    <x v="3"/>
    <d v="2021-04-06T00:00:00"/>
    <x v="0"/>
    <s v="Коньяк"/>
    <s v="Ной Араспел"/>
    <n v="55"/>
    <s v="Армения"/>
  </r>
  <r>
    <x v="3"/>
    <d v="2021-04-06T00:00:00"/>
    <x v="1"/>
    <s v="Водка"/>
    <s v="Абсолют Мандарин"/>
    <n v="143"/>
    <s v="Швеция"/>
  </r>
  <r>
    <x v="3"/>
    <d v="2021-04-06T00:00:00"/>
    <x v="2"/>
    <s v="Коньяк"/>
    <s v="Отборный"/>
    <n v="132"/>
    <s v="Армения"/>
  </r>
  <r>
    <x v="3"/>
    <d v="2021-04-06T00:00:00"/>
    <x v="0"/>
    <s v="Коньяк"/>
    <s v="Золотые купола"/>
    <n v="123"/>
    <s v="Россия"/>
  </r>
  <r>
    <x v="3"/>
    <d v="2021-04-06T00:00:00"/>
    <x v="0"/>
    <s v="Коньяк"/>
    <s v="Бержерак"/>
    <n v="164"/>
    <s v="Россия"/>
  </r>
  <r>
    <x v="3"/>
    <d v="2021-04-06T00:00:00"/>
    <x v="1"/>
    <s v="Коньяк"/>
    <s v="Демидов"/>
    <n v="33"/>
    <s v="Россия"/>
  </r>
  <r>
    <x v="3"/>
    <d v="2021-04-06T00:00:00"/>
    <x v="3"/>
    <s v="Ликер"/>
    <s v="Малибу"/>
    <n v="37"/>
    <s v="Великобритания"/>
  </r>
  <r>
    <x v="3"/>
    <d v="2021-04-07T00:00:00"/>
    <x v="3"/>
    <s v="Водка"/>
    <s v="Беленькая"/>
    <n v="19"/>
    <s v="Россия"/>
  </r>
  <r>
    <x v="3"/>
    <d v="2021-04-07T00:00:00"/>
    <x v="2"/>
    <s v="Виски"/>
    <s v="Грин Спот"/>
    <n v="198"/>
    <s v="Ирландия"/>
  </r>
  <r>
    <x v="3"/>
    <d v="2021-04-07T00:00:00"/>
    <x v="1"/>
    <s v="Ликер"/>
    <s v="Драмбуи"/>
    <n v="91"/>
    <s v="Великобритания"/>
  </r>
  <r>
    <x v="3"/>
    <d v="2021-04-07T00:00:00"/>
    <x v="0"/>
    <s v="Виски"/>
    <s v="Канадиан"/>
    <n v="29"/>
    <s v="США"/>
  </r>
  <r>
    <x v="3"/>
    <d v="2021-04-07T00:00:00"/>
    <x v="2"/>
    <s v="Коньяк"/>
    <s v="Васпуракан"/>
    <n v="198"/>
    <s v="Армения"/>
  </r>
  <r>
    <x v="3"/>
    <d v="2021-04-07T00:00:00"/>
    <x v="3"/>
    <s v="Коньяк"/>
    <s v="Дор Голд"/>
    <n v="20"/>
    <s v="Франция"/>
  </r>
  <r>
    <x v="3"/>
    <d v="2021-04-07T00:00:00"/>
    <x v="0"/>
    <s v="Виски"/>
    <s v="Вудфорд"/>
    <n v="179"/>
    <s v="США"/>
  </r>
  <r>
    <x v="3"/>
    <d v="2021-04-07T00:00:00"/>
    <x v="3"/>
    <s v="Виски"/>
    <s v="Гленморанджи"/>
    <n v="193"/>
    <s v="Шотландия"/>
  </r>
  <r>
    <x v="3"/>
    <d v="2021-04-07T00:00:00"/>
    <x v="2"/>
    <s v="Виски"/>
    <s v="Букерс"/>
    <n v="122"/>
    <s v="США"/>
  </r>
  <r>
    <x v="3"/>
    <d v="2021-04-07T00:00:00"/>
    <x v="2"/>
    <s v="Ликер"/>
    <s v="Малибу"/>
    <n v="61"/>
    <s v="Великобритания"/>
  </r>
  <r>
    <x v="3"/>
    <d v="2021-04-07T00:00:00"/>
    <x v="1"/>
    <s v="Коньяк"/>
    <s v="Делямэн"/>
    <n v="127"/>
    <s v="Франция"/>
  </r>
  <r>
    <x v="3"/>
    <d v="2021-04-07T00:00:00"/>
    <x v="2"/>
    <s v="Водка"/>
    <s v="Украинская пшеница"/>
    <n v="54"/>
    <s v="Украина"/>
  </r>
  <r>
    <x v="3"/>
    <d v="2021-04-07T00:00:00"/>
    <x v="0"/>
    <s v="Виски"/>
    <s v="Грин Спот"/>
    <n v="76"/>
    <s v="Ирландия"/>
  </r>
  <r>
    <x v="3"/>
    <d v="2021-04-07T00:00:00"/>
    <x v="1"/>
    <s v="Коньяк"/>
    <s v="Бержерак"/>
    <n v="135"/>
    <s v="Россия"/>
  </r>
  <r>
    <x v="3"/>
    <d v="2021-04-07T00:00:00"/>
    <x v="1"/>
    <s v="Водка"/>
    <s v="Екатеринослав"/>
    <n v="57"/>
    <s v="Украина"/>
  </r>
  <r>
    <x v="3"/>
    <d v="2021-04-07T00:00:00"/>
    <x v="1"/>
    <s v="Коньяк"/>
    <s v="Ной Араспел"/>
    <n v="188"/>
    <s v="Армения"/>
  </r>
  <r>
    <x v="3"/>
    <d v="2021-04-07T00:00:00"/>
    <x v="0"/>
    <s v="Водка"/>
    <s v="Беленькая"/>
    <n v="44"/>
    <s v="Россия"/>
  </r>
  <r>
    <x v="3"/>
    <d v="2021-04-07T00:00:00"/>
    <x v="0"/>
    <s v="Водка"/>
    <s v="Русский лед"/>
    <n v="60"/>
    <s v="Россия"/>
  </r>
  <r>
    <x v="3"/>
    <d v="2021-04-08T00:00:00"/>
    <x v="2"/>
    <s v="Коньяк"/>
    <s v="Готье"/>
    <n v="31"/>
    <s v="Франция"/>
  </r>
  <r>
    <x v="3"/>
    <d v="2021-04-08T00:00:00"/>
    <x v="3"/>
    <s v="Коньяк"/>
    <s v="Ахтамар"/>
    <n v="111"/>
    <s v="Армения"/>
  </r>
  <r>
    <x v="3"/>
    <d v="2021-04-08T00:00:00"/>
    <x v="1"/>
    <s v="Ликер"/>
    <s v="Лимончелло"/>
    <n v="155"/>
    <s v="Италия"/>
  </r>
  <r>
    <x v="3"/>
    <d v="2021-04-08T00:00:00"/>
    <x v="0"/>
    <s v="Ликер"/>
    <s v="Абрикосовый"/>
    <n v="51"/>
    <s v="Голландия"/>
  </r>
  <r>
    <x v="3"/>
    <d v="2021-04-08T00:00:00"/>
    <x v="0"/>
    <s v="Водка"/>
    <s v="Русский стандарт"/>
    <n v="32"/>
    <s v="Россия"/>
  </r>
  <r>
    <x v="3"/>
    <d v="2021-04-08T00:00:00"/>
    <x v="3"/>
    <s v="Виски"/>
    <s v="Джим Бим"/>
    <n v="186"/>
    <s v="США"/>
  </r>
  <r>
    <x v="3"/>
    <d v="2021-04-08T00:00:00"/>
    <x v="0"/>
    <s v="Коньяк"/>
    <s v="Дор Голд"/>
    <n v="49"/>
    <s v="Франция"/>
  </r>
  <r>
    <x v="3"/>
    <d v="2021-04-08T00:00:00"/>
    <x v="3"/>
    <s v="Коньяк"/>
    <s v="Герард"/>
    <n v="192"/>
    <s v="Армения"/>
  </r>
  <r>
    <x v="3"/>
    <d v="2021-04-08T00:00:00"/>
    <x v="0"/>
    <s v="Коньяк"/>
    <s v="Старый город"/>
    <n v="51"/>
    <s v="Россия"/>
  </r>
  <r>
    <x v="3"/>
    <d v="2021-04-09T00:00:00"/>
    <x v="0"/>
    <s v="Коньяк"/>
    <s v="Делямэн"/>
    <n v="107"/>
    <s v="Франция"/>
  </r>
  <r>
    <x v="3"/>
    <d v="2021-04-09T00:00:00"/>
    <x v="0"/>
    <s v="Коньяк"/>
    <s v="Жан Фийу"/>
    <n v="68"/>
    <s v="Франция"/>
  </r>
  <r>
    <x v="3"/>
    <d v="2021-04-09T00:00:00"/>
    <x v="1"/>
    <s v="Ликер"/>
    <s v="Кокосовый"/>
    <n v="74"/>
    <s v="Голландия"/>
  </r>
  <r>
    <x v="3"/>
    <d v="2021-04-09T00:00:00"/>
    <x v="3"/>
    <s v="Водка"/>
    <s v="Украинская пшеница"/>
    <n v="134"/>
    <s v="Украина"/>
  </r>
  <r>
    <x v="3"/>
    <d v="2021-04-09T00:00:00"/>
    <x v="1"/>
    <s v="Водка"/>
    <s v="Аврора"/>
    <n v="188"/>
    <s v="Россия"/>
  </r>
  <r>
    <x v="3"/>
    <d v="2021-04-09T00:00:00"/>
    <x v="3"/>
    <s v="Коньяк"/>
    <s v="Арарат"/>
    <n v="59"/>
    <s v="Армения"/>
  </r>
  <r>
    <x v="3"/>
    <d v="2021-04-09T00:00:00"/>
    <x v="1"/>
    <s v="Виски"/>
    <s v="Бушмилс"/>
    <n v="51"/>
    <s v="Ирландия"/>
  </r>
  <r>
    <x v="3"/>
    <d v="2021-04-09T00:00:00"/>
    <x v="1"/>
    <s v="Ликер"/>
    <s v="Абрикосовый"/>
    <n v="50"/>
    <s v="Голландия"/>
  </r>
  <r>
    <x v="3"/>
    <d v="2021-04-09T00:00:00"/>
    <x v="0"/>
    <s v="Коньяк"/>
    <s v="Готье"/>
    <n v="164"/>
    <s v="Франция"/>
  </r>
  <r>
    <x v="3"/>
    <d v="2021-04-10T00:00:00"/>
    <x v="3"/>
    <s v="Ликер"/>
    <s v="Какао"/>
    <n v="44"/>
    <s v="Голландия"/>
  </r>
  <r>
    <x v="3"/>
    <d v="2021-04-10T00:00:00"/>
    <x v="0"/>
    <s v="Коньяк"/>
    <s v="Бержерак"/>
    <n v="20"/>
    <s v="Россия"/>
  </r>
  <r>
    <x v="3"/>
    <d v="2021-04-10T00:00:00"/>
    <x v="3"/>
    <s v="Ликер"/>
    <s v="Самбука Ди Канале "/>
    <n v="53"/>
    <s v="Италия"/>
  </r>
  <r>
    <x v="3"/>
    <d v="2021-04-10T00:00:00"/>
    <x v="2"/>
    <s v="Виски"/>
    <s v="Бушмилс"/>
    <n v="197"/>
    <s v="Ирландия"/>
  </r>
  <r>
    <x v="3"/>
    <d v="2021-04-10T00:00:00"/>
    <x v="2"/>
    <s v="Коньяк"/>
    <s v="Герард"/>
    <n v="152"/>
    <s v="Армения"/>
  </r>
  <r>
    <x v="3"/>
    <d v="2021-04-10T00:00:00"/>
    <x v="2"/>
    <s v="Коньяк"/>
    <s v="Арарат"/>
    <n v="5"/>
    <s v="Армения"/>
  </r>
  <r>
    <x v="3"/>
    <d v="2021-04-10T00:00:00"/>
    <x v="3"/>
    <s v="Коньяк"/>
    <s v="Бержерак"/>
    <n v="158"/>
    <s v="Россия"/>
  </r>
  <r>
    <x v="3"/>
    <d v="2021-04-10T00:00:00"/>
    <x v="1"/>
    <s v="Водка"/>
    <s v="Благофф"/>
    <n v="177"/>
    <s v="Украина"/>
  </r>
  <r>
    <x v="3"/>
    <d v="2021-04-11T00:00:00"/>
    <x v="3"/>
    <s v="Водка"/>
    <s v="Беленькая"/>
    <n v="93"/>
    <s v="Россия"/>
  </r>
  <r>
    <x v="3"/>
    <d v="2021-04-11T00:00:00"/>
    <x v="1"/>
    <s v="Водка"/>
    <s v="Русский стандарт"/>
    <n v="64"/>
    <s v="Россия"/>
  </r>
  <r>
    <x v="3"/>
    <d v="2021-04-11T00:00:00"/>
    <x v="1"/>
    <s v="Коньяк"/>
    <s v="Дор Легенд"/>
    <n v="179"/>
    <s v="Франция"/>
  </r>
  <r>
    <x v="3"/>
    <d v="2021-04-11T00:00:00"/>
    <x v="1"/>
    <s v="Ликер"/>
    <s v="Лимончелло"/>
    <n v="89"/>
    <s v="Италия"/>
  </r>
  <r>
    <x v="3"/>
    <d v="2021-04-11T00:00:00"/>
    <x v="3"/>
    <s v="Ликер"/>
    <s v="Банановый"/>
    <n v="126"/>
    <s v="Голландия"/>
  </r>
  <r>
    <x v="3"/>
    <d v="2021-04-11T00:00:00"/>
    <x v="2"/>
    <s v="Виски"/>
    <s v="Джемесон"/>
    <n v="120"/>
    <s v="Ирландия"/>
  </r>
  <r>
    <x v="3"/>
    <d v="2021-04-11T00:00:00"/>
    <x v="2"/>
    <s v="Водка"/>
    <s v="Абсолют Мандарин"/>
    <n v="124"/>
    <s v="Швеция"/>
  </r>
  <r>
    <x v="3"/>
    <d v="2021-04-11T00:00:00"/>
    <x v="0"/>
    <s v="Водка"/>
    <s v="Аврора"/>
    <n v="122"/>
    <s v="Россия"/>
  </r>
  <r>
    <x v="3"/>
    <d v="2021-04-11T00:00:00"/>
    <x v="3"/>
    <s v="Коньяк"/>
    <s v="Дор Голд"/>
    <n v="197"/>
    <s v="Франция"/>
  </r>
  <r>
    <x v="3"/>
    <d v="2021-04-11T00:00:00"/>
    <x v="2"/>
    <s v="Коньяк"/>
    <s v="Жан Фийу"/>
    <n v="64"/>
    <s v="Франция"/>
  </r>
  <r>
    <x v="3"/>
    <d v="2021-04-11T00:00:00"/>
    <x v="3"/>
    <s v="Коньяк"/>
    <s v="Васпуракан"/>
    <n v="166"/>
    <s v="Армения"/>
  </r>
  <r>
    <x v="3"/>
    <d v="2021-04-12T00:00:00"/>
    <x v="3"/>
    <s v="Водка"/>
    <s v="Благофф"/>
    <n v="41"/>
    <s v="Украина"/>
  </r>
  <r>
    <x v="3"/>
    <d v="2021-04-12T00:00:00"/>
    <x v="2"/>
    <s v="Ликер"/>
    <s v="Абрикосовый"/>
    <n v="73"/>
    <s v="Голландия"/>
  </r>
  <r>
    <x v="3"/>
    <d v="2021-04-12T00:00:00"/>
    <x v="0"/>
    <s v="Ликер"/>
    <s v="Малибу"/>
    <n v="106"/>
    <s v="Великобритания"/>
  </r>
  <r>
    <x v="3"/>
    <d v="2021-04-12T00:00:00"/>
    <x v="0"/>
    <s v="Коньяк"/>
    <s v="Ахтамар"/>
    <n v="186"/>
    <s v="Армения"/>
  </r>
  <r>
    <x v="3"/>
    <d v="2021-04-12T00:00:00"/>
    <x v="0"/>
    <s v="Водка"/>
    <s v="Медовая"/>
    <n v="111"/>
    <s v="Украина"/>
  </r>
  <r>
    <x v="3"/>
    <d v="2021-04-12T00:00:00"/>
    <x v="0"/>
    <s v="Виски"/>
    <s v="Джим Бим"/>
    <n v="65"/>
    <s v="США"/>
  </r>
  <r>
    <x v="3"/>
    <d v="2021-04-12T00:00:00"/>
    <x v="2"/>
    <s v="Коньяк"/>
    <s v="Демидов"/>
    <n v="3"/>
    <s v="Россия"/>
  </r>
  <r>
    <x v="3"/>
    <d v="2021-04-12T00:00:00"/>
    <x v="0"/>
    <s v="Водка"/>
    <s v="Немирофф"/>
    <n v="115"/>
    <s v="Украина"/>
  </r>
  <r>
    <x v="3"/>
    <d v="2021-04-12T00:00:00"/>
    <x v="2"/>
    <s v="Водка"/>
    <s v="Аврора"/>
    <n v="36"/>
    <s v="Россия"/>
  </r>
  <r>
    <x v="3"/>
    <d v="2021-04-12T00:00:00"/>
    <x v="1"/>
    <s v="Коньяк"/>
    <s v="Дор Голд"/>
    <n v="127"/>
    <s v="Франция"/>
  </r>
  <r>
    <x v="3"/>
    <d v="2021-04-13T00:00:00"/>
    <x v="1"/>
    <s v="Коньяк"/>
    <s v="Арарат"/>
    <n v="16"/>
    <s v="Армения"/>
  </r>
  <r>
    <x v="3"/>
    <d v="2021-04-13T00:00:00"/>
    <x v="1"/>
    <s v="Водка"/>
    <s v="Аврора"/>
    <n v="113"/>
    <s v="Россия"/>
  </r>
  <r>
    <x v="3"/>
    <d v="2021-04-13T00:00:00"/>
    <x v="1"/>
    <s v="Коньяк"/>
    <s v="Старый город"/>
    <n v="193"/>
    <s v="Россия"/>
  </r>
  <r>
    <x v="3"/>
    <d v="2021-04-13T00:00:00"/>
    <x v="2"/>
    <s v="Водка"/>
    <s v="Русский стандарт"/>
    <n v="177"/>
    <s v="Россия"/>
  </r>
  <r>
    <x v="3"/>
    <d v="2021-04-13T00:00:00"/>
    <x v="3"/>
    <s v="Водка"/>
    <s v="Русский стандарт"/>
    <n v="50"/>
    <s v="Россия"/>
  </r>
  <r>
    <x v="3"/>
    <d v="2021-04-13T00:00:00"/>
    <x v="1"/>
    <s v="Виски"/>
    <s v="Кентукки"/>
    <n v="72"/>
    <s v="США"/>
  </r>
  <r>
    <x v="3"/>
    <d v="2021-04-13T00:00:00"/>
    <x v="3"/>
    <s v="Ликер"/>
    <s v="Какао"/>
    <n v="64"/>
    <s v="Голландия"/>
  </r>
  <r>
    <x v="3"/>
    <d v="2021-04-13T00:00:00"/>
    <x v="2"/>
    <s v="Ликер"/>
    <s v="Малибу"/>
    <n v="16"/>
    <s v="Великобритания"/>
  </r>
  <r>
    <x v="3"/>
    <d v="2021-04-14T00:00:00"/>
    <x v="1"/>
    <s v="Водка"/>
    <s v="Екатеринослав"/>
    <n v="67"/>
    <s v="Украина"/>
  </r>
  <r>
    <x v="3"/>
    <d v="2021-04-14T00:00:00"/>
    <x v="2"/>
    <s v="Коньяк"/>
    <s v="Дор Голд"/>
    <n v="2"/>
    <s v="Франция"/>
  </r>
  <r>
    <x v="3"/>
    <d v="2021-04-14T00:00:00"/>
    <x v="3"/>
    <s v="Коньяк"/>
    <s v="Дор Легенд"/>
    <n v="53"/>
    <s v="Франция"/>
  </r>
  <r>
    <x v="3"/>
    <d v="2021-04-14T00:00:00"/>
    <x v="3"/>
    <s v="Коньяк"/>
    <s v="Золотые купола"/>
    <n v="176"/>
    <s v="Россия"/>
  </r>
  <r>
    <x v="3"/>
    <d v="2021-04-14T00:00:00"/>
    <x v="1"/>
    <s v="Коньяк"/>
    <s v="Делямэн"/>
    <n v="148"/>
    <s v="Франция"/>
  </r>
  <r>
    <x v="3"/>
    <d v="2021-04-14T00:00:00"/>
    <x v="0"/>
    <s v="Коньяк"/>
    <s v="Демидов"/>
    <n v="175"/>
    <s v="Россия"/>
  </r>
  <r>
    <x v="3"/>
    <d v="2021-04-14T00:00:00"/>
    <x v="3"/>
    <s v="Коньяк"/>
    <s v="Дор Легенд"/>
    <n v="83"/>
    <s v="Франция"/>
  </r>
  <r>
    <x v="3"/>
    <d v="2021-04-14T00:00:00"/>
    <x v="1"/>
    <s v="Коньяк"/>
    <s v="Демидов"/>
    <n v="152"/>
    <s v="Россия"/>
  </r>
  <r>
    <x v="3"/>
    <d v="2021-04-14T00:00:00"/>
    <x v="2"/>
    <s v="Ликер"/>
    <s v="Джандуйа Шоколадный "/>
    <n v="80"/>
    <s v="Италия"/>
  </r>
  <r>
    <x v="3"/>
    <d v="2021-04-14T00:00:00"/>
    <x v="3"/>
    <s v="Коньяк"/>
    <s v="Ной Араспел"/>
    <n v="120"/>
    <s v="Армения"/>
  </r>
  <r>
    <x v="3"/>
    <d v="2021-04-14T00:00:00"/>
    <x v="0"/>
    <s v="Ликер"/>
    <s v="Банановый"/>
    <n v="106"/>
    <s v="Голландия"/>
  </r>
  <r>
    <x v="3"/>
    <d v="2021-04-14T00:00:00"/>
    <x v="3"/>
    <s v="Водка"/>
    <s v="Мягков"/>
    <n v="126"/>
    <s v="Россия"/>
  </r>
  <r>
    <x v="3"/>
    <d v="2021-04-14T00:00:00"/>
    <x v="2"/>
    <s v="Коньяк"/>
    <s v="Делямэн"/>
    <n v="28"/>
    <s v="Франция"/>
  </r>
  <r>
    <x v="3"/>
    <d v="2021-04-14T00:00:00"/>
    <x v="2"/>
    <s v="Коньяк"/>
    <s v="Готье"/>
    <n v="49"/>
    <s v="Франция"/>
  </r>
  <r>
    <x v="3"/>
    <d v="2021-04-14T00:00:00"/>
    <x v="2"/>
    <s v="Коньяк"/>
    <s v="Делямэн"/>
    <n v="63"/>
    <s v="Франция"/>
  </r>
  <r>
    <x v="3"/>
    <d v="2021-04-14T00:00:00"/>
    <x v="0"/>
    <s v="Ликер"/>
    <s v="Малибу"/>
    <n v="186"/>
    <s v="Великобритания"/>
  </r>
  <r>
    <x v="3"/>
    <d v="2021-04-15T00:00:00"/>
    <x v="1"/>
    <s v="Ликер"/>
    <s v="Самбука Ди Канале "/>
    <n v="178"/>
    <s v="Италия"/>
  </r>
  <r>
    <x v="3"/>
    <d v="2021-04-15T00:00:00"/>
    <x v="3"/>
    <s v="Водка"/>
    <s v="Немирофф"/>
    <n v="120"/>
    <s v="Украина"/>
  </r>
  <r>
    <x v="3"/>
    <d v="2021-04-15T00:00:00"/>
    <x v="1"/>
    <s v="Водка"/>
    <s v="Немирофф"/>
    <n v="55"/>
    <s v="Украина"/>
  </r>
  <r>
    <x v="3"/>
    <d v="2021-04-15T00:00:00"/>
    <x v="3"/>
    <s v="Виски"/>
    <s v="Бруклади Рокос"/>
    <n v="143"/>
    <s v="Шотландия"/>
  </r>
  <r>
    <x v="3"/>
    <d v="2021-04-15T00:00:00"/>
    <x v="0"/>
    <s v="Коньяк"/>
    <s v="Дор Легенд"/>
    <n v="112"/>
    <s v="Франция"/>
  </r>
  <r>
    <x v="3"/>
    <d v="2021-04-15T00:00:00"/>
    <x v="1"/>
    <s v="Виски"/>
    <s v="Аберлуа"/>
    <n v="24"/>
    <s v="Шотландия"/>
  </r>
  <r>
    <x v="3"/>
    <d v="2021-04-15T00:00:00"/>
    <x v="2"/>
    <s v="Коньяк"/>
    <s v="Бержерак"/>
    <n v="38"/>
    <s v="Россия"/>
  </r>
  <r>
    <x v="3"/>
    <d v="2021-04-15T00:00:00"/>
    <x v="0"/>
    <s v="Ликер"/>
    <s v="Лимончелло"/>
    <n v="122"/>
    <s v="Италия"/>
  </r>
  <r>
    <x v="3"/>
    <d v="2021-04-15T00:00:00"/>
    <x v="2"/>
    <s v="Водка"/>
    <s v="Мягков"/>
    <n v="182"/>
    <s v="Россия"/>
  </r>
  <r>
    <x v="3"/>
    <d v="2021-04-15T00:00:00"/>
    <x v="3"/>
    <s v="Коньяк"/>
    <s v="Демидов"/>
    <n v="4"/>
    <s v="Россия"/>
  </r>
  <r>
    <x v="3"/>
    <d v="2021-04-15T00:00:00"/>
    <x v="0"/>
    <s v="Водка"/>
    <s v="Медовая"/>
    <n v="24"/>
    <s v="Украина"/>
  </r>
  <r>
    <x v="3"/>
    <d v="2021-04-15T00:00:00"/>
    <x v="1"/>
    <s v="Ликер"/>
    <s v="Вишневый"/>
    <n v="101"/>
    <s v="Голландия"/>
  </r>
  <r>
    <x v="3"/>
    <d v="2021-04-15T00:00:00"/>
    <x v="1"/>
    <s v="Коньяк"/>
    <s v="Васпуракан"/>
    <n v="67"/>
    <s v="Армения"/>
  </r>
  <r>
    <x v="3"/>
    <d v="2021-04-15T00:00:00"/>
    <x v="1"/>
    <s v="Коньяк"/>
    <s v="Старый город"/>
    <n v="41"/>
    <s v="Россия"/>
  </r>
  <r>
    <x v="3"/>
    <d v="2021-04-15T00:00:00"/>
    <x v="0"/>
    <s v="Коньяк"/>
    <s v="Демидов"/>
    <n v="142"/>
    <s v="Россия"/>
  </r>
  <r>
    <x v="3"/>
    <d v="2021-04-15T00:00:00"/>
    <x v="2"/>
    <s v="Виски"/>
    <s v="Святой Патрик"/>
    <n v="189"/>
    <s v="Ирландия"/>
  </r>
  <r>
    <x v="3"/>
    <d v="2021-04-15T00:00:00"/>
    <x v="0"/>
    <s v="Коньяк"/>
    <s v="Арарат"/>
    <n v="60"/>
    <s v="Армения"/>
  </r>
  <r>
    <x v="3"/>
    <d v="2021-04-16T00:00:00"/>
    <x v="0"/>
    <s v="Виски"/>
    <s v="Гленморанджи"/>
    <n v="71"/>
    <s v="Шотландия"/>
  </r>
  <r>
    <x v="3"/>
    <d v="2021-04-16T00:00:00"/>
    <x v="0"/>
    <s v="Ликер"/>
    <s v="Джандуйа Шоколадный "/>
    <n v="189"/>
    <s v="Италия"/>
  </r>
  <r>
    <x v="3"/>
    <d v="2021-04-16T00:00:00"/>
    <x v="1"/>
    <s v="Виски"/>
    <s v="Кентукки"/>
    <n v="199"/>
    <s v="США"/>
  </r>
  <r>
    <x v="3"/>
    <d v="2021-04-16T00:00:00"/>
    <x v="1"/>
    <s v="Коньяк"/>
    <s v="Золотые купола"/>
    <n v="69"/>
    <s v="Россия"/>
  </r>
  <r>
    <x v="3"/>
    <d v="2021-04-16T00:00:00"/>
    <x v="2"/>
    <s v="Водка"/>
    <s v="Украинская пшеница"/>
    <n v="153"/>
    <s v="Украина"/>
  </r>
  <r>
    <x v="3"/>
    <d v="2021-04-16T00:00:00"/>
    <x v="0"/>
    <s v="Водка"/>
    <s v="Русский стандарт"/>
    <n v="13"/>
    <s v="Россия"/>
  </r>
  <r>
    <x v="3"/>
    <d v="2021-04-16T00:00:00"/>
    <x v="0"/>
    <s v="Коньяк"/>
    <s v="Готье"/>
    <n v="87"/>
    <s v="Франция"/>
  </r>
  <r>
    <x v="3"/>
    <d v="2021-04-16T00:00:00"/>
    <x v="2"/>
    <s v="Водка"/>
    <s v="Украинская пшеница"/>
    <n v="169"/>
    <s v="Украина"/>
  </r>
  <r>
    <x v="3"/>
    <d v="2021-04-16T00:00:00"/>
    <x v="1"/>
    <s v="Виски"/>
    <s v="Джек Дениелс"/>
    <n v="22"/>
    <s v="США"/>
  </r>
  <r>
    <x v="3"/>
    <d v="2021-04-16T00:00:00"/>
    <x v="0"/>
    <s v="Коньяк"/>
    <s v="Ной Араспел"/>
    <n v="70"/>
    <s v="Армения"/>
  </r>
  <r>
    <x v="3"/>
    <d v="2021-04-16T00:00:00"/>
    <x v="2"/>
    <s v="Ликер"/>
    <s v="Абрикосовый"/>
    <n v="85"/>
    <s v="Голландия"/>
  </r>
  <r>
    <x v="3"/>
    <d v="2021-04-16T00:00:00"/>
    <x v="1"/>
    <s v="Ликер"/>
    <s v="Малибу"/>
    <n v="138"/>
    <s v="Великобритания"/>
  </r>
  <r>
    <x v="3"/>
    <d v="2021-04-16T00:00:00"/>
    <x v="1"/>
    <s v="Виски"/>
    <s v="Грин Спот"/>
    <n v="44"/>
    <s v="Ирландия"/>
  </r>
  <r>
    <x v="3"/>
    <d v="2021-04-16T00:00:00"/>
    <x v="1"/>
    <s v="Коньяк"/>
    <s v="Золотые купола"/>
    <n v="49"/>
    <s v="Россия"/>
  </r>
  <r>
    <x v="3"/>
    <d v="2021-04-16T00:00:00"/>
    <x v="2"/>
    <s v="Водка"/>
    <s v="Беленькая"/>
    <n v="149"/>
    <s v="Россия"/>
  </r>
  <r>
    <x v="3"/>
    <d v="2021-04-17T00:00:00"/>
    <x v="1"/>
    <s v="Виски"/>
    <s v="Кентукки"/>
    <n v="16"/>
    <s v="США"/>
  </r>
  <r>
    <x v="3"/>
    <d v="2021-04-17T00:00:00"/>
    <x v="3"/>
    <s v="Коньяк"/>
    <s v="Жан Фийу"/>
    <n v="48"/>
    <s v="Франция"/>
  </r>
  <r>
    <x v="3"/>
    <d v="2021-04-17T00:00:00"/>
    <x v="2"/>
    <s v="Водка"/>
    <s v="Медовая"/>
    <n v="190"/>
    <s v="Украина"/>
  </r>
  <r>
    <x v="3"/>
    <d v="2021-04-17T00:00:00"/>
    <x v="2"/>
    <s v="Ликер"/>
    <s v="Абрикосовый"/>
    <n v="138"/>
    <s v="Голландия"/>
  </r>
  <r>
    <x v="3"/>
    <d v="2021-04-17T00:00:00"/>
    <x v="2"/>
    <s v="Водка"/>
    <s v="Украинская пшеница"/>
    <n v="78"/>
    <s v="Украина"/>
  </r>
  <r>
    <x v="3"/>
    <d v="2021-04-17T00:00:00"/>
    <x v="0"/>
    <s v="Виски"/>
    <s v="Джек Дениелс"/>
    <n v="43"/>
    <s v="США"/>
  </r>
  <r>
    <x v="3"/>
    <d v="2021-04-17T00:00:00"/>
    <x v="2"/>
    <s v="Коньяк"/>
    <s v="Ной Араспел"/>
    <n v="89"/>
    <s v="Армения"/>
  </r>
  <r>
    <x v="3"/>
    <d v="2021-04-17T00:00:00"/>
    <x v="2"/>
    <s v="Коньяк"/>
    <s v="Бержерак"/>
    <n v="108"/>
    <s v="Россия"/>
  </r>
  <r>
    <x v="3"/>
    <d v="2021-04-17T00:00:00"/>
    <x v="3"/>
    <s v="Ликер"/>
    <s v="Вишневый"/>
    <n v="14"/>
    <s v="Голландия"/>
  </r>
  <r>
    <x v="3"/>
    <d v="2021-04-17T00:00:00"/>
    <x v="3"/>
    <s v="Виски"/>
    <s v="Кентукки"/>
    <n v="47"/>
    <s v="США"/>
  </r>
  <r>
    <x v="3"/>
    <d v="2021-04-17T00:00:00"/>
    <x v="3"/>
    <s v="Виски"/>
    <s v="Аберлуа"/>
    <n v="66"/>
    <s v="Шотландия"/>
  </r>
  <r>
    <x v="3"/>
    <d v="2021-04-17T00:00:00"/>
    <x v="1"/>
    <s v="Водка"/>
    <s v="Немирофф"/>
    <n v="143"/>
    <s v="Украина"/>
  </r>
  <r>
    <x v="3"/>
    <d v="2021-04-18T00:00:00"/>
    <x v="0"/>
    <s v="Виски"/>
    <s v="Букерс"/>
    <n v="132"/>
    <s v="США"/>
  </r>
  <r>
    <x v="3"/>
    <d v="2021-04-18T00:00:00"/>
    <x v="0"/>
    <s v="Виски"/>
    <s v="Канадиан"/>
    <n v="15"/>
    <s v="США"/>
  </r>
  <r>
    <x v="3"/>
    <d v="2021-04-18T00:00:00"/>
    <x v="0"/>
    <s v="Коньяк"/>
    <s v="Васпуракан"/>
    <n v="66"/>
    <s v="Армения"/>
  </r>
  <r>
    <x v="3"/>
    <d v="2021-04-18T00:00:00"/>
    <x v="1"/>
    <s v="Водка"/>
    <s v="Немирофф"/>
    <n v="113"/>
    <s v="Украина"/>
  </r>
  <r>
    <x v="3"/>
    <d v="2021-04-18T00:00:00"/>
    <x v="1"/>
    <s v="Водка"/>
    <s v="Украинская пшеница"/>
    <n v="137"/>
    <s v="Украина"/>
  </r>
  <r>
    <x v="3"/>
    <d v="2021-04-18T00:00:00"/>
    <x v="2"/>
    <s v="Виски"/>
    <s v="Святой Патрик"/>
    <n v="60"/>
    <s v="Ирландия"/>
  </r>
  <r>
    <x v="3"/>
    <d v="2021-04-18T00:00:00"/>
    <x v="0"/>
    <s v="Водка"/>
    <s v="Хортица"/>
    <n v="47"/>
    <s v="Украина"/>
  </r>
  <r>
    <x v="3"/>
    <d v="2021-04-18T00:00:00"/>
    <x v="0"/>
    <s v="Коньяк"/>
    <s v="Ахтамар"/>
    <n v="171"/>
    <s v="Армения"/>
  </r>
  <r>
    <x v="3"/>
    <d v="2021-04-18T00:00:00"/>
    <x v="0"/>
    <s v="Виски"/>
    <s v="Джемесон"/>
    <n v="123"/>
    <s v="Ирландия"/>
  </r>
  <r>
    <x v="3"/>
    <d v="2021-04-19T00:00:00"/>
    <x v="2"/>
    <s v="Ликер"/>
    <s v="Кокосовый"/>
    <n v="124"/>
    <s v="Голландия"/>
  </r>
  <r>
    <x v="3"/>
    <d v="2021-04-19T00:00:00"/>
    <x v="2"/>
    <s v="Виски"/>
    <s v="Гленморанджи"/>
    <n v="50"/>
    <s v="Шотландия"/>
  </r>
  <r>
    <x v="3"/>
    <d v="2021-04-19T00:00:00"/>
    <x v="1"/>
    <s v="Водка"/>
    <s v="Русский стандарт"/>
    <n v="50"/>
    <s v="Россия"/>
  </r>
  <r>
    <x v="3"/>
    <d v="2021-04-19T00:00:00"/>
    <x v="0"/>
    <s v="Виски"/>
    <s v="Аберлуа"/>
    <n v="54"/>
    <s v="Шотландия"/>
  </r>
  <r>
    <x v="3"/>
    <d v="2021-04-19T00:00:00"/>
    <x v="0"/>
    <s v="Ликер"/>
    <s v="Банановый"/>
    <n v="67"/>
    <s v="Голландия"/>
  </r>
  <r>
    <x v="3"/>
    <d v="2021-04-19T00:00:00"/>
    <x v="3"/>
    <s v="Виски"/>
    <s v="Джемесон"/>
    <n v="74"/>
    <s v="Ирландия"/>
  </r>
  <r>
    <x v="3"/>
    <d v="2021-04-19T00:00:00"/>
    <x v="3"/>
    <s v="Водка"/>
    <s v="Русский лед"/>
    <n v="82"/>
    <s v="Россия"/>
  </r>
  <r>
    <x v="3"/>
    <d v="2021-04-19T00:00:00"/>
    <x v="2"/>
    <s v="Коньяк"/>
    <s v="Арарат"/>
    <n v="55"/>
    <s v="Армения"/>
  </r>
  <r>
    <x v="3"/>
    <d v="2021-04-19T00:00:00"/>
    <x v="3"/>
    <s v="Коньяк"/>
    <s v="Демидов"/>
    <n v="50"/>
    <s v="Россия"/>
  </r>
  <r>
    <x v="3"/>
    <d v="2021-04-19T00:00:00"/>
    <x v="0"/>
    <s v="Ликер"/>
    <s v="Лимончелло"/>
    <n v="108"/>
    <s v="Италия"/>
  </r>
  <r>
    <x v="3"/>
    <d v="2021-04-19T00:00:00"/>
    <x v="0"/>
    <s v="Водка"/>
    <s v="Абсолют Мандарин"/>
    <n v="85"/>
    <s v="Швеция"/>
  </r>
  <r>
    <x v="3"/>
    <d v="2021-04-19T00:00:00"/>
    <x v="0"/>
    <s v="Виски"/>
    <s v="Канадиан"/>
    <n v="57"/>
    <s v="США"/>
  </r>
  <r>
    <x v="3"/>
    <d v="2021-04-19T00:00:00"/>
    <x v="0"/>
    <s v="Водка"/>
    <s v="Аврора"/>
    <n v="68"/>
    <s v="Россия"/>
  </r>
  <r>
    <x v="3"/>
    <d v="2021-04-19T00:00:00"/>
    <x v="2"/>
    <s v="Виски"/>
    <s v="Кентукки"/>
    <n v="111"/>
    <s v="США"/>
  </r>
  <r>
    <x v="3"/>
    <d v="2021-04-19T00:00:00"/>
    <x v="3"/>
    <s v="Коньяк"/>
    <s v="Демидов"/>
    <n v="25"/>
    <s v="Россия"/>
  </r>
  <r>
    <x v="3"/>
    <d v="2021-04-19T00:00:00"/>
    <x v="0"/>
    <s v="Ликер"/>
    <s v="Абрикосовый"/>
    <n v="92"/>
    <s v="Голландия"/>
  </r>
  <r>
    <x v="3"/>
    <d v="2021-04-19T00:00:00"/>
    <x v="0"/>
    <s v="Ликер"/>
    <s v="Малибу"/>
    <n v="142"/>
    <s v="Великобритания"/>
  </r>
  <r>
    <x v="3"/>
    <d v="2021-04-19T00:00:00"/>
    <x v="3"/>
    <s v="Водка"/>
    <s v="Славянская"/>
    <n v="7"/>
    <s v="Россия"/>
  </r>
  <r>
    <x v="3"/>
    <d v="2021-04-19T00:00:00"/>
    <x v="1"/>
    <s v="Ликер"/>
    <s v="Самбука Ди Канале "/>
    <n v="195"/>
    <s v="Италия"/>
  </r>
  <r>
    <x v="3"/>
    <d v="2021-04-19T00:00:00"/>
    <x v="1"/>
    <s v="Ликер"/>
    <s v="Банановый"/>
    <n v="196"/>
    <s v="Голландия"/>
  </r>
  <r>
    <x v="3"/>
    <d v="2021-04-19T00:00:00"/>
    <x v="1"/>
    <s v="Ликер"/>
    <s v="Лимончелло"/>
    <n v="184"/>
    <s v="Италия"/>
  </r>
  <r>
    <x v="3"/>
    <d v="2021-04-20T00:00:00"/>
    <x v="0"/>
    <s v="Виски"/>
    <s v="Букерс"/>
    <n v="123"/>
    <s v="США"/>
  </r>
  <r>
    <x v="3"/>
    <d v="2021-04-20T00:00:00"/>
    <x v="2"/>
    <s v="Водка"/>
    <s v="Славянская"/>
    <n v="12"/>
    <s v="Россия"/>
  </r>
  <r>
    <x v="3"/>
    <d v="2021-04-20T00:00:00"/>
    <x v="0"/>
    <s v="Водка"/>
    <s v="Русский лед"/>
    <n v="34"/>
    <s v="Россия"/>
  </r>
  <r>
    <x v="3"/>
    <d v="2021-04-20T00:00:00"/>
    <x v="1"/>
    <s v="Ликер"/>
    <s v="Какао"/>
    <n v="160"/>
    <s v="Голландия"/>
  </r>
  <r>
    <x v="3"/>
    <d v="2021-04-20T00:00:00"/>
    <x v="0"/>
    <s v="Водка"/>
    <s v="Славянская"/>
    <n v="112"/>
    <s v="Россия"/>
  </r>
  <r>
    <x v="3"/>
    <d v="2021-04-20T00:00:00"/>
    <x v="0"/>
    <s v="Виски"/>
    <s v="Святой Патрик"/>
    <n v="3"/>
    <s v="Ирландия"/>
  </r>
  <r>
    <x v="3"/>
    <d v="2021-04-20T00:00:00"/>
    <x v="0"/>
    <s v="Коньяк"/>
    <s v="Отборный"/>
    <n v="22"/>
    <s v="Армения"/>
  </r>
  <r>
    <x v="3"/>
    <d v="2021-04-20T00:00:00"/>
    <x v="3"/>
    <s v="Водка"/>
    <s v="Абсолют Мандарин"/>
    <n v="200"/>
    <s v="Швеция"/>
  </r>
  <r>
    <x v="3"/>
    <d v="2021-04-20T00:00:00"/>
    <x v="3"/>
    <s v="Водка"/>
    <s v="Немирофф"/>
    <n v="42"/>
    <s v="Украина"/>
  </r>
  <r>
    <x v="3"/>
    <d v="2021-04-20T00:00:00"/>
    <x v="2"/>
    <s v="Коньяк"/>
    <s v="Жан Фийу"/>
    <n v="128"/>
    <s v="Франция"/>
  </r>
  <r>
    <x v="3"/>
    <d v="2021-04-20T00:00:00"/>
    <x v="0"/>
    <s v="Ликер"/>
    <s v="Соренто"/>
    <n v="74"/>
    <s v="Италия"/>
  </r>
  <r>
    <x v="3"/>
    <d v="2021-04-20T00:00:00"/>
    <x v="0"/>
    <s v="Ликер"/>
    <s v="Джандуйа Шоколадный "/>
    <n v="51"/>
    <s v="Италия"/>
  </r>
  <r>
    <x v="3"/>
    <d v="2021-04-20T00:00:00"/>
    <x v="2"/>
    <s v="Коньяк"/>
    <s v="Дор Легенд"/>
    <n v="81"/>
    <s v="Франция"/>
  </r>
  <r>
    <x v="3"/>
    <d v="2021-04-21T00:00:00"/>
    <x v="0"/>
    <s v="Водка"/>
    <s v="Екатеринослав"/>
    <n v="199"/>
    <s v="Украина"/>
  </r>
  <r>
    <x v="3"/>
    <d v="2021-04-21T00:00:00"/>
    <x v="1"/>
    <s v="Виски"/>
    <s v="Джим Бим"/>
    <n v="123"/>
    <s v="США"/>
  </r>
  <r>
    <x v="3"/>
    <d v="2021-04-21T00:00:00"/>
    <x v="1"/>
    <s v="Коньяк"/>
    <s v="Демидов"/>
    <n v="106"/>
    <s v="Россия"/>
  </r>
  <r>
    <x v="3"/>
    <d v="2021-04-21T00:00:00"/>
    <x v="1"/>
    <s v="Ликер"/>
    <s v="Соренто"/>
    <n v="131"/>
    <s v="Италия"/>
  </r>
  <r>
    <x v="3"/>
    <d v="2021-04-21T00:00:00"/>
    <x v="1"/>
    <s v="Коньяк"/>
    <s v="Старый город"/>
    <n v="100"/>
    <s v="Россия"/>
  </r>
  <r>
    <x v="3"/>
    <d v="2021-04-21T00:00:00"/>
    <x v="2"/>
    <s v="Виски"/>
    <s v="Джим Бим"/>
    <n v="19"/>
    <s v="США"/>
  </r>
  <r>
    <x v="3"/>
    <d v="2021-04-21T00:00:00"/>
    <x v="0"/>
    <s v="Виски"/>
    <s v="Грин Спот"/>
    <n v="103"/>
    <s v="Ирландия"/>
  </r>
  <r>
    <x v="3"/>
    <d v="2021-04-21T00:00:00"/>
    <x v="0"/>
    <s v="Ликер"/>
    <s v="Лимончелло"/>
    <n v="163"/>
    <s v="Италия"/>
  </r>
  <r>
    <x v="3"/>
    <d v="2021-04-21T00:00:00"/>
    <x v="3"/>
    <s v="Коньяк"/>
    <s v="Отборный"/>
    <n v="187"/>
    <s v="Армения"/>
  </r>
  <r>
    <x v="3"/>
    <d v="2021-04-21T00:00:00"/>
    <x v="0"/>
    <s v="Ликер"/>
    <s v="Какао"/>
    <n v="37"/>
    <s v="Голландия"/>
  </r>
  <r>
    <x v="3"/>
    <d v="2021-04-21T00:00:00"/>
    <x v="1"/>
    <s v="Виски"/>
    <s v="Букерс"/>
    <n v="39"/>
    <s v="США"/>
  </r>
  <r>
    <x v="3"/>
    <d v="2021-04-21T00:00:00"/>
    <x v="1"/>
    <s v="Водка"/>
    <s v="Благофф"/>
    <n v="54"/>
    <s v="Украина"/>
  </r>
  <r>
    <x v="3"/>
    <d v="2021-04-21T00:00:00"/>
    <x v="2"/>
    <s v="Коньяк"/>
    <s v="Васпуракан"/>
    <n v="125"/>
    <s v="Армения"/>
  </r>
  <r>
    <x v="3"/>
    <d v="2021-04-21T00:00:00"/>
    <x v="0"/>
    <s v="Ликер"/>
    <s v="Драмбуи"/>
    <n v="65"/>
    <s v="Великобритания"/>
  </r>
  <r>
    <x v="3"/>
    <d v="2021-04-22T00:00:00"/>
    <x v="0"/>
    <s v="Коньяк"/>
    <s v="Готье"/>
    <n v="68"/>
    <s v="Франция"/>
  </r>
  <r>
    <x v="3"/>
    <d v="2021-04-22T00:00:00"/>
    <x v="0"/>
    <s v="Виски"/>
    <s v="Букерс"/>
    <n v="109"/>
    <s v="США"/>
  </r>
  <r>
    <x v="3"/>
    <d v="2021-04-22T00:00:00"/>
    <x v="2"/>
    <s v="Ликер"/>
    <s v="Соренто"/>
    <n v="52"/>
    <s v="Италия"/>
  </r>
  <r>
    <x v="3"/>
    <d v="2021-04-22T00:00:00"/>
    <x v="2"/>
    <s v="Водка"/>
    <s v="Екатеринослав"/>
    <n v="17"/>
    <s v="Украина"/>
  </r>
  <r>
    <x v="3"/>
    <d v="2021-04-22T00:00:00"/>
    <x v="2"/>
    <s v="Водка"/>
    <s v="Абсолют Мандарин"/>
    <n v="125"/>
    <s v="Швеция"/>
  </r>
  <r>
    <x v="3"/>
    <d v="2021-04-22T00:00:00"/>
    <x v="0"/>
    <s v="Виски"/>
    <s v="Джонни Уокер"/>
    <n v="80"/>
    <s v="Шотландия"/>
  </r>
  <r>
    <x v="3"/>
    <d v="2021-04-22T00:00:00"/>
    <x v="3"/>
    <s v="Водка"/>
    <s v="Украинская пшеница"/>
    <n v="100"/>
    <s v="Украина"/>
  </r>
  <r>
    <x v="3"/>
    <d v="2021-04-22T00:00:00"/>
    <x v="3"/>
    <s v="Виски"/>
    <s v="Кентукки"/>
    <n v="15"/>
    <s v="США"/>
  </r>
  <r>
    <x v="3"/>
    <d v="2021-04-22T00:00:00"/>
    <x v="3"/>
    <s v="Ликер"/>
    <s v="Самбука Ди Канале "/>
    <n v="152"/>
    <s v="Италия"/>
  </r>
  <r>
    <x v="3"/>
    <d v="2021-04-22T00:00:00"/>
    <x v="1"/>
    <s v="Ликер"/>
    <s v="Абрикосовый"/>
    <n v="156"/>
    <s v="Голландия"/>
  </r>
  <r>
    <x v="3"/>
    <d v="2021-04-22T00:00:00"/>
    <x v="2"/>
    <s v="Ликер"/>
    <s v="Малибу"/>
    <n v="137"/>
    <s v="Великобритания"/>
  </r>
  <r>
    <x v="3"/>
    <d v="2021-04-22T00:00:00"/>
    <x v="0"/>
    <s v="Водка"/>
    <s v="Беленькая"/>
    <n v="6"/>
    <s v="Россия"/>
  </r>
  <r>
    <x v="3"/>
    <d v="2021-04-22T00:00:00"/>
    <x v="1"/>
    <s v="Коньяк"/>
    <s v="Ной Араспел"/>
    <n v="67"/>
    <s v="Армения"/>
  </r>
  <r>
    <x v="3"/>
    <d v="2021-04-22T00:00:00"/>
    <x v="1"/>
    <s v="Коньяк"/>
    <s v="Отборный"/>
    <n v="142"/>
    <s v="Армения"/>
  </r>
  <r>
    <x v="3"/>
    <d v="2021-04-22T00:00:00"/>
    <x v="3"/>
    <s v="Коньяк"/>
    <s v="Арарат"/>
    <n v="76"/>
    <s v="Армения"/>
  </r>
  <r>
    <x v="3"/>
    <d v="2021-04-22T00:00:00"/>
    <x v="2"/>
    <s v="Виски"/>
    <s v="Святой Патрик"/>
    <n v="125"/>
    <s v="Ирландия"/>
  </r>
  <r>
    <x v="3"/>
    <d v="2021-04-23T00:00:00"/>
    <x v="3"/>
    <s v="Виски"/>
    <s v="Аберлуа"/>
    <n v="3"/>
    <s v="Шотландия"/>
  </r>
  <r>
    <x v="3"/>
    <d v="2021-04-23T00:00:00"/>
    <x v="1"/>
    <s v="Водка"/>
    <s v="Украинская пшеница"/>
    <n v="13"/>
    <s v="Украина"/>
  </r>
  <r>
    <x v="3"/>
    <d v="2021-04-23T00:00:00"/>
    <x v="0"/>
    <s v="Виски"/>
    <s v="Гленморанджи"/>
    <n v="197"/>
    <s v="Шотландия"/>
  </r>
  <r>
    <x v="3"/>
    <d v="2021-04-23T00:00:00"/>
    <x v="1"/>
    <s v="Коньяк"/>
    <s v="Васпуракан"/>
    <n v="187"/>
    <s v="Армения"/>
  </r>
  <r>
    <x v="3"/>
    <d v="2021-04-23T00:00:00"/>
    <x v="1"/>
    <s v="Ликер"/>
    <s v="Вишневый"/>
    <n v="127"/>
    <s v="Голландия"/>
  </r>
  <r>
    <x v="3"/>
    <d v="2021-04-23T00:00:00"/>
    <x v="1"/>
    <s v="Коньяк"/>
    <s v="Жан Фийу"/>
    <n v="128"/>
    <s v="Франция"/>
  </r>
  <r>
    <x v="3"/>
    <d v="2021-04-23T00:00:00"/>
    <x v="1"/>
    <s v="Коньяк"/>
    <s v="Арарат"/>
    <n v="162"/>
    <s v="Армения"/>
  </r>
  <r>
    <x v="3"/>
    <d v="2021-04-23T00:00:00"/>
    <x v="1"/>
    <s v="Виски"/>
    <s v="Грин Спот"/>
    <n v="89"/>
    <s v="Ирландия"/>
  </r>
  <r>
    <x v="3"/>
    <d v="2021-04-23T00:00:00"/>
    <x v="1"/>
    <s v="Коньяк"/>
    <s v="Делямэн"/>
    <n v="29"/>
    <s v="Франция"/>
  </r>
  <r>
    <x v="3"/>
    <d v="2021-04-23T00:00:00"/>
    <x v="2"/>
    <s v="Виски"/>
    <s v="Джонни Уокер"/>
    <n v="56"/>
    <s v="Шотландия"/>
  </r>
  <r>
    <x v="3"/>
    <d v="2021-04-23T00:00:00"/>
    <x v="1"/>
    <s v="Виски"/>
    <s v="Джемесон"/>
    <n v="90"/>
    <s v="Ирландия"/>
  </r>
  <r>
    <x v="3"/>
    <d v="2021-04-23T00:00:00"/>
    <x v="2"/>
    <s v="Водка"/>
    <s v="Русский лед"/>
    <n v="3"/>
    <s v="Россия"/>
  </r>
  <r>
    <x v="3"/>
    <d v="2021-04-23T00:00:00"/>
    <x v="2"/>
    <s v="Виски"/>
    <s v="Аберлуа"/>
    <n v="68"/>
    <s v="Шотландия"/>
  </r>
  <r>
    <x v="3"/>
    <d v="2021-04-23T00:00:00"/>
    <x v="3"/>
    <s v="Виски"/>
    <s v="Букерс"/>
    <n v="168"/>
    <s v="США"/>
  </r>
  <r>
    <x v="3"/>
    <d v="2021-04-24T00:00:00"/>
    <x v="1"/>
    <s v="Ликер"/>
    <s v="Самбука Ди Канале "/>
    <n v="100"/>
    <s v="Италия"/>
  </r>
  <r>
    <x v="3"/>
    <d v="2021-04-24T00:00:00"/>
    <x v="2"/>
    <s v="Коньяк"/>
    <s v="Демидов"/>
    <n v="192"/>
    <s v="Россия"/>
  </r>
  <r>
    <x v="3"/>
    <d v="2021-04-24T00:00:00"/>
    <x v="3"/>
    <s v="Водка"/>
    <s v="Благофф"/>
    <n v="30"/>
    <s v="Украина"/>
  </r>
  <r>
    <x v="3"/>
    <d v="2021-04-24T00:00:00"/>
    <x v="1"/>
    <s v="Виски"/>
    <s v="Вудфорд"/>
    <n v="162"/>
    <s v="США"/>
  </r>
  <r>
    <x v="3"/>
    <d v="2021-04-24T00:00:00"/>
    <x v="3"/>
    <s v="Водка"/>
    <s v="Славянская"/>
    <n v="103"/>
    <s v="Россия"/>
  </r>
  <r>
    <x v="3"/>
    <d v="2021-04-24T00:00:00"/>
    <x v="3"/>
    <s v="Ликер"/>
    <s v="Соренто"/>
    <n v="47"/>
    <s v="Италия"/>
  </r>
  <r>
    <x v="3"/>
    <d v="2021-04-24T00:00:00"/>
    <x v="0"/>
    <s v="Виски"/>
    <s v="Аберлуа"/>
    <n v="3"/>
    <s v="Шотландия"/>
  </r>
  <r>
    <x v="3"/>
    <d v="2021-04-24T00:00:00"/>
    <x v="1"/>
    <s v="Коньяк"/>
    <s v="Дор Голд"/>
    <n v="23"/>
    <s v="Франция"/>
  </r>
  <r>
    <x v="3"/>
    <d v="2021-04-24T00:00:00"/>
    <x v="2"/>
    <s v="Коньяк"/>
    <s v="Готье"/>
    <n v="25"/>
    <s v="Франция"/>
  </r>
  <r>
    <x v="3"/>
    <d v="2021-04-25T00:00:00"/>
    <x v="2"/>
    <s v="Ликер"/>
    <s v="Вишневый"/>
    <n v="31"/>
    <s v="Голландия"/>
  </r>
  <r>
    <x v="3"/>
    <d v="2021-04-25T00:00:00"/>
    <x v="1"/>
    <s v="Водка"/>
    <s v="Русский лед"/>
    <n v="167"/>
    <s v="Россия"/>
  </r>
  <r>
    <x v="3"/>
    <d v="2021-04-25T00:00:00"/>
    <x v="0"/>
    <s v="Водка"/>
    <s v="Хортица"/>
    <n v="114"/>
    <s v="Украина"/>
  </r>
  <r>
    <x v="3"/>
    <d v="2021-04-25T00:00:00"/>
    <x v="2"/>
    <s v="Коньяк"/>
    <s v="Васпуракан"/>
    <n v="54"/>
    <s v="Армения"/>
  </r>
  <r>
    <x v="3"/>
    <d v="2021-04-25T00:00:00"/>
    <x v="0"/>
    <s v="Коньяк"/>
    <s v="Дор Голд"/>
    <n v="158"/>
    <s v="Франция"/>
  </r>
  <r>
    <x v="3"/>
    <d v="2021-04-25T00:00:00"/>
    <x v="2"/>
    <s v="Виски"/>
    <s v="Аберлуа"/>
    <n v="196"/>
    <s v="Шотландия"/>
  </r>
  <r>
    <x v="3"/>
    <d v="2021-04-25T00:00:00"/>
    <x v="2"/>
    <s v="Ликер"/>
    <s v="Банановый"/>
    <n v="29"/>
    <s v="Голландия"/>
  </r>
  <r>
    <x v="3"/>
    <d v="2021-04-25T00:00:00"/>
    <x v="3"/>
    <s v="Виски"/>
    <s v="Святой Патрик"/>
    <n v="200"/>
    <s v="Ирландия"/>
  </r>
  <r>
    <x v="3"/>
    <d v="2021-04-25T00:00:00"/>
    <x v="0"/>
    <s v="Виски"/>
    <s v="Святой Патрик"/>
    <n v="146"/>
    <s v="Ирландия"/>
  </r>
  <r>
    <x v="3"/>
    <d v="2021-04-25T00:00:00"/>
    <x v="1"/>
    <s v="Виски"/>
    <s v="Джонни Уокер"/>
    <n v="108"/>
    <s v="Шотландия"/>
  </r>
  <r>
    <x v="3"/>
    <d v="2021-04-25T00:00:00"/>
    <x v="2"/>
    <s v="Коньяк"/>
    <s v="Делямэн"/>
    <n v="74"/>
    <s v="Франция"/>
  </r>
  <r>
    <x v="3"/>
    <d v="2021-04-25T00:00:00"/>
    <x v="3"/>
    <s v="Водка"/>
    <s v="Аврора"/>
    <n v="157"/>
    <s v="Россия"/>
  </r>
  <r>
    <x v="3"/>
    <d v="2021-04-25T00:00:00"/>
    <x v="1"/>
    <s v="Коньяк"/>
    <s v="Дор Голд"/>
    <n v="178"/>
    <s v="Франция"/>
  </r>
  <r>
    <x v="3"/>
    <d v="2021-04-25T00:00:00"/>
    <x v="1"/>
    <s v="Виски"/>
    <s v="Вудфорд"/>
    <n v="82"/>
    <s v="США"/>
  </r>
  <r>
    <x v="3"/>
    <d v="2021-04-25T00:00:00"/>
    <x v="2"/>
    <s v="Водка"/>
    <s v="Немирофф"/>
    <n v="76"/>
    <s v="Украина"/>
  </r>
  <r>
    <x v="3"/>
    <d v="2021-04-25T00:00:00"/>
    <x v="2"/>
    <s v="Виски"/>
    <s v="Бруклади Рокос"/>
    <n v="184"/>
    <s v="Шотландия"/>
  </r>
  <r>
    <x v="3"/>
    <d v="2021-04-25T00:00:00"/>
    <x v="1"/>
    <s v="Коньяк"/>
    <s v="Старый город"/>
    <n v="21"/>
    <s v="Россия"/>
  </r>
  <r>
    <x v="3"/>
    <d v="2021-04-26T00:00:00"/>
    <x v="3"/>
    <s v="Ликер"/>
    <s v="Джандуйа Шоколадный "/>
    <n v="135"/>
    <s v="Италия"/>
  </r>
  <r>
    <x v="3"/>
    <d v="2021-04-26T00:00:00"/>
    <x v="2"/>
    <s v="Виски"/>
    <s v="Грин Спот"/>
    <n v="37"/>
    <s v="Ирландия"/>
  </r>
  <r>
    <x v="3"/>
    <d v="2021-04-26T00:00:00"/>
    <x v="1"/>
    <s v="Ликер"/>
    <s v="Самбука Ди Канале "/>
    <n v="50"/>
    <s v="Италия"/>
  </r>
  <r>
    <x v="3"/>
    <d v="2021-04-26T00:00:00"/>
    <x v="0"/>
    <s v="Ликер"/>
    <s v="Вишневый"/>
    <n v="170"/>
    <s v="Голландия"/>
  </r>
  <r>
    <x v="3"/>
    <d v="2021-04-26T00:00:00"/>
    <x v="1"/>
    <s v="Ликер"/>
    <s v="Какао"/>
    <n v="5"/>
    <s v="Голландия"/>
  </r>
  <r>
    <x v="3"/>
    <d v="2021-04-26T00:00:00"/>
    <x v="0"/>
    <s v="Виски"/>
    <s v="Святой Патрик"/>
    <n v="76"/>
    <s v="Ирландия"/>
  </r>
  <r>
    <x v="3"/>
    <d v="2021-04-26T00:00:00"/>
    <x v="0"/>
    <s v="Водка"/>
    <s v="Славянская"/>
    <n v="67"/>
    <s v="Россия"/>
  </r>
  <r>
    <x v="3"/>
    <d v="2021-04-26T00:00:00"/>
    <x v="2"/>
    <s v="Ликер"/>
    <s v="Вишневый"/>
    <n v="81"/>
    <s v="Голландия"/>
  </r>
  <r>
    <x v="3"/>
    <d v="2021-04-27T00:00:00"/>
    <x v="2"/>
    <s v="Виски"/>
    <s v="Вудфорд"/>
    <n v="145"/>
    <s v="США"/>
  </r>
  <r>
    <x v="3"/>
    <d v="2021-04-27T00:00:00"/>
    <x v="1"/>
    <s v="Ликер"/>
    <s v="Драмбуи"/>
    <n v="189"/>
    <s v="Великобритания"/>
  </r>
  <r>
    <x v="3"/>
    <d v="2021-04-27T00:00:00"/>
    <x v="2"/>
    <s v="Водка"/>
    <s v="Благофф"/>
    <n v="139"/>
    <s v="Украина"/>
  </r>
  <r>
    <x v="3"/>
    <d v="2021-04-27T00:00:00"/>
    <x v="1"/>
    <s v="Коньяк"/>
    <s v="Дор Голд"/>
    <n v="25"/>
    <s v="Франция"/>
  </r>
  <r>
    <x v="3"/>
    <d v="2021-04-27T00:00:00"/>
    <x v="1"/>
    <s v="Ликер"/>
    <s v="Джандуйа Шоколадный "/>
    <n v="95"/>
    <s v="Италия"/>
  </r>
  <r>
    <x v="3"/>
    <d v="2021-04-27T00:00:00"/>
    <x v="0"/>
    <s v="Коньяк"/>
    <s v="Делямэн"/>
    <n v="189"/>
    <s v="Франция"/>
  </r>
  <r>
    <x v="3"/>
    <d v="2021-04-27T00:00:00"/>
    <x v="2"/>
    <s v="Водка"/>
    <s v="Немирофф"/>
    <n v="139"/>
    <s v="Украина"/>
  </r>
  <r>
    <x v="3"/>
    <d v="2021-04-27T00:00:00"/>
    <x v="0"/>
    <s v="Коньяк"/>
    <s v="Васпуракан"/>
    <n v="77"/>
    <s v="Армения"/>
  </r>
  <r>
    <x v="3"/>
    <d v="2021-04-27T00:00:00"/>
    <x v="1"/>
    <s v="Водка"/>
    <s v="Екатеринослав"/>
    <n v="32"/>
    <s v="Украина"/>
  </r>
  <r>
    <x v="3"/>
    <d v="2021-04-27T00:00:00"/>
    <x v="3"/>
    <s v="Ликер"/>
    <s v="Джандуйа Шоколадный "/>
    <n v="170"/>
    <s v="Италия"/>
  </r>
  <r>
    <x v="3"/>
    <d v="2021-04-27T00:00:00"/>
    <x v="2"/>
    <s v="Коньяк"/>
    <s v="Золотые купола"/>
    <n v="92"/>
    <s v="Россия"/>
  </r>
  <r>
    <x v="3"/>
    <d v="2021-04-27T00:00:00"/>
    <x v="3"/>
    <s v="Водка"/>
    <s v="Аврора"/>
    <n v="155"/>
    <s v="Россия"/>
  </r>
  <r>
    <x v="3"/>
    <d v="2021-04-27T00:00:00"/>
    <x v="2"/>
    <s v="Виски"/>
    <s v="Джек Дениелс"/>
    <n v="187"/>
    <s v="США"/>
  </r>
  <r>
    <x v="3"/>
    <d v="2021-04-27T00:00:00"/>
    <x v="3"/>
    <s v="Ликер"/>
    <s v="Соренто"/>
    <n v="55"/>
    <s v="Италия"/>
  </r>
  <r>
    <x v="3"/>
    <d v="2021-04-27T00:00:00"/>
    <x v="0"/>
    <s v="Ликер"/>
    <s v="Банановый"/>
    <n v="100"/>
    <s v="Голландия"/>
  </r>
  <r>
    <x v="3"/>
    <d v="2021-04-27T00:00:00"/>
    <x v="0"/>
    <s v="Коньяк"/>
    <s v="Ахтамар"/>
    <n v="51"/>
    <s v="Армения"/>
  </r>
  <r>
    <x v="3"/>
    <d v="2021-04-27T00:00:00"/>
    <x v="2"/>
    <s v="Водка"/>
    <s v="Русский стандарт"/>
    <n v="81"/>
    <s v="Россия"/>
  </r>
  <r>
    <x v="3"/>
    <d v="2021-04-27T00:00:00"/>
    <x v="3"/>
    <s v="Ликер"/>
    <s v="Лимончелло"/>
    <n v="73"/>
    <s v="Италия"/>
  </r>
  <r>
    <x v="3"/>
    <d v="2021-04-28T00:00:00"/>
    <x v="2"/>
    <s v="Водка"/>
    <s v="Русский стандарт"/>
    <n v="16"/>
    <s v="Россия"/>
  </r>
  <r>
    <x v="3"/>
    <d v="2021-04-28T00:00:00"/>
    <x v="0"/>
    <s v="Ликер"/>
    <s v="Кокосовый"/>
    <n v="159"/>
    <s v="Голландия"/>
  </r>
  <r>
    <x v="3"/>
    <d v="2021-04-28T00:00:00"/>
    <x v="2"/>
    <s v="Виски"/>
    <s v="Гленморанджи"/>
    <n v="197"/>
    <s v="Шотландия"/>
  </r>
  <r>
    <x v="3"/>
    <d v="2021-04-28T00:00:00"/>
    <x v="0"/>
    <s v="Водка"/>
    <s v="Аврора"/>
    <n v="120"/>
    <s v="Россия"/>
  </r>
  <r>
    <x v="3"/>
    <d v="2021-04-28T00:00:00"/>
    <x v="0"/>
    <s v="Водка"/>
    <s v="Абсолют Мандарин"/>
    <n v="112"/>
    <s v="Швеция"/>
  </r>
  <r>
    <x v="3"/>
    <d v="2021-04-28T00:00:00"/>
    <x v="3"/>
    <s v="Ликер"/>
    <s v="Драмбуи"/>
    <n v="47"/>
    <s v="Великобритания"/>
  </r>
  <r>
    <x v="3"/>
    <d v="2021-04-28T00:00:00"/>
    <x v="1"/>
    <s v="Ликер"/>
    <s v="Самбука Ди Канале "/>
    <n v="26"/>
    <s v="Италия"/>
  </r>
  <r>
    <x v="3"/>
    <d v="2021-04-28T00:00:00"/>
    <x v="0"/>
    <s v="Ликер"/>
    <s v="Лимончелло"/>
    <n v="83"/>
    <s v="Италия"/>
  </r>
  <r>
    <x v="3"/>
    <d v="2021-04-28T00:00:00"/>
    <x v="3"/>
    <s v="Водка"/>
    <s v="Немирофф"/>
    <n v="101"/>
    <s v="Украина"/>
  </r>
  <r>
    <x v="3"/>
    <d v="2021-04-28T00:00:00"/>
    <x v="1"/>
    <s v="Виски"/>
    <s v="Джемесон"/>
    <n v="85"/>
    <s v="Ирландия"/>
  </r>
  <r>
    <x v="3"/>
    <d v="2021-04-28T00:00:00"/>
    <x v="3"/>
    <s v="Водка"/>
    <s v="Абсолют Мандарин"/>
    <n v="148"/>
    <s v="Швеция"/>
  </r>
  <r>
    <x v="3"/>
    <d v="2021-04-28T00:00:00"/>
    <x v="1"/>
    <s v="Водка"/>
    <s v="Аврора"/>
    <n v="43"/>
    <s v="Россия"/>
  </r>
  <r>
    <x v="3"/>
    <d v="2021-04-28T00:00:00"/>
    <x v="0"/>
    <s v="Водка"/>
    <s v="Беленькая"/>
    <n v="42"/>
    <s v="Россия"/>
  </r>
  <r>
    <x v="3"/>
    <d v="2021-04-28T00:00:00"/>
    <x v="0"/>
    <s v="Виски"/>
    <s v="Канадиан"/>
    <n v="155"/>
    <s v="США"/>
  </r>
  <r>
    <x v="3"/>
    <d v="2021-04-28T00:00:00"/>
    <x v="3"/>
    <s v="Ликер"/>
    <s v="Малибу"/>
    <n v="161"/>
    <s v="Великобритания"/>
  </r>
  <r>
    <x v="3"/>
    <d v="2021-04-28T00:00:00"/>
    <x v="0"/>
    <s v="Водка"/>
    <s v="Медовая"/>
    <n v="48"/>
    <s v="Украина"/>
  </r>
  <r>
    <x v="3"/>
    <d v="2021-04-28T00:00:00"/>
    <x v="0"/>
    <s v="Ликер"/>
    <s v="Джандуйа Шоколадный "/>
    <n v="27"/>
    <s v="Италия"/>
  </r>
  <r>
    <x v="3"/>
    <d v="2021-04-28T00:00:00"/>
    <x v="2"/>
    <s v="Виски"/>
    <s v="Джек Дениелс"/>
    <n v="67"/>
    <s v="США"/>
  </r>
  <r>
    <x v="3"/>
    <d v="2021-04-28T00:00:00"/>
    <x v="3"/>
    <s v="Водка"/>
    <s v="Русский стандарт"/>
    <n v="155"/>
    <s v="Россия"/>
  </r>
  <r>
    <x v="3"/>
    <d v="2021-04-28T00:00:00"/>
    <x v="3"/>
    <s v="Водка"/>
    <s v="Русский стандарт"/>
    <n v="19"/>
    <s v="Россия"/>
  </r>
  <r>
    <x v="3"/>
    <d v="2021-04-29T00:00:00"/>
    <x v="1"/>
    <s v="Виски"/>
    <s v="Бруклади Рокос"/>
    <n v="158"/>
    <s v="Шотландия"/>
  </r>
  <r>
    <x v="3"/>
    <d v="2021-04-29T00:00:00"/>
    <x v="3"/>
    <s v="Виски"/>
    <s v="Джонни Уокер"/>
    <n v="160"/>
    <s v="Шотландия"/>
  </r>
  <r>
    <x v="3"/>
    <d v="2021-04-29T00:00:00"/>
    <x v="2"/>
    <s v="Виски"/>
    <s v="Бруклади Рокос"/>
    <n v="99"/>
    <s v="Шотландия"/>
  </r>
  <r>
    <x v="3"/>
    <d v="2021-04-29T00:00:00"/>
    <x v="0"/>
    <s v="Коньяк"/>
    <s v="Ахтамар"/>
    <n v="84"/>
    <s v="Армения"/>
  </r>
  <r>
    <x v="3"/>
    <d v="2021-04-29T00:00:00"/>
    <x v="2"/>
    <s v="Коньяк"/>
    <s v="Отборный"/>
    <n v="20"/>
    <s v="Армения"/>
  </r>
  <r>
    <x v="3"/>
    <d v="2021-04-29T00:00:00"/>
    <x v="1"/>
    <s v="Виски"/>
    <s v="Букерс"/>
    <n v="66"/>
    <s v="США"/>
  </r>
  <r>
    <x v="3"/>
    <d v="2021-04-29T00:00:00"/>
    <x v="3"/>
    <s v="Виски"/>
    <s v="Кентукки"/>
    <n v="30"/>
    <s v="США"/>
  </r>
  <r>
    <x v="3"/>
    <d v="2021-04-29T00:00:00"/>
    <x v="1"/>
    <s v="Водка"/>
    <s v="Мягков"/>
    <n v="63"/>
    <s v="Россия"/>
  </r>
  <r>
    <x v="3"/>
    <d v="2021-04-29T00:00:00"/>
    <x v="2"/>
    <s v="Виски"/>
    <s v="Святой Патрик"/>
    <n v="165"/>
    <s v="Ирландия"/>
  </r>
  <r>
    <x v="3"/>
    <d v="2021-04-29T00:00:00"/>
    <x v="0"/>
    <s v="Водка"/>
    <s v="Русский стандарт"/>
    <n v="100"/>
    <s v="Россия"/>
  </r>
  <r>
    <x v="3"/>
    <d v="2021-04-29T00:00:00"/>
    <x v="3"/>
    <s v="Водка"/>
    <s v="Медовая"/>
    <n v="98"/>
    <s v="Украина"/>
  </r>
  <r>
    <x v="3"/>
    <d v="2021-04-29T00:00:00"/>
    <x v="1"/>
    <s v="Водка"/>
    <s v="Немирофф"/>
    <n v="148"/>
    <s v="Украина"/>
  </r>
  <r>
    <x v="3"/>
    <d v="2021-04-29T00:00:00"/>
    <x v="0"/>
    <s v="Водка"/>
    <s v="Украинская пшеница"/>
    <n v="65"/>
    <s v="Украина"/>
  </r>
  <r>
    <x v="3"/>
    <d v="2021-04-29T00:00:00"/>
    <x v="1"/>
    <s v="Водка"/>
    <s v="Русский лед"/>
    <n v="31"/>
    <s v="Россия"/>
  </r>
  <r>
    <x v="3"/>
    <d v="2021-04-29T00:00:00"/>
    <x v="0"/>
    <s v="Коньяк"/>
    <s v="Герард"/>
    <n v="54"/>
    <s v="Армения"/>
  </r>
  <r>
    <x v="3"/>
    <d v="2021-04-29T00:00:00"/>
    <x v="2"/>
    <s v="Водка"/>
    <s v="Благофф"/>
    <n v="84"/>
    <s v="Украина"/>
  </r>
  <r>
    <x v="3"/>
    <d v="2021-04-29T00:00:00"/>
    <x v="2"/>
    <s v="Водка"/>
    <s v="Абсолют Цитрон"/>
    <n v="176"/>
    <s v="Швеция"/>
  </r>
  <r>
    <x v="3"/>
    <d v="2021-04-29T00:00:00"/>
    <x v="2"/>
    <s v="Коньяк"/>
    <s v="Старый город"/>
    <n v="24"/>
    <s v="Россия"/>
  </r>
  <r>
    <x v="3"/>
    <d v="2021-04-29T00:00:00"/>
    <x v="3"/>
    <s v="Ликер"/>
    <s v="Малибу"/>
    <n v="169"/>
    <s v="Великобритания"/>
  </r>
  <r>
    <x v="3"/>
    <d v="2021-04-29T00:00:00"/>
    <x v="2"/>
    <s v="Коньяк"/>
    <s v="Ахтамар"/>
    <n v="150"/>
    <s v="Армения"/>
  </r>
  <r>
    <x v="3"/>
    <d v="2021-04-30T00:00:00"/>
    <x v="0"/>
    <s v="Коньяк"/>
    <s v="Дор Голд"/>
    <n v="54"/>
    <s v="Франция"/>
  </r>
  <r>
    <x v="3"/>
    <d v="2021-04-30T00:00:00"/>
    <x v="0"/>
    <s v="Коньяк"/>
    <s v="Дор Легенд"/>
    <n v="7"/>
    <s v="Франция"/>
  </r>
  <r>
    <x v="3"/>
    <d v="2021-04-30T00:00:00"/>
    <x v="3"/>
    <s v="Водка"/>
    <s v="Немирофф"/>
    <n v="141"/>
    <s v="Украина"/>
  </r>
  <r>
    <x v="3"/>
    <d v="2021-04-30T00:00:00"/>
    <x v="0"/>
    <s v="Коньяк"/>
    <s v="Арарат"/>
    <n v="78"/>
    <s v="Армения"/>
  </r>
  <r>
    <x v="3"/>
    <d v="2021-04-30T00:00:00"/>
    <x v="0"/>
    <s v="Коньяк"/>
    <s v="Старый город"/>
    <n v="142"/>
    <s v="Россия"/>
  </r>
  <r>
    <x v="3"/>
    <d v="2021-04-30T00:00:00"/>
    <x v="0"/>
    <s v="Ликер"/>
    <s v="Самбука Ди Канале "/>
    <n v="195"/>
    <s v="Италия"/>
  </r>
  <r>
    <x v="3"/>
    <d v="2021-04-30T00:00:00"/>
    <x v="3"/>
    <s v="Коньяк"/>
    <s v="Бержерак"/>
    <n v="156"/>
    <s v="Россия"/>
  </r>
  <r>
    <x v="3"/>
    <d v="2021-04-30T00:00:00"/>
    <x v="2"/>
    <s v="Коньяк"/>
    <s v="Ахтамар"/>
    <n v="86"/>
    <s v="Армения"/>
  </r>
  <r>
    <x v="3"/>
    <d v="2021-04-30T00:00:00"/>
    <x v="1"/>
    <s v="Водка"/>
    <s v="Хортица"/>
    <n v="130"/>
    <s v="Украина"/>
  </r>
  <r>
    <x v="3"/>
    <d v="2021-04-30T00:00:00"/>
    <x v="3"/>
    <s v="Коньяк"/>
    <s v="Готье"/>
    <n v="159"/>
    <s v="Франция"/>
  </r>
  <r>
    <x v="3"/>
    <d v="2021-04-30T00:00:00"/>
    <x v="1"/>
    <s v="Коньяк"/>
    <s v="Герард"/>
    <n v="10"/>
    <s v="Армения"/>
  </r>
  <r>
    <x v="3"/>
    <d v="2021-04-30T00:00:00"/>
    <x v="3"/>
    <s v="Водка"/>
    <s v="Русский стандарт"/>
    <n v="136"/>
    <s v="Россия"/>
  </r>
  <r>
    <x v="3"/>
    <d v="2021-04-30T00:00:00"/>
    <x v="0"/>
    <s v="Водка"/>
    <s v="Абсолют Цитрон"/>
    <n v="72"/>
    <s v="Швеция"/>
  </r>
  <r>
    <x v="3"/>
    <d v="2021-04-30T00:00:00"/>
    <x v="2"/>
    <s v="Коньяк"/>
    <s v="Бержерак"/>
    <n v="81"/>
    <s v="Россия"/>
  </r>
  <r>
    <x v="3"/>
    <d v="2021-04-30T00:00:00"/>
    <x v="1"/>
    <s v="Коньяк"/>
    <s v="Арарат"/>
    <n v="133"/>
    <s v="Армения"/>
  </r>
  <r>
    <x v="4"/>
    <d v="2021-05-01T00:00:00"/>
    <x v="2"/>
    <s v="Водка"/>
    <s v="Благофф"/>
    <n v="9"/>
    <s v="Украина"/>
  </r>
  <r>
    <x v="4"/>
    <d v="2021-05-01T00:00:00"/>
    <x v="0"/>
    <s v="Водка"/>
    <s v="Украинская пшеница"/>
    <n v="75"/>
    <s v="Украина"/>
  </r>
  <r>
    <x v="4"/>
    <d v="2021-05-01T00:00:00"/>
    <x v="3"/>
    <s v="Коньяк"/>
    <s v="Жан Фийу"/>
    <n v="104"/>
    <s v="Франция"/>
  </r>
  <r>
    <x v="4"/>
    <d v="2021-05-01T00:00:00"/>
    <x v="1"/>
    <s v="Коньяк"/>
    <s v="Старый город"/>
    <n v="32"/>
    <s v="Россия"/>
  </r>
  <r>
    <x v="4"/>
    <d v="2021-05-01T00:00:00"/>
    <x v="1"/>
    <s v="Виски"/>
    <s v="Букерс"/>
    <n v="125"/>
    <s v="США"/>
  </r>
  <r>
    <x v="4"/>
    <d v="2021-05-01T00:00:00"/>
    <x v="3"/>
    <s v="Коньяк"/>
    <s v="Отборный"/>
    <n v="78"/>
    <s v="Армения"/>
  </r>
  <r>
    <x v="4"/>
    <d v="2021-05-01T00:00:00"/>
    <x v="3"/>
    <s v="Коньяк"/>
    <s v="Герард"/>
    <n v="89"/>
    <s v="Армения"/>
  </r>
  <r>
    <x v="4"/>
    <d v="2021-05-01T00:00:00"/>
    <x v="1"/>
    <s v="Виски"/>
    <s v="Бруклади Рокос"/>
    <n v="144"/>
    <s v="Шотландия"/>
  </r>
  <r>
    <x v="4"/>
    <d v="2021-05-01T00:00:00"/>
    <x v="1"/>
    <s v="Виски"/>
    <s v="Джек Дениелс"/>
    <n v="176"/>
    <s v="США"/>
  </r>
  <r>
    <x v="4"/>
    <d v="2021-05-01T00:00:00"/>
    <x v="2"/>
    <s v="Коньяк"/>
    <s v="Дор Легенд"/>
    <n v="130"/>
    <s v="Франция"/>
  </r>
  <r>
    <x v="4"/>
    <d v="2021-05-01T00:00:00"/>
    <x v="1"/>
    <s v="Ликер"/>
    <s v="Соренто"/>
    <n v="200"/>
    <s v="Италия"/>
  </r>
  <r>
    <x v="4"/>
    <d v="2021-05-01T00:00:00"/>
    <x v="3"/>
    <s v="Водка"/>
    <s v="Медовая"/>
    <n v="199"/>
    <s v="Украина"/>
  </r>
  <r>
    <x v="4"/>
    <d v="2021-05-01T00:00:00"/>
    <x v="0"/>
    <s v="Коньяк"/>
    <s v="Жан Фийу"/>
    <n v="112"/>
    <s v="Франция"/>
  </r>
  <r>
    <x v="4"/>
    <d v="2021-05-02T00:00:00"/>
    <x v="2"/>
    <s v="Водка"/>
    <s v="Благофф"/>
    <n v="170"/>
    <s v="Украина"/>
  </r>
  <r>
    <x v="4"/>
    <d v="2021-05-02T00:00:00"/>
    <x v="1"/>
    <s v="Водка"/>
    <s v="Благофф"/>
    <n v="147"/>
    <s v="Украина"/>
  </r>
  <r>
    <x v="4"/>
    <d v="2021-05-02T00:00:00"/>
    <x v="3"/>
    <s v="Ликер"/>
    <s v="Малибу"/>
    <n v="116"/>
    <s v="Великобритания"/>
  </r>
  <r>
    <x v="4"/>
    <d v="2021-05-02T00:00:00"/>
    <x v="3"/>
    <s v="Водка"/>
    <s v="Абсолют Цитрон"/>
    <n v="163"/>
    <s v="Швеция"/>
  </r>
  <r>
    <x v="4"/>
    <d v="2021-05-02T00:00:00"/>
    <x v="3"/>
    <s v="Коньяк"/>
    <s v="Ахтамар"/>
    <n v="137"/>
    <s v="Армения"/>
  </r>
  <r>
    <x v="4"/>
    <d v="2021-05-02T00:00:00"/>
    <x v="0"/>
    <s v="Водка"/>
    <s v="Немирофф"/>
    <n v="81"/>
    <s v="Украина"/>
  </r>
  <r>
    <x v="4"/>
    <d v="2021-05-02T00:00:00"/>
    <x v="2"/>
    <s v="Водка"/>
    <s v="Русский лед"/>
    <n v="179"/>
    <s v="Россия"/>
  </r>
  <r>
    <x v="4"/>
    <d v="2021-05-02T00:00:00"/>
    <x v="1"/>
    <s v="Ликер"/>
    <s v="Драмбуи"/>
    <n v="88"/>
    <s v="Великобритания"/>
  </r>
  <r>
    <x v="4"/>
    <d v="2021-05-02T00:00:00"/>
    <x v="1"/>
    <s v="Водка"/>
    <s v="Мягков"/>
    <n v="163"/>
    <s v="Россия"/>
  </r>
  <r>
    <x v="4"/>
    <d v="2021-05-02T00:00:00"/>
    <x v="0"/>
    <s v="Ликер"/>
    <s v="Самбука Ди Канале "/>
    <n v="64"/>
    <s v="Италия"/>
  </r>
  <r>
    <x v="4"/>
    <d v="2021-05-02T00:00:00"/>
    <x v="2"/>
    <s v="Водка"/>
    <s v="Славянская"/>
    <n v="112"/>
    <s v="Россия"/>
  </r>
  <r>
    <x v="4"/>
    <d v="2021-05-02T00:00:00"/>
    <x v="0"/>
    <s v="Виски"/>
    <s v="Грин Спот"/>
    <n v="41"/>
    <s v="Ирландия"/>
  </r>
  <r>
    <x v="4"/>
    <d v="2021-05-02T00:00:00"/>
    <x v="1"/>
    <s v="Коньяк"/>
    <s v="Готье"/>
    <n v="27"/>
    <s v="Франция"/>
  </r>
  <r>
    <x v="4"/>
    <d v="2021-05-02T00:00:00"/>
    <x v="3"/>
    <s v="Коньяк"/>
    <s v="Отборный"/>
    <n v="85"/>
    <s v="Армения"/>
  </r>
  <r>
    <x v="4"/>
    <d v="2021-05-02T00:00:00"/>
    <x v="0"/>
    <s v="Ликер"/>
    <s v="Абрикосовый"/>
    <n v="124"/>
    <s v="Голландия"/>
  </r>
  <r>
    <x v="4"/>
    <d v="2021-05-02T00:00:00"/>
    <x v="3"/>
    <s v="Виски"/>
    <s v="Джим Бим"/>
    <n v="159"/>
    <s v="США"/>
  </r>
  <r>
    <x v="4"/>
    <d v="2021-05-02T00:00:00"/>
    <x v="0"/>
    <s v="Водка"/>
    <s v="Русский стандарт"/>
    <n v="52"/>
    <s v="Россия"/>
  </r>
  <r>
    <x v="4"/>
    <d v="2021-05-02T00:00:00"/>
    <x v="0"/>
    <s v="Виски"/>
    <s v="Грин Спот"/>
    <n v="42"/>
    <s v="Ирландия"/>
  </r>
  <r>
    <x v="4"/>
    <d v="2021-05-02T00:00:00"/>
    <x v="3"/>
    <s v="Коньяк"/>
    <s v="Дор Легенд"/>
    <n v="29"/>
    <s v="Франция"/>
  </r>
  <r>
    <x v="4"/>
    <d v="2021-05-02T00:00:00"/>
    <x v="1"/>
    <s v="Водка"/>
    <s v="Украинская пшеница"/>
    <n v="156"/>
    <s v="Украина"/>
  </r>
  <r>
    <x v="4"/>
    <d v="2021-05-03T00:00:00"/>
    <x v="2"/>
    <s v="Коньяк"/>
    <s v="Дор Голд"/>
    <n v="189"/>
    <s v="Франция"/>
  </r>
  <r>
    <x v="4"/>
    <d v="2021-05-03T00:00:00"/>
    <x v="3"/>
    <s v="Ликер"/>
    <s v="Кокосовый"/>
    <n v="168"/>
    <s v="Голландия"/>
  </r>
  <r>
    <x v="4"/>
    <d v="2021-05-03T00:00:00"/>
    <x v="0"/>
    <s v="Виски"/>
    <s v="Бушмилс"/>
    <n v="122"/>
    <s v="Ирландия"/>
  </r>
  <r>
    <x v="4"/>
    <d v="2021-05-03T00:00:00"/>
    <x v="0"/>
    <s v="Водка"/>
    <s v="Украинская пшеница"/>
    <n v="106"/>
    <s v="Украина"/>
  </r>
  <r>
    <x v="4"/>
    <d v="2021-05-03T00:00:00"/>
    <x v="0"/>
    <s v="Виски"/>
    <s v="Джемесон"/>
    <n v="184"/>
    <s v="Ирландия"/>
  </r>
  <r>
    <x v="4"/>
    <d v="2021-05-03T00:00:00"/>
    <x v="1"/>
    <s v="Ликер"/>
    <s v="Какао"/>
    <n v="79"/>
    <s v="Голландия"/>
  </r>
  <r>
    <x v="4"/>
    <d v="2021-05-03T00:00:00"/>
    <x v="2"/>
    <s v="Водка"/>
    <s v="Аврора"/>
    <n v="200"/>
    <s v="Россия"/>
  </r>
  <r>
    <x v="4"/>
    <d v="2021-05-03T00:00:00"/>
    <x v="0"/>
    <s v="Коньяк"/>
    <s v="Дор Голд"/>
    <n v="170"/>
    <s v="Франция"/>
  </r>
  <r>
    <x v="4"/>
    <d v="2021-05-03T00:00:00"/>
    <x v="3"/>
    <s v="Водка"/>
    <s v="Екатеринослав"/>
    <n v="197"/>
    <s v="Украина"/>
  </r>
  <r>
    <x v="4"/>
    <d v="2021-05-03T00:00:00"/>
    <x v="1"/>
    <s v="Ликер"/>
    <s v="Малибу"/>
    <n v="161"/>
    <s v="Великобритания"/>
  </r>
  <r>
    <x v="4"/>
    <d v="2021-05-03T00:00:00"/>
    <x v="0"/>
    <s v="Водка"/>
    <s v="Русский лед"/>
    <n v="161"/>
    <s v="Россия"/>
  </r>
  <r>
    <x v="4"/>
    <d v="2021-05-03T00:00:00"/>
    <x v="2"/>
    <s v="Ликер"/>
    <s v="Соренто"/>
    <n v="72"/>
    <s v="Италия"/>
  </r>
  <r>
    <x v="4"/>
    <d v="2021-05-03T00:00:00"/>
    <x v="2"/>
    <s v="Коньяк"/>
    <s v="Ной Араспел"/>
    <n v="135"/>
    <s v="Армения"/>
  </r>
  <r>
    <x v="4"/>
    <d v="2021-05-03T00:00:00"/>
    <x v="3"/>
    <s v="Коньяк"/>
    <s v="Васпуракан"/>
    <n v="189"/>
    <s v="Армения"/>
  </r>
  <r>
    <x v="4"/>
    <d v="2021-05-03T00:00:00"/>
    <x v="2"/>
    <s v="Коньяк"/>
    <s v="Старый город"/>
    <n v="85"/>
    <s v="Россия"/>
  </r>
  <r>
    <x v="4"/>
    <d v="2021-05-03T00:00:00"/>
    <x v="0"/>
    <s v="Ликер"/>
    <s v="Кокосовый"/>
    <n v="68"/>
    <s v="Голландия"/>
  </r>
  <r>
    <x v="4"/>
    <d v="2021-05-03T00:00:00"/>
    <x v="3"/>
    <s v="Ликер"/>
    <s v="Драмбуи"/>
    <n v="39"/>
    <s v="Великобритания"/>
  </r>
  <r>
    <x v="4"/>
    <d v="2021-05-03T00:00:00"/>
    <x v="2"/>
    <s v="Коньяк"/>
    <s v="Старый город"/>
    <n v="55"/>
    <s v="Россия"/>
  </r>
  <r>
    <x v="4"/>
    <d v="2021-05-03T00:00:00"/>
    <x v="1"/>
    <s v="Водка"/>
    <s v="Русский стандарт"/>
    <n v="158"/>
    <s v="Россия"/>
  </r>
  <r>
    <x v="4"/>
    <d v="2021-05-04T00:00:00"/>
    <x v="0"/>
    <s v="Ликер"/>
    <s v="Вишневый"/>
    <n v="165"/>
    <s v="Голландия"/>
  </r>
  <r>
    <x v="4"/>
    <d v="2021-05-04T00:00:00"/>
    <x v="0"/>
    <s v="Водка"/>
    <s v="Немирофф"/>
    <n v="152"/>
    <s v="Украина"/>
  </r>
  <r>
    <x v="4"/>
    <d v="2021-05-04T00:00:00"/>
    <x v="1"/>
    <s v="Ликер"/>
    <s v="Малибу"/>
    <n v="124"/>
    <s v="Великобритания"/>
  </r>
  <r>
    <x v="4"/>
    <d v="2021-05-04T00:00:00"/>
    <x v="1"/>
    <s v="Ликер"/>
    <s v="Абрикосовый"/>
    <n v="19"/>
    <s v="Голландия"/>
  </r>
  <r>
    <x v="4"/>
    <d v="2021-05-04T00:00:00"/>
    <x v="2"/>
    <s v="Коньяк"/>
    <s v="Дор Легенд"/>
    <n v="30"/>
    <s v="Франция"/>
  </r>
  <r>
    <x v="4"/>
    <d v="2021-05-04T00:00:00"/>
    <x v="1"/>
    <s v="Виски"/>
    <s v="Грин Спот"/>
    <n v="69"/>
    <s v="Ирландия"/>
  </r>
  <r>
    <x v="4"/>
    <d v="2021-05-04T00:00:00"/>
    <x v="0"/>
    <s v="Виски"/>
    <s v="Бушмилс"/>
    <n v="36"/>
    <s v="Ирландия"/>
  </r>
  <r>
    <x v="4"/>
    <d v="2021-05-04T00:00:00"/>
    <x v="3"/>
    <s v="Коньяк"/>
    <s v="Делямэн"/>
    <n v="62"/>
    <s v="Франция"/>
  </r>
  <r>
    <x v="4"/>
    <d v="2021-05-04T00:00:00"/>
    <x v="3"/>
    <s v="Коньяк"/>
    <s v="Дор Легенд"/>
    <n v="146"/>
    <s v="Франция"/>
  </r>
  <r>
    <x v="4"/>
    <d v="2021-05-04T00:00:00"/>
    <x v="3"/>
    <s v="Водка"/>
    <s v="Абсолют Цитрон"/>
    <n v="196"/>
    <s v="Швеция"/>
  </r>
  <r>
    <x v="4"/>
    <d v="2021-05-04T00:00:00"/>
    <x v="3"/>
    <s v="Ликер"/>
    <s v="Какао"/>
    <n v="82"/>
    <s v="Голландия"/>
  </r>
  <r>
    <x v="4"/>
    <d v="2021-05-04T00:00:00"/>
    <x v="3"/>
    <s v="Ликер"/>
    <s v="Кокосовый"/>
    <n v="183"/>
    <s v="Голландия"/>
  </r>
  <r>
    <x v="4"/>
    <d v="2021-05-04T00:00:00"/>
    <x v="2"/>
    <s v="Ликер"/>
    <s v="Какао"/>
    <n v="199"/>
    <s v="Голландия"/>
  </r>
  <r>
    <x v="4"/>
    <d v="2021-05-04T00:00:00"/>
    <x v="2"/>
    <s v="Виски"/>
    <s v="Гленморанджи"/>
    <n v="171"/>
    <s v="Шотландия"/>
  </r>
  <r>
    <x v="4"/>
    <d v="2021-05-04T00:00:00"/>
    <x v="3"/>
    <s v="Виски"/>
    <s v="Грин Спот"/>
    <n v="61"/>
    <s v="Ирландия"/>
  </r>
  <r>
    <x v="4"/>
    <d v="2021-05-04T00:00:00"/>
    <x v="0"/>
    <s v="Коньяк"/>
    <s v="Демидов"/>
    <n v="71"/>
    <s v="Россия"/>
  </r>
  <r>
    <x v="4"/>
    <d v="2021-05-05T00:00:00"/>
    <x v="0"/>
    <s v="Водка"/>
    <s v="Екатеринослав"/>
    <n v="191"/>
    <s v="Украина"/>
  </r>
  <r>
    <x v="4"/>
    <d v="2021-05-05T00:00:00"/>
    <x v="0"/>
    <s v="Ликер"/>
    <s v="Самбука Ди Канале "/>
    <n v="161"/>
    <s v="Италия"/>
  </r>
  <r>
    <x v="4"/>
    <d v="2021-05-05T00:00:00"/>
    <x v="2"/>
    <s v="Виски"/>
    <s v="Святой Патрик"/>
    <n v="58"/>
    <s v="Ирландия"/>
  </r>
  <r>
    <x v="4"/>
    <d v="2021-05-05T00:00:00"/>
    <x v="3"/>
    <s v="Водка"/>
    <s v="Русский лед"/>
    <n v="124"/>
    <s v="Россия"/>
  </r>
  <r>
    <x v="4"/>
    <d v="2021-05-05T00:00:00"/>
    <x v="1"/>
    <s v="Коньяк"/>
    <s v="Арарат"/>
    <n v="38"/>
    <s v="Армения"/>
  </r>
  <r>
    <x v="4"/>
    <d v="2021-05-05T00:00:00"/>
    <x v="0"/>
    <s v="Водка"/>
    <s v="Благофф"/>
    <n v="163"/>
    <s v="Украина"/>
  </r>
  <r>
    <x v="4"/>
    <d v="2021-05-05T00:00:00"/>
    <x v="2"/>
    <s v="Виски"/>
    <s v="Святой Патрик"/>
    <n v="186"/>
    <s v="Ирландия"/>
  </r>
  <r>
    <x v="4"/>
    <d v="2021-05-05T00:00:00"/>
    <x v="1"/>
    <s v="Ликер"/>
    <s v="Кокосовый"/>
    <n v="7"/>
    <s v="Голландия"/>
  </r>
  <r>
    <x v="4"/>
    <d v="2021-05-05T00:00:00"/>
    <x v="2"/>
    <s v="Коньяк"/>
    <s v="Дор Голд"/>
    <n v="88"/>
    <s v="Франция"/>
  </r>
  <r>
    <x v="4"/>
    <d v="2021-05-05T00:00:00"/>
    <x v="2"/>
    <s v="Коньяк"/>
    <s v="Золотые купола"/>
    <n v="144"/>
    <s v="Россия"/>
  </r>
  <r>
    <x v="4"/>
    <d v="2021-05-06T00:00:00"/>
    <x v="0"/>
    <s v="Виски"/>
    <s v="Джим Бим"/>
    <n v="30"/>
    <s v="США"/>
  </r>
  <r>
    <x v="4"/>
    <d v="2021-05-06T00:00:00"/>
    <x v="2"/>
    <s v="Коньяк"/>
    <s v="Васпуракан"/>
    <n v="24"/>
    <s v="Армения"/>
  </r>
  <r>
    <x v="4"/>
    <d v="2021-05-06T00:00:00"/>
    <x v="2"/>
    <s v="Водка"/>
    <s v="Абсолют Цитрон"/>
    <n v="17"/>
    <s v="Швеция"/>
  </r>
  <r>
    <x v="4"/>
    <d v="2021-05-06T00:00:00"/>
    <x v="3"/>
    <s v="Виски"/>
    <s v="Кентукки"/>
    <n v="80"/>
    <s v="США"/>
  </r>
  <r>
    <x v="4"/>
    <d v="2021-05-06T00:00:00"/>
    <x v="1"/>
    <s v="Водка"/>
    <s v="Беленькая"/>
    <n v="19"/>
    <s v="Россия"/>
  </r>
  <r>
    <x v="4"/>
    <d v="2021-05-06T00:00:00"/>
    <x v="3"/>
    <s v="Ликер"/>
    <s v="Самбука Ди Канале "/>
    <n v="163"/>
    <s v="Италия"/>
  </r>
  <r>
    <x v="4"/>
    <d v="2021-05-06T00:00:00"/>
    <x v="3"/>
    <s v="Виски"/>
    <s v="Святой Патрик"/>
    <n v="190"/>
    <s v="Ирландия"/>
  </r>
  <r>
    <x v="4"/>
    <d v="2021-05-06T00:00:00"/>
    <x v="2"/>
    <s v="Ликер"/>
    <s v="Вишневый"/>
    <n v="189"/>
    <s v="Голландия"/>
  </r>
  <r>
    <x v="4"/>
    <d v="2021-05-06T00:00:00"/>
    <x v="3"/>
    <s v="Виски"/>
    <s v="Джемесон"/>
    <n v="137"/>
    <s v="Ирландия"/>
  </r>
  <r>
    <x v="4"/>
    <d v="2021-05-06T00:00:00"/>
    <x v="1"/>
    <s v="Коньяк"/>
    <s v="Жан Фийу"/>
    <n v="58"/>
    <s v="Франция"/>
  </r>
  <r>
    <x v="4"/>
    <d v="2021-05-06T00:00:00"/>
    <x v="2"/>
    <s v="Водка"/>
    <s v="Славянская"/>
    <n v="141"/>
    <s v="Россия"/>
  </r>
  <r>
    <x v="4"/>
    <d v="2021-05-06T00:00:00"/>
    <x v="3"/>
    <s v="Водка"/>
    <s v="Абсолют Цитрон"/>
    <n v="127"/>
    <s v="Швеция"/>
  </r>
  <r>
    <x v="4"/>
    <d v="2021-05-06T00:00:00"/>
    <x v="3"/>
    <s v="Коньяк"/>
    <s v="Васпуракан"/>
    <n v="187"/>
    <s v="Армения"/>
  </r>
  <r>
    <x v="4"/>
    <d v="2021-05-06T00:00:00"/>
    <x v="1"/>
    <s v="Водка"/>
    <s v="Славянская"/>
    <n v="136"/>
    <s v="Россия"/>
  </r>
  <r>
    <x v="4"/>
    <d v="2021-05-06T00:00:00"/>
    <x v="2"/>
    <s v="Коньяк"/>
    <s v="Делямэн"/>
    <n v="12"/>
    <s v="Франция"/>
  </r>
  <r>
    <x v="4"/>
    <d v="2021-05-06T00:00:00"/>
    <x v="2"/>
    <s v="Ликер"/>
    <s v="Абрикосовый"/>
    <n v="91"/>
    <s v="Голландия"/>
  </r>
  <r>
    <x v="4"/>
    <d v="2021-05-07T00:00:00"/>
    <x v="1"/>
    <s v="Коньяк"/>
    <s v="Золотые купола"/>
    <n v="97"/>
    <s v="Россия"/>
  </r>
  <r>
    <x v="4"/>
    <d v="2021-05-07T00:00:00"/>
    <x v="3"/>
    <s v="Водка"/>
    <s v="Екатеринослав"/>
    <n v="105"/>
    <s v="Украина"/>
  </r>
  <r>
    <x v="4"/>
    <d v="2021-05-07T00:00:00"/>
    <x v="1"/>
    <s v="Водка"/>
    <s v="Беленькая"/>
    <n v="123"/>
    <s v="Россия"/>
  </r>
  <r>
    <x v="4"/>
    <d v="2021-05-07T00:00:00"/>
    <x v="1"/>
    <s v="Виски"/>
    <s v="Джемесон"/>
    <n v="105"/>
    <s v="Ирландия"/>
  </r>
  <r>
    <x v="4"/>
    <d v="2021-05-07T00:00:00"/>
    <x v="1"/>
    <s v="Коньяк"/>
    <s v="Ахтамар"/>
    <n v="121"/>
    <s v="Армения"/>
  </r>
  <r>
    <x v="4"/>
    <d v="2021-05-07T00:00:00"/>
    <x v="0"/>
    <s v="Коньяк"/>
    <s v="Демидов"/>
    <n v="136"/>
    <s v="Россия"/>
  </r>
  <r>
    <x v="4"/>
    <d v="2021-05-07T00:00:00"/>
    <x v="0"/>
    <s v="Коньяк"/>
    <s v="Ной Араспел"/>
    <n v="62"/>
    <s v="Армения"/>
  </r>
  <r>
    <x v="4"/>
    <d v="2021-05-07T00:00:00"/>
    <x v="3"/>
    <s v="Водка"/>
    <s v="Беленькая"/>
    <n v="37"/>
    <s v="Россия"/>
  </r>
  <r>
    <x v="4"/>
    <d v="2021-05-07T00:00:00"/>
    <x v="0"/>
    <s v="Виски"/>
    <s v="Грин Спот"/>
    <n v="31"/>
    <s v="Ирландия"/>
  </r>
  <r>
    <x v="4"/>
    <d v="2021-05-07T00:00:00"/>
    <x v="2"/>
    <s v="Виски"/>
    <s v="Гленморанджи"/>
    <n v="44"/>
    <s v="Шотландия"/>
  </r>
  <r>
    <x v="4"/>
    <d v="2021-05-07T00:00:00"/>
    <x v="0"/>
    <s v="Виски"/>
    <s v="Святой Патрик"/>
    <n v="183"/>
    <s v="Ирландия"/>
  </r>
  <r>
    <x v="4"/>
    <d v="2021-05-07T00:00:00"/>
    <x v="2"/>
    <s v="Коньяк"/>
    <s v="Отборный"/>
    <n v="146"/>
    <s v="Армения"/>
  </r>
  <r>
    <x v="4"/>
    <d v="2021-05-07T00:00:00"/>
    <x v="0"/>
    <s v="Водка"/>
    <s v="Хортица"/>
    <n v="176"/>
    <s v="Украина"/>
  </r>
  <r>
    <x v="4"/>
    <d v="2021-05-07T00:00:00"/>
    <x v="1"/>
    <s v="Коньяк"/>
    <s v="Старый город"/>
    <n v="151"/>
    <s v="Россия"/>
  </r>
  <r>
    <x v="4"/>
    <d v="2021-05-07T00:00:00"/>
    <x v="0"/>
    <s v="Ликер"/>
    <s v="Драмбуи"/>
    <n v="151"/>
    <s v="Великобритания"/>
  </r>
  <r>
    <x v="4"/>
    <d v="2021-05-07T00:00:00"/>
    <x v="2"/>
    <s v="Коньяк"/>
    <s v="Демидов"/>
    <n v="27"/>
    <s v="Россия"/>
  </r>
  <r>
    <x v="4"/>
    <d v="2021-05-08T00:00:00"/>
    <x v="3"/>
    <s v="Коньяк"/>
    <s v="Герард"/>
    <n v="97"/>
    <s v="Армения"/>
  </r>
  <r>
    <x v="4"/>
    <d v="2021-05-08T00:00:00"/>
    <x v="3"/>
    <s v="Виски"/>
    <s v="Джек Дениелс"/>
    <n v="182"/>
    <s v="США"/>
  </r>
  <r>
    <x v="4"/>
    <d v="2021-05-08T00:00:00"/>
    <x v="1"/>
    <s v="Водка"/>
    <s v="Екатеринослав"/>
    <n v="187"/>
    <s v="Украина"/>
  </r>
  <r>
    <x v="4"/>
    <d v="2021-05-08T00:00:00"/>
    <x v="1"/>
    <s v="Водка"/>
    <s v="Русский лед"/>
    <n v="25"/>
    <s v="Россия"/>
  </r>
  <r>
    <x v="4"/>
    <d v="2021-05-08T00:00:00"/>
    <x v="0"/>
    <s v="Коньяк"/>
    <s v="Арарат"/>
    <n v="107"/>
    <s v="Армения"/>
  </r>
  <r>
    <x v="4"/>
    <d v="2021-05-08T00:00:00"/>
    <x v="3"/>
    <s v="Ликер"/>
    <s v="Самбука Ди Канале "/>
    <n v="178"/>
    <s v="Италия"/>
  </r>
  <r>
    <x v="4"/>
    <d v="2021-05-08T00:00:00"/>
    <x v="3"/>
    <s v="Водка"/>
    <s v="Русский лед"/>
    <n v="71"/>
    <s v="Россия"/>
  </r>
  <r>
    <x v="4"/>
    <d v="2021-05-08T00:00:00"/>
    <x v="0"/>
    <s v="Коньяк"/>
    <s v="Жан Фийу"/>
    <n v="113"/>
    <s v="Франция"/>
  </r>
  <r>
    <x v="4"/>
    <d v="2021-05-08T00:00:00"/>
    <x v="0"/>
    <s v="Водка"/>
    <s v="Благофф"/>
    <n v="169"/>
    <s v="Украина"/>
  </r>
  <r>
    <x v="4"/>
    <d v="2021-05-08T00:00:00"/>
    <x v="3"/>
    <s v="Водка"/>
    <s v="Немирофф"/>
    <n v="175"/>
    <s v="Украина"/>
  </r>
  <r>
    <x v="4"/>
    <d v="2021-05-09T00:00:00"/>
    <x v="1"/>
    <s v="Коньяк"/>
    <s v="Ахтамар"/>
    <n v="114"/>
    <s v="Армения"/>
  </r>
  <r>
    <x v="4"/>
    <d v="2021-05-09T00:00:00"/>
    <x v="1"/>
    <s v="Коньяк"/>
    <s v="Дор Легенд"/>
    <n v="148"/>
    <s v="Франция"/>
  </r>
  <r>
    <x v="4"/>
    <d v="2021-05-09T00:00:00"/>
    <x v="1"/>
    <s v="Виски"/>
    <s v="Джек Дениелс"/>
    <n v="17"/>
    <s v="США"/>
  </r>
  <r>
    <x v="4"/>
    <d v="2021-05-09T00:00:00"/>
    <x v="3"/>
    <s v="Ликер"/>
    <s v="Малибу"/>
    <n v="152"/>
    <s v="Великобритания"/>
  </r>
  <r>
    <x v="4"/>
    <d v="2021-05-09T00:00:00"/>
    <x v="1"/>
    <s v="Ликер"/>
    <s v="Самбука Ди Канале "/>
    <n v="129"/>
    <s v="Италия"/>
  </r>
  <r>
    <x v="4"/>
    <d v="2021-05-09T00:00:00"/>
    <x v="1"/>
    <s v="Коньяк"/>
    <s v="Золотые купола"/>
    <n v="183"/>
    <s v="Россия"/>
  </r>
  <r>
    <x v="4"/>
    <d v="2021-05-09T00:00:00"/>
    <x v="0"/>
    <s v="Ликер"/>
    <s v="Соренто"/>
    <n v="138"/>
    <s v="Италия"/>
  </r>
  <r>
    <x v="4"/>
    <d v="2021-05-09T00:00:00"/>
    <x v="2"/>
    <s v="Виски"/>
    <s v="Вудфорд"/>
    <n v="191"/>
    <s v="США"/>
  </r>
  <r>
    <x v="4"/>
    <d v="2021-05-09T00:00:00"/>
    <x v="0"/>
    <s v="Ликер"/>
    <s v="Кокосовый"/>
    <n v="141"/>
    <s v="Голландия"/>
  </r>
  <r>
    <x v="4"/>
    <d v="2021-05-09T00:00:00"/>
    <x v="1"/>
    <s v="Водка"/>
    <s v="Благофф"/>
    <n v="155"/>
    <s v="Украина"/>
  </r>
  <r>
    <x v="4"/>
    <d v="2021-05-09T00:00:00"/>
    <x v="2"/>
    <s v="Ликер"/>
    <s v="Драмбуи"/>
    <n v="24"/>
    <s v="Великобритания"/>
  </r>
  <r>
    <x v="4"/>
    <d v="2021-05-09T00:00:00"/>
    <x v="1"/>
    <s v="Водка"/>
    <s v="Русский стандарт"/>
    <n v="65"/>
    <s v="Россия"/>
  </r>
  <r>
    <x v="4"/>
    <d v="2021-05-09T00:00:00"/>
    <x v="2"/>
    <s v="Водка"/>
    <s v="Екатеринослав"/>
    <n v="18"/>
    <s v="Украина"/>
  </r>
  <r>
    <x v="4"/>
    <d v="2021-05-09T00:00:00"/>
    <x v="3"/>
    <s v="Виски"/>
    <s v="Букерс"/>
    <n v="90"/>
    <s v="США"/>
  </r>
  <r>
    <x v="4"/>
    <d v="2021-05-10T00:00:00"/>
    <x v="0"/>
    <s v="Коньяк"/>
    <s v="Старый город"/>
    <n v="171"/>
    <s v="Россия"/>
  </r>
  <r>
    <x v="4"/>
    <d v="2021-05-10T00:00:00"/>
    <x v="3"/>
    <s v="Ликер"/>
    <s v="Драмбуи"/>
    <n v="52"/>
    <s v="Великобритания"/>
  </r>
  <r>
    <x v="4"/>
    <d v="2021-05-10T00:00:00"/>
    <x v="3"/>
    <s v="Коньяк"/>
    <s v="Ахтамар"/>
    <n v="83"/>
    <s v="Армения"/>
  </r>
  <r>
    <x v="4"/>
    <d v="2021-05-10T00:00:00"/>
    <x v="3"/>
    <s v="Виски"/>
    <s v="Джек Дениелс"/>
    <n v="195"/>
    <s v="США"/>
  </r>
  <r>
    <x v="4"/>
    <d v="2021-05-10T00:00:00"/>
    <x v="1"/>
    <s v="Ликер"/>
    <s v="Какао"/>
    <n v="7"/>
    <s v="Голландия"/>
  </r>
  <r>
    <x v="4"/>
    <d v="2021-05-10T00:00:00"/>
    <x v="0"/>
    <s v="Коньяк"/>
    <s v="Жан Фийу"/>
    <n v="131"/>
    <s v="Франция"/>
  </r>
  <r>
    <x v="4"/>
    <d v="2021-05-10T00:00:00"/>
    <x v="0"/>
    <s v="Виски"/>
    <s v="Гленморанджи"/>
    <n v="71"/>
    <s v="Шотландия"/>
  </r>
  <r>
    <x v="4"/>
    <d v="2021-05-10T00:00:00"/>
    <x v="1"/>
    <s v="Ликер"/>
    <s v="Самбука Ди Канале "/>
    <n v="73"/>
    <s v="Италия"/>
  </r>
  <r>
    <x v="4"/>
    <d v="2021-05-10T00:00:00"/>
    <x v="0"/>
    <s v="Ликер"/>
    <s v="Малибу"/>
    <n v="66"/>
    <s v="Великобритания"/>
  </r>
  <r>
    <x v="4"/>
    <d v="2021-05-10T00:00:00"/>
    <x v="1"/>
    <s v="Водка"/>
    <s v="Медовая"/>
    <n v="59"/>
    <s v="Украина"/>
  </r>
  <r>
    <x v="4"/>
    <d v="2021-05-10T00:00:00"/>
    <x v="1"/>
    <s v="Виски"/>
    <s v="Бушмилс"/>
    <n v="21"/>
    <s v="Ирландия"/>
  </r>
  <r>
    <x v="4"/>
    <d v="2021-05-10T00:00:00"/>
    <x v="0"/>
    <s v="Виски"/>
    <s v="Гленморанджи"/>
    <n v="1"/>
    <s v="Шотландия"/>
  </r>
  <r>
    <x v="4"/>
    <d v="2021-05-10T00:00:00"/>
    <x v="1"/>
    <s v="Водка"/>
    <s v="Славянская"/>
    <n v="42"/>
    <s v="Россия"/>
  </r>
  <r>
    <x v="4"/>
    <d v="2021-05-11T00:00:00"/>
    <x v="0"/>
    <s v="Коньяк"/>
    <s v="Жан Фийу"/>
    <n v="92"/>
    <s v="Франция"/>
  </r>
  <r>
    <x v="4"/>
    <d v="2021-05-11T00:00:00"/>
    <x v="2"/>
    <s v="Ликер"/>
    <s v="Самбука Ди Канале "/>
    <n v="24"/>
    <s v="Италия"/>
  </r>
  <r>
    <x v="4"/>
    <d v="2021-05-11T00:00:00"/>
    <x v="0"/>
    <s v="Коньяк"/>
    <s v="Герард"/>
    <n v="42"/>
    <s v="Армения"/>
  </r>
  <r>
    <x v="4"/>
    <d v="2021-05-11T00:00:00"/>
    <x v="3"/>
    <s v="Водка"/>
    <s v="Хортица"/>
    <n v="109"/>
    <s v="Украина"/>
  </r>
  <r>
    <x v="4"/>
    <d v="2021-05-11T00:00:00"/>
    <x v="3"/>
    <s v="Виски"/>
    <s v="Аберлуа"/>
    <n v="190"/>
    <s v="Шотландия"/>
  </r>
  <r>
    <x v="4"/>
    <d v="2021-05-11T00:00:00"/>
    <x v="1"/>
    <s v="Коньяк"/>
    <s v="Отборный"/>
    <n v="84"/>
    <s v="Армения"/>
  </r>
  <r>
    <x v="4"/>
    <d v="2021-05-11T00:00:00"/>
    <x v="2"/>
    <s v="Коньяк"/>
    <s v="Дор Легенд"/>
    <n v="136"/>
    <s v="Франция"/>
  </r>
  <r>
    <x v="4"/>
    <d v="2021-05-11T00:00:00"/>
    <x v="2"/>
    <s v="Водка"/>
    <s v="Медовая"/>
    <n v="59"/>
    <s v="Украина"/>
  </r>
  <r>
    <x v="4"/>
    <d v="2021-05-11T00:00:00"/>
    <x v="1"/>
    <s v="Виски"/>
    <s v="Канадиан"/>
    <n v="35"/>
    <s v="США"/>
  </r>
  <r>
    <x v="4"/>
    <d v="2021-05-11T00:00:00"/>
    <x v="2"/>
    <s v="Коньяк"/>
    <s v="Арарат"/>
    <n v="108"/>
    <s v="Армения"/>
  </r>
  <r>
    <x v="4"/>
    <d v="2021-05-11T00:00:00"/>
    <x v="3"/>
    <s v="Ликер"/>
    <s v="Самбука Ди Канале "/>
    <n v="175"/>
    <s v="Италия"/>
  </r>
  <r>
    <x v="4"/>
    <d v="2021-05-11T00:00:00"/>
    <x v="2"/>
    <s v="Виски"/>
    <s v="Аберлуа"/>
    <n v="88"/>
    <s v="Шотландия"/>
  </r>
  <r>
    <x v="4"/>
    <d v="2021-05-11T00:00:00"/>
    <x v="1"/>
    <s v="Водка"/>
    <s v="Аврора"/>
    <n v="177"/>
    <s v="Россия"/>
  </r>
  <r>
    <x v="4"/>
    <d v="2021-05-11T00:00:00"/>
    <x v="3"/>
    <s v="Водка"/>
    <s v="Екатеринослав"/>
    <n v="29"/>
    <s v="Украина"/>
  </r>
  <r>
    <x v="4"/>
    <d v="2021-05-11T00:00:00"/>
    <x v="3"/>
    <s v="Ликер"/>
    <s v="Банановый"/>
    <n v="112"/>
    <s v="Голландия"/>
  </r>
  <r>
    <x v="4"/>
    <d v="2021-05-12T00:00:00"/>
    <x v="3"/>
    <s v="Водка"/>
    <s v="Благофф"/>
    <n v="151"/>
    <s v="Украина"/>
  </r>
  <r>
    <x v="4"/>
    <d v="2021-05-12T00:00:00"/>
    <x v="2"/>
    <s v="Ликер"/>
    <s v="Соренто"/>
    <n v="200"/>
    <s v="Италия"/>
  </r>
  <r>
    <x v="4"/>
    <d v="2021-05-12T00:00:00"/>
    <x v="1"/>
    <s v="Виски"/>
    <s v="Кентукки"/>
    <n v="121"/>
    <s v="США"/>
  </r>
  <r>
    <x v="4"/>
    <d v="2021-05-12T00:00:00"/>
    <x v="0"/>
    <s v="Виски"/>
    <s v="Бруклади Рокос"/>
    <n v="136"/>
    <s v="Шотландия"/>
  </r>
  <r>
    <x v="4"/>
    <d v="2021-05-12T00:00:00"/>
    <x v="1"/>
    <s v="Ликер"/>
    <s v="Лимончелло"/>
    <n v="193"/>
    <s v="Италия"/>
  </r>
  <r>
    <x v="4"/>
    <d v="2021-05-12T00:00:00"/>
    <x v="1"/>
    <s v="Виски"/>
    <s v="Джемесон"/>
    <n v="15"/>
    <s v="Ирландия"/>
  </r>
  <r>
    <x v="4"/>
    <d v="2021-05-12T00:00:00"/>
    <x v="3"/>
    <s v="Коньяк"/>
    <s v="Готье"/>
    <n v="184"/>
    <s v="Франция"/>
  </r>
  <r>
    <x v="4"/>
    <d v="2021-05-12T00:00:00"/>
    <x v="0"/>
    <s v="Водка"/>
    <s v="Русский стандарт"/>
    <n v="125"/>
    <s v="Россия"/>
  </r>
  <r>
    <x v="4"/>
    <d v="2021-05-12T00:00:00"/>
    <x v="0"/>
    <s v="Виски"/>
    <s v="Джек Дениелс"/>
    <n v="94"/>
    <s v="США"/>
  </r>
  <r>
    <x v="4"/>
    <d v="2021-05-12T00:00:00"/>
    <x v="0"/>
    <s v="Коньяк"/>
    <s v="Золотые купола"/>
    <n v="108"/>
    <s v="Россия"/>
  </r>
  <r>
    <x v="4"/>
    <d v="2021-05-12T00:00:00"/>
    <x v="2"/>
    <s v="Ликер"/>
    <s v="Джандуйа Шоколадный "/>
    <n v="41"/>
    <s v="Италия"/>
  </r>
  <r>
    <x v="4"/>
    <d v="2021-05-12T00:00:00"/>
    <x v="2"/>
    <s v="Коньяк"/>
    <s v="Дор Голд"/>
    <n v="66"/>
    <s v="Франция"/>
  </r>
  <r>
    <x v="4"/>
    <d v="2021-05-12T00:00:00"/>
    <x v="2"/>
    <s v="Коньяк"/>
    <s v="Отборный"/>
    <n v="183"/>
    <s v="Армения"/>
  </r>
  <r>
    <x v="4"/>
    <d v="2021-05-12T00:00:00"/>
    <x v="2"/>
    <s v="Виски"/>
    <s v="Джемесон"/>
    <n v="76"/>
    <s v="Ирландия"/>
  </r>
  <r>
    <x v="4"/>
    <d v="2021-05-12T00:00:00"/>
    <x v="0"/>
    <s v="Ликер"/>
    <s v="Какао"/>
    <n v="152"/>
    <s v="Голландия"/>
  </r>
  <r>
    <x v="4"/>
    <d v="2021-05-12T00:00:00"/>
    <x v="2"/>
    <s v="Коньяк"/>
    <s v="Бержерак"/>
    <n v="134"/>
    <s v="Россия"/>
  </r>
  <r>
    <x v="4"/>
    <d v="2021-05-13T00:00:00"/>
    <x v="2"/>
    <s v="Водка"/>
    <s v="Абсолют Мандарин"/>
    <n v="109"/>
    <s v="Швеция"/>
  </r>
  <r>
    <x v="4"/>
    <d v="2021-05-13T00:00:00"/>
    <x v="0"/>
    <s v="Коньяк"/>
    <s v="Делямэн"/>
    <n v="37"/>
    <s v="Франция"/>
  </r>
  <r>
    <x v="4"/>
    <d v="2021-05-13T00:00:00"/>
    <x v="2"/>
    <s v="Ликер"/>
    <s v="Лимончелло"/>
    <n v="126"/>
    <s v="Италия"/>
  </r>
  <r>
    <x v="4"/>
    <d v="2021-05-13T00:00:00"/>
    <x v="1"/>
    <s v="Ликер"/>
    <s v="Какао"/>
    <n v="118"/>
    <s v="Голландия"/>
  </r>
  <r>
    <x v="4"/>
    <d v="2021-05-13T00:00:00"/>
    <x v="2"/>
    <s v="Водка"/>
    <s v="Медовая"/>
    <n v="188"/>
    <s v="Украина"/>
  </r>
  <r>
    <x v="4"/>
    <d v="2021-05-13T00:00:00"/>
    <x v="1"/>
    <s v="Виски"/>
    <s v="Джонни Уокер"/>
    <n v="111"/>
    <s v="Шотландия"/>
  </r>
  <r>
    <x v="4"/>
    <d v="2021-05-13T00:00:00"/>
    <x v="1"/>
    <s v="Виски"/>
    <s v="Вудфорд"/>
    <n v="67"/>
    <s v="США"/>
  </r>
  <r>
    <x v="4"/>
    <d v="2021-05-13T00:00:00"/>
    <x v="1"/>
    <s v="Водка"/>
    <s v="Абсолют Мандарин"/>
    <n v="196"/>
    <s v="Швеция"/>
  </r>
  <r>
    <x v="4"/>
    <d v="2021-05-13T00:00:00"/>
    <x v="3"/>
    <s v="Виски"/>
    <s v="Бруклади Рокос"/>
    <n v="197"/>
    <s v="Шотландия"/>
  </r>
  <r>
    <x v="4"/>
    <d v="2021-05-13T00:00:00"/>
    <x v="0"/>
    <s v="Водка"/>
    <s v="Екатеринослав"/>
    <n v="59"/>
    <s v="Украина"/>
  </r>
  <r>
    <x v="4"/>
    <d v="2021-05-13T00:00:00"/>
    <x v="0"/>
    <s v="Водка"/>
    <s v="Благофф"/>
    <n v="73"/>
    <s v="Украина"/>
  </r>
  <r>
    <x v="4"/>
    <d v="2021-05-13T00:00:00"/>
    <x v="3"/>
    <s v="Виски"/>
    <s v="Аберлуа"/>
    <n v="126"/>
    <s v="Шотландия"/>
  </r>
  <r>
    <x v="4"/>
    <d v="2021-05-13T00:00:00"/>
    <x v="0"/>
    <s v="Коньяк"/>
    <s v="Делямэн"/>
    <n v="5"/>
    <s v="Франция"/>
  </r>
  <r>
    <x v="4"/>
    <d v="2021-05-13T00:00:00"/>
    <x v="2"/>
    <s v="Виски"/>
    <s v="Джонни Уокер"/>
    <n v="32"/>
    <s v="Шотландия"/>
  </r>
  <r>
    <x v="4"/>
    <d v="2021-05-13T00:00:00"/>
    <x v="1"/>
    <s v="Водка"/>
    <s v="Немирофф"/>
    <n v="40"/>
    <s v="Украина"/>
  </r>
  <r>
    <x v="4"/>
    <d v="2021-05-13T00:00:00"/>
    <x v="2"/>
    <s v="Ликер"/>
    <s v="Вишневый"/>
    <n v="173"/>
    <s v="Голландия"/>
  </r>
  <r>
    <x v="4"/>
    <d v="2021-05-13T00:00:00"/>
    <x v="0"/>
    <s v="Виски"/>
    <s v="Букерс"/>
    <n v="92"/>
    <s v="США"/>
  </r>
  <r>
    <x v="4"/>
    <d v="2021-05-13T00:00:00"/>
    <x v="3"/>
    <s v="Виски"/>
    <s v="Бушмилс"/>
    <n v="11"/>
    <s v="Ирландия"/>
  </r>
  <r>
    <x v="4"/>
    <d v="2021-05-13T00:00:00"/>
    <x v="3"/>
    <s v="Ликер"/>
    <s v="Какао"/>
    <n v="62"/>
    <s v="Голландия"/>
  </r>
  <r>
    <x v="4"/>
    <d v="2021-05-14T00:00:00"/>
    <x v="2"/>
    <s v="Ликер"/>
    <s v="Джандуйа Шоколадный "/>
    <n v="34"/>
    <s v="Италия"/>
  </r>
  <r>
    <x v="4"/>
    <d v="2021-05-14T00:00:00"/>
    <x v="3"/>
    <s v="Ликер"/>
    <s v="Абрикосовый"/>
    <n v="46"/>
    <s v="Голландия"/>
  </r>
  <r>
    <x v="4"/>
    <d v="2021-05-14T00:00:00"/>
    <x v="0"/>
    <s v="Коньяк"/>
    <s v="Жан Фийу"/>
    <n v="44"/>
    <s v="Франция"/>
  </r>
  <r>
    <x v="4"/>
    <d v="2021-05-14T00:00:00"/>
    <x v="3"/>
    <s v="Водка"/>
    <s v="Екатеринослав"/>
    <n v="94"/>
    <s v="Украина"/>
  </r>
  <r>
    <x v="4"/>
    <d v="2021-05-14T00:00:00"/>
    <x v="3"/>
    <s v="Коньяк"/>
    <s v="Демидов"/>
    <n v="106"/>
    <s v="Россия"/>
  </r>
  <r>
    <x v="4"/>
    <d v="2021-05-14T00:00:00"/>
    <x v="3"/>
    <s v="Водка"/>
    <s v="Немирофф"/>
    <n v="35"/>
    <s v="Украина"/>
  </r>
  <r>
    <x v="4"/>
    <d v="2021-05-14T00:00:00"/>
    <x v="2"/>
    <s v="Виски"/>
    <s v="Гленморанджи"/>
    <n v="37"/>
    <s v="Шотландия"/>
  </r>
  <r>
    <x v="4"/>
    <d v="2021-05-14T00:00:00"/>
    <x v="0"/>
    <s v="Водка"/>
    <s v="Благофф"/>
    <n v="33"/>
    <s v="Украина"/>
  </r>
  <r>
    <x v="4"/>
    <d v="2021-05-14T00:00:00"/>
    <x v="0"/>
    <s v="Ликер"/>
    <s v="Абрикосовый"/>
    <n v="10"/>
    <s v="Голландия"/>
  </r>
  <r>
    <x v="4"/>
    <d v="2021-05-14T00:00:00"/>
    <x v="2"/>
    <s v="Водка"/>
    <s v="Благофф"/>
    <n v="175"/>
    <s v="Украина"/>
  </r>
  <r>
    <x v="4"/>
    <d v="2021-05-14T00:00:00"/>
    <x v="2"/>
    <s v="Виски"/>
    <s v="Бруклади Рокос"/>
    <n v="162"/>
    <s v="Шотландия"/>
  </r>
  <r>
    <x v="4"/>
    <d v="2021-05-14T00:00:00"/>
    <x v="0"/>
    <s v="Ликер"/>
    <s v="Вишневый"/>
    <n v="128"/>
    <s v="Голландия"/>
  </r>
  <r>
    <x v="4"/>
    <d v="2021-05-14T00:00:00"/>
    <x v="2"/>
    <s v="Водка"/>
    <s v="Украинская пшеница"/>
    <n v="197"/>
    <s v="Украина"/>
  </r>
  <r>
    <x v="4"/>
    <d v="2021-05-14T00:00:00"/>
    <x v="2"/>
    <s v="Ликер"/>
    <s v="Лимончелло"/>
    <n v="77"/>
    <s v="Италия"/>
  </r>
  <r>
    <x v="4"/>
    <d v="2021-05-14T00:00:00"/>
    <x v="2"/>
    <s v="Виски"/>
    <s v="Джонни Уокер"/>
    <n v="62"/>
    <s v="Шотландия"/>
  </r>
  <r>
    <x v="4"/>
    <d v="2021-05-15T00:00:00"/>
    <x v="1"/>
    <s v="Водка"/>
    <s v="Украинская пшеница"/>
    <n v="29"/>
    <s v="Украина"/>
  </r>
  <r>
    <x v="4"/>
    <d v="2021-05-15T00:00:00"/>
    <x v="2"/>
    <s v="Виски"/>
    <s v="Вудфорд"/>
    <n v="124"/>
    <s v="США"/>
  </r>
  <r>
    <x v="4"/>
    <d v="2021-05-15T00:00:00"/>
    <x v="0"/>
    <s v="Водка"/>
    <s v="Медовая"/>
    <n v="176"/>
    <s v="Украина"/>
  </r>
  <r>
    <x v="4"/>
    <d v="2021-05-15T00:00:00"/>
    <x v="0"/>
    <s v="Коньяк"/>
    <s v="Отборный"/>
    <n v="139"/>
    <s v="Армения"/>
  </r>
  <r>
    <x v="4"/>
    <d v="2021-05-15T00:00:00"/>
    <x v="1"/>
    <s v="Водка"/>
    <s v="Хортица"/>
    <n v="128"/>
    <s v="Украина"/>
  </r>
  <r>
    <x v="4"/>
    <d v="2021-05-15T00:00:00"/>
    <x v="1"/>
    <s v="Ликер"/>
    <s v="Лимончелло"/>
    <n v="144"/>
    <s v="Италия"/>
  </r>
  <r>
    <x v="4"/>
    <d v="2021-05-15T00:00:00"/>
    <x v="3"/>
    <s v="Водка"/>
    <s v="Славянская"/>
    <n v="118"/>
    <s v="Россия"/>
  </r>
  <r>
    <x v="4"/>
    <d v="2021-05-15T00:00:00"/>
    <x v="3"/>
    <s v="Коньяк"/>
    <s v="Золотые купола"/>
    <n v="82"/>
    <s v="Россия"/>
  </r>
  <r>
    <x v="4"/>
    <d v="2021-05-15T00:00:00"/>
    <x v="0"/>
    <s v="Коньяк"/>
    <s v="Отборный"/>
    <n v="171"/>
    <s v="Армения"/>
  </r>
  <r>
    <x v="4"/>
    <d v="2021-05-15T00:00:00"/>
    <x v="0"/>
    <s v="Коньяк"/>
    <s v="Арарат"/>
    <n v="90"/>
    <s v="Армения"/>
  </r>
  <r>
    <x v="4"/>
    <d v="2021-05-15T00:00:00"/>
    <x v="3"/>
    <s v="Виски"/>
    <s v="Бруклади Рокос"/>
    <n v="137"/>
    <s v="Шотландия"/>
  </r>
  <r>
    <x v="4"/>
    <d v="2021-05-15T00:00:00"/>
    <x v="3"/>
    <s v="Ликер"/>
    <s v="Кокосовый"/>
    <n v="172"/>
    <s v="Голландия"/>
  </r>
  <r>
    <x v="4"/>
    <d v="2021-05-16T00:00:00"/>
    <x v="2"/>
    <s v="Коньяк"/>
    <s v="Делямэн"/>
    <n v="5"/>
    <s v="Франция"/>
  </r>
  <r>
    <x v="4"/>
    <d v="2021-05-16T00:00:00"/>
    <x v="0"/>
    <s v="Ликер"/>
    <s v="Соренто"/>
    <n v="137"/>
    <s v="Италия"/>
  </r>
  <r>
    <x v="4"/>
    <d v="2021-05-16T00:00:00"/>
    <x v="2"/>
    <s v="Коньяк"/>
    <s v="Демидов"/>
    <n v="21"/>
    <s v="Россия"/>
  </r>
  <r>
    <x v="4"/>
    <d v="2021-05-16T00:00:00"/>
    <x v="1"/>
    <s v="Ликер"/>
    <s v="Абрикосовый"/>
    <n v="19"/>
    <s v="Голландия"/>
  </r>
  <r>
    <x v="4"/>
    <d v="2021-05-16T00:00:00"/>
    <x v="3"/>
    <s v="Водка"/>
    <s v="Русский стандарт"/>
    <n v="106"/>
    <s v="Россия"/>
  </r>
  <r>
    <x v="4"/>
    <d v="2021-05-16T00:00:00"/>
    <x v="1"/>
    <s v="Ликер"/>
    <s v="Кокосовый"/>
    <n v="105"/>
    <s v="Голландия"/>
  </r>
  <r>
    <x v="4"/>
    <d v="2021-05-16T00:00:00"/>
    <x v="1"/>
    <s v="Виски"/>
    <s v="Грин Спот"/>
    <n v="120"/>
    <s v="Ирландия"/>
  </r>
  <r>
    <x v="4"/>
    <d v="2021-05-16T00:00:00"/>
    <x v="3"/>
    <s v="Водка"/>
    <s v="Благофф"/>
    <n v="183"/>
    <s v="Украина"/>
  </r>
  <r>
    <x v="4"/>
    <d v="2021-05-16T00:00:00"/>
    <x v="0"/>
    <s v="Водка"/>
    <s v="Екатеринослав"/>
    <n v="18"/>
    <s v="Украина"/>
  </r>
  <r>
    <x v="4"/>
    <d v="2021-05-16T00:00:00"/>
    <x v="2"/>
    <s v="Коньяк"/>
    <s v="Арарат"/>
    <n v="40"/>
    <s v="Армения"/>
  </r>
  <r>
    <x v="4"/>
    <d v="2021-05-16T00:00:00"/>
    <x v="2"/>
    <s v="Водка"/>
    <s v="Мягков"/>
    <n v="145"/>
    <s v="Россия"/>
  </r>
  <r>
    <x v="4"/>
    <d v="2021-05-16T00:00:00"/>
    <x v="1"/>
    <s v="Водка"/>
    <s v="Екатеринослав"/>
    <n v="143"/>
    <s v="Украина"/>
  </r>
  <r>
    <x v="4"/>
    <d v="2021-05-16T00:00:00"/>
    <x v="2"/>
    <s v="Коньяк"/>
    <s v="Арарат"/>
    <n v="164"/>
    <s v="Армения"/>
  </r>
  <r>
    <x v="4"/>
    <d v="2021-05-16T00:00:00"/>
    <x v="2"/>
    <s v="Виски"/>
    <s v="Канадиан"/>
    <n v="141"/>
    <s v="США"/>
  </r>
  <r>
    <x v="4"/>
    <d v="2021-05-16T00:00:00"/>
    <x v="2"/>
    <s v="Водка"/>
    <s v="Екатеринослав"/>
    <n v="72"/>
    <s v="Украина"/>
  </r>
  <r>
    <x v="4"/>
    <d v="2021-05-16T00:00:00"/>
    <x v="2"/>
    <s v="Ликер"/>
    <s v="Лимончелло"/>
    <n v="150"/>
    <s v="Италия"/>
  </r>
  <r>
    <x v="4"/>
    <d v="2021-05-16T00:00:00"/>
    <x v="2"/>
    <s v="Водка"/>
    <s v="Абсолют Мандарин"/>
    <n v="57"/>
    <s v="Швеция"/>
  </r>
  <r>
    <x v="4"/>
    <d v="2021-05-16T00:00:00"/>
    <x v="2"/>
    <s v="Водка"/>
    <s v="Мягков"/>
    <n v="78"/>
    <s v="Россия"/>
  </r>
  <r>
    <x v="4"/>
    <d v="2021-05-17T00:00:00"/>
    <x v="2"/>
    <s v="Коньяк"/>
    <s v="Дор Легенд"/>
    <n v="147"/>
    <s v="Франция"/>
  </r>
  <r>
    <x v="4"/>
    <d v="2021-05-17T00:00:00"/>
    <x v="2"/>
    <s v="Ликер"/>
    <s v="Соренто"/>
    <n v="184"/>
    <s v="Италия"/>
  </r>
  <r>
    <x v="4"/>
    <d v="2021-05-17T00:00:00"/>
    <x v="2"/>
    <s v="Виски"/>
    <s v="Бруклади Рокос"/>
    <n v="186"/>
    <s v="Шотландия"/>
  </r>
  <r>
    <x v="4"/>
    <d v="2021-05-17T00:00:00"/>
    <x v="2"/>
    <s v="Виски"/>
    <s v="Джемесон"/>
    <n v="104"/>
    <s v="Ирландия"/>
  </r>
  <r>
    <x v="4"/>
    <d v="2021-05-17T00:00:00"/>
    <x v="3"/>
    <s v="Виски"/>
    <s v="Гленморанджи"/>
    <n v="52"/>
    <s v="Шотландия"/>
  </r>
  <r>
    <x v="4"/>
    <d v="2021-05-17T00:00:00"/>
    <x v="2"/>
    <s v="Водка"/>
    <s v="Мягков"/>
    <n v="142"/>
    <s v="Россия"/>
  </r>
  <r>
    <x v="4"/>
    <d v="2021-05-17T00:00:00"/>
    <x v="1"/>
    <s v="Виски"/>
    <s v="Вудфорд"/>
    <n v="128"/>
    <s v="США"/>
  </r>
  <r>
    <x v="4"/>
    <d v="2021-05-17T00:00:00"/>
    <x v="0"/>
    <s v="Ликер"/>
    <s v="Драмбуи"/>
    <n v="85"/>
    <s v="Великобритания"/>
  </r>
  <r>
    <x v="4"/>
    <d v="2021-05-17T00:00:00"/>
    <x v="3"/>
    <s v="Ликер"/>
    <s v="Кокосовый"/>
    <n v="36"/>
    <s v="Голландия"/>
  </r>
  <r>
    <x v="4"/>
    <d v="2021-05-17T00:00:00"/>
    <x v="2"/>
    <s v="Водка"/>
    <s v="Екатеринослав"/>
    <n v="126"/>
    <s v="Украина"/>
  </r>
  <r>
    <x v="4"/>
    <d v="2021-05-17T00:00:00"/>
    <x v="2"/>
    <s v="Водка"/>
    <s v="Беленькая"/>
    <n v="52"/>
    <s v="Россия"/>
  </r>
  <r>
    <x v="4"/>
    <d v="2021-05-17T00:00:00"/>
    <x v="1"/>
    <s v="Коньяк"/>
    <s v="Готье"/>
    <n v="176"/>
    <s v="Франция"/>
  </r>
  <r>
    <x v="4"/>
    <d v="2021-05-17T00:00:00"/>
    <x v="3"/>
    <s v="Коньяк"/>
    <s v="Старый город"/>
    <n v="147"/>
    <s v="Россия"/>
  </r>
  <r>
    <x v="4"/>
    <d v="2021-05-17T00:00:00"/>
    <x v="2"/>
    <s v="Водка"/>
    <s v="Хортица"/>
    <n v="43"/>
    <s v="Украина"/>
  </r>
  <r>
    <x v="4"/>
    <d v="2021-05-17T00:00:00"/>
    <x v="3"/>
    <s v="Коньяк"/>
    <s v="Делямэн"/>
    <n v="77"/>
    <s v="Франция"/>
  </r>
  <r>
    <x v="4"/>
    <d v="2021-05-17T00:00:00"/>
    <x v="1"/>
    <s v="Ликер"/>
    <s v="Кокосовый"/>
    <n v="138"/>
    <s v="Голландия"/>
  </r>
  <r>
    <x v="4"/>
    <d v="2021-05-17T00:00:00"/>
    <x v="1"/>
    <s v="Виски"/>
    <s v="Гленморанджи"/>
    <n v="130"/>
    <s v="Шотландия"/>
  </r>
  <r>
    <x v="4"/>
    <d v="2021-05-17T00:00:00"/>
    <x v="0"/>
    <s v="Ликер"/>
    <s v="Вишневый"/>
    <n v="67"/>
    <s v="Голландия"/>
  </r>
  <r>
    <x v="4"/>
    <d v="2021-05-17T00:00:00"/>
    <x v="3"/>
    <s v="Ликер"/>
    <s v="Вишневый"/>
    <n v="140"/>
    <s v="Голландия"/>
  </r>
  <r>
    <x v="4"/>
    <d v="2021-05-17T00:00:00"/>
    <x v="0"/>
    <s v="Ликер"/>
    <s v="Самбука Ди Канале "/>
    <n v="13"/>
    <s v="Италия"/>
  </r>
  <r>
    <x v="4"/>
    <d v="2021-05-17T00:00:00"/>
    <x v="2"/>
    <s v="Водка"/>
    <s v="Немирофф"/>
    <n v="115"/>
    <s v="Украина"/>
  </r>
  <r>
    <x v="4"/>
    <d v="2021-05-17T00:00:00"/>
    <x v="2"/>
    <s v="Виски"/>
    <s v="Грин Спот"/>
    <n v="184"/>
    <s v="Ирландия"/>
  </r>
  <r>
    <x v="4"/>
    <d v="2021-05-17T00:00:00"/>
    <x v="1"/>
    <s v="Коньяк"/>
    <s v="Жан Фийу"/>
    <n v="109"/>
    <s v="Франция"/>
  </r>
  <r>
    <x v="4"/>
    <d v="2021-05-18T00:00:00"/>
    <x v="3"/>
    <s v="Виски"/>
    <s v="Вудфорд"/>
    <n v="180"/>
    <s v="США"/>
  </r>
  <r>
    <x v="4"/>
    <d v="2021-05-18T00:00:00"/>
    <x v="3"/>
    <s v="Коньяк"/>
    <s v="Делямэн"/>
    <n v="46"/>
    <s v="Франция"/>
  </r>
  <r>
    <x v="4"/>
    <d v="2021-05-18T00:00:00"/>
    <x v="1"/>
    <s v="Коньяк"/>
    <s v="Готье"/>
    <n v="10"/>
    <s v="Франция"/>
  </r>
  <r>
    <x v="4"/>
    <d v="2021-05-18T00:00:00"/>
    <x v="2"/>
    <s v="Водка"/>
    <s v="Беленькая"/>
    <n v="107"/>
    <s v="Россия"/>
  </r>
  <r>
    <x v="4"/>
    <d v="2021-05-18T00:00:00"/>
    <x v="3"/>
    <s v="Водка"/>
    <s v="Мягков"/>
    <n v="131"/>
    <s v="Россия"/>
  </r>
  <r>
    <x v="4"/>
    <d v="2021-05-18T00:00:00"/>
    <x v="3"/>
    <s v="Виски"/>
    <s v="Букерс"/>
    <n v="76"/>
    <s v="США"/>
  </r>
  <r>
    <x v="4"/>
    <d v="2021-05-18T00:00:00"/>
    <x v="1"/>
    <s v="Виски"/>
    <s v="Святой Патрик"/>
    <n v="181"/>
    <s v="Ирландия"/>
  </r>
  <r>
    <x v="4"/>
    <d v="2021-05-18T00:00:00"/>
    <x v="3"/>
    <s v="Коньяк"/>
    <s v="Ной Араспел"/>
    <n v="145"/>
    <s v="Армения"/>
  </r>
  <r>
    <x v="4"/>
    <d v="2021-05-18T00:00:00"/>
    <x v="2"/>
    <s v="Виски"/>
    <s v="Букерс"/>
    <n v="199"/>
    <s v="США"/>
  </r>
  <r>
    <x v="4"/>
    <d v="2021-05-18T00:00:00"/>
    <x v="3"/>
    <s v="Виски"/>
    <s v="Джек Дениелс"/>
    <n v="117"/>
    <s v="США"/>
  </r>
  <r>
    <x v="4"/>
    <d v="2021-05-19T00:00:00"/>
    <x v="2"/>
    <s v="Виски"/>
    <s v="Аберлуа"/>
    <n v="89"/>
    <s v="Шотландия"/>
  </r>
  <r>
    <x v="4"/>
    <d v="2021-05-19T00:00:00"/>
    <x v="3"/>
    <s v="Водка"/>
    <s v="Абсолют Цитрон"/>
    <n v="66"/>
    <s v="Швеция"/>
  </r>
  <r>
    <x v="4"/>
    <d v="2021-05-19T00:00:00"/>
    <x v="3"/>
    <s v="Ликер"/>
    <s v="Джандуйа Шоколадный "/>
    <n v="137"/>
    <s v="Италия"/>
  </r>
  <r>
    <x v="4"/>
    <d v="2021-05-19T00:00:00"/>
    <x v="3"/>
    <s v="Ликер"/>
    <s v="Абрикосовый"/>
    <n v="117"/>
    <s v="Голландия"/>
  </r>
  <r>
    <x v="4"/>
    <d v="2021-05-19T00:00:00"/>
    <x v="2"/>
    <s v="Виски"/>
    <s v="Канадиан"/>
    <n v="163"/>
    <s v="США"/>
  </r>
  <r>
    <x v="4"/>
    <d v="2021-05-19T00:00:00"/>
    <x v="1"/>
    <s v="Коньяк"/>
    <s v="Дор Голд"/>
    <n v="80"/>
    <s v="Франция"/>
  </r>
  <r>
    <x v="4"/>
    <d v="2021-05-19T00:00:00"/>
    <x v="3"/>
    <s v="Ликер"/>
    <s v="Банановый"/>
    <n v="32"/>
    <s v="Голландия"/>
  </r>
  <r>
    <x v="4"/>
    <d v="2021-05-19T00:00:00"/>
    <x v="1"/>
    <s v="Коньяк"/>
    <s v="Бержерак"/>
    <n v="6"/>
    <s v="Россия"/>
  </r>
  <r>
    <x v="4"/>
    <d v="2021-05-19T00:00:00"/>
    <x v="1"/>
    <s v="Коньяк"/>
    <s v="Герард"/>
    <n v="190"/>
    <s v="Армения"/>
  </r>
  <r>
    <x v="4"/>
    <d v="2021-05-19T00:00:00"/>
    <x v="1"/>
    <s v="Виски"/>
    <s v="Бруклади Рокос"/>
    <n v="147"/>
    <s v="Шотландия"/>
  </r>
  <r>
    <x v="4"/>
    <d v="2021-05-19T00:00:00"/>
    <x v="2"/>
    <s v="Водка"/>
    <s v="Русский стандарт"/>
    <n v="56"/>
    <s v="Россия"/>
  </r>
  <r>
    <x v="4"/>
    <d v="2021-05-19T00:00:00"/>
    <x v="0"/>
    <s v="Коньяк"/>
    <s v="Дор Голд"/>
    <n v="119"/>
    <s v="Франция"/>
  </r>
  <r>
    <x v="4"/>
    <d v="2021-05-19T00:00:00"/>
    <x v="3"/>
    <s v="Коньяк"/>
    <s v="Демидов"/>
    <n v="155"/>
    <s v="Россия"/>
  </r>
  <r>
    <x v="4"/>
    <d v="2021-05-19T00:00:00"/>
    <x v="2"/>
    <s v="Виски"/>
    <s v="Грин Спот"/>
    <n v="42"/>
    <s v="Ирландия"/>
  </r>
  <r>
    <x v="4"/>
    <d v="2021-05-19T00:00:00"/>
    <x v="0"/>
    <s v="Виски"/>
    <s v="Канадиан"/>
    <n v="59"/>
    <s v="США"/>
  </r>
  <r>
    <x v="4"/>
    <d v="2021-05-19T00:00:00"/>
    <x v="1"/>
    <s v="Водка"/>
    <s v="Мягков"/>
    <n v="61"/>
    <s v="Россия"/>
  </r>
  <r>
    <x v="4"/>
    <d v="2021-05-19T00:00:00"/>
    <x v="2"/>
    <s v="Виски"/>
    <s v="Бушмилс"/>
    <n v="60"/>
    <s v="Ирландия"/>
  </r>
  <r>
    <x v="4"/>
    <d v="2021-05-20T00:00:00"/>
    <x v="0"/>
    <s v="Ликер"/>
    <s v="Джандуйа Шоколадный "/>
    <n v="7"/>
    <s v="Италия"/>
  </r>
  <r>
    <x v="4"/>
    <d v="2021-05-20T00:00:00"/>
    <x v="1"/>
    <s v="Коньяк"/>
    <s v="Бержерак"/>
    <n v="36"/>
    <s v="Россия"/>
  </r>
  <r>
    <x v="4"/>
    <d v="2021-05-20T00:00:00"/>
    <x v="1"/>
    <s v="Виски"/>
    <s v="Канадиан"/>
    <n v="187"/>
    <s v="США"/>
  </r>
  <r>
    <x v="4"/>
    <d v="2021-05-20T00:00:00"/>
    <x v="3"/>
    <s v="Коньяк"/>
    <s v="Васпуракан"/>
    <n v="116"/>
    <s v="Армения"/>
  </r>
  <r>
    <x v="4"/>
    <d v="2021-05-20T00:00:00"/>
    <x v="1"/>
    <s v="Виски"/>
    <s v="Букерс"/>
    <n v="38"/>
    <s v="США"/>
  </r>
  <r>
    <x v="4"/>
    <d v="2021-05-20T00:00:00"/>
    <x v="3"/>
    <s v="Ликер"/>
    <s v="Лимончелло"/>
    <n v="127"/>
    <s v="Италия"/>
  </r>
  <r>
    <x v="4"/>
    <d v="2021-05-20T00:00:00"/>
    <x v="0"/>
    <s v="Ликер"/>
    <s v="Соренто"/>
    <n v="10"/>
    <s v="Италия"/>
  </r>
  <r>
    <x v="4"/>
    <d v="2021-05-20T00:00:00"/>
    <x v="2"/>
    <s v="Водка"/>
    <s v="Русский лед"/>
    <n v="62"/>
    <s v="Россия"/>
  </r>
  <r>
    <x v="4"/>
    <d v="2021-05-20T00:00:00"/>
    <x v="1"/>
    <s v="Водка"/>
    <s v="Русский лед"/>
    <n v="122"/>
    <s v="Россия"/>
  </r>
  <r>
    <x v="4"/>
    <d v="2021-05-20T00:00:00"/>
    <x v="3"/>
    <s v="Ликер"/>
    <s v="Какао"/>
    <n v="12"/>
    <s v="Голландия"/>
  </r>
  <r>
    <x v="4"/>
    <d v="2021-05-20T00:00:00"/>
    <x v="0"/>
    <s v="Виски"/>
    <s v="Джонни Уокер"/>
    <n v="68"/>
    <s v="Шотландия"/>
  </r>
  <r>
    <x v="4"/>
    <d v="2021-05-20T00:00:00"/>
    <x v="0"/>
    <s v="Водка"/>
    <s v="Русский лед"/>
    <n v="175"/>
    <s v="Россия"/>
  </r>
  <r>
    <x v="4"/>
    <d v="2021-05-20T00:00:00"/>
    <x v="1"/>
    <s v="Ликер"/>
    <s v="Банановый"/>
    <n v="134"/>
    <s v="Голландия"/>
  </r>
  <r>
    <x v="4"/>
    <d v="2021-05-21T00:00:00"/>
    <x v="3"/>
    <s v="Виски"/>
    <s v="Джек Дениелс"/>
    <n v="134"/>
    <s v="США"/>
  </r>
  <r>
    <x v="4"/>
    <d v="2021-05-21T00:00:00"/>
    <x v="2"/>
    <s v="Ликер"/>
    <s v="Самбука Ди Канале "/>
    <n v="14"/>
    <s v="Италия"/>
  </r>
  <r>
    <x v="4"/>
    <d v="2021-05-21T00:00:00"/>
    <x v="0"/>
    <s v="Коньяк"/>
    <s v="Ахтамар"/>
    <n v="16"/>
    <s v="Армения"/>
  </r>
  <r>
    <x v="4"/>
    <d v="2021-05-21T00:00:00"/>
    <x v="1"/>
    <s v="Ликер"/>
    <s v="Лимончелло"/>
    <n v="198"/>
    <s v="Италия"/>
  </r>
  <r>
    <x v="4"/>
    <d v="2021-05-21T00:00:00"/>
    <x v="2"/>
    <s v="Ликер"/>
    <s v="Джандуйа Шоколадный "/>
    <n v="181"/>
    <s v="Италия"/>
  </r>
  <r>
    <x v="4"/>
    <d v="2021-05-21T00:00:00"/>
    <x v="2"/>
    <s v="Коньяк"/>
    <s v="Жан Фийу"/>
    <n v="61"/>
    <s v="Франция"/>
  </r>
  <r>
    <x v="4"/>
    <d v="2021-05-21T00:00:00"/>
    <x v="1"/>
    <s v="Виски"/>
    <s v="Кентукки"/>
    <n v="26"/>
    <s v="США"/>
  </r>
  <r>
    <x v="4"/>
    <d v="2021-05-21T00:00:00"/>
    <x v="0"/>
    <s v="Ликер"/>
    <s v="Кокосовый"/>
    <n v="35"/>
    <s v="Голландия"/>
  </r>
  <r>
    <x v="4"/>
    <d v="2021-05-21T00:00:00"/>
    <x v="3"/>
    <s v="Водка"/>
    <s v="Благофф"/>
    <n v="135"/>
    <s v="Украина"/>
  </r>
  <r>
    <x v="4"/>
    <d v="2021-05-21T00:00:00"/>
    <x v="1"/>
    <s v="Водка"/>
    <s v="Абсолют Мандарин"/>
    <n v="135"/>
    <s v="Швеция"/>
  </r>
  <r>
    <x v="4"/>
    <d v="2021-05-21T00:00:00"/>
    <x v="1"/>
    <s v="Водка"/>
    <s v="Украинская пшеница"/>
    <n v="62"/>
    <s v="Украина"/>
  </r>
  <r>
    <x v="4"/>
    <d v="2021-05-22T00:00:00"/>
    <x v="2"/>
    <s v="Виски"/>
    <s v="Джим Бим"/>
    <n v="170"/>
    <s v="США"/>
  </r>
  <r>
    <x v="4"/>
    <d v="2021-05-22T00:00:00"/>
    <x v="2"/>
    <s v="Водка"/>
    <s v="Аврора"/>
    <n v="29"/>
    <s v="Россия"/>
  </r>
  <r>
    <x v="4"/>
    <d v="2021-05-22T00:00:00"/>
    <x v="1"/>
    <s v="Коньяк"/>
    <s v="Герард"/>
    <n v="112"/>
    <s v="Армения"/>
  </r>
  <r>
    <x v="4"/>
    <d v="2021-05-22T00:00:00"/>
    <x v="1"/>
    <s v="Ликер"/>
    <s v="Малибу"/>
    <n v="127"/>
    <s v="Великобритания"/>
  </r>
  <r>
    <x v="4"/>
    <d v="2021-05-22T00:00:00"/>
    <x v="2"/>
    <s v="Виски"/>
    <s v="Аберлуа"/>
    <n v="87"/>
    <s v="Шотландия"/>
  </r>
  <r>
    <x v="4"/>
    <d v="2021-05-22T00:00:00"/>
    <x v="1"/>
    <s v="Коньяк"/>
    <s v="Дор Голд"/>
    <n v="166"/>
    <s v="Франция"/>
  </r>
  <r>
    <x v="4"/>
    <d v="2021-05-22T00:00:00"/>
    <x v="2"/>
    <s v="Виски"/>
    <s v="Букерс"/>
    <n v="7"/>
    <s v="США"/>
  </r>
  <r>
    <x v="4"/>
    <d v="2021-05-22T00:00:00"/>
    <x v="3"/>
    <s v="Виски"/>
    <s v="Джим Бим"/>
    <n v="133"/>
    <s v="США"/>
  </r>
  <r>
    <x v="4"/>
    <d v="2021-05-22T00:00:00"/>
    <x v="1"/>
    <s v="Виски"/>
    <s v="Вудфорд"/>
    <n v="185"/>
    <s v="США"/>
  </r>
  <r>
    <x v="4"/>
    <d v="2021-05-22T00:00:00"/>
    <x v="0"/>
    <s v="Водка"/>
    <s v="Хортица"/>
    <n v="88"/>
    <s v="Украина"/>
  </r>
  <r>
    <x v="4"/>
    <d v="2021-05-22T00:00:00"/>
    <x v="0"/>
    <s v="Виски"/>
    <s v="Святой Патрик"/>
    <n v="100"/>
    <s v="Ирландия"/>
  </r>
  <r>
    <x v="4"/>
    <d v="2021-05-22T00:00:00"/>
    <x v="2"/>
    <s v="Виски"/>
    <s v="Джемесон"/>
    <n v="82"/>
    <s v="Ирландия"/>
  </r>
  <r>
    <x v="4"/>
    <d v="2021-05-22T00:00:00"/>
    <x v="0"/>
    <s v="Виски"/>
    <s v="Вудфорд"/>
    <n v="120"/>
    <s v="США"/>
  </r>
  <r>
    <x v="4"/>
    <d v="2021-05-22T00:00:00"/>
    <x v="1"/>
    <s v="Водка"/>
    <s v="Беленькая"/>
    <n v="110"/>
    <s v="Россия"/>
  </r>
  <r>
    <x v="4"/>
    <d v="2021-05-22T00:00:00"/>
    <x v="3"/>
    <s v="Коньяк"/>
    <s v="Арарат"/>
    <n v="189"/>
    <s v="Армения"/>
  </r>
  <r>
    <x v="4"/>
    <d v="2021-05-22T00:00:00"/>
    <x v="1"/>
    <s v="Виски"/>
    <s v="Канадиан"/>
    <n v="143"/>
    <s v="США"/>
  </r>
  <r>
    <x v="4"/>
    <d v="2021-05-23T00:00:00"/>
    <x v="2"/>
    <s v="Виски"/>
    <s v="Джек Дениелс"/>
    <n v="98"/>
    <s v="США"/>
  </r>
  <r>
    <x v="4"/>
    <d v="2021-05-23T00:00:00"/>
    <x v="0"/>
    <s v="Ликер"/>
    <s v="Какао"/>
    <n v="185"/>
    <s v="Голландия"/>
  </r>
  <r>
    <x v="4"/>
    <d v="2021-05-23T00:00:00"/>
    <x v="0"/>
    <s v="Коньяк"/>
    <s v="Васпуракан"/>
    <n v="63"/>
    <s v="Армения"/>
  </r>
  <r>
    <x v="4"/>
    <d v="2021-05-23T00:00:00"/>
    <x v="3"/>
    <s v="Виски"/>
    <s v="Джонни Уокер"/>
    <n v="8"/>
    <s v="Шотландия"/>
  </r>
  <r>
    <x v="4"/>
    <d v="2021-05-23T00:00:00"/>
    <x v="0"/>
    <s v="Водка"/>
    <s v="Славянская"/>
    <n v="51"/>
    <s v="Россия"/>
  </r>
  <r>
    <x v="4"/>
    <d v="2021-05-23T00:00:00"/>
    <x v="0"/>
    <s v="Водка"/>
    <s v="Русский лед"/>
    <n v="166"/>
    <s v="Россия"/>
  </r>
  <r>
    <x v="4"/>
    <d v="2021-05-23T00:00:00"/>
    <x v="2"/>
    <s v="Ликер"/>
    <s v="Драмбуи"/>
    <n v="126"/>
    <s v="Великобритания"/>
  </r>
  <r>
    <x v="4"/>
    <d v="2021-05-23T00:00:00"/>
    <x v="0"/>
    <s v="Водка"/>
    <s v="Славянская"/>
    <n v="55"/>
    <s v="Россия"/>
  </r>
  <r>
    <x v="4"/>
    <d v="2021-05-23T00:00:00"/>
    <x v="3"/>
    <s v="Виски"/>
    <s v="Гленморанджи"/>
    <n v="30"/>
    <s v="Шотландия"/>
  </r>
  <r>
    <x v="4"/>
    <d v="2021-05-23T00:00:00"/>
    <x v="1"/>
    <s v="Виски"/>
    <s v="Кентукки"/>
    <n v="28"/>
    <s v="США"/>
  </r>
  <r>
    <x v="4"/>
    <d v="2021-05-23T00:00:00"/>
    <x v="3"/>
    <s v="Коньяк"/>
    <s v="Бержерак"/>
    <n v="48"/>
    <s v="Россия"/>
  </r>
  <r>
    <x v="4"/>
    <d v="2021-05-23T00:00:00"/>
    <x v="3"/>
    <s v="Коньяк"/>
    <s v="Золотые купола"/>
    <n v="51"/>
    <s v="Россия"/>
  </r>
  <r>
    <x v="4"/>
    <d v="2021-05-24T00:00:00"/>
    <x v="3"/>
    <s v="Виски"/>
    <s v="Джим Бим"/>
    <n v="105"/>
    <s v="США"/>
  </r>
  <r>
    <x v="4"/>
    <d v="2021-05-24T00:00:00"/>
    <x v="2"/>
    <s v="Коньяк"/>
    <s v="Дор Голд"/>
    <n v="50"/>
    <s v="Франция"/>
  </r>
  <r>
    <x v="4"/>
    <d v="2021-05-24T00:00:00"/>
    <x v="0"/>
    <s v="Водка"/>
    <s v="Абсолют Мандарин"/>
    <n v="33"/>
    <s v="Швеция"/>
  </r>
  <r>
    <x v="4"/>
    <d v="2021-05-24T00:00:00"/>
    <x v="0"/>
    <s v="Водка"/>
    <s v="Беленькая"/>
    <n v="178"/>
    <s v="Россия"/>
  </r>
  <r>
    <x v="4"/>
    <d v="2021-05-24T00:00:00"/>
    <x v="3"/>
    <s v="Виски"/>
    <s v="Бушмилс"/>
    <n v="179"/>
    <s v="Ирландия"/>
  </r>
  <r>
    <x v="4"/>
    <d v="2021-05-24T00:00:00"/>
    <x v="1"/>
    <s v="Коньяк"/>
    <s v="Васпуракан"/>
    <n v="20"/>
    <s v="Армения"/>
  </r>
  <r>
    <x v="4"/>
    <d v="2021-05-24T00:00:00"/>
    <x v="2"/>
    <s v="Коньяк"/>
    <s v="Золотые купола"/>
    <n v="111"/>
    <s v="Россия"/>
  </r>
  <r>
    <x v="4"/>
    <d v="2021-05-24T00:00:00"/>
    <x v="0"/>
    <s v="Виски"/>
    <s v="Вудфорд"/>
    <n v="90"/>
    <s v="США"/>
  </r>
  <r>
    <x v="4"/>
    <d v="2021-05-24T00:00:00"/>
    <x v="1"/>
    <s v="Водка"/>
    <s v="Медовая"/>
    <n v="178"/>
    <s v="Украина"/>
  </r>
  <r>
    <x v="4"/>
    <d v="2021-05-24T00:00:00"/>
    <x v="3"/>
    <s v="Виски"/>
    <s v="Букерс"/>
    <n v="126"/>
    <s v="США"/>
  </r>
  <r>
    <x v="4"/>
    <d v="2021-05-24T00:00:00"/>
    <x v="3"/>
    <s v="Коньяк"/>
    <s v="Ахтамар"/>
    <n v="160"/>
    <s v="Армения"/>
  </r>
  <r>
    <x v="4"/>
    <d v="2021-05-24T00:00:00"/>
    <x v="1"/>
    <s v="Виски"/>
    <s v="Кентукки"/>
    <n v="55"/>
    <s v="США"/>
  </r>
  <r>
    <x v="4"/>
    <d v="2021-05-24T00:00:00"/>
    <x v="0"/>
    <s v="Коньяк"/>
    <s v="Герард"/>
    <n v="1"/>
    <s v="Армения"/>
  </r>
  <r>
    <x v="4"/>
    <d v="2021-05-24T00:00:00"/>
    <x v="2"/>
    <s v="Водка"/>
    <s v="Хортица"/>
    <n v="102"/>
    <s v="Украина"/>
  </r>
  <r>
    <x v="4"/>
    <d v="2021-05-24T00:00:00"/>
    <x v="1"/>
    <s v="Ликер"/>
    <s v="Драмбуи"/>
    <n v="132"/>
    <s v="Великобритания"/>
  </r>
  <r>
    <x v="4"/>
    <d v="2021-05-24T00:00:00"/>
    <x v="0"/>
    <s v="Ликер"/>
    <s v="Драмбуи"/>
    <n v="2"/>
    <s v="Великобритания"/>
  </r>
  <r>
    <x v="4"/>
    <d v="2021-05-24T00:00:00"/>
    <x v="1"/>
    <s v="Виски"/>
    <s v="Джонни Уокер"/>
    <n v="92"/>
    <s v="Шотландия"/>
  </r>
  <r>
    <x v="4"/>
    <d v="2021-05-24T00:00:00"/>
    <x v="2"/>
    <s v="Виски"/>
    <s v="Канадиан"/>
    <n v="10"/>
    <s v="США"/>
  </r>
  <r>
    <x v="4"/>
    <d v="2021-05-24T00:00:00"/>
    <x v="2"/>
    <s v="Коньяк"/>
    <s v="Герард"/>
    <n v="41"/>
    <s v="Армения"/>
  </r>
  <r>
    <x v="4"/>
    <d v="2021-05-24T00:00:00"/>
    <x v="3"/>
    <s v="Ликер"/>
    <s v="Самбука Ди Канале "/>
    <n v="175"/>
    <s v="Италия"/>
  </r>
  <r>
    <x v="4"/>
    <d v="2021-05-25T00:00:00"/>
    <x v="3"/>
    <s v="Виски"/>
    <s v="Бушмилс"/>
    <n v="39"/>
    <s v="Ирландия"/>
  </r>
  <r>
    <x v="4"/>
    <d v="2021-05-25T00:00:00"/>
    <x v="1"/>
    <s v="Водка"/>
    <s v="Украинская пшеница"/>
    <n v="200"/>
    <s v="Украина"/>
  </r>
  <r>
    <x v="4"/>
    <d v="2021-05-25T00:00:00"/>
    <x v="0"/>
    <s v="Коньяк"/>
    <s v="Дор Голд"/>
    <n v="196"/>
    <s v="Франция"/>
  </r>
  <r>
    <x v="4"/>
    <d v="2021-05-25T00:00:00"/>
    <x v="0"/>
    <s v="Водка"/>
    <s v="Мягков"/>
    <n v="87"/>
    <s v="Россия"/>
  </r>
  <r>
    <x v="4"/>
    <d v="2021-05-25T00:00:00"/>
    <x v="2"/>
    <s v="Ликер"/>
    <s v="Малибу"/>
    <n v="31"/>
    <s v="Великобритания"/>
  </r>
  <r>
    <x v="4"/>
    <d v="2021-05-25T00:00:00"/>
    <x v="0"/>
    <s v="Ликер"/>
    <s v="Какао"/>
    <n v="131"/>
    <s v="Голландия"/>
  </r>
  <r>
    <x v="4"/>
    <d v="2021-05-25T00:00:00"/>
    <x v="2"/>
    <s v="Водка"/>
    <s v="Русский стандарт"/>
    <n v="109"/>
    <s v="Россия"/>
  </r>
  <r>
    <x v="4"/>
    <d v="2021-05-25T00:00:00"/>
    <x v="1"/>
    <s v="Виски"/>
    <s v="Джим Бим"/>
    <n v="94"/>
    <s v="США"/>
  </r>
  <r>
    <x v="4"/>
    <d v="2021-05-25T00:00:00"/>
    <x v="2"/>
    <s v="Виски"/>
    <s v="Аберлуа"/>
    <n v="131"/>
    <s v="Шотландия"/>
  </r>
  <r>
    <x v="4"/>
    <d v="2021-05-25T00:00:00"/>
    <x v="1"/>
    <s v="Водка"/>
    <s v="Русский лед"/>
    <n v="69"/>
    <s v="Россия"/>
  </r>
  <r>
    <x v="4"/>
    <d v="2021-05-25T00:00:00"/>
    <x v="0"/>
    <s v="Ликер"/>
    <s v="Драмбуи"/>
    <n v="100"/>
    <s v="Великобритания"/>
  </r>
  <r>
    <x v="4"/>
    <d v="2021-05-25T00:00:00"/>
    <x v="2"/>
    <s v="Водка"/>
    <s v="Русский стандарт"/>
    <n v="171"/>
    <s v="Россия"/>
  </r>
  <r>
    <x v="4"/>
    <d v="2021-05-25T00:00:00"/>
    <x v="1"/>
    <s v="Виски"/>
    <s v="Бушмилс"/>
    <n v="41"/>
    <s v="Ирландия"/>
  </r>
  <r>
    <x v="4"/>
    <d v="2021-05-25T00:00:00"/>
    <x v="0"/>
    <s v="Водка"/>
    <s v="Медовая"/>
    <n v="53"/>
    <s v="Украина"/>
  </r>
  <r>
    <x v="4"/>
    <d v="2021-05-25T00:00:00"/>
    <x v="1"/>
    <s v="Ликер"/>
    <s v="Абрикосовый"/>
    <n v="28"/>
    <s v="Голландия"/>
  </r>
  <r>
    <x v="4"/>
    <d v="2021-05-25T00:00:00"/>
    <x v="3"/>
    <s v="Виски"/>
    <s v="Бушмилс"/>
    <n v="74"/>
    <s v="Ирландия"/>
  </r>
  <r>
    <x v="4"/>
    <d v="2021-05-25T00:00:00"/>
    <x v="1"/>
    <s v="Коньяк"/>
    <s v="Ахтамар"/>
    <n v="111"/>
    <s v="Армения"/>
  </r>
  <r>
    <x v="4"/>
    <d v="2021-05-26T00:00:00"/>
    <x v="1"/>
    <s v="Коньяк"/>
    <s v="Бержерак"/>
    <n v="76"/>
    <s v="Россия"/>
  </r>
  <r>
    <x v="4"/>
    <d v="2021-05-26T00:00:00"/>
    <x v="2"/>
    <s v="Коньяк"/>
    <s v="Старый город"/>
    <n v="188"/>
    <s v="Россия"/>
  </r>
  <r>
    <x v="4"/>
    <d v="2021-05-26T00:00:00"/>
    <x v="0"/>
    <s v="Виски"/>
    <s v="Джемесон"/>
    <n v="60"/>
    <s v="Ирландия"/>
  </r>
  <r>
    <x v="4"/>
    <d v="2021-05-26T00:00:00"/>
    <x v="3"/>
    <s v="Виски"/>
    <s v="Грин Спот"/>
    <n v="103"/>
    <s v="Ирландия"/>
  </r>
  <r>
    <x v="4"/>
    <d v="2021-05-26T00:00:00"/>
    <x v="2"/>
    <s v="Водка"/>
    <s v="Благофф"/>
    <n v="188"/>
    <s v="Украина"/>
  </r>
  <r>
    <x v="4"/>
    <d v="2021-05-26T00:00:00"/>
    <x v="0"/>
    <s v="Виски"/>
    <s v="Джек Дениелс"/>
    <n v="177"/>
    <s v="США"/>
  </r>
  <r>
    <x v="4"/>
    <d v="2021-05-26T00:00:00"/>
    <x v="0"/>
    <s v="Ликер"/>
    <s v="Какао"/>
    <n v="67"/>
    <s v="Голландия"/>
  </r>
  <r>
    <x v="4"/>
    <d v="2021-05-26T00:00:00"/>
    <x v="1"/>
    <s v="Виски"/>
    <s v="Святой Патрик"/>
    <n v="149"/>
    <s v="Ирландия"/>
  </r>
  <r>
    <x v="4"/>
    <d v="2021-05-26T00:00:00"/>
    <x v="1"/>
    <s v="Виски"/>
    <s v="Джонни Уокер"/>
    <n v="140"/>
    <s v="Шотландия"/>
  </r>
  <r>
    <x v="4"/>
    <d v="2021-05-26T00:00:00"/>
    <x v="3"/>
    <s v="Коньяк"/>
    <s v="Дор Легенд"/>
    <n v="51"/>
    <s v="Франция"/>
  </r>
  <r>
    <x v="4"/>
    <d v="2021-05-26T00:00:00"/>
    <x v="2"/>
    <s v="Виски"/>
    <s v="Джонни Уокер"/>
    <n v="77"/>
    <s v="Шотландия"/>
  </r>
  <r>
    <x v="4"/>
    <d v="2021-05-26T00:00:00"/>
    <x v="0"/>
    <s v="Коньяк"/>
    <s v="Дор Легенд"/>
    <n v="192"/>
    <s v="Франция"/>
  </r>
  <r>
    <x v="4"/>
    <d v="2021-05-26T00:00:00"/>
    <x v="0"/>
    <s v="Виски"/>
    <s v="Джонни Уокер"/>
    <n v="135"/>
    <s v="Шотландия"/>
  </r>
  <r>
    <x v="4"/>
    <d v="2021-05-26T00:00:00"/>
    <x v="3"/>
    <s v="Виски"/>
    <s v="Джемесон"/>
    <n v="185"/>
    <s v="Ирландия"/>
  </r>
  <r>
    <x v="4"/>
    <d v="2021-05-26T00:00:00"/>
    <x v="0"/>
    <s v="Водка"/>
    <s v="Абсолют Мандарин"/>
    <n v="24"/>
    <s v="Швеция"/>
  </r>
  <r>
    <x v="4"/>
    <d v="2021-05-27T00:00:00"/>
    <x v="2"/>
    <s v="Ликер"/>
    <s v="Самбука Ди Канале "/>
    <n v="66"/>
    <s v="Италия"/>
  </r>
  <r>
    <x v="4"/>
    <d v="2021-05-27T00:00:00"/>
    <x v="3"/>
    <s v="Ликер"/>
    <s v="Лимончелло"/>
    <n v="47"/>
    <s v="Италия"/>
  </r>
  <r>
    <x v="4"/>
    <d v="2021-05-27T00:00:00"/>
    <x v="1"/>
    <s v="Коньяк"/>
    <s v="Бержерак"/>
    <n v="188"/>
    <s v="Россия"/>
  </r>
  <r>
    <x v="4"/>
    <d v="2021-05-27T00:00:00"/>
    <x v="1"/>
    <s v="Виски"/>
    <s v="Вудфорд"/>
    <n v="19"/>
    <s v="США"/>
  </r>
  <r>
    <x v="4"/>
    <d v="2021-05-27T00:00:00"/>
    <x v="1"/>
    <s v="Виски"/>
    <s v="Джек Дениелс"/>
    <n v="92"/>
    <s v="США"/>
  </r>
  <r>
    <x v="4"/>
    <d v="2021-05-27T00:00:00"/>
    <x v="2"/>
    <s v="Коньяк"/>
    <s v="Готье"/>
    <n v="194"/>
    <s v="Франция"/>
  </r>
  <r>
    <x v="4"/>
    <d v="2021-05-27T00:00:00"/>
    <x v="0"/>
    <s v="Виски"/>
    <s v="Святой Патрик"/>
    <n v="48"/>
    <s v="Ирландия"/>
  </r>
  <r>
    <x v="4"/>
    <d v="2021-05-27T00:00:00"/>
    <x v="2"/>
    <s v="Коньяк"/>
    <s v="Отборный"/>
    <n v="70"/>
    <s v="Армения"/>
  </r>
  <r>
    <x v="4"/>
    <d v="2021-05-27T00:00:00"/>
    <x v="0"/>
    <s v="Водка"/>
    <s v="Благофф"/>
    <n v="75"/>
    <s v="Украина"/>
  </r>
  <r>
    <x v="4"/>
    <d v="2021-05-27T00:00:00"/>
    <x v="3"/>
    <s v="Водка"/>
    <s v="Немирофф"/>
    <n v="135"/>
    <s v="Украина"/>
  </r>
  <r>
    <x v="4"/>
    <d v="2021-05-27T00:00:00"/>
    <x v="1"/>
    <s v="Ликер"/>
    <s v="Вишневый"/>
    <n v="104"/>
    <s v="Голландия"/>
  </r>
  <r>
    <x v="4"/>
    <d v="2021-05-27T00:00:00"/>
    <x v="1"/>
    <s v="Ликер"/>
    <s v="Лимончелло"/>
    <n v="130"/>
    <s v="Италия"/>
  </r>
  <r>
    <x v="4"/>
    <d v="2021-05-27T00:00:00"/>
    <x v="1"/>
    <s v="Виски"/>
    <s v="Святой Патрик"/>
    <n v="159"/>
    <s v="Ирландия"/>
  </r>
  <r>
    <x v="4"/>
    <d v="2021-05-27T00:00:00"/>
    <x v="0"/>
    <s v="Водка"/>
    <s v="Немирофф"/>
    <n v="97"/>
    <s v="Украина"/>
  </r>
  <r>
    <x v="4"/>
    <d v="2021-05-27T00:00:00"/>
    <x v="2"/>
    <s v="Виски"/>
    <s v="Гленморанджи"/>
    <n v="144"/>
    <s v="Шотландия"/>
  </r>
  <r>
    <x v="4"/>
    <d v="2021-05-27T00:00:00"/>
    <x v="2"/>
    <s v="Водка"/>
    <s v="Абсолют Мандарин"/>
    <n v="132"/>
    <s v="Швеция"/>
  </r>
  <r>
    <x v="4"/>
    <d v="2021-05-27T00:00:00"/>
    <x v="1"/>
    <s v="Виски"/>
    <s v="Святой Патрик"/>
    <n v="136"/>
    <s v="Ирландия"/>
  </r>
  <r>
    <x v="4"/>
    <d v="2021-05-27T00:00:00"/>
    <x v="2"/>
    <s v="Ликер"/>
    <s v="Малибу"/>
    <n v="72"/>
    <s v="Великобритания"/>
  </r>
  <r>
    <x v="4"/>
    <d v="2021-05-27T00:00:00"/>
    <x v="0"/>
    <s v="Коньяк"/>
    <s v="Ахтамар"/>
    <n v="88"/>
    <s v="Армения"/>
  </r>
  <r>
    <x v="4"/>
    <d v="2021-05-27T00:00:00"/>
    <x v="3"/>
    <s v="Виски"/>
    <s v="Джек Дениелс"/>
    <n v="139"/>
    <s v="США"/>
  </r>
  <r>
    <x v="4"/>
    <d v="2021-05-27T00:00:00"/>
    <x v="0"/>
    <s v="Виски"/>
    <s v="Букерс"/>
    <n v="92"/>
    <s v="США"/>
  </r>
  <r>
    <x v="4"/>
    <d v="2021-05-28T00:00:00"/>
    <x v="2"/>
    <s v="Ликер"/>
    <s v="Малибу"/>
    <n v="70"/>
    <s v="Великобритания"/>
  </r>
  <r>
    <x v="4"/>
    <d v="2021-05-28T00:00:00"/>
    <x v="1"/>
    <s v="Виски"/>
    <s v="Бушмилс"/>
    <n v="102"/>
    <s v="Ирландия"/>
  </r>
  <r>
    <x v="4"/>
    <d v="2021-05-28T00:00:00"/>
    <x v="0"/>
    <s v="Виски"/>
    <s v="Вудфорд"/>
    <n v="199"/>
    <s v="США"/>
  </r>
  <r>
    <x v="4"/>
    <d v="2021-05-28T00:00:00"/>
    <x v="2"/>
    <s v="Водка"/>
    <s v="Русский лед"/>
    <n v="145"/>
    <s v="Россия"/>
  </r>
  <r>
    <x v="4"/>
    <d v="2021-05-28T00:00:00"/>
    <x v="0"/>
    <s v="Водка"/>
    <s v="Русский стандарт"/>
    <n v="159"/>
    <s v="Россия"/>
  </r>
  <r>
    <x v="4"/>
    <d v="2021-05-28T00:00:00"/>
    <x v="1"/>
    <s v="Виски"/>
    <s v="Букерс"/>
    <n v="8"/>
    <s v="США"/>
  </r>
  <r>
    <x v="4"/>
    <d v="2021-05-28T00:00:00"/>
    <x v="3"/>
    <s v="Виски"/>
    <s v="Букерс"/>
    <n v="200"/>
    <s v="США"/>
  </r>
  <r>
    <x v="4"/>
    <d v="2021-05-28T00:00:00"/>
    <x v="1"/>
    <s v="Водка"/>
    <s v="Русский лед"/>
    <n v="109"/>
    <s v="Россия"/>
  </r>
  <r>
    <x v="4"/>
    <d v="2021-05-28T00:00:00"/>
    <x v="0"/>
    <s v="Ликер"/>
    <s v="Кокосовый"/>
    <n v="98"/>
    <s v="Голландия"/>
  </r>
  <r>
    <x v="4"/>
    <d v="2021-05-28T00:00:00"/>
    <x v="1"/>
    <s v="Виски"/>
    <s v="Джонни Уокер"/>
    <n v="188"/>
    <s v="Шотландия"/>
  </r>
  <r>
    <x v="4"/>
    <d v="2021-05-28T00:00:00"/>
    <x v="1"/>
    <s v="Коньяк"/>
    <s v="Жан Фийу"/>
    <n v="66"/>
    <s v="Франция"/>
  </r>
  <r>
    <x v="4"/>
    <d v="2021-05-28T00:00:00"/>
    <x v="1"/>
    <s v="Водка"/>
    <s v="Медовая"/>
    <n v="167"/>
    <s v="Украина"/>
  </r>
  <r>
    <x v="4"/>
    <d v="2021-05-28T00:00:00"/>
    <x v="3"/>
    <s v="Коньяк"/>
    <s v="Арарат"/>
    <n v="131"/>
    <s v="Армения"/>
  </r>
  <r>
    <x v="4"/>
    <d v="2021-05-28T00:00:00"/>
    <x v="0"/>
    <s v="Коньяк"/>
    <s v="Золотые купола"/>
    <n v="152"/>
    <s v="Россия"/>
  </r>
  <r>
    <x v="4"/>
    <d v="2021-05-28T00:00:00"/>
    <x v="0"/>
    <s v="Коньяк"/>
    <s v="Старый город"/>
    <n v="21"/>
    <s v="Россия"/>
  </r>
  <r>
    <x v="4"/>
    <d v="2021-05-28T00:00:00"/>
    <x v="2"/>
    <s v="Коньяк"/>
    <s v="Дор Голд"/>
    <n v="152"/>
    <s v="Франция"/>
  </r>
  <r>
    <x v="4"/>
    <d v="2021-05-28T00:00:00"/>
    <x v="1"/>
    <s v="Ликер"/>
    <s v="Кокосовый"/>
    <n v="178"/>
    <s v="Голландия"/>
  </r>
  <r>
    <x v="4"/>
    <d v="2021-05-28T00:00:00"/>
    <x v="0"/>
    <s v="Водка"/>
    <s v="Аврора"/>
    <n v="85"/>
    <s v="Россия"/>
  </r>
  <r>
    <x v="4"/>
    <d v="2021-05-29T00:00:00"/>
    <x v="3"/>
    <s v="Виски"/>
    <s v="Букерс"/>
    <n v="20"/>
    <s v="США"/>
  </r>
  <r>
    <x v="4"/>
    <d v="2021-05-29T00:00:00"/>
    <x v="1"/>
    <s v="Водка"/>
    <s v="Аврора"/>
    <n v="26"/>
    <s v="Россия"/>
  </r>
  <r>
    <x v="4"/>
    <d v="2021-05-29T00:00:00"/>
    <x v="0"/>
    <s v="Коньяк"/>
    <s v="Арарат"/>
    <n v="55"/>
    <s v="Армения"/>
  </r>
  <r>
    <x v="4"/>
    <d v="2021-05-29T00:00:00"/>
    <x v="1"/>
    <s v="Водка"/>
    <s v="Русский лед"/>
    <n v="47"/>
    <s v="Россия"/>
  </r>
  <r>
    <x v="4"/>
    <d v="2021-05-29T00:00:00"/>
    <x v="2"/>
    <s v="Коньяк"/>
    <s v="Ной Араспел"/>
    <n v="138"/>
    <s v="Армения"/>
  </r>
  <r>
    <x v="4"/>
    <d v="2021-05-29T00:00:00"/>
    <x v="0"/>
    <s v="Водка"/>
    <s v="Мягков"/>
    <n v="198"/>
    <s v="Россия"/>
  </r>
  <r>
    <x v="4"/>
    <d v="2021-05-29T00:00:00"/>
    <x v="2"/>
    <s v="Коньяк"/>
    <s v="Делямэн"/>
    <n v="158"/>
    <s v="Франция"/>
  </r>
  <r>
    <x v="4"/>
    <d v="2021-05-29T00:00:00"/>
    <x v="1"/>
    <s v="Водка"/>
    <s v="Украинская пшеница"/>
    <n v="55"/>
    <s v="Украина"/>
  </r>
  <r>
    <x v="4"/>
    <d v="2021-05-29T00:00:00"/>
    <x v="2"/>
    <s v="Ликер"/>
    <s v="Драмбуи"/>
    <n v="164"/>
    <s v="Великобритания"/>
  </r>
  <r>
    <x v="4"/>
    <d v="2021-05-29T00:00:00"/>
    <x v="3"/>
    <s v="Виски"/>
    <s v="Джонни Уокер"/>
    <n v="25"/>
    <s v="Шотландия"/>
  </r>
  <r>
    <x v="4"/>
    <d v="2021-05-30T00:00:00"/>
    <x v="3"/>
    <s v="Водка"/>
    <s v="Екатеринослав"/>
    <n v="197"/>
    <s v="Украина"/>
  </r>
  <r>
    <x v="4"/>
    <d v="2021-05-30T00:00:00"/>
    <x v="1"/>
    <s v="Коньяк"/>
    <s v="Герард"/>
    <n v="157"/>
    <s v="Армения"/>
  </r>
  <r>
    <x v="4"/>
    <d v="2021-05-30T00:00:00"/>
    <x v="1"/>
    <s v="Ликер"/>
    <s v="Банановый"/>
    <n v="3"/>
    <s v="Голландия"/>
  </r>
  <r>
    <x v="4"/>
    <d v="2021-05-30T00:00:00"/>
    <x v="1"/>
    <s v="Виски"/>
    <s v="Джемесон"/>
    <n v="26"/>
    <s v="Ирландия"/>
  </r>
  <r>
    <x v="4"/>
    <d v="2021-05-30T00:00:00"/>
    <x v="3"/>
    <s v="Виски"/>
    <s v="Джемесон"/>
    <n v="122"/>
    <s v="Ирландия"/>
  </r>
  <r>
    <x v="4"/>
    <d v="2021-05-30T00:00:00"/>
    <x v="3"/>
    <s v="Коньяк"/>
    <s v="Герард"/>
    <n v="63"/>
    <s v="Армения"/>
  </r>
  <r>
    <x v="4"/>
    <d v="2021-05-30T00:00:00"/>
    <x v="0"/>
    <s v="Коньяк"/>
    <s v="Герард"/>
    <n v="64"/>
    <s v="Армения"/>
  </r>
  <r>
    <x v="4"/>
    <d v="2021-05-30T00:00:00"/>
    <x v="3"/>
    <s v="Водка"/>
    <s v="Беленькая"/>
    <n v="198"/>
    <s v="Россия"/>
  </r>
  <r>
    <x v="4"/>
    <d v="2021-05-30T00:00:00"/>
    <x v="2"/>
    <s v="Виски"/>
    <s v="Джим Бим"/>
    <n v="147"/>
    <s v="США"/>
  </r>
  <r>
    <x v="4"/>
    <d v="2021-05-30T00:00:00"/>
    <x v="3"/>
    <s v="Коньяк"/>
    <s v="Отборный"/>
    <n v="40"/>
    <s v="Армения"/>
  </r>
  <r>
    <x v="4"/>
    <d v="2021-05-30T00:00:00"/>
    <x v="1"/>
    <s v="Коньяк"/>
    <s v="Арарат"/>
    <n v="159"/>
    <s v="Армения"/>
  </r>
  <r>
    <x v="4"/>
    <d v="2021-05-30T00:00:00"/>
    <x v="3"/>
    <s v="Водка"/>
    <s v="Абсолют Мандарин"/>
    <n v="35"/>
    <s v="Швеция"/>
  </r>
  <r>
    <x v="4"/>
    <d v="2021-05-30T00:00:00"/>
    <x v="3"/>
    <s v="Ликер"/>
    <s v="Банановый"/>
    <n v="118"/>
    <s v="Голландия"/>
  </r>
  <r>
    <x v="4"/>
    <d v="2021-05-31T00:00:00"/>
    <x v="3"/>
    <s v="Виски"/>
    <s v="Бруклади Рокос"/>
    <n v="134"/>
    <s v="Шотландия"/>
  </r>
  <r>
    <x v="4"/>
    <d v="2021-05-31T00:00:00"/>
    <x v="2"/>
    <s v="Виски"/>
    <s v="Канадиан"/>
    <n v="108"/>
    <s v="США"/>
  </r>
  <r>
    <x v="4"/>
    <d v="2021-05-31T00:00:00"/>
    <x v="1"/>
    <s v="Коньяк"/>
    <s v="Васпуракан"/>
    <n v="70"/>
    <s v="Армения"/>
  </r>
  <r>
    <x v="4"/>
    <d v="2021-05-31T00:00:00"/>
    <x v="0"/>
    <s v="Ликер"/>
    <s v="Абрикосовый"/>
    <n v="178"/>
    <s v="Голландия"/>
  </r>
  <r>
    <x v="4"/>
    <d v="2021-05-31T00:00:00"/>
    <x v="0"/>
    <s v="Виски"/>
    <s v="Джим Бим"/>
    <n v="145"/>
    <s v="США"/>
  </r>
  <r>
    <x v="4"/>
    <d v="2021-05-31T00:00:00"/>
    <x v="3"/>
    <s v="Водка"/>
    <s v="Аврора"/>
    <n v="93"/>
    <s v="Россия"/>
  </r>
  <r>
    <x v="4"/>
    <d v="2021-05-31T00:00:00"/>
    <x v="0"/>
    <s v="Коньяк"/>
    <s v="Герард"/>
    <n v="166"/>
    <s v="Армения"/>
  </r>
  <r>
    <x v="4"/>
    <d v="2021-05-31T00:00:00"/>
    <x v="3"/>
    <s v="Виски"/>
    <s v="Джим Бим"/>
    <n v="70"/>
    <s v="США"/>
  </r>
  <r>
    <x v="4"/>
    <d v="2021-05-31T00:00:00"/>
    <x v="3"/>
    <s v="Виски"/>
    <s v="Аберлуа"/>
    <n v="122"/>
    <s v="Шотландия"/>
  </r>
  <r>
    <x v="4"/>
    <d v="2021-05-31T00:00:00"/>
    <x v="3"/>
    <s v="Коньяк"/>
    <s v="Дор Голд"/>
    <n v="56"/>
    <s v="Франция"/>
  </r>
  <r>
    <x v="4"/>
    <d v="2021-05-31T00:00:00"/>
    <x v="3"/>
    <s v="Коньяк"/>
    <s v="Жан Фийу"/>
    <n v="194"/>
    <s v="Франция"/>
  </r>
  <r>
    <x v="4"/>
    <d v="2021-05-31T00:00:00"/>
    <x v="0"/>
    <s v="Водка"/>
    <s v="Абсолют Мандарин"/>
    <n v="198"/>
    <s v="Швеция"/>
  </r>
  <r>
    <x v="4"/>
    <d v="2021-05-31T00:00:00"/>
    <x v="3"/>
    <s v="Виски"/>
    <s v="Бруклади Рокос"/>
    <n v="189"/>
    <s v="Шотландия"/>
  </r>
  <r>
    <x v="4"/>
    <d v="2021-05-31T00:00:00"/>
    <x v="0"/>
    <s v="Коньяк"/>
    <s v="Демидов"/>
    <n v="94"/>
    <s v="Россия"/>
  </r>
  <r>
    <x v="4"/>
    <d v="2021-05-31T00:00:00"/>
    <x v="0"/>
    <s v="Ликер"/>
    <s v="Джандуйа Шоколадный "/>
    <n v="38"/>
    <s v="Италия"/>
  </r>
  <r>
    <x v="4"/>
    <d v="2021-05-31T00:00:00"/>
    <x v="0"/>
    <s v="Коньяк"/>
    <s v="Ной Араспел"/>
    <n v="152"/>
    <s v="Армения"/>
  </r>
  <r>
    <x v="4"/>
    <d v="2021-05-31T00:00:00"/>
    <x v="0"/>
    <s v="Коньяк"/>
    <s v="Делямэн"/>
    <n v="108"/>
    <s v="Франция"/>
  </r>
  <r>
    <x v="4"/>
    <d v="2021-05-31T00:00:00"/>
    <x v="2"/>
    <s v="Коньяк"/>
    <s v="Ахтамар"/>
    <n v="167"/>
    <s v="Армения"/>
  </r>
  <r>
    <x v="4"/>
    <d v="2021-05-31T00:00:00"/>
    <x v="1"/>
    <s v="Ликер"/>
    <s v="Кокосовый"/>
    <n v="63"/>
    <s v="Голландия"/>
  </r>
  <r>
    <x v="4"/>
    <d v="2021-05-31T00:00:00"/>
    <x v="3"/>
    <s v="Виски"/>
    <s v="Канадиан"/>
    <n v="150"/>
    <s v="США"/>
  </r>
  <r>
    <x v="5"/>
    <d v="2021-06-01T00:00:00"/>
    <x v="0"/>
    <s v="Ликер"/>
    <s v="Какао"/>
    <n v="115"/>
    <s v="Голландия"/>
  </r>
  <r>
    <x v="5"/>
    <d v="2021-06-01T00:00:00"/>
    <x v="2"/>
    <s v="Коньяк"/>
    <s v="Васпуракан"/>
    <n v="123"/>
    <s v="Армения"/>
  </r>
  <r>
    <x v="5"/>
    <d v="2021-06-01T00:00:00"/>
    <x v="2"/>
    <s v="Виски"/>
    <s v="Святой Патрик"/>
    <n v="63"/>
    <s v="Ирландия"/>
  </r>
  <r>
    <x v="5"/>
    <d v="2021-06-01T00:00:00"/>
    <x v="2"/>
    <s v="Виски"/>
    <s v="Кентукки"/>
    <n v="73"/>
    <s v="США"/>
  </r>
  <r>
    <x v="5"/>
    <d v="2021-06-01T00:00:00"/>
    <x v="1"/>
    <s v="Коньяк"/>
    <s v="Готье"/>
    <n v="62"/>
    <s v="Франция"/>
  </r>
  <r>
    <x v="5"/>
    <d v="2021-06-01T00:00:00"/>
    <x v="3"/>
    <s v="Коньяк"/>
    <s v="Герард"/>
    <n v="22"/>
    <s v="Армения"/>
  </r>
  <r>
    <x v="5"/>
    <d v="2021-06-01T00:00:00"/>
    <x v="2"/>
    <s v="Виски"/>
    <s v="Джемесон"/>
    <n v="47"/>
    <s v="Ирландия"/>
  </r>
  <r>
    <x v="5"/>
    <d v="2021-06-01T00:00:00"/>
    <x v="0"/>
    <s v="Ликер"/>
    <s v="Лимончелло"/>
    <n v="117"/>
    <s v="Италия"/>
  </r>
  <r>
    <x v="5"/>
    <d v="2021-06-01T00:00:00"/>
    <x v="0"/>
    <s v="Водка"/>
    <s v="Немирофф"/>
    <n v="103"/>
    <s v="Украина"/>
  </r>
  <r>
    <x v="5"/>
    <d v="2021-06-02T00:00:00"/>
    <x v="1"/>
    <s v="Коньяк"/>
    <s v="Арарат"/>
    <n v="104"/>
    <s v="Армения"/>
  </r>
  <r>
    <x v="5"/>
    <d v="2021-06-02T00:00:00"/>
    <x v="3"/>
    <s v="Водка"/>
    <s v="Благофф"/>
    <n v="114"/>
    <s v="Украина"/>
  </r>
  <r>
    <x v="5"/>
    <d v="2021-06-02T00:00:00"/>
    <x v="3"/>
    <s v="Коньяк"/>
    <s v="Старый город"/>
    <n v="65"/>
    <s v="Россия"/>
  </r>
  <r>
    <x v="5"/>
    <d v="2021-06-02T00:00:00"/>
    <x v="1"/>
    <s v="Ликер"/>
    <s v="Вишневый"/>
    <n v="27"/>
    <s v="Голландия"/>
  </r>
  <r>
    <x v="5"/>
    <d v="2021-06-02T00:00:00"/>
    <x v="3"/>
    <s v="Коньяк"/>
    <s v="Дор Голд"/>
    <n v="111"/>
    <s v="Франция"/>
  </r>
  <r>
    <x v="5"/>
    <d v="2021-06-02T00:00:00"/>
    <x v="2"/>
    <s v="Ликер"/>
    <s v="Соренто"/>
    <n v="138"/>
    <s v="Италия"/>
  </r>
  <r>
    <x v="5"/>
    <d v="2021-06-02T00:00:00"/>
    <x v="3"/>
    <s v="Коньяк"/>
    <s v="Дор Легенд"/>
    <n v="50"/>
    <s v="Франция"/>
  </r>
  <r>
    <x v="5"/>
    <d v="2021-06-02T00:00:00"/>
    <x v="3"/>
    <s v="Водка"/>
    <s v="Екатеринослав"/>
    <n v="112"/>
    <s v="Украина"/>
  </r>
  <r>
    <x v="5"/>
    <d v="2021-06-02T00:00:00"/>
    <x v="2"/>
    <s v="Виски"/>
    <s v="Канадиан"/>
    <n v="122"/>
    <s v="США"/>
  </r>
  <r>
    <x v="5"/>
    <d v="2021-06-02T00:00:00"/>
    <x v="1"/>
    <s v="Коньяк"/>
    <s v="Делямэн"/>
    <n v="155"/>
    <s v="Франция"/>
  </r>
  <r>
    <x v="5"/>
    <d v="2021-06-02T00:00:00"/>
    <x v="1"/>
    <s v="Ликер"/>
    <s v="Кокосовый"/>
    <n v="18"/>
    <s v="Голландия"/>
  </r>
  <r>
    <x v="5"/>
    <d v="2021-06-03T00:00:00"/>
    <x v="0"/>
    <s v="Водка"/>
    <s v="Русский стандарт"/>
    <n v="143"/>
    <s v="Россия"/>
  </r>
  <r>
    <x v="5"/>
    <d v="2021-06-03T00:00:00"/>
    <x v="0"/>
    <s v="Виски"/>
    <s v="Вудфорд"/>
    <n v="27"/>
    <s v="США"/>
  </r>
  <r>
    <x v="5"/>
    <d v="2021-06-03T00:00:00"/>
    <x v="1"/>
    <s v="Ликер"/>
    <s v="Соренто"/>
    <n v="39"/>
    <s v="Италия"/>
  </r>
  <r>
    <x v="5"/>
    <d v="2021-06-03T00:00:00"/>
    <x v="2"/>
    <s v="Водка"/>
    <s v="Славянская"/>
    <n v="90"/>
    <s v="Россия"/>
  </r>
  <r>
    <x v="5"/>
    <d v="2021-06-03T00:00:00"/>
    <x v="1"/>
    <s v="Коньяк"/>
    <s v="Готье"/>
    <n v="184"/>
    <s v="Франция"/>
  </r>
  <r>
    <x v="5"/>
    <d v="2021-06-03T00:00:00"/>
    <x v="0"/>
    <s v="Водка"/>
    <s v="Русский лед"/>
    <n v="64"/>
    <s v="Россия"/>
  </r>
  <r>
    <x v="5"/>
    <d v="2021-06-03T00:00:00"/>
    <x v="0"/>
    <s v="Ликер"/>
    <s v="Банановый"/>
    <n v="50"/>
    <s v="Голландия"/>
  </r>
  <r>
    <x v="5"/>
    <d v="2021-06-03T00:00:00"/>
    <x v="1"/>
    <s v="Коньяк"/>
    <s v="Дор Голд"/>
    <n v="34"/>
    <s v="Франция"/>
  </r>
  <r>
    <x v="5"/>
    <d v="2021-06-03T00:00:00"/>
    <x v="2"/>
    <s v="Ликер"/>
    <s v="Абрикосовый"/>
    <n v="127"/>
    <s v="Голландия"/>
  </r>
  <r>
    <x v="5"/>
    <d v="2021-06-03T00:00:00"/>
    <x v="0"/>
    <s v="Коньяк"/>
    <s v="Золотые купола"/>
    <n v="104"/>
    <s v="Россия"/>
  </r>
  <r>
    <x v="5"/>
    <d v="2021-06-03T00:00:00"/>
    <x v="2"/>
    <s v="Коньяк"/>
    <s v="Арарат"/>
    <n v="79"/>
    <s v="Армения"/>
  </r>
  <r>
    <x v="5"/>
    <d v="2021-06-03T00:00:00"/>
    <x v="2"/>
    <s v="Водка"/>
    <s v="Благофф"/>
    <n v="64"/>
    <s v="Украина"/>
  </r>
  <r>
    <x v="5"/>
    <d v="2021-06-03T00:00:00"/>
    <x v="0"/>
    <s v="Виски"/>
    <s v="Бруклади Рокос"/>
    <n v="117"/>
    <s v="Шотландия"/>
  </r>
  <r>
    <x v="5"/>
    <d v="2021-06-03T00:00:00"/>
    <x v="1"/>
    <s v="Водка"/>
    <s v="Украинская пшеница"/>
    <n v="199"/>
    <s v="Украина"/>
  </r>
  <r>
    <x v="5"/>
    <d v="2021-06-03T00:00:00"/>
    <x v="3"/>
    <s v="Виски"/>
    <s v="Канадиан"/>
    <n v="173"/>
    <s v="США"/>
  </r>
  <r>
    <x v="5"/>
    <d v="2021-06-04T00:00:00"/>
    <x v="1"/>
    <s v="Водка"/>
    <s v="Абсолют Мандарин"/>
    <n v="105"/>
    <s v="Швеция"/>
  </r>
  <r>
    <x v="5"/>
    <d v="2021-06-04T00:00:00"/>
    <x v="3"/>
    <s v="Ликер"/>
    <s v="Абрикосовый"/>
    <n v="29"/>
    <s v="Голландия"/>
  </r>
  <r>
    <x v="5"/>
    <d v="2021-06-04T00:00:00"/>
    <x v="3"/>
    <s v="Ликер"/>
    <s v="Соренто"/>
    <n v="157"/>
    <s v="Италия"/>
  </r>
  <r>
    <x v="5"/>
    <d v="2021-06-04T00:00:00"/>
    <x v="3"/>
    <s v="Ликер"/>
    <s v="Вишневый"/>
    <n v="116"/>
    <s v="Голландия"/>
  </r>
  <r>
    <x v="5"/>
    <d v="2021-06-04T00:00:00"/>
    <x v="0"/>
    <s v="Водка"/>
    <s v="Хортица"/>
    <n v="95"/>
    <s v="Украина"/>
  </r>
  <r>
    <x v="5"/>
    <d v="2021-06-04T00:00:00"/>
    <x v="0"/>
    <s v="Коньяк"/>
    <s v="Демидов"/>
    <n v="120"/>
    <s v="Россия"/>
  </r>
  <r>
    <x v="5"/>
    <d v="2021-06-04T00:00:00"/>
    <x v="2"/>
    <s v="Водка"/>
    <s v="Медовая"/>
    <n v="138"/>
    <s v="Украина"/>
  </r>
  <r>
    <x v="5"/>
    <d v="2021-06-04T00:00:00"/>
    <x v="0"/>
    <s v="Водка"/>
    <s v="Абсолют Цитрон"/>
    <n v="30"/>
    <s v="Швеция"/>
  </r>
  <r>
    <x v="5"/>
    <d v="2021-06-04T00:00:00"/>
    <x v="2"/>
    <s v="Коньяк"/>
    <s v="Герард"/>
    <n v="188"/>
    <s v="Армения"/>
  </r>
  <r>
    <x v="5"/>
    <d v="2021-06-04T00:00:00"/>
    <x v="2"/>
    <s v="Виски"/>
    <s v="Букерс"/>
    <n v="40"/>
    <s v="США"/>
  </r>
  <r>
    <x v="5"/>
    <d v="2021-06-04T00:00:00"/>
    <x v="1"/>
    <s v="Водка"/>
    <s v="Украинская пшеница"/>
    <n v="133"/>
    <s v="Украина"/>
  </r>
  <r>
    <x v="5"/>
    <d v="2021-06-05T00:00:00"/>
    <x v="0"/>
    <s v="Виски"/>
    <s v="Джемесон"/>
    <n v="120"/>
    <s v="Ирландия"/>
  </r>
  <r>
    <x v="5"/>
    <d v="2021-06-05T00:00:00"/>
    <x v="3"/>
    <s v="Коньяк"/>
    <s v="Делямэн"/>
    <n v="162"/>
    <s v="Франция"/>
  </r>
  <r>
    <x v="5"/>
    <d v="2021-06-05T00:00:00"/>
    <x v="2"/>
    <s v="Коньяк"/>
    <s v="Старый город"/>
    <n v="18"/>
    <s v="Россия"/>
  </r>
  <r>
    <x v="5"/>
    <d v="2021-06-05T00:00:00"/>
    <x v="1"/>
    <s v="Ликер"/>
    <s v="Банановый"/>
    <n v="45"/>
    <s v="Голландия"/>
  </r>
  <r>
    <x v="5"/>
    <d v="2021-06-05T00:00:00"/>
    <x v="3"/>
    <s v="Виски"/>
    <s v="Святой Патрик"/>
    <n v="107"/>
    <s v="Ирландия"/>
  </r>
  <r>
    <x v="5"/>
    <d v="2021-06-05T00:00:00"/>
    <x v="1"/>
    <s v="Коньяк"/>
    <s v="Демидов"/>
    <n v="174"/>
    <s v="Россия"/>
  </r>
  <r>
    <x v="5"/>
    <d v="2021-06-05T00:00:00"/>
    <x v="3"/>
    <s v="Водка"/>
    <s v="Благофф"/>
    <n v="169"/>
    <s v="Украина"/>
  </r>
  <r>
    <x v="5"/>
    <d v="2021-06-05T00:00:00"/>
    <x v="2"/>
    <s v="Коньяк"/>
    <s v="Золотые купола"/>
    <n v="85"/>
    <s v="Россия"/>
  </r>
  <r>
    <x v="5"/>
    <d v="2021-06-05T00:00:00"/>
    <x v="3"/>
    <s v="Ликер"/>
    <s v="Драмбуи"/>
    <n v="42"/>
    <s v="Великобритания"/>
  </r>
  <r>
    <x v="5"/>
    <d v="2021-06-05T00:00:00"/>
    <x v="0"/>
    <s v="Коньяк"/>
    <s v="Отборный"/>
    <n v="157"/>
    <s v="Армения"/>
  </r>
  <r>
    <x v="5"/>
    <d v="2021-06-05T00:00:00"/>
    <x v="2"/>
    <s v="Коньяк"/>
    <s v="Герард"/>
    <n v="104"/>
    <s v="Армения"/>
  </r>
  <r>
    <x v="5"/>
    <d v="2021-06-05T00:00:00"/>
    <x v="1"/>
    <s v="Коньяк"/>
    <s v="Арарат"/>
    <n v="54"/>
    <s v="Армения"/>
  </r>
  <r>
    <x v="5"/>
    <d v="2021-06-05T00:00:00"/>
    <x v="2"/>
    <s v="Коньяк"/>
    <s v="Ной Араспел"/>
    <n v="184"/>
    <s v="Армения"/>
  </r>
  <r>
    <x v="5"/>
    <d v="2021-06-05T00:00:00"/>
    <x v="1"/>
    <s v="Ликер"/>
    <s v="Какао"/>
    <n v="12"/>
    <s v="Голландия"/>
  </r>
  <r>
    <x v="5"/>
    <d v="2021-06-05T00:00:00"/>
    <x v="1"/>
    <s v="Ликер"/>
    <s v="Драмбуи"/>
    <n v="22"/>
    <s v="Великобритания"/>
  </r>
  <r>
    <x v="5"/>
    <d v="2021-06-05T00:00:00"/>
    <x v="3"/>
    <s v="Ликер"/>
    <s v="Абрикосовый"/>
    <n v="4"/>
    <s v="Голландия"/>
  </r>
  <r>
    <x v="5"/>
    <d v="2021-06-05T00:00:00"/>
    <x v="0"/>
    <s v="Виски"/>
    <s v="Букерс"/>
    <n v="199"/>
    <s v="США"/>
  </r>
  <r>
    <x v="5"/>
    <d v="2021-06-05T00:00:00"/>
    <x v="0"/>
    <s v="Виски"/>
    <s v="Кентукки"/>
    <n v="104"/>
    <s v="США"/>
  </r>
  <r>
    <x v="5"/>
    <d v="2021-06-05T00:00:00"/>
    <x v="3"/>
    <s v="Виски"/>
    <s v="Святой Патрик"/>
    <n v="186"/>
    <s v="Ирландия"/>
  </r>
  <r>
    <x v="5"/>
    <d v="2021-06-06T00:00:00"/>
    <x v="0"/>
    <s v="Виски"/>
    <s v="Вудфорд"/>
    <n v="185"/>
    <s v="США"/>
  </r>
  <r>
    <x v="5"/>
    <d v="2021-06-06T00:00:00"/>
    <x v="0"/>
    <s v="Ликер"/>
    <s v="Какао"/>
    <n v="138"/>
    <s v="Голландия"/>
  </r>
  <r>
    <x v="5"/>
    <d v="2021-06-06T00:00:00"/>
    <x v="2"/>
    <s v="Виски"/>
    <s v="Грин Спот"/>
    <n v="104"/>
    <s v="Ирландия"/>
  </r>
  <r>
    <x v="5"/>
    <d v="2021-06-06T00:00:00"/>
    <x v="3"/>
    <s v="Коньяк"/>
    <s v="Жан Фийу"/>
    <n v="147"/>
    <s v="Франция"/>
  </r>
  <r>
    <x v="5"/>
    <d v="2021-06-06T00:00:00"/>
    <x v="2"/>
    <s v="Ликер"/>
    <s v="Банановый"/>
    <n v="52"/>
    <s v="Голландия"/>
  </r>
  <r>
    <x v="5"/>
    <d v="2021-06-06T00:00:00"/>
    <x v="3"/>
    <s v="Коньяк"/>
    <s v="Жан Фийу"/>
    <n v="137"/>
    <s v="Франция"/>
  </r>
  <r>
    <x v="5"/>
    <d v="2021-06-06T00:00:00"/>
    <x v="2"/>
    <s v="Ликер"/>
    <s v="Кокосовый"/>
    <n v="28"/>
    <s v="Голландия"/>
  </r>
  <r>
    <x v="5"/>
    <d v="2021-06-06T00:00:00"/>
    <x v="2"/>
    <s v="Виски"/>
    <s v="Вудфорд"/>
    <n v="118"/>
    <s v="США"/>
  </r>
  <r>
    <x v="5"/>
    <d v="2021-06-06T00:00:00"/>
    <x v="1"/>
    <s v="Виски"/>
    <s v="Джемесон"/>
    <n v="71"/>
    <s v="Ирландия"/>
  </r>
  <r>
    <x v="5"/>
    <d v="2021-06-06T00:00:00"/>
    <x v="1"/>
    <s v="Водка"/>
    <s v="Русский стандарт"/>
    <n v="189"/>
    <s v="Россия"/>
  </r>
  <r>
    <x v="5"/>
    <d v="2021-06-06T00:00:00"/>
    <x v="1"/>
    <s v="Коньяк"/>
    <s v="Отборный"/>
    <n v="19"/>
    <s v="Армения"/>
  </r>
  <r>
    <x v="5"/>
    <d v="2021-06-06T00:00:00"/>
    <x v="1"/>
    <s v="Коньяк"/>
    <s v="Делямэн"/>
    <n v="108"/>
    <s v="Франция"/>
  </r>
  <r>
    <x v="5"/>
    <d v="2021-06-06T00:00:00"/>
    <x v="3"/>
    <s v="Виски"/>
    <s v="Джонни Уокер"/>
    <n v="106"/>
    <s v="Шотландия"/>
  </r>
  <r>
    <x v="5"/>
    <d v="2021-06-06T00:00:00"/>
    <x v="1"/>
    <s v="Коньяк"/>
    <s v="Золотые купола"/>
    <n v="183"/>
    <s v="Россия"/>
  </r>
  <r>
    <x v="5"/>
    <d v="2021-06-06T00:00:00"/>
    <x v="3"/>
    <s v="Виски"/>
    <s v="Джим Бим"/>
    <n v="102"/>
    <s v="США"/>
  </r>
  <r>
    <x v="5"/>
    <d v="2021-06-06T00:00:00"/>
    <x v="1"/>
    <s v="Коньяк"/>
    <s v="Демидов"/>
    <n v="62"/>
    <s v="Россия"/>
  </r>
  <r>
    <x v="5"/>
    <d v="2021-06-07T00:00:00"/>
    <x v="3"/>
    <s v="Водка"/>
    <s v="Украинская пшеница"/>
    <n v="51"/>
    <s v="Украина"/>
  </r>
  <r>
    <x v="5"/>
    <d v="2021-06-07T00:00:00"/>
    <x v="1"/>
    <s v="Виски"/>
    <s v="Джек Дениелс"/>
    <n v="105"/>
    <s v="США"/>
  </r>
  <r>
    <x v="5"/>
    <d v="2021-06-07T00:00:00"/>
    <x v="2"/>
    <s v="Ликер"/>
    <s v="Лимончелло"/>
    <n v="97"/>
    <s v="Италия"/>
  </r>
  <r>
    <x v="5"/>
    <d v="2021-06-07T00:00:00"/>
    <x v="2"/>
    <s v="Водка"/>
    <s v="Украинская пшеница"/>
    <n v="127"/>
    <s v="Украина"/>
  </r>
  <r>
    <x v="5"/>
    <d v="2021-06-07T00:00:00"/>
    <x v="2"/>
    <s v="Ликер"/>
    <s v="Вишневый"/>
    <n v="138"/>
    <s v="Голландия"/>
  </r>
  <r>
    <x v="5"/>
    <d v="2021-06-07T00:00:00"/>
    <x v="0"/>
    <s v="Коньяк"/>
    <s v="Жан Фийу"/>
    <n v="18"/>
    <s v="Франция"/>
  </r>
  <r>
    <x v="5"/>
    <d v="2021-06-07T00:00:00"/>
    <x v="0"/>
    <s v="Виски"/>
    <s v="Джемесон"/>
    <n v="8"/>
    <s v="Ирландия"/>
  </r>
  <r>
    <x v="5"/>
    <d v="2021-06-07T00:00:00"/>
    <x v="3"/>
    <s v="Ликер"/>
    <s v="Драмбуи"/>
    <n v="161"/>
    <s v="Великобритания"/>
  </r>
  <r>
    <x v="5"/>
    <d v="2021-06-07T00:00:00"/>
    <x v="2"/>
    <s v="Водка"/>
    <s v="Екатеринослав"/>
    <n v="57"/>
    <s v="Украина"/>
  </r>
  <r>
    <x v="5"/>
    <d v="2021-06-07T00:00:00"/>
    <x v="3"/>
    <s v="Виски"/>
    <s v="Канадиан"/>
    <n v="64"/>
    <s v="США"/>
  </r>
  <r>
    <x v="5"/>
    <d v="2021-06-07T00:00:00"/>
    <x v="2"/>
    <s v="Коньяк"/>
    <s v="Старый город"/>
    <n v="41"/>
    <s v="Россия"/>
  </r>
  <r>
    <x v="5"/>
    <d v="2021-06-07T00:00:00"/>
    <x v="1"/>
    <s v="Коньяк"/>
    <s v="Жан Фийу"/>
    <n v="50"/>
    <s v="Франция"/>
  </r>
  <r>
    <x v="5"/>
    <d v="2021-06-07T00:00:00"/>
    <x v="1"/>
    <s v="Виски"/>
    <s v="Джонни Уокер"/>
    <n v="26"/>
    <s v="Шотландия"/>
  </r>
  <r>
    <x v="5"/>
    <d v="2021-06-07T00:00:00"/>
    <x v="0"/>
    <s v="Ликер"/>
    <s v="Абрикосовый"/>
    <n v="136"/>
    <s v="Голландия"/>
  </r>
  <r>
    <x v="5"/>
    <d v="2021-06-08T00:00:00"/>
    <x v="2"/>
    <s v="Водка"/>
    <s v="Беленькая"/>
    <n v="12"/>
    <s v="Россия"/>
  </r>
  <r>
    <x v="5"/>
    <d v="2021-06-08T00:00:00"/>
    <x v="2"/>
    <s v="Водка"/>
    <s v="Украинская пшеница"/>
    <n v="154"/>
    <s v="Украина"/>
  </r>
  <r>
    <x v="5"/>
    <d v="2021-06-08T00:00:00"/>
    <x v="0"/>
    <s v="Виски"/>
    <s v="Аберлуа"/>
    <n v="114"/>
    <s v="Шотландия"/>
  </r>
  <r>
    <x v="5"/>
    <d v="2021-06-08T00:00:00"/>
    <x v="2"/>
    <s v="Водка"/>
    <s v="Мягков"/>
    <n v="155"/>
    <s v="Россия"/>
  </r>
  <r>
    <x v="5"/>
    <d v="2021-06-08T00:00:00"/>
    <x v="0"/>
    <s v="Коньяк"/>
    <s v="Ахтамар"/>
    <n v="124"/>
    <s v="Армения"/>
  </r>
  <r>
    <x v="5"/>
    <d v="2021-06-08T00:00:00"/>
    <x v="1"/>
    <s v="Коньяк"/>
    <s v="Герард"/>
    <n v="53"/>
    <s v="Армения"/>
  </r>
  <r>
    <x v="5"/>
    <d v="2021-06-08T00:00:00"/>
    <x v="0"/>
    <s v="Коньяк"/>
    <s v="Васпуракан"/>
    <n v="57"/>
    <s v="Армения"/>
  </r>
  <r>
    <x v="5"/>
    <d v="2021-06-08T00:00:00"/>
    <x v="1"/>
    <s v="Ликер"/>
    <s v="Самбука Ди Канале "/>
    <n v="198"/>
    <s v="Италия"/>
  </r>
  <r>
    <x v="5"/>
    <d v="2021-06-08T00:00:00"/>
    <x v="0"/>
    <s v="Ликер"/>
    <s v="Самбука Ди Канале "/>
    <n v="26"/>
    <s v="Италия"/>
  </r>
  <r>
    <x v="5"/>
    <d v="2021-06-08T00:00:00"/>
    <x v="2"/>
    <s v="Ликер"/>
    <s v="Джандуйа Шоколадный "/>
    <n v="9"/>
    <s v="Италия"/>
  </r>
  <r>
    <x v="5"/>
    <d v="2021-06-08T00:00:00"/>
    <x v="1"/>
    <s v="Коньяк"/>
    <s v="Ной Араспел"/>
    <n v="161"/>
    <s v="Армения"/>
  </r>
  <r>
    <x v="5"/>
    <d v="2021-06-08T00:00:00"/>
    <x v="0"/>
    <s v="Виски"/>
    <s v="Джонни Уокер"/>
    <n v="41"/>
    <s v="Шотландия"/>
  </r>
  <r>
    <x v="5"/>
    <d v="2021-06-08T00:00:00"/>
    <x v="2"/>
    <s v="Водка"/>
    <s v="Немирофф"/>
    <n v="90"/>
    <s v="Украина"/>
  </r>
  <r>
    <x v="5"/>
    <d v="2021-06-09T00:00:00"/>
    <x v="3"/>
    <s v="Ликер"/>
    <s v="Джандуйа Шоколадный "/>
    <n v="38"/>
    <s v="Италия"/>
  </r>
  <r>
    <x v="5"/>
    <d v="2021-06-09T00:00:00"/>
    <x v="1"/>
    <s v="Виски"/>
    <s v="Гленморанджи"/>
    <n v="135"/>
    <s v="Шотландия"/>
  </r>
  <r>
    <x v="5"/>
    <d v="2021-06-09T00:00:00"/>
    <x v="3"/>
    <s v="Коньяк"/>
    <s v="Готье"/>
    <n v="61"/>
    <s v="Франция"/>
  </r>
  <r>
    <x v="5"/>
    <d v="2021-06-09T00:00:00"/>
    <x v="3"/>
    <s v="Водка"/>
    <s v="Беленькая"/>
    <n v="138"/>
    <s v="Россия"/>
  </r>
  <r>
    <x v="5"/>
    <d v="2021-06-09T00:00:00"/>
    <x v="1"/>
    <s v="Коньяк"/>
    <s v="Дор Легенд"/>
    <n v="104"/>
    <s v="Франция"/>
  </r>
  <r>
    <x v="5"/>
    <d v="2021-06-09T00:00:00"/>
    <x v="3"/>
    <s v="Виски"/>
    <s v="Бушмилс"/>
    <n v="69"/>
    <s v="Ирландия"/>
  </r>
  <r>
    <x v="5"/>
    <d v="2021-06-09T00:00:00"/>
    <x v="1"/>
    <s v="Водка"/>
    <s v="Славянская"/>
    <n v="53"/>
    <s v="Россия"/>
  </r>
  <r>
    <x v="5"/>
    <d v="2021-06-09T00:00:00"/>
    <x v="2"/>
    <s v="Коньяк"/>
    <s v="Жан Фийу"/>
    <n v="154"/>
    <s v="Франция"/>
  </r>
  <r>
    <x v="5"/>
    <d v="2021-06-09T00:00:00"/>
    <x v="2"/>
    <s v="Водка"/>
    <s v="Абсолют Мандарин"/>
    <n v="22"/>
    <s v="Швеция"/>
  </r>
  <r>
    <x v="5"/>
    <d v="2021-06-09T00:00:00"/>
    <x v="2"/>
    <s v="Виски"/>
    <s v="Кентукки"/>
    <n v="114"/>
    <s v="США"/>
  </r>
  <r>
    <x v="5"/>
    <d v="2021-06-09T00:00:00"/>
    <x v="2"/>
    <s v="Водка"/>
    <s v="Аврора"/>
    <n v="127"/>
    <s v="Россия"/>
  </r>
  <r>
    <x v="5"/>
    <d v="2021-06-09T00:00:00"/>
    <x v="0"/>
    <s v="Водка"/>
    <s v="Славянская"/>
    <n v="25"/>
    <s v="Россия"/>
  </r>
  <r>
    <x v="5"/>
    <d v="2021-06-09T00:00:00"/>
    <x v="3"/>
    <s v="Водка"/>
    <s v="Славянская"/>
    <n v="151"/>
    <s v="Россия"/>
  </r>
  <r>
    <x v="5"/>
    <d v="2021-06-09T00:00:00"/>
    <x v="3"/>
    <s v="Виски"/>
    <s v="Бушмилс"/>
    <n v="88"/>
    <s v="Ирландия"/>
  </r>
  <r>
    <x v="5"/>
    <d v="2021-06-09T00:00:00"/>
    <x v="2"/>
    <s v="Ликер"/>
    <s v="Кокосовый"/>
    <n v="63"/>
    <s v="Голландия"/>
  </r>
  <r>
    <x v="5"/>
    <d v="2021-06-09T00:00:00"/>
    <x v="1"/>
    <s v="Ликер"/>
    <s v="Малибу"/>
    <n v="81"/>
    <s v="Великобритания"/>
  </r>
  <r>
    <x v="5"/>
    <d v="2021-06-09T00:00:00"/>
    <x v="0"/>
    <s v="Виски"/>
    <s v="Гленморанджи"/>
    <n v="150"/>
    <s v="Шотландия"/>
  </r>
  <r>
    <x v="5"/>
    <d v="2021-06-09T00:00:00"/>
    <x v="2"/>
    <s v="Ликер"/>
    <s v="Вишневый"/>
    <n v="124"/>
    <s v="Голландия"/>
  </r>
  <r>
    <x v="5"/>
    <d v="2021-06-09T00:00:00"/>
    <x v="3"/>
    <s v="Водка"/>
    <s v="Славянская"/>
    <n v="165"/>
    <s v="Россия"/>
  </r>
  <r>
    <x v="5"/>
    <d v="2021-06-09T00:00:00"/>
    <x v="1"/>
    <s v="Водка"/>
    <s v="Русский стандарт"/>
    <n v="5"/>
    <s v="Россия"/>
  </r>
  <r>
    <x v="5"/>
    <d v="2021-06-09T00:00:00"/>
    <x v="2"/>
    <s v="Виски"/>
    <s v="Джемесон"/>
    <n v="54"/>
    <s v="Ирландия"/>
  </r>
  <r>
    <x v="5"/>
    <d v="2021-06-09T00:00:00"/>
    <x v="0"/>
    <s v="Водка"/>
    <s v="Аврора"/>
    <n v="137"/>
    <s v="Россия"/>
  </r>
  <r>
    <x v="5"/>
    <d v="2021-06-09T00:00:00"/>
    <x v="0"/>
    <s v="Коньяк"/>
    <s v="Старый город"/>
    <n v="21"/>
    <s v="Россия"/>
  </r>
  <r>
    <x v="5"/>
    <d v="2021-06-09T00:00:00"/>
    <x v="1"/>
    <s v="Коньяк"/>
    <s v="Делямэн"/>
    <n v="3"/>
    <s v="Франция"/>
  </r>
  <r>
    <x v="5"/>
    <d v="2021-06-09T00:00:00"/>
    <x v="2"/>
    <s v="Ликер"/>
    <s v="Соренто"/>
    <n v="22"/>
    <s v="Италия"/>
  </r>
  <r>
    <x v="5"/>
    <d v="2021-06-10T00:00:00"/>
    <x v="2"/>
    <s v="Виски"/>
    <s v="Гленморанджи"/>
    <n v="124"/>
    <s v="Шотландия"/>
  </r>
  <r>
    <x v="5"/>
    <d v="2021-06-10T00:00:00"/>
    <x v="2"/>
    <s v="Коньяк"/>
    <s v="Арарат"/>
    <n v="82"/>
    <s v="Армения"/>
  </r>
  <r>
    <x v="5"/>
    <d v="2021-06-10T00:00:00"/>
    <x v="0"/>
    <s v="Виски"/>
    <s v="Грин Спот"/>
    <n v="193"/>
    <s v="Ирландия"/>
  </r>
  <r>
    <x v="5"/>
    <d v="2021-06-10T00:00:00"/>
    <x v="3"/>
    <s v="Водка"/>
    <s v="Беленькая"/>
    <n v="86"/>
    <s v="Россия"/>
  </r>
  <r>
    <x v="5"/>
    <d v="2021-06-10T00:00:00"/>
    <x v="3"/>
    <s v="Виски"/>
    <s v="Грин Спот"/>
    <n v="98"/>
    <s v="Ирландия"/>
  </r>
  <r>
    <x v="5"/>
    <d v="2021-06-10T00:00:00"/>
    <x v="1"/>
    <s v="Ликер"/>
    <s v="Драмбуи"/>
    <n v="122"/>
    <s v="Великобритания"/>
  </r>
  <r>
    <x v="5"/>
    <d v="2021-06-10T00:00:00"/>
    <x v="0"/>
    <s v="Водка"/>
    <s v="Благофф"/>
    <n v="108"/>
    <s v="Украина"/>
  </r>
  <r>
    <x v="5"/>
    <d v="2021-06-10T00:00:00"/>
    <x v="1"/>
    <s v="Водка"/>
    <s v="Абсолют Цитрон"/>
    <n v="98"/>
    <s v="Швеция"/>
  </r>
  <r>
    <x v="5"/>
    <d v="2021-06-10T00:00:00"/>
    <x v="1"/>
    <s v="Виски"/>
    <s v="Кентукки"/>
    <n v="82"/>
    <s v="США"/>
  </r>
  <r>
    <x v="5"/>
    <d v="2021-06-10T00:00:00"/>
    <x v="0"/>
    <s v="Виски"/>
    <s v="Джек Дениелс"/>
    <n v="73"/>
    <s v="США"/>
  </r>
  <r>
    <x v="5"/>
    <d v="2021-06-10T00:00:00"/>
    <x v="3"/>
    <s v="Виски"/>
    <s v="Канадиан"/>
    <n v="37"/>
    <s v="США"/>
  </r>
  <r>
    <x v="5"/>
    <d v="2021-06-10T00:00:00"/>
    <x v="2"/>
    <s v="Водка"/>
    <s v="Мягков"/>
    <n v="30"/>
    <s v="Россия"/>
  </r>
  <r>
    <x v="5"/>
    <d v="2021-06-10T00:00:00"/>
    <x v="3"/>
    <s v="Ликер"/>
    <s v="Кокосовый"/>
    <n v="138"/>
    <s v="Голландия"/>
  </r>
  <r>
    <x v="5"/>
    <d v="2021-06-10T00:00:00"/>
    <x v="0"/>
    <s v="Водка"/>
    <s v="Мягков"/>
    <n v="178"/>
    <s v="Россия"/>
  </r>
  <r>
    <x v="5"/>
    <d v="2021-06-10T00:00:00"/>
    <x v="0"/>
    <s v="Ликер"/>
    <s v="Самбука Ди Канале "/>
    <n v="197"/>
    <s v="Италия"/>
  </r>
  <r>
    <x v="5"/>
    <d v="2021-06-10T00:00:00"/>
    <x v="1"/>
    <s v="Ликер"/>
    <s v="Вишневый"/>
    <n v="163"/>
    <s v="Голландия"/>
  </r>
  <r>
    <x v="5"/>
    <d v="2021-06-10T00:00:00"/>
    <x v="3"/>
    <s v="Коньяк"/>
    <s v="Делямэн"/>
    <n v="105"/>
    <s v="Франция"/>
  </r>
  <r>
    <x v="5"/>
    <d v="2021-06-10T00:00:00"/>
    <x v="0"/>
    <s v="Виски"/>
    <s v="Джек Дениелс"/>
    <n v="16"/>
    <s v="США"/>
  </r>
  <r>
    <x v="5"/>
    <d v="2021-06-10T00:00:00"/>
    <x v="0"/>
    <s v="Коньяк"/>
    <s v="Готье"/>
    <n v="33"/>
    <s v="Франция"/>
  </r>
  <r>
    <x v="5"/>
    <d v="2021-06-10T00:00:00"/>
    <x v="2"/>
    <s v="Коньяк"/>
    <s v="Золотые купола"/>
    <n v="155"/>
    <s v="Россия"/>
  </r>
  <r>
    <x v="5"/>
    <d v="2021-06-10T00:00:00"/>
    <x v="3"/>
    <s v="Виски"/>
    <s v="Букерс"/>
    <n v="49"/>
    <s v="США"/>
  </r>
  <r>
    <x v="5"/>
    <d v="2021-06-11T00:00:00"/>
    <x v="3"/>
    <s v="Виски"/>
    <s v="Джек Дениелс"/>
    <n v="127"/>
    <s v="США"/>
  </r>
  <r>
    <x v="5"/>
    <d v="2021-06-11T00:00:00"/>
    <x v="1"/>
    <s v="Ликер"/>
    <s v="Банановый"/>
    <n v="53"/>
    <s v="Голландия"/>
  </r>
  <r>
    <x v="5"/>
    <d v="2021-06-11T00:00:00"/>
    <x v="2"/>
    <s v="Водка"/>
    <s v="Хортица"/>
    <n v="66"/>
    <s v="Украина"/>
  </r>
  <r>
    <x v="5"/>
    <d v="2021-06-11T00:00:00"/>
    <x v="2"/>
    <s v="Водка"/>
    <s v="Русский стандарт"/>
    <n v="116"/>
    <s v="Россия"/>
  </r>
  <r>
    <x v="5"/>
    <d v="2021-06-11T00:00:00"/>
    <x v="0"/>
    <s v="Виски"/>
    <s v="Кентукки"/>
    <n v="133"/>
    <s v="США"/>
  </r>
  <r>
    <x v="5"/>
    <d v="2021-06-11T00:00:00"/>
    <x v="0"/>
    <s v="Виски"/>
    <s v="Джонни Уокер"/>
    <n v="75"/>
    <s v="Шотландия"/>
  </r>
  <r>
    <x v="5"/>
    <d v="2021-06-11T00:00:00"/>
    <x v="3"/>
    <s v="Виски"/>
    <s v="Бруклади Рокос"/>
    <n v="190"/>
    <s v="Шотландия"/>
  </r>
  <r>
    <x v="5"/>
    <d v="2021-06-11T00:00:00"/>
    <x v="3"/>
    <s v="Ликер"/>
    <s v="Малибу"/>
    <n v="91"/>
    <s v="Великобритания"/>
  </r>
  <r>
    <x v="5"/>
    <d v="2021-06-11T00:00:00"/>
    <x v="0"/>
    <s v="Коньяк"/>
    <s v="Демидов"/>
    <n v="102"/>
    <s v="Россия"/>
  </r>
  <r>
    <x v="5"/>
    <d v="2021-06-11T00:00:00"/>
    <x v="0"/>
    <s v="Виски"/>
    <s v="Кентукки"/>
    <n v="186"/>
    <s v="США"/>
  </r>
  <r>
    <x v="5"/>
    <d v="2021-06-11T00:00:00"/>
    <x v="2"/>
    <s v="Ликер"/>
    <s v="Джандуйа Шоколадный "/>
    <n v="37"/>
    <s v="Италия"/>
  </r>
  <r>
    <x v="5"/>
    <d v="2021-06-11T00:00:00"/>
    <x v="0"/>
    <s v="Ликер"/>
    <s v="Малибу"/>
    <n v="63"/>
    <s v="Великобритания"/>
  </r>
  <r>
    <x v="5"/>
    <d v="2021-06-11T00:00:00"/>
    <x v="0"/>
    <s v="Виски"/>
    <s v="Кентукки"/>
    <n v="16"/>
    <s v="США"/>
  </r>
  <r>
    <x v="5"/>
    <d v="2021-06-11T00:00:00"/>
    <x v="2"/>
    <s v="Виски"/>
    <s v="Гленморанджи"/>
    <n v="11"/>
    <s v="Шотландия"/>
  </r>
  <r>
    <x v="5"/>
    <d v="2021-06-11T00:00:00"/>
    <x v="2"/>
    <s v="Коньяк"/>
    <s v="Герард"/>
    <n v="62"/>
    <s v="Армения"/>
  </r>
  <r>
    <x v="5"/>
    <d v="2021-06-11T00:00:00"/>
    <x v="3"/>
    <s v="Коньяк"/>
    <s v="Герард"/>
    <n v="21"/>
    <s v="Армения"/>
  </r>
  <r>
    <x v="5"/>
    <d v="2021-06-12T00:00:00"/>
    <x v="0"/>
    <s v="Водка"/>
    <s v="Немирофф"/>
    <n v="50"/>
    <s v="Украина"/>
  </r>
  <r>
    <x v="5"/>
    <d v="2021-06-12T00:00:00"/>
    <x v="1"/>
    <s v="Виски"/>
    <s v="Вудфорд"/>
    <n v="158"/>
    <s v="США"/>
  </r>
  <r>
    <x v="5"/>
    <d v="2021-06-12T00:00:00"/>
    <x v="2"/>
    <s v="Виски"/>
    <s v="Канадиан"/>
    <n v="122"/>
    <s v="США"/>
  </r>
  <r>
    <x v="5"/>
    <d v="2021-06-12T00:00:00"/>
    <x v="1"/>
    <s v="Водка"/>
    <s v="Абсолют Мандарин"/>
    <n v="157"/>
    <s v="Швеция"/>
  </r>
  <r>
    <x v="5"/>
    <d v="2021-06-12T00:00:00"/>
    <x v="3"/>
    <s v="Водка"/>
    <s v="Немирофф"/>
    <n v="173"/>
    <s v="Украина"/>
  </r>
  <r>
    <x v="5"/>
    <d v="2021-06-12T00:00:00"/>
    <x v="3"/>
    <s v="Коньяк"/>
    <s v="Васпуракан"/>
    <n v="42"/>
    <s v="Армения"/>
  </r>
  <r>
    <x v="5"/>
    <d v="2021-06-12T00:00:00"/>
    <x v="2"/>
    <s v="Водка"/>
    <s v="Мягков"/>
    <n v="124"/>
    <s v="Россия"/>
  </r>
  <r>
    <x v="5"/>
    <d v="2021-06-12T00:00:00"/>
    <x v="0"/>
    <s v="Виски"/>
    <s v="Грин Спот"/>
    <n v="25"/>
    <s v="Ирландия"/>
  </r>
  <r>
    <x v="5"/>
    <d v="2021-06-12T00:00:00"/>
    <x v="0"/>
    <s v="Коньяк"/>
    <s v="Старый город"/>
    <n v="136"/>
    <s v="Россия"/>
  </r>
  <r>
    <x v="5"/>
    <d v="2021-06-12T00:00:00"/>
    <x v="2"/>
    <s v="Ликер"/>
    <s v="Вишневый"/>
    <n v="146"/>
    <s v="Голландия"/>
  </r>
  <r>
    <x v="5"/>
    <d v="2021-06-12T00:00:00"/>
    <x v="1"/>
    <s v="Коньяк"/>
    <s v="Делямэн"/>
    <n v="24"/>
    <s v="Франция"/>
  </r>
  <r>
    <x v="5"/>
    <d v="2021-06-12T00:00:00"/>
    <x v="0"/>
    <s v="Виски"/>
    <s v="Гленморанджи"/>
    <n v="191"/>
    <s v="Шотландия"/>
  </r>
  <r>
    <x v="5"/>
    <d v="2021-06-12T00:00:00"/>
    <x v="3"/>
    <s v="Водка"/>
    <s v="Абсолют Цитрон"/>
    <n v="51"/>
    <s v="Швеция"/>
  </r>
  <r>
    <x v="5"/>
    <d v="2021-06-12T00:00:00"/>
    <x v="1"/>
    <s v="Виски"/>
    <s v="Бруклади Рокос"/>
    <n v="39"/>
    <s v="Шотландия"/>
  </r>
  <r>
    <x v="5"/>
    <d v="2021-06-12T00:00:00"/>
    <x v="1"/>
    <s v="Коньяк"/>
    <s v="Готье"/>
    <n v="145"/>
    <s v="Франция"/>
  </r>
  <r>
    <x v="5"/>
    <d v="2021-06-13T00:00:00"/>
    <x v="1"/>
    <s v="Водка"/>
    <s v="Аврора"/>
    <n v="106"/>
    <s v="Россия"/>
  </r>
  <r>
    <x v="5"/>
    <d v="2021-06-13T00:00:00"/>
    <x v="2"/>
    <s v="Водка"/>
    <s v="Украинская пшеница"/>
    <n v="123"/>
    <s v="Украина"/>
  </r>
  <r>
    <x v="5"/>
    <d v="2021-06-13T00:00:00"/>
    <x v="0"/>
    <s v="Водка"/>
    <s v="Мягков"/>
    <n v="83"/>
    <s v="Россия"/>
  </r>
  <r>
    <x v="5"/>
    <d v="2021-06-13T00:00:00"/>
    <x v="1"/>
    <s v="Виски"/>
    <s v="Канадиан"/>
    <n v="190"/>
    <s v="США"/>
  </r>
  <r>
    <x v="5"/>
    <d v="2021-06-13T00:00:00"/>
    <x v="2"/>
    <s v="Коньяк"/>
    <s v="Отборный"/>
    <n v="120"/>
    <s v="Армения"/>
  </r>
  <r>
    <x v="5"/>
    <d v="2021-06-13T00:00:00"/>
    <x v="2"/>
    <s v="Ликер"/>
    <s v="Лимончелло"/>
    <n v="195"/>
    <s v="Италия"/>
  </r>
  <r>
    <x v="5"/>
    <d v="2021-06-13T00:00:00"/>
    <x v="0"/>
    <s v="Коньяк"/>
    <s v="Золотые купола"/>
    <n v="146"/>
    <s v="Россия"/>
  </r>
  <r>
    <x v="5"/>
    <d v="2021-06-13T00:00:00"/>
    <x v="1"/>
    <s v="Виски"/>
    <s v="Святой Патрик"/>
    <n v="34"/>
    <s v="Ирландия"/>
  </r>
  <r>
    <x v="5"/>
    <d v="2021-06-13T00:00:00"/>
    <x v="2"/>
    <s v="Коньяк"/>
    <s v="Бержерак"/>
    <n v="88"/>
    <s v="Россия"/>
  </r>
  <r>
    <x v="5"/>
    <d v="2021-06-13T00:00:00"/>
    <x v="1"/>
    <s v="Ликер"/>
    <s v="Соренто"/>
    <n v="146"/>
    <s v="Италия"/>
  </r>
  <r>
    <x v="5"/>
    <d v="2021-06-13T00:00:00"/>
    <x v="0"/>
    <s v="Коньяк"/>
    <s v="Васпуракан"/>
    <n v="41"/>
    <s v="Армения"/>
  </r>
  <r>
    <x v="5"/>
    <d v="2021-06-13T00:00:00"/>
    <x v="1"/>
    <s v="Коньяк"/>
    <s v="Жан Фийу"/>
    <n v="193"/>
    <s v="Франция"/>
  </r>
  <r>
    <x v="5"/>
    <d v="2021-06-13T00:00:00"/>
    <x v="1"/>
    <s v="Водка"/>
    <s v="Абсолют Цитрон"/>
    <n v="184"/>
    <s v="Швеция"/>
  </r>
  <r>
    <x v="5"/>
    <d v="2021-06-13T00:00:00"/>
    <x v="3"/>
    <s v="Водка"/>
    <s v="Русский лед"/>
    <n v="128"/>
    <s v="Россия"/>
  </r>
  <r>
    <x v="5"/>
    <d v="2021-06-13T00:00:00"/>
    <x v="3"/>
    <s v="Водка"/>
    <s v="Беленькая"/>
    <n v="177"/>
    <s v="Россия"/>
  </r>
  <r>
    <x v="5"/>
    <d v="2021-06-13T00:00:00"/>
    <x v="3"/>
    <s v="Ликер"/>
    <s v="Драмбуи"/>
    <n v="126"/>
    <s v="Великобритания"/>
  </r>
  <r>
    <x v="5"/>
    <d v="2021-06-13T00:00:00"/>
    <x v="0"/>
    <s v="Коньяк"/>
    <s v="Бержерак"/>
    <n v="126"/>
    <s v="Россия"/>
  </r>
  <r>
    <x v="5"/>
    <d v="2021-06-13T00:00:00"/>
    <x v="0"/>
    <s v="Виски"/>
    <s v="Вудфорд"/>
    <n v="192"/>
    <s v="США"/>
  </r>
  <r>
    <x v="5"/>
    <d v="2021-06-14T00:00:00"/>
    <x v="1"/>
    <s v="Ликер"/>
    <s v="Малибу"/>
    <n v="34"/>
    <s v="Великобритания"/>
  </r>
  <r>
    <x v="5"/>
    <d v="2021-06-14T00:00:00"/>
    <x v="0"/>
    <s v="Коньяк"/>
    <s v="Демидов"/>
    <n v="184"/>
    <s v="Россия"/>
  </r>
  <r>
    <x v="5"/>
    <d v="2021-06-14T00:00:00"/>
    <x v="1"/>
    <s v="Водка"/>
    <s v="Абсолют Мандарин"/>
    <n v="70"/>
    <s v="Швеция"/>
  </r>
  <r>
    <x v="5"/>
    <d v="2021-06-14T00:00:00"/>
    <x v="0"/>
    <s v="Водка"/>
    <s v="Хортица"/>
    <n v="101"/>
    <s v="Украина"/>
  </r>
  <r>
    <x v="5"/>
    <d v="2021-06-14T00:00:00"/>
    <x v="1"/>
    <s v="Ликер"/>
    <s v="Драмбуи"/>
    <n v="31"/>
    <s v="Великобритания"/>
  </r>
  <r>
    <x v="5"/>
    <d v="2021-06-14T00:00:00"/>
    <x v="2"/>
    <s v="Виски"/>
    <s v="Святой Патрик"/>
    <n v="111"/>
    <s v="Ирландия"/>
  </r>
  <r>
    <x v="5"/>
    <d v="2021-06-14T00:00:00"/>
    <x v="2"/>
    <s v="Виски"/>
    <s v="Джим Бим"/>
    <n v="74"/>
    <s v="США"/>
  </r>
  <r>
    <x v="5"/>
    <d v="2021-06-14T00:00:00"/>
    <x v="3"/>
    <s v="Коньяк"/>
    <s v="Золотые купола"/>
    <n v="171"/>
    <s v="Россия"/>
  </r>
  <r>
    <x v="5"/>
    <d v="2021-06-14T00:00:00"/>
    <x v="1"/>
    <s v="Коньяк"/>
    <s v="Ахтамар"/>
    <n v="93"/>
    <s v="Армения"/>
  </r>
  <r>
    <x v="5"/>
    <d v="2021-06-14T00:00:00"/>
    <x v="0"/>
    <s v="Коньяк"/>
    <s v="Ахтамар"/>
    <n v="68"/>
    <s v="Армения"/>
  </r>
  <r>
    <x v="5"/>
    <d v="2021-06-15T00:00:00"/>
    <x v="0"/>
    <s v="Ликер"/>
    <s v="Абрикосовый"/>
    <n v="28"/>
    <s v="Голландия"/>
  </r>
  <r>
    <x v="5"/>
    <d v="2021-06-15T00:00:00"/>
    <x v="3"/>
    <s v="Водка"/>
    <s v="Екатеринослав"/>
    <n v="28"/>
    <s v="Украина"/>
  </r>
  <r>
    <x v="5"/>
    <d v="2021-06-15T00:00:00"/>
    <x v="2"/>
    <s v="Ликер"/>
    <s v="Самбука Ди Канале "/>
    <n v="52"/>
    <s v="Италия"/>
  </r>
  <r>
    <x v="5"/>
    <d v="2021-06-15T00:00:00"/>
    <x v="0"/>
    <s v="Ликер"/>
    <s v="Вишневый"/>
    <n v="47"/>
    <s v="Голландия"/>
  </r>
  <r>
    <x v="5"/>
    <d v="2021-06-15T00:00:00"/>
    <x v="1"/>
    <s v="Коньяк"/>
    <s v="Отборный"/>
    <n v="74"/>
    <s v="Армения"/>
  </r>
  <r>
    <x v="5"/>
    <d v="2021-06-15T00:00:00"/>
    <x v="2"/>
    <s v="Ликер"/>
    <s v="Лимончелло"/>
    <n v="138"/>
    <s v="Италия"/>
  </r>
  <r>
    <x v="5"/>
    <d v="2021-06-15T00:00:00"/>
    <x v="1"/>
    <s v="Водка"/>
    <s v="Мягков"/>
    <n v="62"/>
    <s v="Россия"/>
  </r>
  <r>
    <x v="5"/>
    <d v="2021-06-15T00:00:00"/>
    <x v="2"/>
    <s v="Виски"/>
    <s v="Джемесон"/>
    <n v="194"/>
    <s v="Ирландия"/>
  </r>
  <r>
    <x v="5"/>
    <d v="2021-06-16T00:00:00"/>
    <x v="1"/>
    <s v="Коньяк"/>
    <s v="Васпуракан"/>
    <n v="158"/>
    <s v="Армения"/>
  </r>
  <r>
    <x v="5"/>
    <d v="2021-06-16T00:00:00"/>
    <x v="2"/>
    <s v="Водка"/>
    <s v="Русский лед"/>
    <n v="195"/>
    <s v="Россия"/>
  </r>
  <r>
    <x v="5"/>
    <d v="2021-06-16T00:00:00"/>
    <x v="2"/>
    <s v="Виски"/>
    <s v="Аберлуа"/>
    <n v="145"/>
    <s v="Шотландия"/>
  </r>
  <r>
    <x v="5"/>
    <d v="2021-06-16T00:00:00"/>
    <x v="3"/>
    <s v="Виски"/>
    <s v="Бушмилс"/>
    <n v="120"/>
    <s v="Ирландия"/>
  </r>
  <r>
    <x v="5"/>
    <d v="2021-06-16T00:00:00"/>
    <x v="1"/>
    <s v="Ликер"/>
    <s v="Джандуйа Шоколадный "/>
    <n v="123"/>
    <s v="Италия"/>
  </r>
  <r>
    <x v="5"/>
    <d v="2021-06-16T00:00:00"/>
    <x v="3"/>
    <s v="Водка"/>
    <s v="Хортица"/>
    <n v="142"/>
    <s v="Украина"/>
  </r>
  <r>
    <x v="5"/>
    <d v="2021-06-16T00:00:00"/>
    <x v="0"/>
    <s v="Виски"/>
    <s v="Бруклади Рокос"/>
    <n v="53"/>
    <s v="Шотландия"/>
  </r>
  <r>
    <x v="5"/>
    <d v="2021-06-16T00:00:00"/>
    <x v="1"/>
    <s v="Коньяк"/>
    <s v="Старый город"/>
    <n v="123"/>
    <s v="Россия"/>
  </r>
  <r>
    <x v="5"/>
    <d v="2021-06-16T00:00:00"/>
    <x v="3"/>
    <s v="Ликер"/>
    <s v="Банановый"/>
    <n v="76"/>
    <s v="Голландия"/>
  </r>
  <r>
    <x v="5"/>
    <d v="2021-06-16T00:00:00"/>
    <x v="2"/>
    <s v="Виски"/>
    <s v="Аберлуа"/>
    <n v="44"/>
    <s v="Шотландия"/>
  </r>
  <r>
    <x v="5"/>
    <d v="2021-06-16T00:00:00"/>
    <x v="3"/>
    <s v="Виски"/>
    <s v="Джонни Уокер"/>
    <n v="96"/>
    <s v="Шотландия"/>
  </r>
  <r>
    <x v="5"/>
    <d v="2021-06-16T00:00:00"/>
    <x v="2"/>
    <s v="Водка"/>
    <s v="Беленькая"/>
    <n v="70"/>
    <s v="Россия"/>
  </r>
  <r>
    <x v="5"/>
    <d v="2021-06-16T00:00:00"/>
    <x v="2"/>
    <s v="Коньяк"/>
    <s v="Готье"/>
    <n v="149"/>
    <s v="Франция"/>
  </r>
  <r>
    <x v="5"/>
    <d v="2021-06-16T00:00:00"/>
    <x v="3"/>
    <s v="Ликер"/>
    <s v="Лимончелло"/>
    <n v="118"/>
    <s v="Италия"/>
  </r>
  <r>
    <x v="5"/>
    <d v="2021-06-16T00:00:00"/>
    <x v="3"/>
    <s v="Водка"/>
    <s v="Аврора"/>
    <n v="98"/>
    <s v="Россия"/>
  </r>
  <r>
    <x v="5"/>
    <d v="2021-06-17T00:00:00"/>
    <x v="0"/>
    <s v="Водка"/>
    <s v="Мягков"/>
    <n v="21"/>
    <s v="Россия"/>
  </r>
  <r>
    <x v="5"/>
    <d v="2021-06-17T00:00:00"/>
    <x v="2"/>
    <s v="Водка"/>
    <s v="Абсолют Цитрон"/>
    <n v="137"/>
    <s v="Швеция"/>
  </r>
  <r>
    <x v="5"/>
    <d v="2021-06-17T00:00:00"/>
    <x v="3"/>
    <s v="Водка"/>
    <s v="Абсолют Мандарин"/>
    <n v="141"/>
    <s v="Швеция"/>
  </r>
  <r>
    <x v="5"/>
    <d v="2021-06-17T00:00:00"/>
    <x v="2"/>
    <s v="Водка"/>
    <s v="Мягков"/>
    <n v="77"/>
    <s v="Россия"/>
  </r>
  <r>
    <x v="5"/>
    <d v="2021-06-17T00:00:00"/>
    <x v="0"/>
    <s v="Виски"/>
    <s v="Грин Спот"/>
    <n v="89"/>
    <s v="Ирландия"/>
  </r>
  <r>
    <x v="5"/>
    <d v="2021-06-17T00:00:00"/>
    <x v="1"/>
    <s v="Виски"/>
    <s v="Джек Дениелс"/>
    <n v="1"/>
    <s v="США"/>
  </r>
  <r>
    <x v="5"/>
    <d v="2021-06-17T00:00:00"/>
    <x v="2"/>
    <s v="Виски"/>
    <s v="Букерс"/>
    <n v="78"/>
    <s v="США"/>
  </r>
  <r>
    <x v="5"/>
    <d v="2021-06-17T00:00:00"/>
    <x v="3"/>
    <s v="Водка"/>
    <s v="Абсолют Цитрон"/>
    <n v="121"/>
    <s v="Швеция"/>
  </r>
  <r>
    <x v="5"/>
    <d v="2021-06-17T00:00:00"/>
    <x v="1"/>
    <s v="Коньяк"/>
    <s v="Бержерак"/>
    <n v="191"/>
    <s v="Россия"/>
  </r>
  <r>
    <x v="5"/>
    <d v="2021-06-17T00:00:00"/>
    <x v="3"/>
    <s v="Коньяк"/>
    <s v="Васпуракан"/>
    <n v="173"/>
    <s v="Армения"/>
  </r>
  <r>
    <x v="5"/>
    <d v="2021-06-17T00:00:00"/>
    <x v="0"/>
    <s v="Водка"/>
    <s v="Украинская пшеница"/>
    <n v="173"/>
    <s v="Украина"/>
  </r>
  <r>
    <x v="5"/>
    <d v="2021-06-17T00:00:00"/>
    <x v="1"/>
    <s v="Ликер"/>
    <s v="Какао"/>
    <n v="8"/>
    <s v="Голландия"/>
  </r>
  <r>
    <x v="5"/>
    <d v="2021-06-17T00:00:00"/>
    <x v="3"/>
    <s v="Ликер"/>
    <s v="Банановый"/>
    <n v="150"/>
    <s v="Голландия"/>
  </r>
  <r>
    <x v="5"/>
    <d v="2021-06-17T00:00:00"/>
    <x v="2"/>
    <s v="Виски"/>
    <s v="Кентукки"/>
    <n v="132"/>
    <s v="США"/>
  </r>
  <r>
    <x v="5"/>
    <d v="2021-06-18T00:00:00"/>
    <x v="3"/>
    <s v="Виски"/>
    <s v="Джим Бим"/>
    <n v="70"/>
    <s v="США"/>
  </r>
  <r>
    <x v="5"/>
    <d v="2021-06-18T00:00:00"/>
    <x v="3"/>
    <s v="Коньяк"/>
    <s v="Жан Фийу"/>
    <n v="134"/>
    <s v="Франция"/>
  </r>
  <r>
    <x v="5"/>
    <d v="2021-06-18T00:00:00"/>
    <x v="3"/>
    <s v="Ликер"/>
    <s v="Малибу"/>
    <n v="16"/>
    <s v="Великобритания"/>
  </r>
  <r>
    <x v="5"/>
    <d v="2021-06-18T00:00:00"/>
    <x v="2"/>
    <s v="Коньяк"/>
    <s v="Готье"/>
    <n v="149"/>
    <s v="Франция"/>
  </r>
  <r>
    <x v="5"/>
    <d v="2021-06-18T00:00:00"/>
    <x v="2"/>
    <s v="Коньяк"/>
    <s v="Васпуракан"/>
    <n v="36"/>
    <s v="Армения"/>
  </r>
  <r>
    <x v="5"/>
    <d v="2021-06-18T00:00:00"/>
    <x v="1"/>
    <s v="Виски"/>
    <s v="Кентукки"/>
    <n v="120"/>
    <s v="США"/>
  </r>
  <r>
    <x v="5"/>
    <d v="2021-06-18T00:00:00"/>
    <x v="3"/>
    <s v="Виски"/>
    <s v="Кентукки"/>
    <n v="34"/>
    <s v="США"/>
  </r>
  <r>
    <x v="5"/>
    <d v="2021-06-18T00:00:00"/>
    <x v="1"/>
    <s v="Коньяк"/>
    <s v="Дор Легенд"/>
    <n v="1"/>
    <s v="Франция"/>
  </r>
  <r>
    <x v="5"/>
    <d v="2021-06-18T00:00:00"/>
    <x v="1"/>
    <s v="Ликер"/>
    <s v="Абрикосовый"/>
    <n v="91"/>
    <s v="Голландия"/>
  </r>
  <r>
    <x v="5"/>
    <d v="2021-06-18T00:00:00"/>
    <x v="0"/>
    <s v="Виски"/>
    <s v="Бруклади Рокос"/>
    <n v="72"/>
    <s v="Шотландия"/>
  </r>
  <r>
    <x v="5"/>
    <d v="2021-06-18T00:00:00"/>
    <x v="2"/>
    <s v="Виски"/>
    <s v="Грин Спот"/>
    <n v="102"/>
    <s v="Ирландия"/>
  </r>
  <r>
    <x v="5"/>
    <d v="2021-06-18T00:00:00"/>
    <x v="0"/>
    <s v="Виски"/>
    <s v="Букерс"/>
    <n v="179"/>
    <s v="США"/>
  </r>
  <r>
    <x v="5"/>
    <d v="2021-06-18T00:00:00"/>
    <x v="1"/>
    <s v="Водка"/>
    <s v="Абсолют Цитрон"/>
    <n v="88"/>
    <s v="Швеция"/>
  </r>
  <r>
    <x v="5"/>
    <d v="2021-06-18T00:00:00"/>
    <x v="0"/>
    <s v="Водка"/>
    <s v="Русский лед"/>
    <n v="27"/>
    <s v="Россия"/>
  </r>
  <r>
    <x v="5"/>
    <d v="2021-06-19T00:00:00"/>
    <x v="3"/>
    <s v="Виски"/>
    <s v="Святой Патрик"/>
    <n v="128"/>
    <s v="Ирландия"/>
  </r>
  <r>
    <x v="5"/>
    <d v="2021-06-19T00:00:00"/>
    <x v="0"/>
    <s v="Виски"/>
    <s v="Кентукки"/>
    <n v="95"/>
    <s v="США"/>
  </r>
  <r>
    <x v="5"/>
    <d v="2021-06-19T00:00:00"/>
    <x v="3"/>
    <s v="Ликер"/>
    <s v="Абрикосовый"/>
    <n v="117"/>
    <s v="Голландия"/>
  </r>
  <r>
    <x v="5"/>
    <d v="2021-06-19T00:00:00"/>
    <x v="3"/>
    <s v="Коньяк"/>
    <s v="Дор Легенд"/>
    <n v="46"/>
    <s v="Франция"/>
  </r>
  <r>
    <x v="5"/>
    <d v="2021-06-19T00:00:00"/>
    <x v="1"/>
    <s v="Водка"/>
    <s v="Аврора"/>
    <n v="127"/>
    <s v="Россия"/>
  </r>
  <r>
    <x v="5"/>
    <d v="2021-06-19T00:00:00"/>
    <x v="0"/>
    <s v="Ликер"/>
    <s v="Кокосовый"/>
    <n v="95"/>
    <s v="Голландия"/>
  </r>
  <r>
    <x v="5"/>
    <d v="2021-06-19T00:00:00"/>
    <x v="0"/>
    <s v="Коньяк"/>
    <s v="Дор Легенд"/>
    <n v="117"/>
    <s v="Франция"/>
  </r>
  <r>
    <x v="5"/>
    <d v="2021-06-19T00:00:00"/>
    <x v="0"/>
    <s v="Виски"/>
    <s v="Грин Спот"/>
    <n v="131"/>
    <s v="Ирландия"/>
  </r>
  <r>
    <x v="5"/>
    <d v="2021-06-19T00:00:00"/>
    <x v="2"/>
    <s v="Ликер"/>
    <s v="Лимончелло"/>
    <n v="171"/>
    <s v="Италия"/>
  </r>
  <r>
    <x v="5"/>
    <d v="2021-06-19T00:00:00"/>
    <x v="0"/>
    <s v="Коньяк"/>
    <s v="Ной Араспел"/>
    <n v="152"/>
    <s v="Армения"/>
  </r>
  <r>
    <x v="5"/>
    <d v="2021-06-19T00:00:00"/>
    <x v="3"/>
    <s v="Ликер"/>
    <s v="Кокосовый"/>
    <n v="26"/>
    <s v="Голландия"/>
  </r>
  <r>
    <x v="5"/>
    <d v="2021-06-19T00:00:00"/>
    <x v="2"/>
    <s v="Коньяк"/>
    <s v="Дор Голд"/>
    <n v="171"/>
    <s v="Франция"/>
  </r>
  <r>
    <x v="5"/>
    <d v="2021-06-19T00:00:00"/>
    <x v="3"/>
    <s v="Коньяк"/>
    <s v="Делямэн"/>
    <n v="57"/>
    <s v="Франция"/>
  </r>
  <r>
    <x v="5"/>
    <d v="2021-06-19T00:00:00"/>
    <x v="0"/>
    <s v="Коньяк"/>
    <s v="Дор Голд"/>
    <n v="65"/>
    <s v="Франция"/>
  </r>
  <r>
    <x v="5"/>
    <d v="2021-06-19T00:00:00"/>
    <x v="3"/>
    <s v="Коньяк"/>
    <s v="Ной Араспел"/>
    <n v="8"/>
    <s v="Армения"/>
  </r>
  <r>
    <x v="5"/>
    <d v="2021-06-20T00:00:00"/>
    <x v="1"/>
    <s v="Ликер"/>
    <s v="Лимончелло"/>
    <n v="51"/>
    <s v="Италия"/>
  </r>
  <r>
    <x v="5"/>
    <d v="2021-06-20T00:00:00"/>
    <x v="2"/>
    <s v="Ликер"/>
    <s v="Соренто"/>
    <n v="30"/>
    <s v="Италия"/>
  </r>
  <r>
    <x v="5"/>
    <d v="2021-06-20T00:00:00"/>
    <x v="3"/>
    <s v="Ликер"/>
    <s v="Соренто"/>
    <n v="57"/>
    <s v="Италия"/>
  </r>
  <r>
    <x v="5"/>
    <d v="2021-06-20T00:00:00"/>
    <x v="2"/>
    <s v="Водка"/>
    <s v="Мягков"/>
    <n v="132"/>
    <s v="Россия"/>
  </r>
  <r>
    <x v="5"/>
    <d v="2021-06-20T00:00:00"/>
    <x v="2"/>
    <s v="Виски"/>
    <s v="Джек Дениелс"/>
    <n v="61"/>
    <s v="США"/>
  </r>
  <r>
    <x v="5"/>
    <d v="2021-06-20T00:00:00"/>
    <x v="3"/>
    <s v="Коньяк"/>
    <s v="Васпуракан"/>
    <n v="98"/>
    <s v="Армения"/>
  </r>
  <r>
    <x v="5"/>
    <d v="2021-06-20T00:00:00"/>
    <x v="3"/>
    <s v="Ликер"/>
    <s v="Какао"/>
    <n v="21"/>
    <s v="Голландия"/>
  </r>
  <r>
    <x v="5"/>
    <d v="2021-06-20T00:00:00"/>
    <x v="1"/>
    <s v="Виски"/>
    <s v="Джонни Уокер"/>
    <n v="132"/>
    <s v="Шотландия"/>
  </r>
  <r>
    <x v="5"/>
    <d v="2021-06-20T00:00:00"/>
    <x v="3"/>
    <s v="Водка"/>
    <s v="Русский стандарт"/>
    <n v="82"/>
    <s v="Россия"/>
  </r>
  <r>
    <x v="5"/>
    <d v="2021-06-20T00:00:00"/>
    <x v="0"/>
    <s v="Виски"/>
    <s v="Святой Патрик"/>
    <n v="102"/>
    <s v="Ирландия"/>
  </r>
  <r>
    <x v="5"/>
    <d v="2021-06-20T00:00:00"/>
    <x v="2"/>
    <s v="Водка"/>
    <s v="Благофф"/>
    <n v="162"/>
    <s v="Украина"/>
  </r>
  <r>
    <x v="5"/>
    <d v="2021-06-20T00:00:00"/>
    <x v="2"/>
    <s v="Коньяк"/>
    <s v="Ахтамар"/>
    <n v="170"/>
    <s v="Армения"/>
  </r>
  <r>
    <x v="5"/>
    <d v="2021-06-20T00:00:00"/>
    <x v="3"/>
    <s v="Водка"/>
    <s v="Славянская"/>
    <n v="147"/>
    <s v="Россия"/>
  </r>
  <r>
    <x v="5"/>
    <d v="2021-06-20T00:00:00"/>
    <x v="0"/>
    <s v="Коньяк"/>
    <s v="Жан Фийу"/>
    <n v="88"/>
    <s v="Франция"/>
  </r>
  <r>
    <x v="5"/>
    <d v="2021-06-21T00:00:00"/>
    <x v="1"/>
    <s v="Виски"/>
    <s v="Грин Спот"/>
    <n v="195"/>
    <s v="Ирландия"/>
  </r>
  <r>
    <x v="5"/>
    <d v="2021-06-21T00:00:00"/>
    <x v="3"/>
    <s v="Водка"/>
    <s v="Беленькая"/>
    <n v="94"/>
    <s v="Россия"/>
  </r>
  <r>
    <x v="5"/>
    <d v="2021-06-21T00:00:00"/>
    <x v="0"/>
    <s v="Водка"/>
    <s v="Украинская пшеница"/>
    <n v="30"/>
    <s v="Украина"/>
  </r>
  <r>
    <x v="5"/>
    <d v="2021-06-21T00:00:00"/>
    <x v="0"/>
    <s v="Виски"/>
    <s v="Джемесон"/>
    <n v="12"/>
    <s v="Ирландия"/>
  </r>
  <r>
    <x v="5"/>
    <d v="2021-06-21T00:00:00"/>
    <x v="3"/>
    <s v="Коньяк"/>
    <s v="Демидов"/>
    <n v="193"/>
    <s v="Россия"/>
  </r>
  <r>
    <x v="5"/>
    <d v="2021-06-21T00:00:00"/>
    <x v="3"/>
    <s v="Коньяк"/>
    <s v="Васпуракан"/>
    <n v="133"/>
    <s v="Армения"/>
  </r>
  <r>
    <x v="5"/>
    <d v="2021-06-21T00:00:00"/>
    <x v="2"/>
    <s v="Коньяк"/>
    <s v="Арарат"/>
    <n v="14"/>
    <s v="Армения"/>
  </r>
  <r>
    <x v="5"/>
    <d v="2021-06-21T00:00:00"/>
    <x v="2"/>
    <s v="Виски"/>
    <s v="Святой Патрик"/>
    <n v="79"/>
    <s v="Ирландия"/>
  </r>
  <r>
    <x v="5"/>
    <d v="2021-06-21T00:00:00"/>
    <x v="2"/>
    <s v="Водка"/>
    <s v="Медовая"/>
    <n v="49"/>
    <s v="Украина"/>
  </r>
  <r>
    <x v="5"/>
    <d v="2021-06-21T00:00:00"/>
    <x v="2"/>
    <s v="Коньяк"/>
    <s v="Дор Легенд"/>
    <n v="122"/>
    <s v="Франция"/>
  </r>
  <r>
    <x v="5"/>
    <d v="2021-06-22T00:00:00"/>
    <x v="2"/>
    <s v="Виски"/>
    <s v="Гленморанджи"/>
    <n v="189"/>
    <s v="Шотландия"/>
  </r>
  <r>
    <x v="5"/>
    <d v="2021-06-22T00:00:00"/>
    <x v="3"/>
    <s v="Коньяк"/>
    <s v="Старый город"/>
    <n v="153"/>
    <s v="Россия"/>
  </r>
  <r>
    <x v="5"/>
    <d v="2021-06-22T00:00:00"/>
    <x v="0"/>
    <s v="Ликер"/>
    <s v="Драмбуи"/>
    <n v="175"/>
    <s v="Великобритания"/>
  </r>
  <r>
    <x v="5"/>
    <d v="2021-06-22T00:00:00"/>
    <x v="2"/>
    <s v="Коньяк"/>
    <s v="Жан Фийу"/>
    <n v="181"/>
    <s v="Франция"/>
  </r>
  <r>
    <x v="5"/>
    <d v="2021-06-22T00:00:00"/>
    <x v="3"/>
    <s v="Коньяк"/>
    <s v="Отборный"/>
    <n v="75"/>
    <s v="Армения"/>
  </r>
  <r>
    <x v="5"/>
    <d v="2021-06-22T00:00:00"/>
    <x v="3"/>
    <s v="Виски"/>
    <s v="Святой Патрик"/>
    <n v="67"/>
    <s v="Ирландия"/>
  </r>
  <r>
    <x v="5"/>
    <d v="2021-06-22T00:00:00"/>
    <x v="1"/>
    <s v="Водка"/>
    <s v="Медовая"/>
    <n v="152"/>
    <s v="Украина"/>
  </r>
  <r>
    <x v="5"/>
    <d v="2021-06-22T00:00:00"/>
    <x v="0"/>
    <s v="Водка"/>
    <s v="Аврора"/>
    <n v="56"/>
    <s v="Россия"/>
  </r>
  <r>
    <x v="5"/>
    <d v="2021-06-22T00:00:00"/>
    <x v="2"/>
    <s v="Виски"/>
    <s v="Букерс"/>
    <n v="70"/>
    <s v="США"/>
  </r>
  <r>
    <x v="5"/>
    <d v="2021-06-22T00:00:00"/>
    <x v="2"/>
    <s v="Ликер"/>
    <s v="Самбука Ди Канале "/>
    <n v="158"/>
    <s v="Италия"/>
  </r>
  <r>
    <x v="5"/>
    <d v="2021-06-22T00:00:00"/>
    <x v="0"/>
    <s v="Виски"/>
    <s v="Кентукки"/>
    <n v="118"/>
    <s v="США"/>
  </r>
  <r>
    <x v="5"/>
    <d v="2021-06-22T00:00:00"/>
    <x v="3"/>
    <s v="Водка"/>
    <s v="Благофф"/>
    <n v="97"/>
    <s v="Украина"/>
  </r>
  <r>
    <x v="5"/>
    <d v="2021-06-23T00:00:00"/>
    <x v="2"/>
    <s v="Виски"/>
    <s v="Канадиан"/>
    <n v="173"/>
    <s v="США"/>
  </r>
  <r>
    <x v="5"/>
    <d v="2021-06-23T00:00:00"/>
    <x v="0"/>
    <s v="Виски"/>
    <s v="Святой Патрик"/>
    <n v="37"/>
    <s v="Ирландия"/>
  </r>
  <r>
    <x v="5"/>
    <d v="2021-06-23T00:00:00"/>
    <x v="1"/>
    <s v="Коньяк"/>
    <s v="Васпуракан"/>
    <n v="78"/>
    <s v="Армения"/>
  </r>
  <r>
    <x v="5"/>
    <d v="2021-06-23T00:00:00"/>
    <x v="1"/>
    <s v="Коньяк"/>
    <s v="Бержерак"/>
    <n v="177"/>
    <s v="Россия"/>
  </r>
  <r>
    <x v="5"/>
    <d v="2021-06-23T00:00:00"/>
    <x v="2"/>
    <s v="Виски"/>
    <s v="Кентукки"/>
    <n v="53"/>
    <s v="США"/>
  </r>
  <r>
    <x v="5"/>
    <d v="2021-06-23T00:00:00"/>
    <x v="1"/>
    <s v="Коньяк"/>
    <s v="Золотые купола"/>
    <n v="120"/>
    <s v="Россия"/>
  </r>
  <r>
    <x v="5"/>
    <d v="2021-06-23T00:00:00"/>
    <x v="3"/>
    <s v="Ликер"/>
    <s v="Самбука Ди Канале "/>
    <n v="130"/>
    <s v="Италия"/>
  </r>
  <r>
    <x v="5"/>
    <d v="2021-06-23T00:00:00"/>
    <x v="2"/>
    <s v="Ликер"/>
    <s v="Вишневый"/>
    <n v="128"/>
    <s v="Голландия"/>
  </r>
  <r>
    <x v="5"/>
    <d v="2021-06-23T00:00:00"/>
    <x v="3"/>
    <s v="Водка"/>
    <s v="Русский лед"/>
    <n v="188"/>
    <s v="Россия"/>
  </r>
  <r>
    <x v="5"/>
    <d v="2021-06-23T00:00:00"/>
    <x v="2"/>
    <s v="Коньяк"/>
    <s v="Герард"/>
    <n v="60"/>
    <s v="Армения"/>
  </r>
  <r>
    <x v="5"/>
    <d v="2021-06-23T00:00:00"/>
    <x v="3"/>
    <s v="Ликер"/>
    <s v="Кокосовый"/>
    <n v="69"/>
    <s v="Голландия"/>
  </r>
  <r>
    <x v="5"/>
    <d v="2021-06-23T00:00:00"/>
    <x v="1"/>
    <s v="Виски"/>
    <s v="Гленморанджи"/>
    <n v="39"/>
    <s v="Шотландия"/>
  </r>
  <r>
    <x v="5"/>
    <d v="2021-06-23T00:00:00"/>
    <x v="2"/>
    <s v="Коньяк"/>
    <s v="Жан Фийу"/>
    <n v="79"/>
    <s v="Франция"/>
  </r>
  <r>
    <x v="5"/>
    <d v="2021-06-24T00:00:00"/>
    <x v="0"/>
    <s v="Ликер"/>
    <s v="Джандуйа Шоколадный "/>
    <n v="44"/>
    <s v="Италия"/>
  </r>
  <r>
    <x v="5"/>
    <d v="2021-06-24T00:00:00"/>
    <x v="3"/>
    <s v="Водка"/>
    <s v="Мягков"/>
    <n v="151"/>
    <s v="Россия"/>
  </r>
  <r>
    <x v="5"/>
    <d v="2021-06-24T00:00:00"/>
    <x v="2"/>
    <s v="Коньяк"/>
    <s v="Бержерак"/>
    <n v="141"/>
    <s v="Россия"/>
  </r>
  <r>
    <x v="5"/>
    <d v="2021-06-24T00:00:00"/>
    <x v="2"/>
    <s v="Ликер"/>
    <s v="Лимончелло"/>
    <n v="41"/>
    <s v="Италия"/>
  </r>
  <r>
    <x v="5"/>
    <d v="2021-06-24T00:00:00"/>
    <x v="0"/>
    <s v="Водка"/>
    <s v="Благофф"/>
    <n v="92"/>
    <s v="Украина"/>
  </r>
  <r>
    <x v="5"/>
    <d v="2021-06-24T00:00:00"/>
    <x v="3"/>
    <s v="Ликер"/>
    <s v="Вишневый"/>
    <n v="79"/>
    <s v="Голландия"/>
  </r>
  <r>
    <x v="5"/>
    <d v="2021-06-24T00:00:00"/>
    <x v="0"/>
    <s v="Коньяк"/>
    <s v="Демидов"/>
    <n v="44"/>
    <s v="Россия"/>
  </r>
  <r>
    <x v="5"/>
    <d v="2021-06-24T00:00:00"/>
    <x v="1"/>
    <s v="Виски"/>
    <s v="Кентукки"/>
    <n v="150"/>
    <s v="США"/>
  </r>
  <r>
    <x v="5"/>
    <d v="2021-06-24T00:00:00"/>
    <x v="0"/>
    <s v="Водка"/>
    <s v="Славянская"/>
    <n v="123"/>
    <s v="Россия"/>
  </r>
  <r>
    <x v="5"/>
    <d v="2021-06-24T00:00:00"/>
    <x v="2"/>
    <s v="Ликер"/>
    <s v="Кокосовый"/>
    <n v="190"/>
    <s v="Голландия"/>
  </r>
  <r>
    <x v="5"/>
    <d v="2021-06-24T00:00:00"/>
    <x v="3"/>
    <s v="Ликер"/>
    <s v="Кокосовый"/>
    <n v="80"/>
    <s v="Голландия"/>
  </r>
  <r>
    <x v="5"/>
    <d v="2021-06-24T00:00:00"/>
    <x v="2"/>
    <s v="Коньяк"/>
    <s v="Жан Фийу"/>
    <n v="199"/>
    <s v="Франция"/>
  </r>
  <r>
    <x v="5"/>
    <d v="2021-06-25T00:00:00"/>
    <x v="1"/>
    <s v="Виски"/>
    <s v="Джим Бим"/>
    <n v="188"/>
    <s v="США"/>
  </r>
  <r>
    <x v="5"/>
    <d v="2021-06-25T00:00:00"/>
    <x v="2"/>
    <s v="Коньяк"/>
    <s v="Дор Голд"/>
    <n v="122"/>
    <s v="Франция"/>
  </r>
  <r>
    <x v="5"/>
    <d v="2021-06-25T00:00:00"/>
    <x v="2"/>
    <s v="Ликер"/>
    <s v="Какао"/>
    <n v="26"/>
    <s v="Голландия"/>
  </r>
  <r>
    <x v="5"/>
    <d v="2021-06-25T00:00:00"/>
    <x v="3"/>
    <s v="Водка"/>
    <s v="Медовая"/>
    <n v="86"/>
    <s v="Украина"/>
  </r>
  <r>
    <x v="5"/>
    <d v="2021-06-25T00:00:00"/>
    <x v="0"/>
    <s v="Виски"/>
    <s v="Джек Дениелс"/>
    <n v="194"/>
    <s v="США"/>
  </r>
  <r>
    <x v="5"/>
    <d v="2021-06-25T00:00:00"/>
    <x v="0"/>
    <s v="Ликер"/>
    <s v="Какао"/>
    <n v="166"/>
    <s v="Голландия"/>
  </r>
  <r>
    <x v="5"/>
    <d v="2021-06-25T00:00:00"/>
    <x v="1"/>
    <s v="Коньяк"/>
    <s v="Демидов"/>
    <n v="116"/>
    <s v="Россия"/>
  </r>
  <r>
    <x v="5"/>
    <d v="2021-06-25T00:00:00"/>
    <x v="3"/>
    <s v="Коньяк"/>
    <s v="Ной Араспел"/>
    <n v="4"/>
    <s v="Армения"/>
  </r>
  <r>
    <x v="5"/>
    <d v="2021-06-25T00:00:00"/>
    <x v="3"/>
    <s v="Водка"/>
    <s v="Русский стандарт"/>
    <n v="30"/>
    <s v="Россия"/>
  </r>
  <r>
    <x v="5"/>
    <d v="2021-06-26T00:00:00"/>
    <x v="1"/>
    <s v="Виски"/>
    <s v="Вудфорд"/>
    <n v="97"/>
    <s v="США"/>
  </r>
  <r>
    <x v="5"/>
    <d v="2021-06-26T00:00:00"/>
    <x v="0"/>
    <s v="Коньяк"/>
    <s v="Отборный"/>
    <n v="104"/>
    <s v="Армения"/>
  </r>
  <r>
    <x v="5"/>
    <d v="2021-06-26T00:00:00"/>
    <x v="0"/>
    <s v="Коньяк"/>
    <s v="Дор Голд"/>
    <n v="103"/>
    <s v="Франция"/>
  </r>
  <r>
    <x v="5"/>
    <d v="2021-06-26T00:00:00"/>
    <x v="1"/>
    <s v="Ликер"/>
    <s v="Вишневый"/>
    <n v="198"/>
    <s v="Голландия"/>
  </r>
  <r>
    <x v="5"/>
    <d v="2021-06-26T00:00:00"/>
    <x v="1"/>
    <s v="Ликер"/>
    <s v="Вишневый"/>
    <n v="21"/>
    <s v="Голландия"/>
  </r>
  <r>
    <x v="5"/>
    <d v="2021-06-26T00:00:00"/>
    <x v="0"/>
    <s v="Коньяк"/>
    <s v="Арарат"/>
    <n v="149"/>
    <s v="Армения"/>
  </r>
  <r>
    <x v="5"/>
    <d v="2021-06-26T00:00:00"/>
    <x v="0"/>
    <s v="Коньяк"/>
    <s v="Ной Араспел"/>
    <n v="154"/>
    <s v="Армения"/>
  </r>
  <r>
    <x v="5"/>
    <d v="2021-06-26T00:00:00"/>
    <x v="1"/>
    <s v="Коньяк"/>
    <s v="Демидов"/>
    <n v="95"/>
    <s v="Россия"/>
  </r>
  <r>
    <x v="5"/>
    <d v="2021-06-26T00:00:00"/>
    <x v="1"/>
    <s v="Виски"/>
    <s v="Джемесон"/>
    <n v="80"/>
    <s v="Ирландия"/>
  </r>
  <r>
    <x v="5"/>
    <d v="2021-06-26T00:00:00"/>
    <x v="0"/>
    <s v="Водка"/>
    <s v="Екатеринослав"/>
    <n v="172"/>
    <s v="Украина"/>
  </r>
  <r>
    <x v="5"/>
    <d v="2021-06-26T00:00:00"/>
    <x v="1"/>
    <s v="Водка"/>
    <s v="Украинская пшеница"/>
    <n v="189"/>
    <s v="Украина"/>
  </r>
  <r>
    <x v="5"/>
    <d v="2021-06-26T00:00:00"/>
    <x v="3"/>
    <s v="Ликер"/>
    <s v="Лимончелло"/>
    <n v="168"/>
    <s v="Италия"/>
  </r>
  <r>
    <x v="5"/>
    <d v="2021-06-26T00:00:00"/>
    <x v="3"/>
    <s v="Водка"/>
    <s v="Мягков"/>
    <n v="43"/>
    <s v="Россия"/>
  </r>
  <r>
    <x v="5"/>
    <d v="2021-06-26T00:00:00"/>
    <x v="1"/>
    <s v="Виски"/>
    <s v="Гленморанджи"/>
    <n v="64"/>
    <s v="Шотландия"/>
  </r>
  <r>
    <x v="5"/>
    <d v="2021-06-26T00:00:00"/>
    <x v="3"/>
    <s v="Виски"/>
    <s v="Вудфорд"/>
    <n v="198"/>
    <s v="США"/>
  </r>
  <r>
    <x v="5"/>
    <d v="2021-06-26T00:00:00"/>
    <x v="1"/>
    <s v="Ликер"/>
    <s v="Абрикосовый"/>
    <n v="168"/>
    <s v="Голландия"/>
  </r>
  <r>
    <x v="5"/>
    <d v="2021-06-27T00:00:00"/>
    <x v="3"/>
    <s v="Коньяк"/>
    <s v="Васпуракан"/>
    <n v="103"/>
    <s v="Армения"/>
  </r>
  <r>
    <x v="5"/>
    <d v="2021-06-27T00:00:00"/>
    <x v="0"/>
    <s v="Виски"/>
    <s v="Джим Бим"/>
    <n v="13"/>
    <s v="США"/>
  </r>
  <r>
    <x v="5"/>
    <d v="2021-06-27T00:00:00"/>
    <x v="0"/>
    <s v="Виски"/>
    <s v="Бушмилс"/>
    <n v="197"/>
    <s v="Ирландия"/>
  </r>
  <r>
    <x v="5"/>
    <d v="2021-06-27T00:00:00"/>
    <x v="0"/>
    <s v="Коньяк"/>
    <s v="Делямэн"/>
    <n v="147"/>
    <s v="Франция"/>
  </r>
  <r>
    <x v="5"/>
    <d v="2021-06-27T00:00:00"/>
    <x v="0"/>
    <s v="Ликер"/>
    <s v="Кокосовый"/>
    <n v="136"/>
    <s v="Голландия"/>
  </r>
  <r>
    <x v="5"/>
    <d v="2021-06-27T00:00:00"/>
    <x v="0"/>
    <s v="Коньяк"/>
    <s v="Ной Араспел"/>
    <n v="85"/>
    <s v="Армения"/>
  </r>
  <r>
    <x v="5"/>
    <d v="2021-06-27T00:00:00"/>
    <x v="3"/>
    <s v="Виски"/>
    <s v="Аберлуа"/>
    <n v="69"/>
    <s v="Шотландия"/>
  </r>
  <r>
    <x v="5"/>
    <d v="2021-06-27T00:00:00"/>
    <x v="2"/>
    <s v="Водка"/>
    <s v="Екатеринослав"/>
    <n v="64"/>
    <s v="Украина"/>
  </r>
  <r>
    <x v="5"/>
    <d v="2021-06-27T00:00:00"/>
    <x v="1"/>
    <s v="Коньяк"/>
    <s v="Отборный"/>
    <n v="136"/>
    <s v="Армения"/>
  </r>
  <r>
    <x v="5"/>
    <d v="2021-06-27T00:00:00"/>
    <x v="2"/>
    <s v="Водка"/>
    <s v="Славянская"/>
    <n v="140"/>
    <s v="Россия"/>
  </r>
  <r>
    <x v="5"/>
    <d v="2021-06-27T00:00:00"/>
    <x v="3"/>
    <s v="Виски"/>
    <s v="Гленморанджи"/>
    <n v="40"/>
    <s v="Шотландия"/>
  </r>
  <r>
    <x v="5"/>
    <d v="2021-06-27T00:00:00"/>
    <x v="0"/>
    <s v="Виски"/>
    <s v="Джонни Уокер"/>
    <n v="191"/>
    <s v="Шотландия"/>
  </r>
  <r>
    <x v="5"/>
    <d v="2021-06-27T00:00:00"/>
    <x v="0"/>
    <s v="Виски"/>
    <s v="Джим Бим"/>
    <n v="37"/>
    <s v="США"/>
  </r>
  <r>
    <x v="5"/>
    <d v="2021-06-27T00:00:00"/>
    <x v="3"/>
    <s v="Виски"/>
    <s v="Гленморанджи"/>
    <n v="3"/>
    <s v="Шотландия"/>
  </r>
  <r>
    <x v="5"/>
    <d v="2021-06-28T00:00:00"/>
    <x v="0"/>
    <s v="Виски"/>
    <s v="Вудфорд"/>
    <n v="20"/>
    <s v="США"/>
  </r>
  <r>
    <x v="5"/>
    <d v="2021-06-28T00:00:00"/>
    <x v="1"/>
    <s v="Коньяк"/>
    <s v="Дор Голд"/>
    <n v="157"/>
    <s v="Франция"/>
  </r>
  <r>
    <x v="5"/>
    <d v="2021-06-28T00:00:00"/>
    <x v="1"/>
    <s v="Ликер"/>
    <s v="Банановый"/>
    <n v="170"/>
    <s v="Голландия"/>
  </r>
  <r>
    <x v="5"/>
    <d v="2021-06-28T00:00:00"/>
    <x v="1"/>
    <s v="Виски"/>
    <s v="Грин Спот"/>
    <n v="143"/>
    <s v="Ирландия"/>
  </r>
  <r>
    <x v="5"/>
    <d v="2021-06-28T00:00:00"/>
    <x v="1"/>
    <s v="Коньяк"/>
    <s v="Готье"/>
    <n v="140"/>
    <s v="Франция"/>
  </r>
  <r>
    <x v="5"/>
    <d v="2021-06-28T00:00:00"/>
    <x v="2"/>
    <s v="Виски"/>
    <s v="Джемесон"/>
    <n v="88"/>
    <s v="Ирландия"/>
  </r>
  <r>
    <x v="5"/>
    <d v="2021-06-28T00:00:00"/>
    <x v="0"/>
    <s v="Водка"/>
    <s v="Аврора"/>
    <n v="29"/>
    <s v="Россия"/>
  </r>
  <r>
    <x v="5"/>
    <d v="2021-06-28T00:00:00"/>
    <x v="0"/>
    <s v="Виски"/>
    <s v="Вудфорд"/>
    <n v="170"/>
    <s v="США"/>
  </r>
  <r>
    <x v="5"/>
    <d v="2021-06-28T00:00:00"/>
    <x v="0"/>
    <s v="Виски"/>
    <s v="Аберлуа"/>
    <n v="11"/>
    <s v="Шотландия"/>
  </r>
  <r>
    <x v="5"/>
    <d v="2021-06-28T00:00:00"/>
    <x v="1"/>
    <s v="Ликер"/>
    <s v="Лимончелло"/>
    <n v="72"/>
    <s v="Италия"/>
  </r>
  <r>
    <x v="5"/>
    <d v="2021-06-28T00:00:00"/>
    <x v="1"/>
    <s v="Виски"/>
    <s v="Аберлуа"/>
    <n v="180"/>
    <s v="Шотландия"/>
  </r>
  <r>
    <x v="5"/>
    <d v="2021-06-28T00:00:00"/>
    <x v="1"/>
    <s v="Коньяк"/>
    <s v="Герард"/>
    <n v="159"/>
    <s v="Армения"/>
  </r>
  <r>
    <x v="5"/>
    <d v="2021-06-28T00:00:00"/>
    <x v="0"/>
    <s v="Ликер"/>
    <s v="Кокосовый"/>
    <n v="169"/>
    <s v="Голландия"/>
  </r>
  <r>
    <x v="5"/>
    <d v="2021-06-28T00:00:00"/>
    <x v="1"/>
    <s v="Коньяк"/>
    <s v="Готье"/>
    <n v="109"/>
    <s v="Франция"/>
  </r>
  <r>
    <x v="5"/>
    <d v="2021-06-28T00:00:00"/>
    <x v="1"/>
    <s v="Водка"/>
    <s v="Славянская"/>
    <n v="23"/>
    <s v="Россия"/>
  </r>
  <r>
    <x v="5"/>
    <d v="2021-06-28T00:00:00"/>
    <x v="2"/>
    <s v="Водка"/>
    <s v="Аврора"/>
    <n v="29"/>
    <s v="Россия"/>
  </r>
  <r>
    <x v="5"/>
    <d v="2021-06-28T00:00:00"/>
    <x v="1"/>
    <s v="Коньяк"/>
    <s v="Жан Фийу"/>
    <n v="130"/>
    <s v="Франция"/>
  </r>
  <r>
    <x v="5"/>
    <d v="2021-06-28T00:00:00"/>
    <x v="0"/>
    <s v="Ликер"/>
    <s v="Джандуйа Шоколадный "/>
    <n v="9"/>
    <s v="Италия"/>
  </r>
  <r>
    <x v="5"/>
    <d v="2021-06-28T00:00:00"/>
    <x v="3"/>
    <s v="Водка"/>
    <s v="Русский лед"/>
    <n v="184"/>
    <s v="Россия"/>
  </r>
  <r>
    <x v="5"/>
    <d v="2021-06-28T00:00:00"/>
    <x v="1"/>
    <s v="Коньяк"/>
    <s v="Ахтамар"/>
    <n v="152"/>
    <s v="Армения"/>
  </r>
  <r>
    <x v="5"/>
    <d v="2021-06-28T00:00:00"/>
    <x v="2"/>
    <s v="Водка"/>
    <s v="Благофф"/>
    <n v="59"/>
    <s v="Украина"/>
  </r>
  <r>
    <x v="5"/>
    <d v="2021-06-29T00:00:00"/>
    <x v="1"/>
    <s v="Коньяк"/>
    <s v="Жан Фийу"/>
    <n v="108"/>
    <s v="Франция"/>
  </r>
  <r>
    <x v="5"/>
    <d v="2021-06-29T00:00:00"/>
    <x v="1"/>
    <s v="Ликер"/>
    <s v="Какао"/>
    <n v="146"/>
    <s v="Голландия"/>
  </r>
  <r>
    <x v="5"/>
    <d v="2021-06-29T00:00:00"/>
    <x v="3"/>
    <s v="Виски"/>
    <s v="Кентукки"/>
    <n v="53"/>
    <s v="США"/>
  </r>
  <r>
    <x v="5"/>
    <d v="2021-06-29T00:00:00"/>
    <x v="2"/>
    <s v="Водка"/>
    <s v="Екатеринослав"/>
    <n v="19"/>
    <s v="Украина"/>
  </r>
  <r>
    <x v="5"/>
    <d v="2021-06-29T00:00:00"/>
    <x v="3"/>
    <s v="Водка"/>
    <s v="Русский лед"/>
    <n v="43"/>
    <s v="Россия"/>
  </r>
  <r>
    <x v="5"/>
    <d v="2021-06-29T00:00:00"/>
    <x v="2"/>
    <s v="Водка"/>
    <s v="Немирофф"/>
    <n v="51"/>
    <s v="Украина"/>
  </r>
  <r>
    <x v="5"/>
    <d v="2021-06-29T00:00:00"/>
    <x v="1"/>
    <s v="Коньяк"/>
    <s v="Готье"/>
    <n v="30"/>
    <s v="Франция"/>
  </r>
  <r>
    <x v="5"/>
    <d v="2021-06-29T00:00:00"/>
    <x v="0"/>
    <s v="Виски"/>
    <s v="Джемесон"/>
    <n v="34"/>
    <s v="Ирландия"/>
  </r>
  <r>
    <x v="5"/>
    <d v="2021-06-29T00:00:00"/>
    <x v="2"/>
    <s v="Ликер"/>
    <s v="Вишневый"/>
    <n v="105"/>
    <s v="Голландия"/>
  </r>
  <r>
    <x v="5"/>
    <d v="2021-06-29T00:00:00"/>
    <x v="3"/>
    <s v="Виски"/>
    <s v="Грин Спот"/>
    <n v="103"/>
    <s v="Ирландия"/>
  </r>
  <r>
    <x v="5"/>
    <d v="2021-06-29T00:00:00"/>
    <x v="1"/>
    <s v="Коньяк"/>
    <s v="Герард"/>
    <n v="95"/>
    <s v="Армения"/>
  </r>
  <r>
    <x v="5"/>
    <d v="2021-06-29T00:00:00"/>
    <x v="2"/>
    <s v="Виски"/>
    <s v="Кентукки"/>
    <n v="55"/>
    <s v="США"/>
  </r>
  <r>
    <x v="5"/>
    <d v="2021-06-29T00:00:00"/>
    <x v="2"/>
    <s v="Виски"/>
    <s v="Джек Дениелс"/>
    <n v="100"/>
    <s v="США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5F36E-CBC8-4DBA-9313-CB16EE06DC20}" name="Сводная таблица7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H9" firstHeaderRow="1" firstDataRow="2" firstDataCol="1"/>
  <pivotFields count="9"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numFmtId="14"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умма по полю ФАКТ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BD5D2-E387-48E2-9815-6DA0D62E4F35}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I10" firstHeaderRow="1" firstDataRow="2" firstDataCol="1"/>
  <pivotFields count="9">
    <pivotField axis="axisCol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axis="axisRow" showAll="0">
      <items count="6">
        <item x="1"/>
        <item x="2"/>
        <item x="3"/>
        <item x="4"/>
        <item x="0"/>
        <item t="default"/>
      </items>
    </pivotField>
    <pivotField showAll="0"/>
    <pivotField showAll="0"/>
    <pivotField showAll="0"/>
    <pivotField dataField="1" showAll="0">
      <items count="671">
        <item x="18"/>
        <item x="64"/>
        <item x="46"/>
        <item x="13"/>
        <item x="190"/>
        <item x="60"/>
        <item x="93"/>
        <item x="36"/>
        <item x="312"/>
        <item x="172"/>
        <item x="196"/>
        <item x="161"/>
        <item x="182"/>
        <item x="218"/>
        <item x="234"/>
        <item x="418"/>
        <item x="136"/>
        <item x="153"/>
        <item x="4"/>
        <item x="317"/>
        <item x="289"/>
        <item x="44"/>
        <item x="125"/>
        <item x="98"/>
        <item x="7"/>
        <item x="562"/>
        <item x="128"/>
        <item x="103"/>
        <item x="283"/>
        <item x="169"/>
        <item x="264"/>
        <item x="231"/>
        <item x="237"/>
        <item x="130"/>
        <item x="306"/>
        <item x="167"/>
        <item x="647"/>
        <item x="513"/>
        <item x="384"/>
        <item x="61"/>
        <item x="294"/>
        <item x="349"/>
        <item x="57"/>
        <item x="520"/>
        <item x="292"/>
        <item x="191"/>
        <item x="339"/>
        <item x="491"/>
        <item x="569"/>
        <item x="354"/>
        <item x="40"/>
        <item x="638"/>
        <item x="657"/>
        <item x="187"/>
        <item x="442"/>
        <item x="406"/>
        <item x="506"/>
        <item x="625"/>
        <item x="52"/>
        <item x="460"/>
        <item x="37"/>
        <item x="419"/>
        <item x="163"/>
        <item x="309"/>
        <item x="597"/>
        <item x="595"/>
        <item x="3"/>
        <item x="526"/>
        <item x="632"/>
        <item x="157"/>
        <item x="185"/>
        <item x="179"/>
        <item x="127"/>
        <item x="601"/>
        <item x="26"/>
        <item x="69"/>
        <item x="303"/>
        <item x="645"/>
        <item x="404"/>
        <item x="35"/>
        <item x="308"/>
        <item x="286"/>
        <item x="612"/>
        <item x="493"/>
        <item x="199"/>
        <item x="19"/>
        <item x="145"/>
        <item x="67"/>
        <item x="319"/>
        <item x="6"/>
        <item x="401"/>
        <item x="83"/>
        <item x="192"/>
        <item x="31"/>
        <item x="22"/>
        <item x="198"/>
        <item x="53"/>
        <item x="213"/>
        <item x="158"/>
        <item x="73"/>
        <item x="186"/>
        <item x="77"/>
        <item x="63"/>
        <item x="11"/>
        <item x="42"/>
        <item x="271"/>
        <item x="194"/>
        <item x="318"/>
        <item x="391"/>
        <item x="150"/>
        <item x="420"/>
        <item x="43"/>
        <item x="180"/>
        <item x="287"/>
        <item x="245"/>
        <item x="331"/>
        <item x="203"/>
        <item x="249"/>
        <item x="254"/>
        <item x="314"/>
        <item x="447"/>
        <item x="166"/>
        <item x="155"/>
        <item x="322"/>
        <item x="233"/>
        <item x="397"/>
        <item x="168"/>
        <item x="134"/>
        <item x="361"/>
        <item x="304"/>
        <item x="321"/>
        <item x="365"/>
        <item x="372"/>
        <item x="441"/>
        <item x="327"/>
        <item x="9"/>
        <item x="531"/>
        <item x="415"/>
        <item x="351"/>
        <item x="496"/>
        <item x="284"/>
        <item x="293"/>
        <item x="266"/>
        <item x="427"/>
        <item x="122"/>
        <item x="132"/>
        <item x="2"/>
        <item x="265"/>
        <item x="72"/>
        <item x="432"/>
        <item x="47"/>
        <item x="15"/>
        <item x="20"/>
        <item x="154"/>
        <item x="630"/>
        <item x="407"/>
        <item x="654"/>
        <item x="591"/>
        <item x="523"/>
        <item x="399"/>
        <item x="553"/>
        <item x="584"/>
        <item x="538"/>
        <item x="571"/>
        <item x="587"/>
        <item x="202"/>
        <item x="617"/>
        <item x="387"/>
        <item x="27"/>
        <item x="173"/>
        <item x="225"/>
        <item x="533"/>
        <item x="32"/>
        <item x="138"/>
        <item x="23"/>
        <item x="510"/>
        <item x="109"/>
        <item x="68"/>
        <item x="95"/>
        <item x="84"/>
        <item x="92"/>
        <item x="62"/>
        <item x="658"/>
        <item x="8"/>
        <item x="81"/>
        <item x="108"/>
        <item x="70"/>
        <item x="12"/>
        <item x="268"/>
        <item x="297"/>
        <item x="640"/>
        <item x="635"/>
        <item x="487"/>
        <item x="207"/>
        <item x="146"/>
        <item x="602"/>
        <item x="200"/>
        <item x="272"/>
        <item x="244"/>
        <item x="151"/>
        <item x="193"/>
        <item x="214"/>
        <item x="334"/>
        <item x="443"/>
        <item x="398"/>
        <item x="131"/>
        <item x="34"/>
        <item x="142"/>
        <item x="243"/>
        <item x="211"/>
        <item x="204"/>
        <item x="156"/>
        <item x="135"/>
        <item x="582"/>
        <item x="323"/>
        <item x="377"/>
        <item x="359"/>
        <item x="457"/>
        <item x="313"/>
        <item x="360"/>
        <item x="379"/>
        <item x="141"/>
        <item x="366"/>
        <item x="320"/>
        <item x="276"/>
        <item x="280"/>
        <item x="463"/>
        <item x="546"/>
        <item x="274"/>
        <item x="574"/>
        <item x="428"/>
        <item x="369"/>
        <item x="16"/>
        <item x="329"/>
        <item x="341"/>
        <item x="267"/>
        <item x="482"/>
        <item x="285"/>
        <item x="556"/>
        <item x="421"/>
        <item x="471"/>
        <item x="465"/>
        <item x="484"/>
        <item x="425"/>
        <item x="449"/>
        <item x="474"/>
        <item x="444"/>
        <item x="634"/>
        <item x="424"/>
        <item x="78"/>
        <item x="28"/>
        <item x="41"/>
        <item x="434"/>
        <item x="91"/>
        <item x="24"/>
        <item x="38"/>
        <item x="82"/>
        <item x="527"/>
        <item x="282"/>
        <item x="209"/>
        <item x="656"/>
        <item x="71"/>
        <item x="580"/>
        <item x="269"/>
        <item x="400"/>
        <item x="201"/>
        <item x="549"/>
        <item x="572"/>
        <item x="216"/>
        <item x="88"/>
        <item x="80"/>
        <item x="500"/>
        <item x="409"/>
        <item x="102"/>
        <item x="224"/>
        <item x="228"/>
        <item x="159"/>
        <item x="147"/>
        <item x="212"/>
        <item x="143"/>
        <item x="215"/>
        <item x="51"/>
        <item x="332"/>
        <item x="666"/>
        <item x="396"/>
        <item x="165"/>
        <item x="659"/>
        <item x="56"/>
        <item x="221"/>
        <item x="501"/>
        <item x="325"/>
        <item x="504"/>
        <item x="514"/>
        <item x="55"/>
        <item x="347"/>
        <item x="344"/>
        <item x="75"/>
        <item x="1"/>
        <item x="340"/>
        <item x="430"/>
        <item x="328"/>
        <item x="389"/>
        <item x="622"/>
        <item x="590"/>
        <item x="436"/>
        <item x="277"/>
        <item x="178"/>
        <item x="291"/>
        <item x="66"/>
        <item x="330"/>
        <item x="337"/>
        <item x="101"/>
        <item x="503"/>
        <item x="605"/>
        <item x="433"/>
        <item x="536"/>
        <item x="451"/>
        <item x="388"/>
        <item x="118"/>
        <item x="183"/>
        <item x="315"/>
        <item x="448"/>
        <item x="184"/>
        <item x="45"/>
        <item x="123"/>
        <item x="116"/>
        <item x="113"/>
        <item x="197"/>
        <item x="97"/>
        <item x="302"/>
        <item x="532"/>
        <item x="121"/>
        <item x="14"/>
        <item x="48"/>
        <item x="114"/>
        <item x="539"/>
        <item x="21"/>
        <item x="140"/>
        <item x="435"/>
        <item x="405"/>
        <item x="235"/>
        <item x="174"/>
        <item x="170"/>
        <item x="548"/>
        <item x="619"/>
        <item x="262"/>
        <item x="256"/>
        <item x="260"/>
        <item x="250"/>
        <item x="126"/>
        <item x="230"/>
        <item x="104"/>
        <item x="273"/>
        <item x="615"/>
        <item x="261"/>
        <item x="242"/>
        <item x="412"/>
        <item x="528"/>
        <item x="307"/>
        <item x="252"/>
        <item x="177"/>
        <item x="543"/>
        <item x="382"/>
        <item x="137"/>
        <item x="376"/>
        <item x="509"/>
        <item x="164"/>
        <item x="352"/>
        <item x="488"/>
        <item x="295"/>
        <item x="301"/>
        <item x="414"/>
        <item x="374"/>
        <item x="86"/>
        <item x="76"/>
        <item x="621"/>
        <item x="367"/>
        <item x="316"/>
        <item x="238"/>
        <item x="629"/>
        <item x="476"/>
        <item x="596"/>
        <item x="124"/>
        <item x="422"/>
        <item x="370"/>
        <item x="33"/>
        <item x="469"/>
        <item x="423"/>
        <item x="346"/>
        <item x="480"/>
        <item x="600"/>
        <item x="58"/>
        <item x="112"/>
        <item x="458"/>
        <item x="392"/>
        <item x="107"/>
        <item x="49"/>
        <item x="408"/>
        <item x="472"/>
        <item x="10"/>
        <item x="478"/>
        <item x="219"/>
        <item x="206"/>
        <item x="518"/>
        <item x="521"/>
        <item x="530"/>
        <item x="522"/>
        <item x="557"/>
        <item x="623"/>
        <item x="355"/>
        <item x="258"/>
        <item x="575"/>
        <item x="263"/>
        <item x="411"/>
        <item x="529"/>
        <item x="566"/>
        <item x="477"/>
        <item x="298"/>
        <item x="568"/>
        <item x="559"/>
        <item x="494"/>
        <item x="450"/>
        <item x="628"/>
        <item x="577"/>
        <item x="117"/>
        <item x="248"/>
        <item x="563"/>
        <item x="152"/>
        <item x="94"/>
        <item x="188"/>
        <item x="175"/>
        <item x="511"/>
        <item x="74"/>
        <item x="171"/>
        <item x="133"/>
        <item x="96"/>
        <item x="576"/>
        <item x="115"/>
        <item x="497"/>
        <item x="5"/>
        <item x="111"/>
        <item x="105"/>
        <item x="310"/>
        <item x="661"/>
        <item x="611"/>
        <item x="383"/>
        <item x="651"/>
        <item x="241"/>
        <item x="517"/>
        <item x="79"/>
        <item x="335"/>
        <item x="380"/>
        <item x="65"/>
        <item x="90"/>
        <item x="663"/>
        <item x="129"/>
        <item x="508"/>
        <item x="648"/>
        <item x="226"/>
        <item x="299"/>
        <item x="603"/>
        <item x="205"/>
        <item x="296"/>
        <item x="609"/>
        <item x="229"/>
        <item x="662"/>
        <item x="253"/>
        <item x="281"/>
        <item x="223"/>
        <item x="251"/>
        <item x="239"/>
        <item x="644"/>
        <item x="416"/>
        <item x="208"/>
        <item x="490"/>
        <item x="364"/>
        <item x="358"/>
        <item x="485"/>
        <item x="195"/>
        <item x="255"/>
        <item x="210"/>
        <item x="439"/>
        <item x="375"/>
        <item x="599"/>
        <item x="247"/>
        <item x="54"/>
        <item x="50"/>
        <item x="386"/>
        <item x="100"/>
        <item x="59"/>
        <item x="342"/>
        <item x="371"/>
        <item x="324"/>
        <item x="345"/>
        <item x="356"/>
        <item x="189"/>
        <item x="106"/>
        <item x="395"/>
        <item x="437"/>
        <item x="467"/>
        <item x="524"/>
        <item x="17"/>
        <item x="461"/>
        <item x="25"/>
        <item x="89"/>
        <item x="373"/>
        <item x="139"/>
        <item x="445"/>
        <item x="541"/>
        <item x="479"/>
        <item x="368"/>
        <item x="176"/>
        <item x="426"/>
        <item x="512"/>
        <item x="181"/>
        <item x="270"/>
        <item x="144"/>
        <item x="473"/>
        <item x="120"/>
        <item x="326"/>
        <item x="464"/>
        <item x="470"/>
        <item x="515"/>
        <item x="240"/>
        <item x="222"/>
        <item x="311"/>
        <item x="29"/>
        <item x="586"/>
        <item x="363"/>
        <item x="429"/>
        <item x="119"/>
        <item x="613"/>
        <item x="160"/>
        <item x="502"/>
        <item x="475"/>
        <item x="99"/>
        <item x="545"/>
        <item x="87"/>
        <item x="110"/>
        <item x="300"/>
        <item x="275"/>
        <item x="534"/>
        <item x="604"/>
        <item x="535"/>
        <item x="85"/>
        <item x="39"/>
        <item x="570"/>
        <item x="338"/>
        <item x="305"/>
        <item x="259"/>
        <item x="236"/>
        <item x="30"/>
        <item x="626"/>
        <item x="560"/>
        <item x="607"/>
        <item x="618"/>
        <item x="633"/>
        <item x="220"/>
        <item x="466"/>
        <item x="417"/>
        <item x="257"/>
        <item x="653"/>
        <item x="431"/>
        <item x="288"/>
        <item x="573"/>
        <item x="232"/>
        <item x="148"/>
        <item x="246"/>
        <item x="564"/>
        <item x="410"/>
        <item x="594"/>
        <item x="616"/>
        <item x="453"/>
        <item x="357"/>
        <item x="217"/>
        <item x="227"/>
        <item x="455"/>
        <item x="381"/>
        <item x="336"/>
        <item x="162"/>
        <item x="537"/>
        <item x="413"/>
        <item x="525"/>
        <item x="486"/>
        <item x="462"/>
        <item x="149"/>
        <item x="378"/>
        <item x="402"/>
        <item x="390"/>
        <item x="660"/>
        <item x="385"/>
        <item x="614"/>
        <item x="362"/>
        <item x="353"/>
        <item x="606"/>
        <item x="649"/>
        <item x="516"/>
        <item x="350"/>
        <item x="278"/>
        <item x="333"/>
        <item x="348"/>
        <item x="554"/>
        <item x="551"/>
        <item x="440"/>
        <item x="343"/>
        <item x="290"/>
        <item x="588"/>
        <item x="489"/>
        <item x="544"/>
        <item x="581"/>
        <item x="468"/>
        <item x="456"/>
        <item x="519"/>
        <item x="483"/>
        <item x="495"/>
        <item x="652"/>
        <item x="505"/>
        <item x="492"/>
        <item x="438"/>
        <item x="567"/>
        <item x="620"/>
        <item x="589"/>
        <item x="459"/>
        <item x="608"/>
        <item x="446"/>
        <item x="454"/>
        <item x="481"/>
        <item x="452"/>
        <item x="641"/>
        <item x="631"/>
        <item x="561"/>
        <item x="403"/>
        <item x="655"/>
        <item x="393"/>
        <item x="558"/>
        <item x="583"/>
        <item x="667"/>
        <item x="555"/>
        <item x="579"/>
        <item x="646"/>
        <item x="279"/>
        <item x="547"/>
        <item x="610"/>
        <item x="585"/>
        <item x="542"/>
        <item x="643"/>
        <item x="565"/>
        <item x="552"/>
        <item x="540"/>
        <item x="578"/>
        <item x="550"/>
        <item x="507"/>
        <item x="668"/>
        <item x="627"/>
        <item x="642"/>
        <item x="498"/>
        <item x="665"/>
        <item x="669"/>
        <item x="624"/>
        <item x="636"/>
        <item x="650"/>
        <item x="639"/>
        <item x="664"/>
        <item x="637"/>
        <item x="598"/>
        <item x="592"/>
        <item x="394"/>
        <item x="499"/>
        <item x="593"/>
        <item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Сумма по полю план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4A9C-2FC0-4322-B190-8F1442D03695}">
  <dimension ref="A3:H2595"/>
  <sheetViews>
    <sheetView topLeftCell="A2571" workbookViewId="0">
      <selection activeCell="I2580" sqref="I2580"/>
    </sheetView>
  </sheetViews>
  <sheetFormatPr defaultRowHeight="14.4" x14ac:dyDescent="0.3"/>
  <cols>
    <col min="1" max="1" width="10.109375" style="96" bestFit="1" customWidth="1"/>
    <col min="2" max="2" width="14.77734375" style="96" bestFit="1" customWidth="1"/>
    <col min="3" max="3" width="10.109375" bestFit="1" customWidth="1"/>
    <col min="4" max="4" width="22.6640625" bestFit="1" customWidth="1"/>
    <col min="5" max="5" width="8.109375" bestFit="1" customWidth="1"/>
    <col min="6" max="6" width="22.6640625" bestFit="1" customWidth="1"/>
    <col min="8" max="8" width="15.5546875" bestFit="1" customWidth="1"/>
  </cols>
  <sheetData>
    <row r="3" spans="1:8" ht="24" x14ac:dyDescent="0.3">
      <c r="A3" s="98" t="s">
        <v>160</v>
      </c>
      <c r="B3" s="116" t="s">
        <v>169</v>
      </c>
      <c r="C3" s="67" t="s">
        <v>159</v>
      </c>
      <c r="D3" s="67" t="s">
        <v>3</v>
      </c>
      <c r="E3" s="67" t="s">
        <v>4</v>
      </c>
      <c r="F3" s="62" t="s">
        <v>5</v>
      </c>
      <c r="G3" s="44" t="s">
        <v>161</v>
      </c>
      <c r="H3" s="62" t="s">
        <v>9</v>
      </c>
    </row>
    <row r="4" spans="1:8" x14ac:dyDescent="0.3">
      <c r="A4" s="99" t="s">
        <v>16</v>
      </c>
      <c r="B4" s="117">
        <v>44197</v>
      </c>
      <c r="C4" s="97">
        <v>44197</v>
      </c>
      <c r="D4" s="56" t="s">
        <v>110</v>
      </c>
      <c r="E4" s="56" t="s">
        <v>70</v>
      </c>
      <c r="F4" s="57" t="s">
        <v>74</v>
      </c>
      <c r="G4" s="51">
        <v>14</v>
      </c>
      <c r="H4" s="57" t="str">
        <f>VLOOKUP(F4,'[1]Данные план (Задание 3)'!$I$5:$J$1297,2,FALSE)</f>
        <v>Франция</v>
      </c>
    </row>
    <row r="5" spans="1:8" x14ac:dyDescent="0.3">
      <c r="A5" s="99" t="s">
        <v>16</v>
      </c>
      <c r="B5" s="117">
        <v>44197</v>
      </c>
      <c r="C5" s="97">
        <v>44197</v>
      </c>
      <c r="D5" s="58" t="s">
        <v>110</v>
      </c>
      <c r="E5" s="58" t="s">
        <v>49</v>
      </c>
      <c r="F5" s="51" t="s">
        <v>53</v>
      </c>
      <c r="G5" s="51">
        <v>153</v>
      </c>
      <c r="H5" s="51" t="str">
        <f>VLOOKUP(F5,'[1]Данные план (Задание 3)'!$I$5:$J$1297,2,FALSE)</f>
        <v>Россия</v>
      </c>
    </row>
    <row r="6" spans="1:8" x14ac:dyDescent="0.3">
      <c r="A6" s="99" t="s">
        <v>16</v>
      </c>
      <c r="B6" s="117">
        <v>44197</v>
      </c>
      <c r="C6" s="97">
        <v>44197</v>
      </c>
      <c r="D6" s="58" t="s">
        <v>48</v>
      </c>
      <c r="E6" s="58" t="s">
        <v>49</v>
      </c>
      <c r="F6" s="51" t="s">
        <v>66</v>
      </c>
      <c r="G6" s="51">
        <v>180</v>
      </c>
      <c r="H6" s="51" t="str">
        <f>VLOOKUP(F6,'[1]Данные план (Задание 3)'!$I$5:$J$1297,2,FALSE)</f>
        <v>Украина</v>
      </c>
    </row>
    <row r="7" spans="1:8" x14ac:dyDescent="0.3">
      <c r="A7" s="99" t="s">
        <v>16</v>
      </c>
      <c r="B7" s="117">
        <v>44197</v>
      </c>
      <c r="C7" s="97">
        <v>44197</v>
      </c>
      <c r="D7" s="58" t="s">
        <v>107</v>
      </c>
      <c r="E7" s="58" t="s">
        <v>95</v>
      </c>
      <c r="F7" s="51" t="s">
        <v>103</v>
      </c>
      <c r="G7" s="51">
        <v>77</v>
      </c>
      <c r="H7" s="51" t="str">
        <f>VLOOKUP(F7,'[1]Данные план (Задание 3)'!$I$5:$J$1297,2,FALSE)</f>
        <v>Италия</v>
      </c>
    </row>
    <row r="8" spans="1:8" x14ac:dyDescent="0.3">
      <c r="A8" s="99" t="s">
        <v>16</v>
      </c>
      <c r="B8" s="117">
        <v>44197</v>
      </c>
      <c r="C8" s="97">
        <v>44197</v>
      </c>
      <c r="D8" s="58" t="s">
        <v>108</v>
      </c>
      <c r="E8" s="58" t="s">
        <v>80</v>
      </c>
      <c r="F8" s="51" t="s">
        <v>83</v>
      </c>
      <c r="G8" s="51">
        <v>38</v>
      </c>
      <c r="H8" s="51" t="str">
        <f>VLOOKUP(F8,'[1]Данные план (Задание 3)'!$I$5:$J$1297,2,FALSE)</f>
        <v>Шотландия</v>
      </c>
    </row>
    <row r="9" spans="1:8" x14ac:dyDescent="0.3">
      <c r="A9" s="99" t="s">
        <v>16</v>
      </c>
      <c r="B9" s="117">
        <v>44197</v>
      </c>
      <c r="C9" s="97">
        <v>44197</v>
      </c>
      <c r="D9" s="58" t="s">
        <v>107</v>
      </c>
      <c r="E9" s="58" t="s">
        <v>49</v>
      </c>
      <c r="F9" s="51" t="s">
        <v>55</v>
      </c>
      <c r="G9" s="51">
        <v>27</v>
      </c>
      <c r="H9" s="51" t="str">
        <f>VLOOKUP(F9,'[1]Данные план (Задание 3)'!$I$5:$J$1297,2,FALSE)</f>
        <v>Россия</v>
      </c>
    </row>
    <row r="10" spans="1:8" x14ac:dyDescent="0.3">
      <c r="A10" s="99" t="s">
        <v>16</v>
      </c>
      <c r="B10" s="117">
        <v>44197</v>
      </c>
      <c r="C10" s="97">
        <v>44197</v>
      </c>
      <c r="D10" s="58" t="s">
        <v>48</v>
      </c>
      <c r="E10" s="58" t="s">
        <v>95</v>
      </c>
      <c r="F10" s="51" t="s">
        <v>100</v>
      </c>
      <c r="G10" s="51">
        <v>188</v>
      </c>
      <c r="H10" s="51" t="str">
        <f>VLOOKUP(F10,'[1]Данные план (Задание 3)'!$I$5:$J$1297,2,FALSE)</f>
        <v>Голландия</v>
      </c>
    </row>
    <row r="11" spans="1:8" x14ac:dyDescent="0.3">
      <c r="A11" s="99" t="s">
        <v>16</v>
      </c>
      <c r="B11" s="117">
        <v>44197</v>
      </c>
      <c r="C11" s="97">
        <v>44197</v>
      </c>
      <c r="D11" s="58" t="s">
        <v>48</v>
      </c>
      <c r="E11" s="58" t="s">
        <v>95</v>
      </c>
      <c r="F11" s="51" t="s">
        <v>97</v>
      </c>
      <c r="G11" s="51">
        <v>48</v>
      </c>
      <c r="H11" s="51" t="str">
        <f>VLOOKUP(F11,'[1]Данные план (Задание 3)'!$I$5:$J$1297,2,FALSE)</f>
        <v>Голландия</v>
      </c>
    </row>
    <row r="12" spans="1:8" x14ac:dyDescent="0.3">
      <c r="A12" s="99" t="s">
        <v>16</v>
      </c>
      <c r="B12" s="117">
        <v>44197</v>
      </c>
      <c r="C12" s="97">
        <v>44197</v>
      </c>
      <c r="D12" s="58" t="s">
        <v>107</v>
      </c>
      <c r="E12" s="58" t="s">
        <v>70</v>
      </c>
      <c r="F12" s="51" t="s">
        <v>77</v>
      </c>
      <c r="G12" s="51">
        <v>54</v>
      </c>
      <c r="H12" s="51" t="str">
        <f>VLOOKUP(F12,'[1]Данные план (Задание 3)'!$I$5:$J$1297,2,FALSE)</f>
        <v>Россия</v>
      </c>
    </row>
    <row r="13" spans="1:8" x14ac:dyDescent="0.3">
      <c r="A13" s="99" t="s">
        <v>16</v>
      </c>
      <c r="B13" s="117">
        <v>44197</v>
      </c>
      <c r="C13" s="97">
        <v>44197</v>
      </c>
      <c r="D13" s="58" t="s">
        <v>110</v>
      </c>
      <c r="E13" s="58" t="s">
        <v>70</v>
      </c>
      <c r="F13" s="51" t="s">
        <v>76</v>
      </c>
      <c r="G13" s="51">
        <v>150</v>
      </c>
      <c r="H13" s="51" t="str">
        <f>VLOOKUP(F13,'[1]Данные план (Задание 3)'!$I$5:$J$1297,2,FALSE)</f>
        <v>Россия</v>
      </c>
    </row>
    <row r="14" spans="1:8" x14ac:dyDescent="0.3">
      <c r="A14" s="99" t="s">
        <v>16</v>
      </c>
      <c r="B14" s="117">
        <v>44197</v>
      </c>
      <c r="C14" s="97">
        <v>44197</v>
      </c>
      <c r="D14" s="58" t="s">
        <v>110</v>
      </c>
      <c r="E14" s="58" t="s">
        <v>95</v>
      </c>
      <c r="F14" s="51" t="s">
        <v>96</v>
      </c>
      <c r="G14" s="51">
        <v>18</v>
      </c>
      <c r="H14" s="51" t="str">
        <f>VLOOKUP(F14,'[1]Данные план (Задание 3)'!$I$5:$J$1297,2,FALSE)</f>
        <v>Голландия</v>
      </c>
    </row>
    <row r="15" spans="1:8" x14ac:dyDescent="0.3">
      <c r="A15" s="99" t="s">
        <v>16</v>
      </c>
      <c r="B15" s="117">
        <v>44197</v>
      </c>
      <c r="C15" s="97">
        <v>44197</v>
      </c>
      <c r="D15" s="58" t="s">
        <v>48</v>
      </c>
      <c r="E15" s="58" t="s">
        <v>80</v>
      </c>
      <c r="F15" s="51" t="s">
        <v>86</v>
      </c>
      <c r="G15" s="51">
        <v>140</v>
      </c>
      <c r="H15" s="51" t="str">
        <f>VLOOKUP(F15,'[1]Данные план (Задание 3)'!$I$5:$J$1297,2,FALSE)</f>
        <v>Ирландия</v>
      </c>
    </row>
    <row r="16" spans="1:8" x14ac:dyDescent="0.3">
      <c r="A16" s="99" t="s">
        <v>16</v>
      </c>
      <c r="B16" s="117">
        <v>44197</v>
      </c>
      <c r="C16" s="97">
        <v>44197</v>
      </c>
      <c r="D16" s="58" t="s">
        <v>107</v>
      </c>
      <c r="E16" s="58" t="s">
        <v>49</v>
      </c>
      <c r="F16" s="51" t="s">
        <v>50</v>
      </c>
      <c r="G16" s="51">
        <v>93</v>
      </c>
      <c r="H16" s="51" t="str">
        <f>VLOOKUP(F16,'[1]Данные план (Задание 3)'!$I$5:$J$1297,2,FALSE)</f>
        <v>Россия</v>
      </c>
    </row>
    <row r="17" spans="1:8" x14ac:dyDescent="0.3">
      <c r="A17" s="99" t="s">
        <v>16</v>
      </c>
      <c r="B17" s="117">
        <v>44197</v>
      </c>
      <c r="C17" s="97">
        <v>44197</v>
      </c>
      <c r="D17" s="58" t="s">
        <v>108</v>
      </c>
      <c r="E17" s="58" t="s">
        <v>95</v>
      </c>
      <c r="F17" s="51" t="s">
        <v>103</v>
      </c>
      <c r="G17" s="51">
        <v>160</v>
      </c>
      <c r="H17" s="51" t="str">
        <f>VLOOKUP(F17,'[1]Данные план (Задание 3)'!$I$5:$J$1297,2,FALSE)</f>
        <v>Италия</v>
      </c>
    </row>
    <row r="18" spans="1:8" x14ac:dyDescent="0.3">
      <c r="A18" s="99" t="s">
        <v>16</v>
      </c>
      <c r="B18" s="117">
        <v>44197</v>
      </c>
      <c r="C18" s="97">
        <v>44197</v>
      </c>
      <c r="D18" s="58" t="s">
        <v>107</v>
      </c>
      <c r="E18" s="58" t="s">
        <v>49</v>
      </c>
      <c r="F18" s="51" t="s">
        <v>67</v>
      </c>
      <c r="G18" s="51">
        <v>183</v>
      </c>
      <c r="H18" s="51" t="str">
        <f>VLOOKUP(F18,'[1]Данные план (Задание 3)'!$I$5:$J$1297,2,FALSE)</f>
        <v>Украина</v>
      </c>
    </row>
    <row r="19" spans="1:8" x14ac:dyDescent="0.3">
      <c r="A19" s="99" t="s">
        <v>16</v>
      </c>
      <c r="B19" s="117">
        <v>44197</v>
      </c>
      <c r="C19" s="97">
        <v>44197</v>
      </c>
      <c r="D19" s="58" t="s">
        <v>110</v>
      </c>
      <c r="E19" s="58" t="s">
        <v>70</v>
      </c>
      <c r="F19" s="51" t="s">
        <v>54</v>
      </c>
      <c r="G19" s="51">
        <v>180</v>
      </c>
      <c r="H19" s="51" t="str">
        <f>VLOOKUP(F19,'[1]Данные план (Задание 3)'!$I$5:$J$1297,2,FALSE)</f>
        <v>Армения</v>
      </c>
    </row>
    <row r="20" spans="1:8" x14ac:dyDescent="0.3">
      <c r="A20" s="99" t="s">
        <v>16</v>
      </c>
      <c r="B20" s="117">
        <v>44197</v>
      </c>
      <c r="C20" s="97">
        <v>44197</v>
      </c>
      <c r="D20" s="58" t="s">
        <v>110</v>
      </c>
      <c r="E20" s="58" t="s">
        <v>70</v>
      </c>
      <c r="F20" s="51" t="s">
        <v>52</v>
      </c>
      <c r="G20" s="51">
        <v>157</v>
      </c>
      <c r="H20" s="51" t="str">
        <f>VLOOKUP(F20,'[1]Данные план (Задание 3)'!$I$5:$J$1297,2,FALSE)</f>
        <v>Армения</v>
      </c>
    </row>
    <row r="21" spans="1:8" x14ac:dyDescent="0.3">
      <c r="A21" s="99" t="s">
        <v>16</v>
      </c>
      <c r="B21" s="117">
        <v>44197</v>
      </c>
      <c r="C21" s="97">
        <v>44197</v>
      </c>
      <c r="D21" s="58" t="s">
        <v>108</v>
      </c>
      <c r="E21" s="58" t="s">
        <v>95</v>
      </c>
      <c r="F21" s="51" t="s">
        <v>103</v>
      </c>
      <c r="G21" s="51">
        <v>69</v>
      </c>
      <c r="H21" s="51" t="str">
        <f>VLOOKUP(F21,'[1]Данные план (Задание 3)'!$I$5:$J$1297,2,FALSE)</f>
        <v>Италия</v>
      </c>
    </row>
    <row r="22" spans="1:8" x14ac:dyDescent="0.3">
      <c r="A22" s="99" t="s">
        <v>16</v>
      </c>
      <c r="B22" s="117">
        <v>44197</v>
      </c>
      <c r="C22" s="97">
        <v>44197</v>
      </c>
      <c r="D22" s="58" t="s">
        <v>48</v>
      </c>
      <c r="E22" s="58" t="s">
        <v>49</v>
      </c>
      <c r="F22" s="51" t="s">
        <v>57</v>
      </c>
      <c r="G22" s="51">
        <v>14</v>
      </c>
      <c r="H22" s="51" t="str">
        <f>VLOOKUP(F22,'[1]Данные план (Задание 3)'!$I$5:$J$1297,2,FALSE)</f>
        <v>Россия</v>
      </c>
    </row>
    <row r="23" spans="1:8" x14ac:dyDescent="0.3">
      <c r="A23" s="99" t="s">
        <v>16</v>
      </c>
      <c r="B23" s="117">
        <v>44197</v>
      </c>
      <c r="C23" s="97">
        <v>44197</v>
      </c>
      <c r="D23" s="58" t="s">
        <v>110</v>
      </c>
      <c r="E23" s="58" t="s">
        <v>80</v>
      </c>
      <c r="F23" s="51" t="s">
        <v>92</v>
      </c>
      <c r="G23" s="51">
        <v>90</v>
      </c>
      <c r="H23" s="51" t="str">
        <f>VLOOKUP(F23,'[1]Данные план (Задание 3)'!$I$5:$J$1297,2,FALSE)</f>
        <v>США</v>
      </c>
    </row>
    <row r="24" spans="1:8" x14ac:dyDescent="0.3">
      <c r="A24" s="99" t="s">
        <v>16</v>
      </c>
      <c r="B24" s="117">
        <v>44197</v>
      </c>
      <c r="C24" s="97">
        <v>44198</v>
      </c>
      <c r="D24" s="58" t="s">
        <v>110</v>
      </c>
      <c r="E24" s="58" t="s">
        <v>95</v>
      </c>
      <c r="F24" s="51" t="s">
        <v>98</v>
      </c>
      <c r="G24" s="51">
        <v>20</v>
      </c>
      <c r="H24" s="51" t="str">
        <f>VLOOKUP(F24,'[1]Данные план (Задание 3)'!$I$5:$J$1297,2,FALSE)</f>
        <v>Голландия</v>
      </c>
    </row>
    <row r="25" spans="1:8" x14ac:dyDescent="0.3">
      <c r="A25" s="99" t="s">
        <v>16</v>
      </c>
      <c r="B25" s="117">
        <v>44197</v>
      </c>
      <c r="C25" s="97">
        <v>44198</v>
      </c>
      <c r="D25" s="58" t="s">
        <v>48</v>
      </c>
      <c r="E25" s="58" t="s">
        <v>49</v>
      </c>
      <c r="F25" s="51" t="s">
        <v>50</v>
      </c>
      <c r="G25" s="51">
        <v>2</v>
      </c>
      <c r="H25" s="51" t="str">
        <f>VLOOKUP(F25,'[1]Данные план (Задание 3)'!$I$5:$J$1297,2,FALSE)</f>
        <v>Россия</v>
      </c>
    </row>
    <row r="26" spans="1:8" x14ac:dyDescent="0.3">
      <c r="A26" s="99" t="s">
        <v>16</v>
      </c>
      <c r="B26" s="117">
        <v>44197</v>
      </c>
      <c r="C26" s="97">
        <v>44198</v>
      </c>
      <c r="D26" s="58" t="s">
        <v>107</v>
      </c>
      <c r="E26" s="58" t="s">
        <v>80</v>
      </c>
      <c r="F26" s="51" t="s">
        <v>83</v>
      </c>
      <c r="G26" s="51">
        <v>116</v>
      </c>
      <c r="H26" s="51" t="str">
        <f>VLOOKUP(F26,'[1]Данные план (Задание 3)'!$I$5:$J$1297,2,FALSE)</f>
        <v>Шотландия</v>
      </c>
    </row>
    <row r="27" spans="1:8" x14ac:dyDescent="0.3">
      <c r="A27" s="99" t="s">
        <v>16</v>
      </c>
      <c r="B27" s="117">
        <v>44197</v>
      </c>
      <c r="C27" s="97">
        <v>44198</v>
      </c>
      <c r="D27" s="58" t="s">
        <v>48</v>
      </c>
      <c r="E27" s="58" t="s">
        <v>70</v>
      </c>
      <c r="F27" s="51" t="s">
        <v>77</v>
      </c>
      <c r="G27" s="51">
        <v>3</v>
      </c>
      <c r="H27" s="51" t="str">
        <f>VLOOKUP(F27,'[1]Данные план (Задание 3)'!$I$5:$J$1297,2,FALSE)</f>
        <v>Россия</v>
      </c>
    </row>
    <row r="28" spans="1:8" x14ac:dyDescent="0.3">
      <c r="A28" s="99" t="s">
        <v>16</v>
      </c>
      <c r="B28" s="117">
        <v>44197</v>
      </c>
      <c r="C28" s="97">
        <v>44198</v>
      </c>
      <c r="D28" s="58" t="s">
        <v>108</v>
      </c>
      <c r="E28" s="58" t="s">
        <v>70</v>
      </c>
      <c r="F28" s="51" t="s">
        <v>78</v>
      </c>
      <c r="G28" s="51">
        <v>51</v>
      </c>
      <c r="H28" s="51" t="str">
        <f>VLOOKUP(F28,'[1]Данные план (Задание 3)'!$I$5:$J$1297,2,FALSE)</f>
        <v>Россия</v>
      </c>
    </row>
    <row r="29" spans="1:8" x14ac:dyDescent="0.3">
      <c r="A29" s="99" t="s">
        <v>16</v>
      </c>
      <c r="B29" s="117">
        <v>44197</v>
      </c>
      <c r="C29" s="97">
        <v>44198</v>
      </c>
      <c r="D29" s="58" t="s">
        <v>110</v>
      </c>
      <c r="E29" s="58" t="s">
        <v>80</v>
      </c>
      <c r="F29" s="51" t="s">
        <v>84</v>
      </c>
      <c r="G29" s="51">
        <v>101</v>
      </c>
      <c r="H29" s="51" t="str">
        <f>VLOOKUP(F29,'[1]Данные план (Задание 3)'!$I$5:$J$1297,2,FALSE)</f>
        <v>Шотландия</v>
      </c>
    </row>
    <row r="30" spans="1:8" x14ac:dyDescent="0.3">
      <c r="A30" s="99" t="s">
        <v>16</v>
      </c>
      <c r="B30" s="117">
        <v>44197</v>
      </c>
      <c r="C30" s="97">
        <v>44198</v>
      </c>
      <c r="D30" s="58" t="s">
        <v>107</v>
      </c>
      <c r="E30" s="58" t="s">
        <v>80</v>
      </c>
      <c r="F30" s="51" t="s">
        <v>82</v>
      </c>
      <c r="G30" s="51">
        <v>173</v>
      </c>
      <c r="H30" s="51" t="str">
        <f>VLOOKUP(F30,'[1]Данные план (Задание 3)'!$I$5:$J$1297,2,FALSE)</f>
        <v>Шотландия</v>
      </c>
    </row>
    <row r="31" spans="1:8" x14ac:dyDescent="0.3">
      <c r="A31" s="99" t="s">
        <v>16</v>
      </c>
      <c r="B31" s="117">
        <v>44197</v>
      </c>
      <c r="C31" s="97">
        <v>44198</v>
      </c>
      <c r="D31" s="58" t="s">
        <v>108</v>
      </c>
      <c r="E31" s="58" t="s">
        <v>70</v>
      </c>
      <c r="F31" s="51" t="s">
        <v>71</v>
      </c>
      <c r="G31" s="51">
        <v>98</v>
      </c>
      <c r="H31" s="51" t="str">
        <f>VLOOKUP(F31,'[1]Данные план (Задание 3)'!$I$5:$J$1297,2,FALSE)</f>
        <v>Франция</v>
      </c>
    </row>
    <row r="32" spans="1:8" x14ac:dyDescent="0.3">
      <c r="A32" s="99" t="s">
        <v>16</v>
      </c>
      <c r="B32" s="117">
        <v>44197</v>
      </c>
      <c r="C32" s="97">
        <v>44198</v>
      </c>
      <c r="D32" s="58" t="s">
        <v>107</v>
      </c>
      <c r="E32" s="58" t="s">
        <v>80</v>
      </c>
      <c r="F32" s="51" t="s">
        <v>91</v>
      </c>
      <c r="G32" s="51">
        <v>83</v>
      </c>
      <c r="H32" s="51" t="str">
        <f>VLOOKUP(F32,'[1]Данные план (Задание 3)'!$I$5:$J$1297,2,FALSE)</f>
        <v>США</v>
      </c>
    </row>
    <row r="33" spans="1:8" x14ac:dyDescent="0.3">
      <c r="A33" s="99" t="s">
        <v>16</v>
      </c>
      <c r="B33" s="117">
        <v>44197</v>
      </c>
      <c r="C33" s="97">
        <v>44198</v>
      </c>
      <c r="D33" s="58" t="s">
        <v>48</v>
      </c>
      <c r="E33" s="58" t="s">
        <v>49</v>
      </c>
      <c r="F33" s="51" t="s">
        <v>53</v>
      </c>
      <c r="G33" s="51">
        <v>149</v>
      </c>
      <c r="H33" s="51" t="str">
        <f>VLOOKUP(F33,'[1]Данные план (Задание 3)'!$I$5:$J$1297,2,FALSE)</f>
        <v>Россия</v>
      </c>
    </row>
    <row r="34" spans="1:8" x14ac:dyDescent="0.3">
      <c r="A34" s="99" t="s">
        <v>16</v>
      </c>
      <c r="B34" s="117">
        <v>44197</v>
      </c>
      <c r="C34" s="97">
        <v>44198</v>
      </c>
      <c r="D34" s="58" t="s">
        <v>107</v>
      </c>
      <c r="E34" s="58" t="s">
        <v>70</v>
      </c>
      <c r="F34" s="51" t="s">
        <v>62</v>
      </c>
      <c r="G34" s="51">
        <v>14</v>
      </c>
      <c r="H34" s="51" t="str">
        <f>VLOOKUP(F34,'[1]Данные план (Задание 3)'!$I$5:$J$1297,2,FALSE)</f>
        <v>Армения</v>
      </c>
    </row>
    <row r="35" spans="1:8" x14ac:dyDescent="0.3">
      <c r="A35" s="99" t="s">
        <v>16</v>
      </c>
      <c r="B35" s="117">
        <v>44197</v>
      </c>
      <c r="C35" s="97">
        <v>44198</v>
      </c>
      <c r="D35" s="58" t="s">
        <v>108</v>
      </c>
      <c r="E35" s="58" t="s">
        <v>49</v>
      </c>
      <c r="F35" s="51" t="s">
        <v>65</v>
      </c>
      <c r="G35" s="51">
        <v>174</v>
      </c>
      <c r="H35" s="51" t="str">
        <f>VLOOKUP(F35,'[1]Данные план (Задание 3)'!$I$5:$J$1297,2,FALSE)</f>
        <v>Украина</v>
      </c>
    </row>
    <row r="36" spans="1:8" x14ac:dyDescent="0.3">
      <c r="A36" s="99" t="s">
        <v>16</v>
      </c>
      <c r="B36" s="117">
        <v>44197</v>
      </c>
      <c r="C36" s="97">
        <v>44198</v>
      </c>
      <c r="D36" s="58" t="s">
        <v>110</v>
      </c>
      <c r="E36" s="58" t="s">
        <v>70</v>
      </c>
      <c r="F36" s="51" t="s">
        <v>60</v>
      </c>
      <c r="G36" s="51">
        <v>161</v>
      </c>
      <c r="H36" s="51" t="str">
        <f>VLOOKUP(F36,'[1]Данные план (Задание 3)'!$I$5:$J$1297,2,FALSE)</f>
        <v>Армения</v>
      </c>
    </row>
    <row r="37" spans="1:8" x14ac:dyDescent="0.3">
      <c r="A37" s="99" t="s">
        <v>16</v>
      </c>
      <c r="B37" s="117">
        <v>44197</v>
      </c>
      <c r="C37" s="97">
        <v>44198</v>
      </c>
      <c r="D37" s="58" t="s">
        <v>107</v>
      </c>
      <c r="E37" s="58" t="s">
        <v>49</v>
      </c>
      <c r="F37" s="51" t="s">
        <v>59</v>
      </c>
      <c r="G37" s="51">
        <v>14</v>
      </c>
      <c r="H37" s="51" t="str">
        <f>VLOOKUP(F37,'[1]Данные план (Задание 3)'!$I$5:$J$1297,2,FALSE)</f>
        <v>Россия</v>
      </c>
    </row>
    <row r="38" spans="1:8" x14ac:dyDescent="0.3">
      <c r="A38" s="99" t="s">
        <v>16</v>
      </c>
      <c r="B38" s="117">
        <v>44197</v>
      </c>
      <c r="C38" s="97">
        <v>44198</v>
      </c>
      <c r="D38" s="58" t="s">
        <v>108</v>
      </c>
      <c r="E38" s="58" t="s">
        <v>49</v>
      </c>
      <c r="F38" s="51" t="s">
        <v>59</v>
      </c>
      <c r="G38" s="51">
        <v>190</v>
      </c>
      <c r="H38" s="51" t="str">
        <f>VLOOKUP(F38,'[1]Данные план (Задание 3)'!$I$5:$J$1297,2,FALSE)</f>
        <v>Россия</v>
      </c>
    </row>
    <row r="39" spans="1:8" x14ac:dyDescent="0.3">
      <c r="A39" s="99" t="s">
        <v>16</v>
      </c>
      <c r="B39" s="117">
        <v>44197</v>
      </c>
      <c r="C39" s="97">
        <v>44198</v>
      </c>
      <c r="D39" s="58" t="s">
        <v>108</v>
      </c>
      <c r="E39" s="58" t="s">
        <v>70</v>
      </c>
      <c r="F39" s="51" t="s">
        <v>73</v>
      </c>
      <c r="G39" s="51">
        <v>83</v>
      </c>
      <c r="H39" s="51" t="str">
        <f>VLOOKUP(F39,'[1]Данные план (Задание 3)'!$I$5:$J$1297,2,FALSE)</f>
        <v>Франция</v>
      </c>
    </row>
    <row r="40" spans="1:8" x14ac:dyDescent="0.3">
      <c r="A40" s="99" t="s">
        <v>16</v>
      </c>
      <c r="B40" s="117">
        <v>44197</v>
      </c>
      <c r="C40" s="97">
        <v>44198</v>
      </c>
      <c r="D40" s="58" t="s">
        <v>108</v>
      </c>
      <c r="E40" s="58" t="s">
        <v>80</v>
      </c>
      <c r="F40" s="51" t="s">
        <v>88</v>
      </c>
      <c r="G40" s="51">
        <v>141</v>
      </c>
      <c r="H40" s="51" t="str">
        <f>VLOOKUP(F40,'[1]Данные план (Задание 3)'!$I$5:$J$1297,2,FALSE)</f>
        <v>Ирландия</v>
      </c>
    </row>
    <row r="41" spans="1:8" x14ac:dyDescent="0.3">
      <c r="A41" s="99" t="s">
        <v>16</v>
      </c>
      <c r="B41" s="117">
        <v>44197</v>
      </c>
      <c r="C41" s="97">
        <v>44198</v>
      </c>
      <c r="D41" s="58" t="s">
        <v>48</v>
      </c>
      <c r="E41" s="58" t="s">
        <v>70</v>
      </c>
      <c r="F41" s="51" t="s">
        <v>56</v>
      </c>
      <c r="G41" s="51">
        <v>4</v>
      </c>
      <c r="H41" s="51" t="str">
        <f>VLOOKUP(F41,'[1]Данные план (Задание 3)'!$I$5:$J$1297,2,FALSE)</f>
        <v>Армения</v>
      </c>
    </row>
    <row r="42" spans="1:8" x14ac:dyDescent="0.3">
      <c r="A42" s="99" t="s">
        <v>16</v>
      </c>
      <c r="B42" s="117">
        <v>44197</v>
      </c>
      <c r="C42" s="97">
        <v>44199</v>
      </c>
      <c r="D42" s="58" t="s">
        <v>108</v>
      </c>
      <c r="E42" s="58" t="s">
        <v>70</v>
      </c>
      <c r="F42" s="51" t="s">
        <v>56</v>
      </c>
      <c r="G42" s="51">
        <v>194</v>
      </c>
      <c r="H42" s="51" t="str">
        <f>VLOOKUP(F42,'[1]Данные план (Задание 3)'!$I$5:$J$1297,2,FALSE)</f>
        <v>Армения</v>
      </c>
    </row>
    <row r="43" spans="1:8" x14ac:dyDescent="0.3">
      <c r="A43" s="99" t="s">
        <v>16</v>
      </c>
      <c r="B43" s="117">
        <v>44197</v>
      </c>
      <c r="C43" s="97">
        <v>44199</v>
      </c>
      <c r="D43" s="58" t="s">
        <v>110</v>
      </c>
      <c r="E43" s="58" t="s">
        <v>80</v>
      </c>
      <c r="F43" s="51" t="s">
        <v>84</v>
      </c>
      <c r="G43" s="51">
        <v>3</v>
      </c>
      <c r="H43" s="51" t="str">
        <f>VLOOKUP(F43,'[1]Данные план (Задание 3)'!$I$5:$J$1297,2,FALSE)</f>
        <v>Шотландия</v>
      </c>
    </row>
    <row r="44" spans="1:8" x14ac:dyDescent="0.3">
      <c r="A44" s="99" t="s">
        <v>16</v>
      </c>
      <c r="B44" s="117">
        <v>44197</v>
      </c>
      <c r="C44" s="97">
        <v>44199</v>
      </c>
      <c r="D44" s="58" t="s">
        <v>48</v>
      </c>
      <c r="E44" s="58" t="s">
        <v>49</v>
      </c>
      <c r="F44" s="51" t="s">
        <v>63</v>
      </c>
      <c r="G44" s="51">
        <v>155</v>
      </c>
      <c r="H44" s="51" t="str">
        <f>VLOOKUP(F44,'[1]Данные план (Задание 3)'!$I$5:$J$1297,2,FALSE)</f>
        <v>Швеция</v>
      </c>
    </row>
    <row r="45" spans="1:8" x14ac:dyDescent="0.3">
      <c r="A45" s="99" t="s">
        <v>16</v>
      </c>
      <c r="B45" s="117">
        <v>44197</v>
      </c>
      <c r="C45" s="97">
        <v>44199</v>
      </c>
      <c r="D45" s="58" t="s">
        <v>107</v>
      </c>
      <c r="E45" s="58" t="s">
        <v>80</v>
      </c>
      <c r="F45" s="51" t="s">
        <v>85</v>
      </c>
      <c r="G45" s="51">
        <v>114</v>
      </c>
      <c r="H45" s="51" t="str">
        <f>VLOOKUP(F45,'[1]Данные план (Задание 3)'!$I$5:$J$1297,2,FALSE)</f>
        <v>Ирландия</v>
      </c>
    </row>
    <row r="46" spans="1:8" x14ac:dyDescent="0.3">
      <c r="A46" s="99" t="s">
        <v>16</v>
      </c>
      <c r="B46" s="117">
        <v>44197</v>
      </c>
      <c r="C46" s="97">
        <v>44199</v>
      </c>
      <c r="D46" s="58" t="s">
        <v>48</v>
      </c>
      <c r="E46" s="58" t="s">
        <v>95</v>
      </c>
      <c r="F46" s="51" t="s">
        <v>103</v>
      </c>
      <c r="G46" s="51">
        <v>51</v>
      </c>
      <c r="H46" s="51" t="str">
        <f>VLOOKUP(F46,'[1]Данные план (Задание 3)'!$I$5:$J$1297,2,FALSE)</f>
        <v>Италия</v>
      </c>
    </row>
    <row r="47" spans="1:8" x14ac:dyDescent="0.3">
      <c r="A47" s="99" t="s">
        <v>16</v>
      </c>
      <c r="B47" s="117">
        <v>44197</v>
      </c>
      <c r="C47" s="97">
        <v>44199</v>
      </c>
      <c r="D47" s="58" t="s">
        <v>107</v>
      </c>
      <c r="E47" s="58" t="s">
        <v>70</v>
      </c>
      <c r="F47" s="51" t="s">
        <v>79</v>
      </c>
      <c r="G47" s="51">
        <v>133</v>
      </c>
      <c r="H47" s="51" t="str">
        <f>VLOOKUP(F47,'[1]Данные план (Задание 3)'!$I$5:$J$1297,2,FALSE)</f>
        <v>Россия</v>
      </c>
    </row>
    <row r="48" spans="1:8" x14ac:dyDescent="0.3">
      <c r="A48" s="99" t="s">
        <v>16</v>
      </c>
      <c r="B48" s="117">
        <v>44197</v>
      </c>
      <c r="C48" s="97">
        <v>44199</v>
      </c>
      <c r="D48" s="58" t="s">
        <v>107</v>
      </c>
      <c r="E48" s="58" t="s">
        <v>70</v>
      </c>
      <c r="F48" s="51" t="s">
        <v>73</v>
      </c>
      <c r="G48" s="51">
        <v>92</v>
      </c>
      <c r="H48" s="51" t="str">
        <f>VLOOKUP(F48,'[1]Данные план (Задание 3)'!$I$5:$J$1297,2,FALSE)</f>
        <v>Франция</v>
      </c>
    </row>
    <row r="49" spans="1:8" x14ac:dyDescent="0.3">
      <c r="A49" s="99" t="s">
        <v>16</v>
      </c>
      <c r="B49" s="117">
        <v>44197</v>
      </c>
      <c r="C49" s="97">
        <v>44199</v>
      </c>
      <c r="D49" s="58" t="s">
        <v>108</v>
      </c>
      <c r="E49" s="58" t="s">
        <v>49</v>
      </c>
      <c r="F49" s="51" t="s">
        <v>153</v>
      </c>
      <c r="G49" s="51">
        <v>78</v>
      </c>
      <c r="H49" s="51" t="str">
        <f>VLOOKUP(F49,'[1]Данные план (Задание 3)'!$I$5:$J$1297,2,FALSE)</f>
        <v>Швеция</v>
      </c>
    </row>
    <row r="50" spans="1:8" x14ac:dyDescent="0.3">
      <c r="A50" s="99" t="s">
        <v>16</v>
      </c>
      <c r="B50" s="117">
        <v>44197</v>
      </c>
      <c r="C50" s="97">
        <v>44199</v>
      </c>
      <c r="D50" s="58" t="s">
        <v>110</v>
      </c>
      <c r="E50" s="58" t="s">
        <v>80</v>
      </c>
      <c r="F50" s="51" t="s">
        <v>88</v>
      </c>
      <c r="G50" s="51">
        <v>141</v>
      </c>
      <c r="H50" s="51" t="str">
        <f>VLOOKUP(F50,'[1]Данные план (Задание 3)'!$I$5:$J$1297,2,FALSE)</f>
        <v>Ирландия</v>
      </c>
    </row>
    <row r="51" spans="1:8" x14ac:dyDescent="0.3">
      <c r="A51" s="99" t="s">
        <v>16</v>
      </c>
      <c r="B51" s="117">
        <v>44197</v>
      </c>
      <c r="C51" s="97">
        <v>44199</v>
      </c>
      <c r="D51" s="58" t="s">
        <v>107</v>
      </c>
      <c r="E51" s="58" t="s">
        <v>70</v>
      </c>
      <c r="F51" s="51" t="s">
        <v>56</v>
      </c>
      <c r="G51" s="51">
        <v>30</v>
      </c>
      <c r="H51" s="51" t="str">
        <f>VLOOKUP(F51,'[1]Данные план (Задание 3)'!$I$5:$J$1297,2,FALSE)</f>
        <v>Армения</v>
      </c>
    </row>
    <row r="52" spans="1:8" x14ac:dyDescent="0.3">
      <c r="A52" s="99" t="s">
        <v>16</v>
      </c>
      <c r="B52" s="117">
        <v>44197</v>
      </c>
      <c r="C52" s="97">
        <v>44199</v>
      </c>
      <c r="D52" s="58" t="s">
        <v>110</v>
      </c>
      <c r="E52" s="58" t="s">
        <v>49</v>
      </c>
      <c r="F52" s="51" t="s">
        <v>63</v>
      </c>
      <c r="G52" s="51">
        <v>91</v>
      </c>
      <c r="H52" s="51" t="str">
        <f>VLOOKUP(F52,'[1]Данные план (Задание 3)'!$I$5:$J$1297,2,FALSE)</f>
        <v>Швеция</v>
      </c>
    </row>
    <row r="53" spans="1:8" x14ac:dyDescent="0.3">
      <c r="A53" s="99" t="s">
        <v>16</v>
      </c>
      <c r="B53" s="117">
        <v>44197</v>
      </c>
      <c r="C53" s="97">
        <v>44199</v>
      </c>
      <c r="D53" s="58" t="s">
        <v>48</v>
      </c>
      <c r="E53" s="58" t="s">
        <v>80</v>
      </c>
      <c r="F53" s="51" t="s">
        <v>86</v>
      </c>
      <c r="G53" s="51">
        <v>45</v>
      </c>
      <c r="H53" s="51" t="str">
        <f>VLOOKUP(F53,'[1]Данные план (Задание 3)'!$I$5:$J$1297,2,FALSE)</f>
        <v>Ирландия</v>
      </c>
    </row>
    <row r="54" spans="1:8" x14ac:dyDescent="0.3">
      <c r="A54" s="99" t="s">
        <v>16</v>
      </c>
      <c r="B54" s="117">
        <v>44197</v>
      </c>
      <c r="C54" s="97">
        <v>44199</v>
      </c>
      <c r="D54" s="58" t="s">
        <v>108</v>
      </c>
      <c r="E54" s="58" t="s">
        <v>70</v>
      </c>
      <c r="F54" s="51" t="s">
        <v>60</v>
      </c>
      <c r="G54" s="51">
        <v>20</v>
      </c>
      <c r="H54" s="51" t="str">
        <f>VLOOKUP(F54,'[1]Данные план (Задание 3)'!$I$5:$J$1297,2,FALSE)</f>
        <v>Армения</v>
      </c>
    </row>
    <row r="55" spans="1:8" x14ac:dyDescent="0.3">
      <c r="A55" s="99" t="s">
        <v>16</v>
      </c>
      <c r="B55" s="117">
        <v>44197</v>
      </c>
      <c r="C55" s="97">
        <v>44199</v>
      </c>
      <c r="D55" s="58" t="s">
        <v>110</v>
      </c>
      <c r="E55" s="58" t="s">
        <v>80</v>
      </c>
      <c r="F55" s="51" t="s">
        <v>91</v>
      </c>
      <c r="G55" s="51">
        <v>91</v>
      </c>
      <c r="H55" s="51" t="str">
        <f>VLOOKUP(F55,'[1]Данные план (Задание 3)'!$I$5:$J$1297,2,FALSE)</f>
        <v>США</v>
      </c>
    </row>
    <row r="56" spans="1:8" x14ac:dyDescent="0.3">
      <c r="A56" s="99" t="s">
        <v>16</v>
      </c>
      <c r="B56" s="117">
        <v>44197</v>
      </c>
      <c r="C56" s="97">
        <v>44199</v>
      </c>
      <c r="D56" s="58" t="s">
        <v>107</v>
      </c>
      <c r="E56" s="58" t="s">
        <v>80</v>
      </c>
      <c r="F56" s="51" t="s">
        <v>94</v>
      </c>
      <c r="G56" s="51">
        <v>133</v>
      </c>
      <c r="H56" s="51" t="str">
        <f>VLOOKUP(F56,'[1]Данные план (Задание 3)'!$I$5:$J$1297,2,FALSE)</f>
        <v>США</v>
      </c>
    </row>
    <row r="57" spans="1:8" x14ac:dyDescent="0.3">
      <c r="A57" s="99" t="s">
        <v>16</v>
      </c>
      <c r="B57" s="117">
        <v>44197</v>
      </c>
      <c r="C57" s="97">
        <v>44199</v>
      </c>
      <c r="D57" s="58" t="s">
        <v>108</v>
      </c>
      <c r="E57" s="58" t="s">
        <v>95</v>
      </c>
      <c r="F57" s="51" t="s">
        <v>98</v>
      </c>
      <c r="G57" s="51">
        <v>152</v>
      </c>
      <c r="H57" s="51" t="str">
        <f>VLOOKUP(F57,'[1]Данные план (Задание 3)'!$I$5:$J$1297,2,FALSE)</f>
        <v>Голландия</v>
      </c>
    </row>
    <row r="58" spans="1:8" x14ac:dyDescent="0.3">
      <c r="A58" s="99" t="s">
        <v>16</v>
      </c>
      <c r="B58" s="117">
        <v>44197</v>
      </c>
      <c r="C58" s="97">
        <v>44199</v>
      </c>
      <c r="D58" s="58" t="s">
        <v>108</v>
      </c>
      <c r="E58" s="58" t="s">
        <v>80</v>
      </c>
      <c r="F58" s="51" t="s">
        <v>93</v>
      </c>
      <c r="G58" s="51">
        <v>193</v>
      </c>
      <c r="H58" s="51" t="str">
        <f>VLOOKUP(F58,'[1]Данные план (Задание 3)'!$I$5:$J$1297,2,FALSE)</f>
        <v>США</v>
      </c>
    </row>
    <row r="59" spans="1:8" x14ac:dyDescent="0.3">
      <c r="A59" s="99" t="s">
        <v>16</v>
      </c>
      <c r="B59" s="117">
        <v>44197</v>
      </c>
      <c r="C59" s="97">
        <v>44199</v>
      </c>
      <c r="D59" s="58" t="s">
        <v>110</v>
      </c>
      <c r="E59" s="58" t="s">
        <v>80</v>
      </c>
      <c r="F59" s="51" t="s">
        <v>93</v>
      </c>
      <c r="G59" s="51">
        <v>2</v>
      </c>
      <c r="H59" s="51" t="str">
        <f>VLOOKUP(F59,'[1]Данные план (Задание 3)'!$I$5:$J$1297,2,FALSE)</f>
        <v>США</v>
      </c>
    </row>
    <row r="60" spans="1:8" x14ac:dyDescent="0.3">
      <c r="A60" s="99" t="s">
        <v>16</v>
      </c>
      <c r="B60" s="117">
        <v>44197</v>
      </c>
      <c r="C60" s="97">
        <v>44199</v>
      </c>
      <c r="D60" s="58" t="s">
        <v>110</v>
      </c>
      <c r="E60" s="58" t="s">
        <v>80</v>
      </c>
      <c r="F60" s="51" t="s">
        <v>83</v>
      </c>
      <c r="G60" s="51">
        <v>37</v>
      </c>
      <c r="H60" s="51" t="str">
        <f>VLOOKUP(F60,'[1]Данные план (Задание 3)'!$I$5:$J$1297,2,FALSE)</f>
        <v>Шотландия</v>
      </c>
    </row>
    <row r="61" spans="1:8" x14ac:dyDescent="0.3">
      <c r="A61" s="99" t="s">
        <v>16</v>
      </c>
      <c r="B61" s="117">
        <v>44197</v>
      </c>
      <c r="C61" s="97">
        <v>44199</v>
      </c>
      <c r="D61" s="58" t="s">
        <v>108</v>
      </c>
      <c r="E61" s="58" t="s">
        <v>80</v>
      </c>
      <c r="F61" s="51" t="s">
        <v>91</v>
      </c>
      <c r="G61" s="51">
        <v>84</v>
      </c>
      <c r="H61" s="51" t="str">
        <f>VLOOKUP(F61,'[1]Данные план (Задание 3)'!$I$5:$J$1297,2,FALSE)</f>
        <v>США</v>
      </c>
    </row>
    <row r="62" spans="1:8" x14ac:dyDescent="0.3">
      <c r="A62" s="99" t="s">
        <v>16</v>
      </c>
      <c r="B62" s="117">
        <v>44197</v>
      </c>
      <c r="C62" s="97">
        <v>44199</v>
      </c>
      <c r="D62" s="58" t="s">
        <v>107</v>
      </c>
      <c r="E62" s="58" t="s">
        <v>80</v>
      </c>
      <c r="F62" s="51" t="s">
        <v>86</v>
      </c>
      <c r="G62" s="51">
        <v>145</v>
      </c>
      <c r="H62" s="51" t="str">
        <f>VLOOKUP(F62,'[1]Данные план (Задание 3)'!$I$5:$J$1297,2,FALSE)</f>
        <v>Ирландия</v>
      </c>
    </row>
    <row r="63" spans="1:8" x14ac:dyDescent="0.3">
      <c r="A63" s="99" t="s">
        <v>16</v>
      </c>
      <c r="B63" s="117">
        <v>44197</v>
      </c>
      <c r="C63" s="97">
        <v>44199</v>
      </c>
      <c r="D63" s="58" t="s">
        <v>108</v>
      </c>
      <c r="E63" s="58" t="s">
        <v>49</v>
      </c>
      <c r="F63" s="51" t="s">
        <v>53</v>
      </c>
      <c r="G63" s="51">
        <v>74</v>
      </c>
      <c r="H63" s="51" t="str">
        <f>VLOOKUP(F63,'[1]Данные план (Задание 3)'!$I$5:$J$1297,2,FALSE)</f>
        <v>Россия</v>
      </c>
    </row>
    <row r="64" spans="1:8" x14ac:dyDescent="0.3">
      <c r="A64" s="99" t="s">
        <v>16</v>
      </c>
      <c r="B64" s="117">
        <v>44197</v>
      </c>
      <c r="C64" s="97">
        <v>44199</v>
      </c>
      <c r="D64" s="58" t="s">
        <v>48</v>
      </c>
      <c r="E64" s="58" t="s">
        <v>80</v>
      </c>
      <c r="F64" s="51" t="s">
        <v>87</v>
      </c>
      <c r="G64" s="51">
        <v>187</v>
      </c>
      <c r="H64" s="51" t="str">
        <f>VLOOKUP(F64,'[1]Данные план (Задание 3)'!$I$5:$J$1297,2,FALSE)</f>
        <v>Ирландия</v>
      </c>
    </row>
    <row r="65" spans="1:8" x14ac:dyDescent="0.3">
      <c r="A65" s="99" t="s">
        <v>16</v>
      </c>
      <c r="B65" s="117">
        <v>44197</v>
      </c>
      <c r="C65" s="97">
        <v>44199</v>
      </c>
      <c r="D65" s="58" t="s">
        <v>108</v>
      </c>
      <c r="E65" s="58" t="s">
        <v>49</v>
      </c>
      <c r="F65" s="51" t="s">
        <v>66</v>
      </c>
      <c r="G65" s="51">
        <v>1</v>
      </c>
      <c r="H65" s="51" t="str">
        <f>VLOOKUP(F65,'[1]Данные план (Задание 3)'!$I$5:$J$1297,2,FALSE)</f>
        <v>Украина</v>
      </c>
    </row>
    <row r="66" spans="1:8" x14ac:dyDescent="0.3">
      <c r="A66" s="99" t="s">
        <v>16</v>
      </c>
      <c r="B66" s="117">
        <v>44197</v>
      </c>
      <c r="C66" s="97">
        <v>44200</v>
      </c>
      <c r="D66" s="58" t="s">
        <v>107</v>
      </c>
      <c r="E66" s="58" t="s">
        <v>80</v>
      </c>
      <c r="F66" s="51" t="s">
        <v>81</v>
      </c>
      <c r="G66" s="51">
        <v>96</v>
      </c>
      <c r="H66" s="51" t="str">
        <f>VLOOKUP(F66,'[1]Данные план (Задание 3)'!$I$5:$J$1297,2,FALSE)</f>
        <v>Шотландия</v>
      </c>
    </row>
    <row r="67" spans="1:8" x14ac:dyDescent="0.3">
      <c r="A67" s="99" t="s">
        <v>16</v>
      </c>
      <c r="B67" s="117">
        <v>44197</v>
      </c>
      <c r="C67" s="97">
        <v>44200</v>
      </c>
      <c r="D67" s="58" t="s">
        <v>48</v>
      </c>
      <c r="E67" s="58" t="s">
        <v>49</v>
      </c>
      <c r="F67" s="51" t="s">
        <v>64</v>
      </c>
      <c r="G67" s="51">
        <v>139</v>
      </c>
      <c r="H67" s="51" t="str">
        <f>VLOOKUP(F67,'[1]Данные план (Задание 3)'!$I$5:$J$1297,2,FALSE)</f>
        <v>Украина</v>
      </c>
    </row>
    <row r="68" spans="1:8" x14ac:dyDescent="0.3">
      <c r="A68" s="99" t="s">
        <v>16</v>
      </c>
      <c r="B68" s="117">
        <v>44197</v>
      </c>
      <c r="C68" s="97">
        <v>44200</v>
      </c>
      <c r="D68" s="58" t="s">
        <v>110</v>
      </c>
      <c r="E68" s="58" t="s">
        <v>70</v>
      </c>
      <c r="F68" s="51" t="s">
        <v>71</v>
      </c>
      <c r="G68" s="51">
        <v>195</v>
      </c>
      <c r="H68" s="51" t="str">
        <f>VLOOKUP(F68,'[1]Данные план (Задание 3)'!$I$5:$J$1297,2,FALSE)</f>
        <v>Франция</v>
      </c>
    </row>
    <row r="69" spans="1:8" x14ac:dyDescent="0.3">
      <c r="A69" s="99" t="s">
        <v>16</v>
      </c>
      <c r="B69" s="117">
        <v>44197</v>
      </c>
      <c r="C69" s="97">
        <v>44200</v>
      </c>
      <c r="D69" s="58" t="s">
        <v>48</v>
      </c>
      <c r="E69" s="58" t="s">
        <v>95</v>
      </c>
      <c r="F69" s="51" t="s">
        <v>96</v>
      </c>
      <c r="G69" s="51">
        <v>23</v>
      </c>
      <c r="H69" s="51" t="str">
        <f>VLOOKUP(F69,'[1]Данные план (Задание 3)'!$I$5:$J$1297,2,FALSE)</f>
        <v>Голландия</v>
      </c>
    </row>
    <row r="70" spans="1:8" x14ac:dyDescent="0.3">
      <c r="A70" s="99" t="s">
        <v>16</v>
      </c>
      <c r="B70" s="117">
        <v>44197</v>
      </c>
      <c r="C70" s="97">
        <v>44200</v>
      </c>
      <c r="D70" s="58" t="s">
        <v>48</v>
      </c>
      <c r="E70" s="58" t="s">
        <v>70</v>
      </c>
      <c r="F70" s="51" t="s">
        <v>62</v>
      </c>
      <c r="G70" s="51">
        <v>156</v>
      </c>
      <c r="H70" s="51" t="str">
        <f>VLOOKUP(F70,'[1]Данные план (Задание 3)'!$I$5:$J$1297,2,FALSE)</f>
        <v>Армения</v>
      </c>
    </row>
    <row r="71" spans="1:8" x14ac:dyDescent="0.3">
      <c r="A71" s="99" t="s">
        <v>16</v>
      </c>
      <c r="B71" s="117">
        <v>44197</v>
      </c>
      <c r="C71" s="97">
        <v>44200</v>
      </c>
      <c r="D71" s="58" t="s">
        <v>107</v>
      </c>
      <c r="E71" s="58" t="s">
        <v>70</v>
      </c>
      <c r="F71" s="51" t="s">
        <v>77</v>
      </c>
      <c r="G71" s="51">
        <v>85</v>
      </c>
      <c r="H71" s="51" t="str">
        <f>VLOOKUP(F71,'[1]Данные план (Задание 3)'!$I$5:$J$1297,2,FALSE)</f>
        <v>Россия</v>
      </c>
    </row>
    <row r="72" spans="1:8" x14ac:dyDescent="0.3">
      <c r="A72" s="99" t="s">
        <v>16</v>
      </c>
      <c r="B72" s="117">
        <v>44197</v>
      </c>
      <c r="C72" s="97">
        <v>44200</v>
      </c>
      <c r="D72" s="58" t="s">
        <v>108</v>
      </c>
      <c r="E72" s="58" t="s">
        <v>49</v>
      </c>
      <c r="F72" s="51" t="s">
        <v>63</v>
      </c>
      <c r="G72" s="51">
        <v>193</v>
      </c>
      <c r="H72" s="51" t="str">
        <f>VLOOKUP(F72,'[1]Данные план (Задание 3)'!$I$5:$J$1297,2,FALSE)</f>
        <v>Швеция</v>
      </c>
    </row>
    <row r="73" spans="1:8" x14ac:dyDescent="0.3">
      <c r="A73" s="99" t="s">
        <v>16</v>
      </c>
      <c r="B73" s="117">
        <v>44197</v>
      </c>
      <c r="C73" s="97">
        <v>44200</v>
      </c>
      <c r="D73" s="58" t="s">
        <v>108</v>
      </c>
      <c r="E73" s="58" t="s">
        <v>70</v>
      </c>
      <c r="F73" s="51" t="s">
        <v>76</v>
      </c>
      <c r="G73" s="51">
        <v>57</v>
      </c>
      <c r="H73" s="51" t="str">
        <f>VLOOKUP(F73,'[1]Данные план (Задание 3)'!$I$5:$J$1297,2,FALSE)</f>
        <v>Россия</v>
      </c>
    </row>
    <row r="74" spans="1:8" x14ac:dyDescent="0.3">
      <c r="A74" s="99" t="s">
        <v>16</v>
      </c>
      <c r="B74" s="117">
        <v>44197</v>
      </c>
      <c r="C74" s="97">
        <v>44200</v>
      </c>
      <c r="D74" s="58" t="s">
        <v>110</v>
      </c>
      <c r="E74" s="58" t="s">
        <v>80</v>
      </c>
      <c r="F74" s="51" t="s">
        <v>87</v>
      </c>
      <c r="G74" s="51">
        <v>86</v>
      </c>
      <c r="H74" s="51" t="str">
        <f>VLOOKUP(F74,'[1]Данные план (Задание 3)'!$I$5:$J$1297,2,FALSE)</f>
        <v>Ирландия</v>
      </c>
    </row>
    <row r="75" spans="1:8" x14ac:dyDescent="0.3">
      <c r="A75" s="99" t="s">
        <v>16</v>
      </c>
      <c r="B75" s="117">
        <v>44197</v>
      </c>
      <c r="C75" s="97">
        <v>44200</v>
      </c>
      <c r="D75" s="58" t="s">
        <v>48</v>
      </c>
      <c r="E75" s="58" t="s">
        <v>95</v>
      </c>
      <c r="F75" s="51" t="s">
        <v>106</v>
      </c>
      <c r="G75" s="51">
        <v>55</v>
      </c>
      <c r="H75" s="51" t="str">
        <f>VLOOKUP(F75,'[1]Данные план (Задание 3)'!$I$5:$J$1297,2,FALSE)</f>
        <v>Италия</v>
      </c>
    </row>
    <row r="76" spans="1:8" x14ac:dyDescent="0.3">
      <c r="A76" s="99" t="s">
        <v>16</v>
      </c>
      <c r="B76" s="117">
        <v>44197</v>
      </c>
      <c r="C76" s="97">
        <v>44200</v>
      </c>
      <c r="D76" s="58" t="s">
        <v>107</v>
      </c>
      <c r="E76" s="58" t="s">
        <v>80</v>
      </c>
      <c r="F76" s="51" t="s">
        <v>86</v>
      </c>
      <c r="G76" s="51">
        <v>18</v>
      </c>
      <c r="H76" s="51" t="str">
        <f>VLOOKUP(F76,'[1]Данные план (Задание 3)'!$I$5:$J$1297,2,FALSE)</f>
        <v>Ирландия</v>
      </c>
    </row>
    <row r="77" spans="1:8" x14ac:dyDescent="0.3">
      <c r="A77" s="99" t="s">
        <v>16</v>
      </c>
      <c r="B77" s="117">
        <v>44197</v>
      </c>
      <c r="C77" s="97">
        <v>44200</v>
      </c>
      <c r="D77" s="58" t="s">
        <v>110</v>
      </c>
      <c r="E77" s="58" t="s">
        <v>80</v>
      </c>
      <c r="F77" s="51" t="s">
        <v>93</v>
      </c>
      <c r="G77" s="51">
        <v>35</v>
      </c>
      <c r="H77" s="51" t="str">
        <f>VLOOKUP(F77,'[1]Данные план (Задание 3)'!$I$5:$J$1297,2,FALSE)</f>
        <v>США</v>
      </c>
    </row>
    <row r="78" spans="1:8" x14ac:dyDescent="0.3">
      <c r="A78" s="99" t="s">
        <v>16</v>
      </c>
      <c r="B78" s="117">
        <v>44197</v>
      </c>
      <c r="C78" s="97">
        <v>44201</v>
      </c>
      <c r="D78" s="58" t="s">
        <v>107</v>
      </c>
      <c r="E78" s="58" t="s">
        <v>80</v>
      </c>
      <c r="F78" s="51" t="s">
        <v>94</v>
      </c>
      <c r="G78" s="51">
        <v>26</v>
      </c>
      <c r="H78" s="51" t="str">
        <f>VLOOKUP(F78,'[1]Данные план (Задание 3)'!$I$5:$J$1297,2,FALSE)</f>
        <v>США</v>
      </c>
    </row>
    <row r="79" spans="1:8" x14ac:dyDescent="0.3">
      <c r="A79" s="99" t="s">
        <v>16</v>
      </c>
      <c r="B79" s="117">
        <v>44197</v>
      </c>
      <c r="C79" s="97">
        <v>44201</v>
      </c>
      <c r="D79" s="58" t="s">
        <v>107</v>
      </c>
      <c r="E79" s="58" t="s">
        <v>80</v>
      </c>
      <c r="F79" s="51" t="s">
        <v>84</v>
      </c>
      <c r="G79" s="51">
        <v>39</v>
      </c>
      <c r="H79" s="51" t="str">
        <f>VLOOKUP(F79,'[1]Данные план (Задание 3)'!$I$5:$J$1297,2,FALSE)</f>
        <v>Шотландия</v>
      </c>
    </row>
    <row r="80" spans="1:8" x14ac:dyDescent="0.3">
      <c r="A80" s="99" t="s">
        <v>16</v>
      </c>
      <c r="B80" s="117">
        <v>44197</v>
      </c>
      <c r="C80" s="97">
        <v>44201</v>
      </c>
      <c r="D80" s="58" t="s">
        <v>107</v>
      </c>
      <c r="E80" s="58" t="s">
        <v>80</v>
      </c>
      <c r="F80" s="51" t="s">
        <v>93</v>
      </c>
      <c r="G80" s="51">
        <v>138</v>
      </c>
      <c r="H80" s="51" t="str">
        <f>VLOOKUP(F80,'[1]Данные план (Задание 3)'!$I$5:$J$1297,2,FALSE)</f>
        <v>США</v>
      </c>
    </row>
    <row r="81" spans="1:8" x14ac:dyDescent="0.3">
      <c r="A81" s="99" t="s">
        <v>16</v>
      </c>
      <c r="B81" s="117">
        <v>44197</v>
      </c>
      <c r="C81" s="97">
        <v>44201</v>
      </c>
      <c r="D81" s="58" t="s">
        <v>110</v>
      </c>
      <c r="E81" s="58" t="s">
        <v>80</v>
      </c>
      <c r="F81" s="51" t="s">
        <v>92</v>
      </c>
      <c r="G81" s="51">
        <v>166</v>
      </c>
      <c r="H81" s="51" t="str">
        <f>VLOOKUP(F81,'[1]Данные план (Задание 3)'!$I$5:$J$1297,2,FALSE)</f>
        <v>США</v>
      </c>
    </row>
    <row r="82" spans="1:8" x14ac:dyDescent="0.3">
      <c r="A82" s="99" t="s">
        <v>16</v>
      </c>
      <c r="B82" s="117">
        <v>44197</v>
      </c>
      <c r="C82" s="97">
        <v>44201</v>
      </c>
      <c r="D82" s="58" t="s">
        <v>108</v>
      </c>
      <c r="E82" s="58" t="s">
        <v>70</v>
      </c>
      <c r="F82" s="51" t="s">
        <v>74</v>
      </c>
      <c r="G82" s="51">
        <v>106</v>
      </c>
      <c r="H82" s="51" t="str">
        <f>VLOOKUP(F82,'[1]Данные план (Задание 3)'!$I$5:$J$1297,2,FALSE)</f>
        <v>Франция</v>
      </c>
    </row>
    <row r="83" spans="1:8" x14ac:dyDescent="0.3">
      <c r="A83" s="99" t="s">
        <v>16</v>
      </c>
      <c r="B83" s="117">
        <v>44197</v>
      </c>
      <c r="C83" s="97">
        <v>44201</v>
      </c>
      <c r="D83" s="58" t="s">
        <v>108</v>
      </c>
      <c r="E83" s="58" t="s">
        <v>49</v>
      </c>
      <c r="F83" s="51" t="s">
        <v>61</v>
      </c>
      <c r="G83" s="51">
        <v>181</v>
      </c>
      <c r="H83" s="51" t="str">
        <f>VLOOKUP(F83,'[1]Данные план (Задание 3)'!$I$5:$J$1297,2,FALSE)</f>
        <v>Россия</v>
      </c>
    </row>
    <row r="84" spans="1:8" x14ac:dyDescent="0.3">
      <c r="A84" s="99" t="s">
        <v>16</v>
      </c>
      <c r="B84" s="117">
        <v>44197</v>
      </c>
      <c r="C84" s="97">
        <v>44201</v>
      </c>
      <c r="D84" s="58" t="s">
        <v>110</v>
      </c>
      <c r="E84" s="58" t="s">
        <v>80</v>
      </c>
      <c r="F84" s="51" t="s">
        <v>81</v>
      </c>
      <c r="G84" s="51">
        <v>37</v>
      </c>
      <c r="H84" s="51" t="str">
        <f>VLOOKUP(F84,'[1]Данные план (Задание 3)'!$I$5:$J$1297,2,FALSE)</f>
        <v>Шотландия</v>
      </c>
    </row>
    <row r="85" spans="1:8" x14ac:dyDescent="0.3">
      <c r="A85" s="99" t="s">
        <v>16</v>
      </c>
      <c r="B85" s="117">
        <v>44197</v>
      </c>
      <c r="C85" s="97">
        <v>44201</v>
      </c>
      <c r="D85" s="58" t="s">
        <v>107</v>
      </c>
      <c r="E85" s="58" t="s">
        <v>80</v>
      </c>
      <c r="F85" s="51" t="s">
        <v>94</v>
      </c>
      <c r="G85" s="51">
        <v>21</v>
      </c>
      <c r="H85" s="51" t="str">
        <f>VLOOKUP(F85,'[1]Данные план (Задание 3)'!$I$5:$J$1297,2,FALSE)</f>
        <v>США</v>
      </c>
    </row>
    <row r="86" spans="1:8" x14ac:dyDescent="0.3">
      <c r="A86" s="99" t="s">
        <v>16</v>
      </c>
      <c r="B86" s="117">
        <v>44197</v>
      </c>
      <c r="C86" s="97">
        <v>44201</v>
      </c>
      <c r="D86" s="58" t="s">
        <v>48</v>
      </c>
      <c r="E86" s="58" t="s">
        <v>80</v>
      </c>
      <c r="F86" s="51" t="s">
        <v>90</v>
      </c>
      <c r="G86" s="51">
        <v>168</v>
      </c>
      <c r="H86" s="51" t="str">
        <f>VLOOKUP(F86,'[1]Данные план (Задание 3)'!$I$5:$J$1297,2,FALSE)</f>
        <v>США</v>
      </c>
    </row>
    <row r="87" spans="1:8" x14ac:dyDescent="0.3">
      <c r="A87" s="99" t="s">
        <v>16</v>
      </c>
      <c r="B87" s="117">
        <v>44197</v>
      </c>
      <c r="C87" s="97">
        <v>44201</v>
      </c>
      <c r="D87" s="58" t="s">
        <v>110</v>
      </c>
      <c r="E87" s="58" t="s">
        <v>95</v>
      </c>
      <c r="F87" s="51" t="s">
        <v>106</v>
      </c>
      <c r="G87" s="51">
        <v>199</v>
      </c>
      <c r="H87" s="51" t="str">
        <f>VLOOKUP(F87,'[1]Данные план (Задание 3)'!$I$5:$J$1297,2,FALSE)</f>
        <v>Италия</v>
      </c>
    </row>
    <row r="88" spans="1:8" x14ac:dyDescent="0.3">
      <c r="A88" s="99" t="s">
        <v>16</v>
      </c>
      <c r="B88" s="117">
        <v>44197</v>
      </c>
      <c r="C88" s="97">
        <v>44201</v>
      </c>
      <c r="D88" s="58" t="s">
        <v>108</v>
      </c>
      <c r="E88" s="58" t="s">
        <v>80</v>
      </c>
      <c r="F88" s="51" t="s">
        <v>94</v>
      </c>
      <c r="G88" s="51">
        <v>68</v>
      </c>
      <c r="H88" s="51" t="str">
        <f>VLOOKUP(F88,'[1]Данные план (Задание 3)'!$I$5:$J$1297,2,FALSE)</f>
        <v>США</v>
      </c>
    </row>
    <row r="89" spans="1:8" x14ac:dyDescent="0.3">
      <c r="A89" s="99" t="s">
        <v>16</v>
      </c>
      <c r="B89" s="117">
        <v>44197</v>
      </c>
      <c r="C89" s="97">
        <v>44201</v>
      </c>
      <c r="D89" s="58" t="s">
        <v>107</v>
      </c>
      <c r="E89" s="58" t="s">
        <v>70</v>
      </c>
      <c r="F89" s="51" t="s">
        <v>58</v>
      </c>
      <c r="G89" s="51">
        <v>128</v>
      </c>
      <c r="H89" s="51" t="str">
        <f>VLOOKUP(F89,'[1]Данные план (Задание 3)'!$I$5:$J$1297,2,FALSE)</f>
        <v>Армения</v>
      </c>
    </row>
    <row r="90" spans="1:8" x14ac:dyDescent="0.3">
      <c r="A90" s="99" t="s">
        <v>16</v>
      </c>
      <c r="B90" s="117">
        <v>44197</v>
      </c>
      <c r="C90" s="97">
        <v>44201</v>
      </c>
      <c r="D90" s="58" t="s">
        <v>48</v>
      </c>
      <c r="E90" s="58" t="s">
        <v>49</v>
      </c>
      <c r="F90" s="51" t="s">
        <v>69</v>
      </c>
      <c r="G90" s="51">
        <v>177</v>
      </c>
      <c r="H90" s="51" t="str">
        <f>VLOOKUP(F90,'[1]Данные план (Задание 3)'!$I$5:$J$1297,2,FALSE)</f>
        <v>Украина</v>
      </c>
    </row>
    <row r="91" spans="1:8" x14ac:dyDescent="0.3">
      <c r="A91" s="99" t="s">
        <v>16</v>
      </c>
      <c r="B91" s="117">
        <v>44197</v>
      </c>
      <c r="C91" s="97">
        <v>44201</v>
      </c>
      <c r="D91" s="58" t="s">
        <v>108</v>
      </c>
      <c r="E91" s="58" t="s">
        <v>70</v>
      </c>
      <c r="F91" s="51" t="s">
        <v>76</v>
      </c>
      <c r="G91" s="51">
        <v>144</v>
      </c>
      <c r="H91" s="51" t="str">
        <f>VLOOKUP(F91,'[1]Данные план (Задание 3)'!$I$5:$J$1297,2,FALSE)</f>
        <v>Россия</v>
      </c>
    </row>
    <row r="92" spans="1:8" x14ac:dyDescent="0.3">
      <c r="A92" s="99" t="s">
        <v>16</v>
      </c>
      <c r="B92" s="117">
        <v>44197</v>
      </c>
      <c r="C92" s="97">
        <v>44201</v>
      </c>
      <c r="D92" s="58" t="s">
        <v>110</v>
      </c>
      <c r="E92" s="58" t="s">
        <v>70</v>
      </c>
      <c r="F92" s="51" t="s">
        <v>56</v>
      </c>
      <c r="G92" s="51">
        <v>138</v>
      </c>
      <c r="H92" s="51" t="str">
        <f>VLOOKUP(F92,'[1]Данные план (Задание 3)'!$I$5:$J$1297,2,FALSE)</f>
        <v>Армения</v>
      </c>
    </row>
    <row r="93" spans="1:8" x14ac:dyDescent="0.3">
      <c r="A93" s="99" t="s">
        <v>16</v>
      </c>
      <c r="B93" s="117">
        <v>44197</v>
      </c>
      <c r="C93" s="97">
        <v>44201</v>
      </c>
      <c r="D93" s="58" t="s">
        <v>48</v>
      </c>
      <c r="E93" s="58" t="s">
        <v>95</v>
      </c>
      <c r="F93" s="51" t="s">
        <v>106</v>
      </c>
      <c r="G93" s="51">
        <v>67</v>
      </c>
      <c r="H93" s="51" t="str">
        <f>VLOOKUP(F93,'[1]Данные план (Задание 3)'!$I$5:$J$1297,2,FALSE)</f>
        <v>Италия</v>
      </c>
    </row>
    <row r="94" spans="1:8" x14ac:dyDescent="0.3">
      <c r="A94" s="99" t="s">
        <v>16</v>
      </c>
      <c r="B94" s="117">
        <v>44197</v>
      </c>
      <c r="C94" s="97">
        <v>44201</v>
      </c>
      <c r="D94" s="58" t="s">
        <v>107</v>
      </c>
      <c r="E94" s="58" t="s">
        <v>70</v>
      </c>
      <c r="F94" s="51" t="s">
        <v>76</v>
      </c>
      <c r="G94" s="51">
        <v>179</v>
      </c>
      <c r="H94" s="51" t="str">
        <f>VLOOKUP(F94,'[1]Данные план (Задание 3)'!$I$5:$J$1297,2,FALSE)</f>
        <v>Россия</v>
      </c>
    </row>
    <row r="95" spans="1:8" x14ac:dyDescent="0.3">
      <c r="A95" s="99" t="s">
        <v>16</v>
      </c>
      <c r="B95" s="117">
        <v>44197</v>
      </c>
      <c r="C95" s="97">
        <v>44202</v>
      </c>
      <c r="D95" s="58" t="s">
        <v>108</v>
      </c>
      <c r="E95" s="58" t="s">
        <v>95</v>
      </c>
      <c r="F95" s="51" t="s">
        <v>96</v>
      </c>
      <c r="G95" s="51">
        <v>123</v>
      </c>
      <c r="H95" s="51" t="str">
        <f>VLOOKUP(F95,'[1]Данные план (Задание 3)'!$I$5:$J$1297,2,FALSE)</f>
        <v>Голландия</v>
      </c>
    </row>
    <row r="96" spans="1:8" x14ac:dyDescent="0.3">
      <c r="A96" s="99" t="s">
        <v>16</v>
      </c>
      <c r="B96" s="117">
        <v>44197</v>
      </c>
      <c r="C96" s="97">
        <v>44202</v>
      </c>
      <c r="D96" s="58" t="s">
        <v>108</v>
      </c>
      <c r="E96" s="58" t="s">
        <v>70</v>
      </c>
      <c r="F96" s="51" t="s">
        <v>62</v>
      </c>
      <c r="G96" s="51">
        <v>170</v>
      </c>
      <c r="H96" s="51" t="str">
        <f>VLOOKUP(F96,'[1]Данные план (Задание 3)'!$I$5:$J$1297,2,FALSE)</f>
        <v>Армения</v>
      </c>
    </row>
    <row r="97" spans="1:8" x14ac:dyDescent="0.3">
      <c r="A97" s="99" t="s">
        <v>16</v>
      </c>
      <c r="B97" s="117">
        <v>44197</v>
      </c>
      <c r="C97" s="97">
        <v>44202</v>
      </c>
      <c r="D97" s="58" t="s">
        <v>48</v>
      </c>
      <c r="E97" s="58" t="s">
        <v>70</v>
      </c>
      <c r="F97" s="51" t="s">
        <v>78</v>
      </c>
      <c r="G97" s="51">
        <v>154</v>
      </c>
      <c r="H97" s="51" t="str">
        <f>VLOOKUP(F97,'[1]Данные план (Задание 3)'!$I$5:$J$1297,2,FALSE)</f>
        <v>Россия</v>
      </c>
    </row>
    <row r="98" spans="1:8" x14ac:dyDescent="0.3">
      <c r="A98" s="99" t="s">
        <v>16</v>
      </c>
      <c r="B98" s="117">
        <v>44197</v>
      </c>
      <c r="C98" s="97">
        <v>44202</v>
      </c>
      <c r="D98" s="58" t="s">
        <v>108</v>
      </c>
      <c r="E98" s="58" t="s">
        <v>49</v>
      </c>
      <c r="F98" s="51" t="s">
        <v>55</v>
      </c>
      <c r="G98" s="51">
        <v>196</v>
      </c>
      <c r="H98" s="51" t="str">
        <f>VLOOKUP(F98,'[1]Данные план (Задание 3)'!$I$5:$J$1297,2,FALSE)</f>
        <v>Россия</v>
      </c>
    </row>
    <row r="99" spans="1:8" x14ac:dyDescent="0.3">
      <c r="A99" s="99" t="s">
        <v>16</v>
      </c>
      <c r="B99" s="117">
        <v>44197</v>
      </c>
      <c r="C99" s="97">
        <v>44202</v>
      </c>
      <c r="D99" s="58" t="s">
        <v>107</v>
      </c>
      <c r="E99" s="58" t="s">
        <v>70</v>
      </c>
      <c r="F99" s="51" t="s">
        <v>56</v>
      </c>
      <c r="G99" s="51">
        <v>137</v>
      </c>
      <c r="H99" s="51" t="str">
        <f>VLOOKUP(F99,'[1]Данные план (Задание 3)'!$I$5:$J$1297,2,FALSE)</f>
        <v>Армения</v>
      </c>
    </row>
    <row r="100" spans="1:8" x14ac:dyDescent="0.3">
      <c r="A100" s="99" t="s">
        <v>16</v>
      </c>
      <c r="B100" s="117">
        <v>44197</v>
      </c>
      <c r="C100" s="97">
        <v>44202</v>
      </c>
      <c r="D100" s="58" t="s">
        <v>107</v>
      </c>
      <c r="E100" s="58" t="s">
        <v>70</v>
      </c>
      <c r="F100" s="51" t="s">
        <v>58</v>
      </c>
      <c r="G100" s="51">
        <v>19</v>
      </c>
      <c r="H100" s="51" t="str">
        <f>VLOOKUP(F100,'[1]Данные план (Задание 3)'!$I$5:$J$1297,2,FALSE)</f>
        <v>Армения</v>
      </c>
    </row>
    <row r="101" spans="1:8" x14ac:dyDescent="0.3">
      <c r="A101" s="99" t="s">
        <v>16</v>
      </c>
      <c r="B101" s="117">
        <v>44197</v>
      </c>
      <c r="C101" s="97">
        <v>44202</v>
      </c>
      <c r="D101" s="58" t="s">
        <v>110</v>
      </c>
      <c r="E101" s="58" t="s">
        <v>95</v>
      </c>
      <c r="F101" s="51" t="s">
        <v>106</v>
      </c>
      <c r="G101" s="51">
        <v>170</v>
      </c>
      <c r="H101" s="51" t="str">
        <f>VLOOKUP(F101,'[1]Данные план (Задание 3)'!$I$5:$J$1297,2,FALSE)</f>
        <v>Италия</v>
      </c>
    </row>
    <row r="102" spans="1:8" x14ac:dyDescent="0.3">
      <c r="A102" s="99" t="s">
        <v>16</v>
      </c>
      <c r="B102" s="117">
        <v>44197</v>
      </c>
      <c r="C102" s="97">
        <v>44202</v>
      </c>
      <c r="D102" s="58" t="s">
        <v>48</v>
      </c>
      <c r="E102" s="58" t="s">
        <v>70</v>
      </c>
      <c r="F102" s="51" t="s">
        <v>60</v>
      </c>
      <c r="G102" s="51">
        <v>191</v>
      </c>
      <c r="H102" s="51" t="str">
        <f>VLOOKUP(F102,'[1]Данные план (Задание 3)'!$I$5:$J$1297,2,FALSE)</f>
        <v>Армения</v>
      </c>
    </row>
    <row r="103" spans="1:8" x14ac:dyDescent="0.3">
      <c r="A103" s="99" t="s">
        <v>16</v>
      </c>
      <c r="B103" s="117">
        <v>44197</v>
      </c>
      <c r="C103" s="97">
        <v>44202</v>
      </c>
      <c r="D103" s="58" t="s">
        <v>108</v>
      </c>
      <c r="E103" s="58" t="s">
        <v>80</v>
      </c>
      <c r="F103" s="51" t="s">
        <v>90</v>
      </c>
      <c r="G103" s="51">
        <v>9</v>
      </c>
      <c r="H103" s="51" t="str">
        <f>VLOOKUP(F103,'[1]Данные план (Задание 3)'!$I$5:$J$1297,2,FALSE)</f>
        <v>США</v>
      </c>
    </row>
    <row r="104" spans="1:8" x14ac:dyDescent="0.3">
      <c r="A104" s="99" t="s">
        <v>16</v>
      </c>
      <c r="B104" s="117">
        <v>44197</v>
      </c>
      <c r="C104" s="97">
        <v>44202</v>
      </c>
      <c r="D104" s="58" t="s">
        <v>110</v>
      </c>
      <c r="E104" s="58" t="s">
        <v>80</v>
      </c>
      <c r="F104" s="51" t="s">
        <v>92</v>
      </c>
      <c r="G104" s="51">
        <v>76</v>
      </c>
      <c r="H104" s="51" t="str">
        <f>VLOOKUP(F104,'[1]Данные план (Задание 3)'!$I$5:$J$1297,2,FALSE)</f>
        <v>США</v>
      </c>
    </row>
    <row r="105" spans="1:8" x14ac:dyDescent="0.3">
      <c r="A105" s="99" t="s">
        <v>16</v>
      </c>
      <c r="B105" s="117">
        <v>44197</v>
      </c>
      <c r="C105" s="97">
        <v>44202</v>
      </c>
      <c r="D105" s="58" t="s">
        <v>48</v>
      </c>
      <c r="E105" s="58" t="s">
        <v>95</v>
      </c>
      <c r="F105" s="51" t="s">
        <v>103</v>
      </c>
      <c r="G105" s="51">
        <v>132</v>
      </c>
      <c r="H105" s="51" t="str">
        <f>VLOOKUP(F105,'[1]Данные план (Задание 3)'!$I$5:$J$1297,2,FALSE)</f>
        <v>Италия</v>
      </c>
    </row>
    <row r="106" spans="1:8" x14ac:dyDescent="0.3">
      <c r="A106" s="99" t="s">
        <v>16</v>
      </c>
      <c r="B106" s="117">
        <v>44197</v>
      </c>
      <c r="C106" s="97">
        <v>44202</v>
      </c>
      <c r="D106" s="58" t="s">
        <v>108</v>
      </c>
      <c r="E106" s="58" t="s">
        <v>80</v>
      </c>
      <c r="F106" s="51" t="s">
        <v>92</v>
      </c>
      <c r="G106" s="51">
        <v>136</v>
      </c>
      <c r="H106" s="51" t="str">
        <f>VLOOKUP(F106,'[1]Данные план (Задание 3)'!$I$5:$J$1297,2,FALSE)</f>
        <v>США</v>
      </c>
    </row>
    <row r="107" spans="1:8" x14ac:dyDescent="0.3">
      <c r="A107" s="99" t="s">
        <v>16</v>
      </c>
      <c r="B107" s="117">
        <v>44197</v>
      </c>
      <c r="C107" s="97">
        <v>44202</v>
      </c>
      <c r="D107" s="58" t="s">
        <v>108</v>
      </c>
      <c r="E107" s="58" t="s">
        <v>95</v>
      </c>
      <c r="F107" s="51" t="s">
        <v>101</v>
      </c>
      <c r="G107" s="51">
        <v>106</v>
      </c>
      <c r="H107" s="51" t="str">
        <f>VLOOKUP(F107,'[1]Данные план (Задание 3)'!$I$5:$J$1297,2,FALSE)</f>
        <v>Великобритания</v>
      </c>
    </row>
    <row r="108" spans="1:8" x14ac:dyDescent="0.3">
      <c r="A108" s="99" t="s">
        <v>16</v>
      </c>
      <c r="B108" s="117">
        <v>44197</v>
      </c>
      <c r="C108" s="97">
        <v>44202</v>
      </c>
      <c r="D108" s="58" t="s">
        <v>107</v>
      </c>
      <c r="E108" s="58" t="s">
        <v>70</v>
      </c>
      <c r="F108" s="51" t="s">
        <v>72</v>
      </c>
      <c r="G108" s="51">
        <v>86</v>
      </c>
      <c r="H108" s="51" t="str">
        <f>VLOOKUP(F108,'[1]Данные план (Задание 3)'!$I$5:$J$1297,2,FALSE)</f>
        <v>Франция</v>
      </c>
    </row>
    <row r="109" spans="1:8" x14ac:dyDescent="0.3">
      <c r="A109" s="99" t="s">
        <v>16</v>
      </c>
      <c r="B109" s="117">
        <v>44197</v>
      </c>
      <c r="C109" s="97">
        <v>44202</v>
      </c>
      <c r="D109" s="58" t="s">
        <v>110</v>
      </c>
      <c r="E109" s="58" t="s">
        <v>80</v>
      </c>
      <c r="F109" s="51" t="s">
        <v>84</v>
      </c>
      <c r="G109" s="51">
        <v>91</v>
      </c>
      <c r="H109" s="51" t="str">
        <f>VLOOKUP(F109,'[1]Данные план (Задание 3)'!$I$5:$J$1297,2,FALSE)</f>
        <v>Шотландия</v>
      </c>
    </row>
    <row r="110" spans="1:8" x14ac:dyDescent="0.3">
      <c r="A110" s="99" t="s">
        <v>16</v>
      </c>
      <c r="B110" s="117">
        <v>44197</v>
      </c>
      <c r="C110" s="97">
        <v>44202</v>
      </c>
      <c r="D110" s="58" t="s">
        <v>110</v>
      </c>
      <c r="E110" s="58" t="s">
        <v>70</v>
      </c>
      <c r="F110" s="51" t="s">
        <v>62</v>
      </c>
      <c r="G110" s="51">
        <v>33</v>
      </c>
      <c r="H110" s="51" t="str">
        <f>VLOOKUP(F110,'[1]Данные план (Задание 3)'!$I$5:$J$1297,2,FALSE)</f>
        <v>Армения</v>
      </c>
    </row>
    <row r="111" spans="1:8" x14ac:dyDescent="0.3">
      <c r="A111" s="99" t="s">
        <v>16</v>
      </c>
      <c r="B111" s="117">
        <v>44197</v>
      </c>
      <c r="C111" s="97">
        <v>44202</v>
      </c>
      <c r="D111" s="58" t="s">
        <v>48</v>
      </c>
      <c r="E111" s="58" t="s">
        <v>80</v>
      </c>
      <c r="F111" s="51" t="s">
        <v>92</v>
      </c>
      <c r="G111" s="51">
        <v>116</v>
      </c>
      <c r="H111" s="51" t="str">
        <f>VLOOKUP(F111,'[1]Данные план (Задание 3)'!$I$5:$J$1297,2,FALSE)</f>
        <v>США</v>
      </c>
    </row>
    <row r="112" spans="1:8" x14ac:dyDescent="0.3">
      <c r="A112" s="99" t="s">
        <v>16</v>
      </c>
      <c r="B112" s="117">
        <v>44197</v>
      </c>
      <c r="C112" s="97">
        <v>44203</v>
      </c>
      <c r="D112" s="58" t="s">
        <v>107</v>
      </c>
      <c r="E112" s="58" t="s">
        <v>70</v>
      </c>
      <c r="F112" s="51" t="s">
        <v>76</v>
      </c>
      <c r="G112" s="51">
        <v>96</v>
      </c>
      <c r="H112" s="51" t="str">
        <f>VLOOKUP(F112,'[1]Данные план (Задание 3)'!$I$5:$J$1297,2,FALSE)</f>
        <v>Россия</v>
      </c>
    </row>
    <row r="113" spans="1:8" x14ac:dyDescent="0.3">
      <c r="A113" s="99" t="s">
        <v>16</v>
      </c>
      <c r="B113" s="117">
        <v>44197</v>
      </c>
      <c r="C113" s="97">
        <v>44203</v>
      </c>
      <c r="D113" s="58" t="s">
        <v>48</v>
      </c>
      <c r="E113" s="58" t="s">
        <v>80</v>
      </c>
      <c r="F113" s="51" t="s">
        <v>84</v>
      </c>
      <c r="G113" s="51">
        <v>159</v>
      </c>
      <c r="H113" s="51" t="str">
        <f>VLOOKUP(F113,'[1]Данные план (Задание 3)'!$I$5:$J$1297,2,FALSE)</f>
        <v>Шотландия</v>
      </c>
    </row>
    <row r="114" spans="1:8" x14ac:dyDescent="0.3">
      <c r="A114" s="99" t="s">
        <v>16</v>
      </c>
      <c r="B114" s="117">
        <v>44197</v>
      </c>
      <c r="C114" s="97">
        <v>44203</v>
      </c>
      <c r="D114" s="58" t="s">
        <v>48</v>
      </c>
      <c r="E114" s="58" t="s">
        <v>80</v>
      </c>
      <c r="F114" s="51" t="s">
        <v>94</v>
      </c>
      <c r="G114" s="51">
        <v>173</v>
      </c>
      <c r="H114" s="51" t="str">
        <f>VLOOKUP(F114,'[1]Данные план (Задание 3)'!$I$5:$J$1297,2,FALSE)</f>
        <v>США</v>
      </c>
    </row>
    <row r="115" spans="1:8" x14ac:dyDescent="0.3">
      <c r="A115" s="99" t="s">
        <v>16</v>
      </c>
      <c r="B115" s="117">
        <v>44197</v>
      </c>
      <c r="C115" s="97">
        <v>44203</v>
      </c>
      <c r="D115" s="58" t="s">
        <v>48</v>
      </c>
      <c r="E115" s="58" t="s">
        <v>80</v>
      </c>
      <c r="F115" s="51" t="s">
        <v>82</v>
      </c>
      <c r="G115" s="51">
        <v>117</v>
      </c>
      <c r="H115" s="51" t="str">
        <f>VLOOKUP(F115,'[1]Данные план (Задание 3)'!$I$5:$J$1297,2,FALSE)</f>
        <v>Шотландия</v>
      </c>
    </row>
    <row r="116" spans="1:8" x14ac:dyDescent="0.3">
      <c r="A116" s="99" t="s">
        <v>16</v>
      </c>
      <c r="B116" s="117">
        <v>44197</v>
      </c>
      <c r="C116" s="97">
        <v>44203</v>
      </c>
      <c r="D116" s="58" t="s">
        <v>107</v>
      </c>
      <c r="E116" s="58" t="s">
        <v>80</v>
      </c>
      <c r="F116" s="51" t="s">
        <v>92</v>
      </c>
      <c r="G116" s="51">
        <v>138</v>
      </c>
      <c r="H116" s="51" t="str">
        <f>VLOOKUP(F116,'[1]Данные план (Задание 3)'!$I$5:$J$1297,2,FALSE)</f>
        <v>США</v>
      </c>
    </row>
    <row r="117" spans="1:8" x14ac:dyDescent="0.3">
      <c r="A117" s="99" t="s">
        <v>16</v>
      </c>
      <c r="B117" s="117">
        <v>44197</v>
      </c>
      <c r="C117" s="97">
        <v>44203</v>
      </c>
      <c r="D117" s="58" t="s">
        <v>110</v>
      </c>
      <c r="E117" s="58" t="s">
        <v>70</v>
      </c>
      <c r="F117" s="51" t="s">
        <v>73</v>
      </c>
      <c r="G117" s="51">
        <v>55</v>
      </c>
      <c r="H117" s="51" t="str">
        <f>VLOOKUP(F117,'[1]Данные план (Задание 3)'!$I$5:$J$1297,2,FALSE)</f>
        <v>Франция</v>
      </c>
    </row>
    <row r="118" spans="1:8" x14ac:dyDescent="0.3">
      <c r="A118" s="99" t="s">
        <v>16</v>
      </c>
      <c r="B118" s="117">
        <v>44197</v>
      </c>
      <c r="C118" s="97">
        <v>44203</v>
      </c>
      <c r="D118" s="58" t="s">
        <v>110</v>
      </c>
      <c r="E118" s="58" t="s">
        <v>49</v>
      </c>
      <c r="F118" s="51" t="s">
        <v>59</v>
      </c>
      <c r="G118" s="51">
        <v>95</v>
      </c>
      <c r="H118" s="51" t="str">
        <f>VLOOKUP(F118,'[1]Данные план (Задание 3)'!$I$5:$J$1297,2,FALSE)</f>
        <v>Россия</v>
      </c>
    </row>
    <row r="119" spans="1:8" x14ac:dyDescent="0.3">
      <c r="A119" s="99" t="s">
        <v>16</v>
      </c>
      <c r="B119" s="117">
        <v>44197</v>
      </c>
      <c r="C119" s="97">
        <v>44203</v>
      </c>
      <c r="D119" s="58" t="s">
        <v>110</v>
      </c>
      <c r="E119" s="58" t="s">
        <v>70</v>
      </c>
      <c r="F119" s="51" t="s">
        <v>54</v>
      </c>
      <c r="G119" s="51">
        <v>137</v>
      </c>
      <c r="H119" s="51" t="str">
        <f>VLOOKUP(F119,'[1]Данные план (Задание 3)'!$I$5:$J$1297,2,FALSE)</f>
        <v>Армения</v>
      </c>
    </row>
    <row r="120" spans="1:8" x14ac:dyDescent="0.3">
      <c r="A120" s="99" t="s">
        <v>16</v>
      </c>
      <c r="B120" s="117">
        <v>44197</v>
      </c>
      <c r="C120" s="97">
        <v>44203</v>
      </c>
      <c r="D120" s="58" t="s">
        <v>110</v>
      </c>
      <c r="E120" s="58" t="s">
        <v>70</v>
      </c>
      <c r="F120" s="51" t="s">
        <v>78</v>
      </c>
      <c r="G120" s="51">
        <v>6</v>
      </c>
      <c r="H120" s="51" t="str">
        <f>VLOOKUP(F120,'[1]Данные план (Задание 3)'!$I$5:$J$1297,2,FALSE)</f>
        <v>Россия</v>
      </c>
    </row>
    <row r="121" spans="1:8" x14ac:dyDescent="0.3">
      <c r="A121" s="99" t="s">
        <v>16</v>
      </c>
      <c r="B121" s="117">
        <v>44197</v>
      </c>
      <c r="C121" s="97">
        <v>44204</v>
      </c>
      <c r="D121" s="58" t="s">
        <v>108</v>
      </c>
      <c r="E121" s="58" t="s">
        <v>80</v>
      </c>
      <c r="F121" s="51" t="s">
        <v>87</v>
      </c>
      <c r="G121" s="51">
        <v>46</v>
      </c>
      <c r="H121" s="51" t="str">
        <f>VLOOKUP(F121,'[1]Данные план (Задание 3)'!$I$5:$J$1297,2,FALSE)</f>
        <v>Ирландия</v>
      </c>
    </row>
    <row r="122" spans="1:8" x14ac:dyDescent="0.3">
      <c r="A122" s="99" t="s">
        <v>16</v>
      </c>
      <c r="B122" s="117">
        <v>44197</v>
      </c>
      <c r="C122" s="97">
        <v>44204</v>
      </c>
      <c r="D122" s="58" t="s">
        <v>48</v>
      </c>
      <c r="E122" s="58" t="s">
        <v>80</v>
      </c>
      <c r="F122" s="51" t="s">
        <v>83</v>
      </c>
      <c r="G122" s="51">
        <v>195</v>
      </c>
      <c r="H122" s="51" t="str">
        <f>VLOOKUP(F122,'[1]Данные план (Задание 3)'!$I$5:$J$1297,2,FALSE)</f>
        <v>Шотландия</v>
      </c>
    </row>
    <row r="123" spans="1:8" x14ac:dyDescent="0.3">
      <c r="A123" s="99" t="s">
        <v>16</v>
      </c>
      <c r="B123" s="117">
        <v>44197</v>
      </c>
      <c r="C123" s="97">
        <v>44204</v>
      </c>
      <c r="D123" s="58" t="s">
        <v>48</v>
      </c>
      <c r="E123" s="58" t="s">
        <v>70</v>
      </c>
      <c r="F123" s="51" t="s">
        <v>74</v>
      </c>
      <c r="G123" s="51">
        <v>106</v>
      </c>
      <c r="H123" s="51" t="str">
        <f>VLOOKUP(F123,'[1]Данные план (Задание 3)'!$I$5:$J$1297,2,FALSE)</f>
        <v>Франция</v>
      </c>
    </row>
    <row r="124" spans="1:8" x14ac:dyDescent="0.3">
      <c r="A124" s="99" t="s">
        <v>16</v>
      </c>
      <c r="B124" s="117">
        <v>44197</v>
      </c>
      <c r="C124" s="97">
        <v>44204</v>
      </c>
      <c r="D124" s="58" t="s">
        <v>108</v>
      </c>
      <c r="E124" s="58" t="s">
        <v>80</v>
      </c>
      <c r="F124" s="51" t="s">
        <v>81</v>
      </c>
      <c r="G124" s="51">
        <v>78</v>
      </c>
      <c r="H124" s="51" t="str">
        <f>VLOOKUP(F124,'[1]Данные план (Задание 3)'!$I$5:$J$1297,2,FALSE)</f>
        <v>Шотландия</v>
      </c>
    </row>
    <row r="125" spans="1:8" x14ac:dyDescent="0.3">
      <c r="A125" s="99" t="s">
        <v>16</v>
      </c>
      <c r="B125" s="117">
        <v>44197</v>
      </c>
      <c r="C125" s="97">
        <v>44204</v>
      </c>
      <c r="D125" s="58" t="s">
        <v>110</v>
      </c>
      <c r="E125" s="58" t="s">
        <v>70</v>
      </c>
      <c r="F125" s="51" t="s">
        <v>72</v>
      </c>
      <c r="G125" s="51">
        <v>107</v>
      </c>
      <c r="H125" s="51" t="str">
        <f>VLOOKUP(F125,'[1]Данные план (Задание 3)'!$I$5:$J$1297,2,FALSE)</f>
        <v>Франция</v>
      </c>
    </row>
    <row r="126" spans="1:8" x14ac:dyDescent="0.3">
      <c r="A126" s="99" t="s">
        <v>16</v>
      </c>
      <c r="B126" s="117">
        <v>44197</v>
      </c>
      <c r="C126" s="97">
        <v>44204</v>
      </c>
      <c r="D126" s="58" t="s">
        <v>110</v>
      </c>
      <c r="E126" s="58" t="s">
        <v>49</v>
      </c>
      <c r="F126" s="51" t="s">
        <v>57</v>
      </c>
      <c r="G126" s="51">
        <v>147</v>
      </c>
      <c r="H126" s="51" t="str">
        <f>VLOOKUP(F126,'[1]Данные план (Задание 3)'!$I$5:$J$1297,2,FALSE)</f>
        <v>Россия</v>
      </c>
    </row>
    <row r="127" spans="1:8" x14ac:dyDescent="0.3">
      <c r="A127" s="99" t="s">
        <v>16</v>
      </c>
      <c r="B127" s="117">
        <v>44197</v>
      </c>
      <c r="C127" s="97">
        <v>44204</v>
      </c>
      <c r="D127" s="58" t="s">
        <v>108</v>
      </c>
      <c r="E127" s="58" t="s">
        <v>95</v>
      </c>
      <c r="F127" s="51" t="s">
        <v>97</v>
      </c>
      <c r="G127" s="51">
        <v>28</v>
      </c>
      <c r="H127" s="51" t="str">
        <f>VLOOKUP(F127,'[1]Данные план (Задание 3)'!$I$5:$J$1297,2,FALSE)</f>
        <v>Голландия</v>
      </c>
    </row>
    <row r="128" spans="1:8" x14ac:dyDescent="0.3">
      <c r="A128" s="99" t="s">
        <v>16</v>
      </c>
      <c r="B128" s="117">
        <v>44197</v>
      </c>
      <c r="C128" s="97">
        <v>44204</v>
      </c>
      <c r="D128" s="58" t="s">
        <v>108</v>
      </c>
      <c r="E128" s="58" t="s">
        <v>95</v>
      </c>
      <c r="F128" s="51" t="s">
        <v>96</v>
      </c>
      <c r="G128" s="51">
        <v>127</v>
      </c>
      <c r="H128" s="51" t="str">
        <f>VLOOKUP(F128,'[1]Данные план (Задание 3)'!$I$5:$J$1297,2,FALSE)</f>
        <v>Голландия</v>
      </c>
    </row>
    <row r="129" spans="1:8" x14ac:dyDescent="0.3">
      <c r="A129" s="99" t="s">
        <v>16</v>
      </c>
      <c r="B129" s="117">
        <v>44197</v>
      </c>
      <c r="C129" s="97">
        <v>44204</v>
      </c>
      <c r="D129" s="58" t="s">
        <v>107</v>
      </c>
      <c r="E129" s="58" t="s">
        <v>95</v>
      </c>
      <c r="F129" s="51" t="s">
        <v>102</v>
      </c>
      <c r="G129" s="51">
        <v>73</v>
      </c>
      <c r="H129" s="51" t="str">
        <f>VLOOKUP(F129,'[1]Данные план (Задание 3)'!$I$5:$J$1297,2,FALSE)</f>
        <v>Великобритания</v>
      </c>
    </row>
    <row r="130" spans="1:8" x14ac:dyDescent="0.3">
      <c r="A130" s="99" t="s">
        <v>16</v>
      </c>
      <c r="B130" s="117">
        <v>44197</v>
      </c>
      <c r="C130" s="97">
        <v>44204</v>
      </c>
      <c r="D130" s="58" t="s">
        <v>108</v>
      </c>
      <c r="E130" s="58" t="s">
        <v>95</v>
      </c>
      <c r="F130" s="51" t="s">
        <v>106</v>
      </c>
      <c r="G130" s="51">
        <v>161</v>
      </c>
      <c r="H130" s="51" t="str">
        <f>VLOOKUP(F130,'[1]Данные план (Задание 3)'!$I$5:$J$1297,2,FALSE)</f>
        <v>Италия</v>
      </c>
    </row>
    <row r="131" spans="1:8" x14ac:dyDescent="0.3">
      <c r="A131" s="99" t="s">
        <v>16</v>
      </c>
      <c r="B131" s="117">
        <v>44197</v>
      </c>
      <c r="C131" s="97">
        <v>44204</v>
      </c>
      <c r="D131" s="58" t="s">
        <v>48</v>
      </c>
      <c r="E131" s="58" t="s">
        <v>95</v>
      </c>
      <c r="F131" s="51" t="s">
        <v>102</v>
      </c>
      <c r="G131" s="51">
        <v>133</v>
      </c>
      <c r="H131" s="51" t="str">
        <f>VLOOKUP(F131,'[1]Данные план (Задание 3)'!$I$5:$J$1297,2,FALSE)</f>
        <v>Великобритания</v>
      </c>
    </row>
    <row r="132" spans="1:8" x14ac:dyDescent="0.3">
      <c r="A132" s="99" t="s">
        <v>16</v>
      </c>
      <c r="B132" s="117">
        <v>44197</v>
      </c>
      <c r="C132" s="97">
        <v>44204</v>
      </c>
      <c r="D132" s="58" t="s">
        <v>108</v>
      </c>
      <c r="E132" s="58" t="s">
        <v>49</v>
      </c>
      <c r="F132" s="51" t="s">
        <v>55</v>
      </c>
      <c r="G132" s="51">
        <v>25</v>
      </c>
      <c r="H132" s="51" t="str">
        <f>VLOOKUP(F132,'[1]Данные план (Задание 3)'!$I$5:$J$1297,2,FALSE)</f>
        <v>Россия</v>
      </c>
    </row>
    <row r="133" spans="1:8" x14ac:dyDescent="0.3">
      <c r="A133" s="99" t="s">
        <v>16</v>
      </c>
      <c r="B133" s="117">
        <v>44197</v>
      </c>
      <c r="C133" s="97">
        <v>44204</v>
      </c>
      <c r="D133" s="58" t="s">
        <v>107</v>
      </c>
      <c r="E133" s="58" t="s">
        <v>70</v>
      </c>
      <c r="F133" s="51" t="s">
        <v>73</v>
      </c>
      <c r="G133" s="51">
        <v>83</v>
      </c>
      <c r="H133" s="51" t="str">
        <f>VLOOKUP(F133,'[1]Данные план (Задание 3)'!$I$5:$J$1297,2,FALSE)</f>
        <v>Франция</v>
      </c>
    </row>
    <row r="134" spans="1:8" x14ac:dyDescent="0.3">
      <c r="A134" s="99" t="s">
        <v>16</v>
      </c>
      <c r="B134" s="117">
        <v>44197</v>
      </c>
      <c r="C134" s="97">
        <v>44205</v>
      </c>
      <c r="D134" s="58" t="s">
        <v>110</v>
      </c>
      <c r="E134" s="58" t="s">
        <v>70</v>
      </c>
      <c r="F134" s="51" t="s">
        <v>71</v>
      </c>
      <c r="G134" s="51">
        <v>114</v>
      </c>
      <c r="H134" s="51" t="str">
        <f>VLOOKUP(F134,'[1]Данные план (Задание 3)'!$I$5:$J$1297,2,FALSE)</f>
        <v>Франция</v>
      </c>
    </row>
    <row r="135" spans="1:8" x14ac:dyDescent="0.3">
      <c r="A135" s="99" t="s">
        <v>16</v>
      </c>
      <c r="B135" s="117">
        <v>44197</v>
      </c>
      <c r="C135" s="97">
        <v>44205</v>
      </c>
      <c r="D135" s="58" t="s">
        <v>48</v>
      </c>
      <c r="E135" s="58" t="s">
        <v>70</v>
      </c>
      <c r="F135" s="51" t="s">
        <v>60</v>
      </c>
      <c r="G135" s="51">
        <v>36</v>
      </c>
      <c r="H135" s="51" t="str">
        <f>VLOOKUP(F135,'[1]Данные план (Задание 3)'!$I$5:$J$1297,2,FALSE)</f>
        <v>Армения</v>
      </c>
    </row>
    <row r="136" spans="1:8" x14ac:dyDescent="0.3">
      <c r="A136" s="99" t="s">
        <v>16</v>
      </c>
      <c r="B136" s="117">
        <v>44197</v>
      </c>
      <c r="C136" s="97">
        <v>44205</v>
      </c>
      <c r="D136" s="58" t="s">
        <v>110</v>
      </c>
      <c r="E136" s="58" t="s">
        <v>80</v>
      </c>
      <c r="F136" s="51" t="s">
        <v>92</v>
      </c>
      <c r="G136" s="51">
        <v>181</v>
      </c>
      <c r="H136" s="51" t="str">
        <f>VLOOKUP(F136,'[1]Данные план (Задание 3)'!$I$5:$J$1297,2,FALSE)</f>
        <v>США</v>
      </c>
    </row>
    <row r="137" spans="1:8" x14ac:dyDescent="0.3">
      <c r="A137" s="99" t="s">
        <v>16</v>
      </c>
      <c r="B137" s="117">
        <v>44197</v>
      </c>
      <c r="C137" s="97">
        <v>44205</v>
      </c>
      <c r="D137" s="58" t="s">
        <v>48</v>
      </c>
      <c r="E137" s="58" t="s">
        <v>80</v>
      </c>
      <c r="F137" s="51" t="s">
        <v>81</v>
      </c>
      <c r="G137" s="51">
        <v>85</v>
      </c>
      <c r="H137" s="51" t="str">
        <f>VLOOKUP(F137,'[1]Данные план (Задание 3)'!$I$5:$J$1297,2,FALSE)</f>
        <v>Шотландия</v>
      </c>
    </row>
    <row r="138" spans="1:8" x14ac:dyDescent="0.3">
      <c r="A138" s="99" t="s">
        <v>16</v>
      </c>
      <c r="B138" s="117">
        <v>44197</v>
      </c>
      <c r="C138" s="97">
        <v>44205</v>
      </c>
      <c r="D138" s="58" t="s">
        <v>110</v>
      </c>
      <c r="E138" s="58" t="s">
        <v>70</v>
      </c>
      <c r="F138" s="51" t="s">
        <v>60</v>
      </c>
      <c r="G138" s="51">
        <v>199</v>
      </c>
      <c r="H138" s="51" t="str">
        <f>VLOOKUP(F138,'[1]Данные план (Задание 3)'!$I$5:$J$1297,2,FALSE)</f>
        <v>Армения</v>
      </c>
    </row>
    <row r="139" spans="1:8" x14ac:dyDescent="0.3">
      <c r="A139" s="99" t="s">
        <v>16</v>
      </c>
      <c r="B139" s="117">
        <v>44197</v>
      </c>
      <c r="C139" s="97">
        <v>44205</v>
      </c>
      <c r="D139" s="58" t="s">
        <v>48</v>
      </c>
      <c r="E139" s="58" t="s">
        <v>70</v>
      </c>
      <c r="F139" s="51" t="s">
        <v>62</v>
      </c>
      <c r="G139" s="51">
        <v>138</v>
      </c>
      <c r="H139" s="51" t="str">
        <f>VLOOKUP(F139,'[1]Данные план (Задание 3)'!$I$5:$J$1297,2,FALSE)</f>
        <v>Армения</v>
      </c>
    </row>
    <row r="140" spans="1:8" x14ac:dyDescent="0.3">
      <c r="A140" s="99" t="s">
        <v>16</v>
      </c>
      <c r="B140" s="117">
        <v>44197</v>
      </c>
      <c r="C140" s="97">
        <v>44205</v>
      </c>
      <c r="D140" s="58" t="s">
        <v>110</v>
      </c>
      <c r="E140" s="58" t="s">
        <v>95</v>
      </c>
      <c r="F140" s="51" t="s">
        <v>102</v>
      </c>
      <c r="G140" s="51">
        <v>65</v>
      </c>
      <c r="H140" s="51" t="str">
        <f>VLOOKUP(F140,'[1]Данные план (Задание 3)'!$I$5:$J$1297,2,FALSE)</f>
        <v>Великобритания</v>
      </c>
    </row>
    <row r="141" spans="1:8" x14ac:dyDescent="0.3">
      <c r="A141" s="99" t="s">
        <v>16</v>
      </c>
      <c r="B141" s="117">
        <v>44197</v>
      </c>
      <c r="C141" s="97">
        <v>44205</v>
      </c>
      <c r="D141" s="58" t="s">
        <v>48</v>
      </c>
      <c r="E141" s="58" t="s">
        <v>70</v>
      </c>
      <c r="F141" s="51" t="s">
        <v>77</v>
      </c>
      <c r="G141" s="51">
        <v>49</v>
      </c>
      <c r="H141" s="51" t="str">
        <f>VLOOKUP(F141,'[1]Данные план (Задание 3)'!$I$5:$J$1297,2,FALSE)</f>
        <v>Россия</v>
      </c>
    </row>
    <row r="142" spans="1:8" x14ac:dyDescent="0.3">
      <c r="A142" s="99" t="s">
        <v>16</v>
      </c>
      <c r="B142" s="117">
        <v>44197</v>
      </c>
      <c r="C142" s="97">
        <v>44205</v>
      </c>
      <c r="D142" s="58" t="s">
        <v>107</v>
      </c>
      <c r="E142" s="58" t="s">
        <v>95</v>
      </c>
      <c r="F142" s="51" t="s">
        <v>97</v>
      </c>
      <c r="G142" s="51">
        <v>169</v>
      </c>
      <c r="H142" s="51" t="str">
        <f>VLOOKUP(F142,'[1]Данные план (Задание 3)'!$I$5:$J$1297,2,FALSE)</f>
        <v>Голландия</v>
      </c>
    </row>
    <row r="143" spans="1:8" x14ac:dyDescent="0.3">
      <c r="A143" s="99" t="s">
        <v>16</v>
      </c>
      <c r="B143" s="117">
        <v>44197</v>
      </c>
      <c r="C143" s="97">
        <v>44205</v>
      </c>
      <c r="D143" s="58" t="s">
        <v>110</v>
      </c>
      <c r="E143" s="58" t="s">
        <v>70</v>
      </c>
      <c r="F143" s="51" t="s">
        <v>72</v>
      </c>
      <c r="G143" s="51">
        <v>57</v>
      </c>
      <c r="H143" s="51" t="str">
        <f>VLOOKUP(F143,'[1]Данные план (Задание 3)'!$I$5:$J$1297,2,FALSE)</f>
        <v>Франция</v>
      </c>
    </row>
    <row r="144" spans="1:8" x14ac:dyDescent="0.3">
      <c r="A144" s="99" t="s">
        <v>16</v>
      </c>
      <c r="B144" s="117">
        <v>44197</v>
      </c>
      <c r="C144" s="97">
        <v>44205</v>
      </c>
      <c r="D144" s="58" t="s">
        <v>110</v>
      </c>
      <c r="E144" s="58" t="s">
        <v>49</v>
      </c>
      <c r="F144" s="51" t="s">
        <v>63</v>
      </c>
      <c r="G144" s="51">
        <v>181</v>
      </c>
      <c r="H144" s="51" t="str">
        <f>VLOOKUP(F144,'[1]Данные план (Задание 3)'!$I$5:$J$1297,2,FALSE)</f>
        <v>Швеция</v>
      </c>
    </row>
    <row r="145" spans="1:8" x14ac:dyDescent="0.3">
      <c r="A145" s="99" t="s">
        <v>16</v>
      </c>
      <c r="B145" s="117">
        <v>44197</v>
      </c>
      <c r="C145" s="97">
        <v>44205</v>
      </c>
      <c r="D145" s="58" t="s">
        <v>108</v>
      </c>
      <c r="E145" s="58" t="s">
        <v>70</v>
      </c>
      <c r="F145" s="51" t="s">
        <v>75</v>
      </c>
      <c r="G145" s="51">
        <v>61</v>
      </c>
      <c r="H145" s="51" t="str">
        <f>VLOOKUP(F145,'[1]Данные план (Задание 3)'!$I$5:$J$1297,2,FALSE)</f>
        <v>Франция</v>
      </c>
    </row>
    <row r="146" spans="1:8" x14ac:dyDescent="0.3">
      <c r="A146" s="99" t="s">
        <v>16</v>
      </c>
      <c r="B146" s="117">
        <v>44197</v>
      </c>
      <c r="C146" s="97">
        <v>44205</v>
      </c>
      <c r="D146" s="58" t="s">
        <v>48</v>
      </c>
      <c r="E146" s="58" t="s">
        <v>49</v>
      </c>
      <c r="F146" s="51" t="s">
        <v>50</v>
      </c>
      <c r="G146" s="51">
        <v>106</v>
      </c>
      <c r="H146" s="51" t="str">
        <f>VLOOKUP(F146,'[1]Данные план (Задание 3)'!$I$5:$J$1297,2,FALSE)</f>
        <v>Россия</v>
      </c>
    </row>
    <row r="147" spans="1:8" x14ac:dyDescent="0.3">
      <c r="A147" s="99" t="s">
        <v>16</v>
      </c>
      <c r="B147" s="117">
        <v>44197</v>
      </c>
      <c r="C147" s="97">
        <v>44205</v>
      </c>
      <c r="D147" s="58" t="s">
        <v>107</v>
      </c>
      <c r="E147" s="58" t="s">
        <v>49</v>
      </c>
      <c r="F147" s="51" t="s">
        <v>59</v>
      </c>
      <c r="G147" s="51">
        <v>77</v>
      </c>
      <c r="H147" s="51" t="str">
        <f>VLOOKUP(F147,'[1]Данные план (Задание 3)'!$I$5:$J$1297,2,FALSE)</f>
        <v>Россия</v>
      </c>
    </row>
    <row r="148" spans="1:8" x14ac:dyDescent="0.3">
      <c r="A148" s="99" t="s">
        <v>16</v>
      </c>
      <c r="B148" s="117">
        <v>44197</v>
      </c>
      <c r="C148" s="97">
        <v>44205</v>
      </c>
      <c r="D148" s="58" t="s">
        <v>108</v>
      </c>
      <c r="E148" s="58" t="s">
        <v>95</v>
      </c>
      <c r="F148" s="51" t="s">
        <v>101</v>
      </c>
      <c r="G148" s="51">
        <v>79</v>
      </c>
      <c r="H148" s="51" t="str">
        <f>VLOOKUP(F148,'[1]Данные план (Задание 3)'!$I$5:$J$1297,2,FALSE)</f>
        <v>Великобритания</v>
      </c>
    </row>
    <row r="149" spans="1:8" x14ac:dyDescent="0.3">
      <c r="A149" s="99" t="s">
        <v>16</v>
      </c>
      <c r="B149" s="117">
        <v>44197</v>
      </c>
      <c r="C149" s="97">
        <v>44205</v>
      </c>
      <c r="D149" s="58" t="s">
        <v>48</v>
      </c>
      <c r="E149" s="58" t="s">
        <v>70</v>
      </c>
      <c r="F149" s="51" t="s">
        <v>75</v>
      </c>
      <c r="G149" s="51">
        <v>150</v>
      </c>
      <c r="H149" s="51" t="str">
        <f>VLOOKUP(F149,'[1]Данные план (Задание 3)'!$I$5:$J$1297,2,FALSE)</f>
        <v>Франция</v>
      </c>
    </row>
    <row r="150" spans="1:8" x14ac:dyDescent="0.3">
      <c r="A150" s="99" t="s">
        <v>16</v>
      </c>
      <c r="B150" s="117">
        <v>44197</v>
      </c>
      <c r="C150" s="97">
        <v>44205</v>
      </c>
      <c r="D150" s="58" t="s">
        <v>108</v>
      </c>
      <c r="E150" s="58" t="s">
        <v>80</v>
      </c>
      <c r="F150" s="51" t="s">
        <v>83</v>
      </c>
      <c r="G150" s="51">
        <v>76</v>
      </c>
      <c r="H150" s="51" t="str">
        <f>VLOOKUP(F150,'[1]Данные план (Задание 3)'!$I$5:$J$1297,2,FALSE)</f>
        <v>Шотландия</v>
      </c>
    </row>
    <row r="151" spans="1:8" x14ac:dyDescent="0.3">
      <c r="A151" s="99" t="s">
        <v>16</v>
      </c>
      <c r="B151" s="117">
        <v>44197</v>
      </c>
      <c r="C151" s="97">
        <v>44205</v>
      </c>
      <c r="D151" s="58" t="s">
        <v>110</v>
      </c>
      <c r="E151" s="58" t="s">
        <v>80</v>
      </c>
      <c r="F151" s="51" t="s">
        <v>92</v>
      </c>
      <c r="G151" s="51">
        <v>1</v>
      </c>
      <c r="H151" s="51" t="str">
        <f>VLOOKUP(F151,'[1]Данные план (Задание 3)'!$I$5:$J$1297,2,FALSE)</f>
        <v>США</v>
      </c>
    </row>
    <row r="152" spans="1:8" x14ac:dyDescent="0.3">
      <c r="A152" s="99" t="s">
        <v>16</v>
      </c>
      <c r="B152" s="117">
        <v>44197</v>
      </c>
      <c r="C152" s="97">
        <v>44206</v>
      </c>
      <c r="D152" s="58" t="s">
        <v>107</v>
      </c>
      <c r="E152" s="58" t="s">
        <v>49</v>
      </c>
      <c r="F152" s="51" t="s">
        <v>63</v>
      </c>
      <c r="G152" s="51">
        <v>31</v>
      </c>
      <c r="H152" s="51" t="str">
        <f>VLOOKUP(F152,'[1]Данные план (Задание 3)'!$I$5:$J$1297,2,FALSE)</f>
        <v>Швеция</v>
      </c>
    </row>
    <row r="153" spans="1:8" x14ac:dyDescent="0.3">
      <c r="A153" s="99" t="s">
        <v>16</v>
      </c>
      <c r="B153" s="117">
        <v>44197</v>
      </c>
      <c r="C153" s="97">
        <v>44206</v>
      </c>
      <c r="D153" s="58" t="s">
        <v>110</v>
      </c>
      <c r="E153" s="58" t="s">
        <v>70</v>
      </c>
      <c r="F153" s="51" t="s">
        <v>77</v>
      </c>
      <c r="G153" s="51">
        <v>195</v>
      </c>
      <c r="H153" s="51" t="str">
        <f>VLOOKUP(F153,'[1]Данные план (Задание 3)'!$I$5:$J$1297,2,FALSE)</f>
        <v>Россия</v>
      </c>
    </row>
    <row r="154" spans="1:8" x14ac:dyDescent="0.3">
      <c r="A154" s="99" t="s">
        <v>16</v>
      </c>
      <c r="B154" s="117">
        <v>44197</v>
      </c>
      <c r="C154" s="97">
        <v>44206</v>
      </c>
      <c r="D154" s="58" t="s">
        <v>108</v>
      </c>
      <c r="E154" s="58" t="s">
        <v>49</v>
      </c>
      <c r="F154" s="51" t="s">
        <v>50</v>
      </c>
      <c r="G154" s="51">
        <v>30</v>
      </c>
      <c r="H154" s="51" t="str">
        <f>VLOOKUP(F154,'[1]Данные план (Задание 3)'!$I$5:$J$1297,2,FALSE)</f>
        <v>Россия</v>
      </c>
    </row>
    <row r="155" spans="1:8" x14ac:dyDescent="0.3">
      <c r="A155" s="99" t="s">
        <v>16</v>
      </c>
      <c r="B155" s="117">
        <v>44197</v>
      </c>
      <c r="C155" s="97">
        <v>44206</v>
      </c>
      <c r="D155" s="58" t="s">
        <v>48</v>
      </c>
      <c r="E155" s="58" t="s">
        <v>95</v>
      </c>
      <c r="F155" s="51" t="s">
        <v>106</v>
      </c>
      <c r="G155" s="51">
        <v>189</v>
      </c>
      <c r="H155" s="51" t="str">
        <f>VLOOKUP(F155,'[1]Данные план (Задание 3)'!$I$5:$J$1297,2,FALSE)</f>
        <v>Италия</v>
      </c>
    </row>
    <row r="156" spans="1:8" x14ac:dyDescent="0.3">
      <c r="A156" s="99" t="s">
        <v>16</v>
      </c>
      <c r="B156" s="117">
        <v>44197</v>
      </c>
      <c r="C156" s="97">
        <v>44206</v>
      </c>
      <c r="D156" s="58" t="s">
        <v>108</v>
      </c>
      <c r="E156" s="58" t="s">
        <v>95</v>
      </c>
      <c r="F156" s="51" t="s">
        <v>104</v>
      </c>
      <c r="G156" s="51">
        <v>166</v>
      </c>
      <c r="H156" s="51" t="str">
        <f>VLOOKUP(F156,'[1]Данные план (Задание 3)'!$I$5:$J$1297,2,FALSE)</f>
        <v>Италия</v>
      </c>
    </row>
    <row r="157" spans="1:8" x14ac:dyDescent="0.3">
      <c r="A157" s="99" t="s">
        <v>16</v>
      </c>
      <c r="B157" s="117">
        <v>44197</v>
      </c>
      <c r="C157" s="97">
        <v>44206</v>
      </c>
      <c r="D157" s="58" t="s">
        <v>108</v>
      </c>
      <c r="E157" s="58" t="s">
        <v>70</v>
      </c>
      <c r="F157" s="51" t="s">
        <v>73</v>
      </c>
      <c r="G157" s="51">
        <v>37</v>
      </c>
      <c r="H157" s="51" t="str">
        <f>VLOOKUP(F157,'[1]Данные план (Задание 3)'!$I$5:$J$1297,2,FALSE)</f>
        <v>Франция</v>
      </c>
    </row>
    <row r="158" spans="1:8" x14ac:dyDescent="0.3">
      <c r="A158" s="99" t="s">
        <v>16</v>
      </c>
      <c r="B158" s="117">
        <v>44197</v>
      </c>
      <c r="C158" s="97">
        <v>44206</v>
      </c>
      <c r="D158" s="58" t="s">
        <v>110</v>
      </c>
      <c r="E158" s="58" t="s">
        <v>49</v>
      </c>
      <c r="F158" s="51" t="s">
        <v>69</v>
      </c>
      <c r="G158" s="51">
        <v>157</v>
      </c>
      <c r="H158" s="51" t="str">
        <f>VLOOKUP(F158,'[1]Данные план (Задание 3)'!$I$5:$J$1297,2,FALSE)</f>
        <v>Украина</v>
      </c>
    </row>
    <row r="159" spans="1:8" x14ac:dyDescent="0.3">
      <c r="A159" s="99" t="s">
        <v>16</v>
      </c>
      <c r="B159" s="117">
        <v>44197</v>
      </c>
      <c r="C159" s="97">
        <v>44206</v>
      </c>
      <c r="D159" s="58" t="s">
        <v>110</v>
      </c>
      <c r="E159" s="58" t="s">
        <v>80</v>
      </c>
      <c r="F159" s="51" t="s">
        <v>85</v>
      </c>
      <c r="G159" s="51">
        <v>66</v>
      </c>
      <c r="H159" s="51" t="str">
        <f>VLOOKUP(F159,'[1]Данные план (Задание 3)'!$I$5:$J$1297,2,FALSE)</f>
        <v>Ирландия</v>
      </c>
    </row>
    <row r="160" spans="1:8" x14ac:dyDescent="0.3">
      <c r="A160" s="99" t="s">
        <v>16</v>
      </c>
      <c r="B160" s="117">
        <v>44197</v>
      </c>
      <c r="C160" s="97">
        <v>44206</v>
      </c>
      <c r="D160" s="58" t="s">
        <v>110</v>
      </c>
      <c r="E160" s="58" t="s">
        <v>80</v>
      </c>
      <c r="F160" s="51" t="s">
        <v>84</v>
      </c>
      <c r="G160" s="51">
        <v>43</v>
      </c>
      <c r="H160" s="51" t="str">
        <f>VLOOKUP(F160,'[1]Данные план (Задание 3)'!$I$5:$J$1297,2,FALSE)</f>
        <v>Шотландия</v>
      </c>
    </row>
    <row r="161" spans="1:8" x14ac:dyDescent="0.3">
      <c r="A161" s="99" t="s">
        <v>16</v>
      </c>
      <c r="B161" s="117">
        <v>44197</v>
      </c>
      <c r="C161" s="97">
        <v>44206</v>
      </c>
      <c r="D161" s="58" t="s">
        <v>108</v>
      </c>
      <c r="E161" s="58" t="s">
        <v>95</v>
      </c>
      <c r="F161" s="51" t="s">
        <v>98</v>
      </c>
      <c r="G161" s="51">
        <v>91</v>
      </c>
      <c r="H161" s="51" t="str">
        <f>VLOOKUP(F161,'[1]Данные план (Задание 3)'!$I$5:$J$1297,2,FALSE)</f>
        <v>Голландия</v>
      </c>
    </row>
    <row r="162" spans="1:8" x14ac:dyDescent="0.3">
      <c r="A162" s="99" t="s">
        <v>16</v>
      </c>
      <c r="B162" s="117">
        <v>44197</v>
      </c>
      <c r="C162" s="97">
        <v>44206</v>
      </c>
      <c r="D162" s="58" t="s">
        <v>107</v>
      </c>
      <c r="E162" s="58" t="s">
        <v>70</v>
      </c>
      <c r="F162" s="51" t="s">
        <v>56</v>
      </c>
      <c r="G162" s="51">
        <v>175</v>
      </c>
      <c r="H162" s="51" t="str">
        <f>VLOOKUP(F162,'[1]Данные план (Задание 3)'!$I$5:$J$1297,2,FALSE)</f>
        <v>Армения</v>
      </c>
    </row>
    <row r="163" spans="1:8" x14ac:dyDescent="0.3">
      <c r="A163" s="99" t="s">
        <v>16</v>
      </c>
      <c r="B163" s="117">
        <v>44197</v>
      </c>
      <c r="C163" s="97">
        <v>44206</v>
      </c>
      <c r="D163" s="58" t="s">
        <v>107</v>
      </c>
      <c r="E163" s="58" t="s">
        <v>70</v>
      </c>
      <c r="F163" s="51" t="s">
        <v>58</v>
      </c>
      <c r="G163" s="51">
        <v>156</v>
      </c>
      <c r="H163" s="51" t="str">
        <f>VLOOKUP(F163,'[1]Данные план (Задание 3)'!$I$5:$J$1297,2,FALSE)</f>
        <v>Армения</v>
      </c>
    </row>
    <row r="164" spans="1:8" x14ac:dyDescent="0.3">
      <c r="A164" s="99" t="s">
        <v>16</v>
      </c>
      <c r="B164" s="117">
        <v>44197</v>
      </c>
      <c r="C164" s="97">
        <v>44206</v>
      </c>
      <c r="D164" s="58" t="s">
        <v>107</v>
      </c>
      <c r="E164" s="58" t="s">
        <v>95</v>
      </c>
      <c r="F164" s="51" t="s">
        <v>96</v>
      </c>
      <c r="G164" s="51">
        <v>9</v>
      </c>
      <c r="H164" s="51" t="str">
        <f>VLOOKUP(F164,'[1]Данные план (Задание 3)'!$I$5:$J$1297,2,FALSE)</f>
        <v>Голландия</v>
      </c>
    </row>
    <row r="165" spans="1:8" x14ac:dyDescent="0.3">
      <c r="A165" s="99" t="s">
        <v>16</v>
      </c>
      <c r="B165" s="117">
        <v>44197</v>
      </c>
      <c r="C165" s="97">
        <v>44206</v>
      </c>
      <c r="D165" s="58" t="s">
        <v>107</v>
      </c>
      <c r="E165" s="58" t="s">
        <v>49</v>
      </c>
      <c r="F165" s="51" t="s">
        <v>65</v>
      </c>
      <c r="G165" s="51">
        <v>106</v>
      </c>
      <c r="H165" s="51" t="str">
        <f>VLOOKUP(F165,'[1]Данные план (Задание 3)'!$I$5:$J$1297,2,FALSE)</f>
        <v>Украина</v>
      </c>
    </row>
    <row r="166" spans="1:8" x14ac:dyDescent="0.3">
      <c r="A166" s="99" t="s">
        <v>16</v>
      </c>
      <c r="B166" s="117">
        <v>44197</v>
      </c>
      <c r="C166" s="97">
        <v>44206</v>
      </c>
      <c r="D166" s="58" t="s">
        <v>107</v>
      </c>
      <c r="E166" s="58" t="s">
        <v>70</v>
      </c>
      <c r="F166" s="51" t="s">
        <v>74</v>
      </c>
      <c r="G166" s="51">
        <v>150</v>
      </c>
      <c r="H166" s="51" t="str">
        <f>VLOOKUP(F166,'[1]Данные план (Задание 3)'!$I$5:$J$1297,2,FALSE)</f>
        <v>Франция</v>
      </c>
    </row>
    <row r="167" spans="1:8" x14ac:dyDescent="0.3">
      <c r="A167" s="99" t="s">
        <v>16</v>
      </c>
      <c r="B167" s="117">
        <v>44197</v>
      </c>
      <c r="C167" s="97">
        <v>44206</v>
      </c>
      <c r="D167" s="58" t="s">
        <v>110</v>
      </c>
      <c r="E167" s="58" t="s">
        <v>95</v>
      </c>
      <c r="F167" s="51" t="s">
        <v>101</v>
      </c>
      <c r="G167" s="51">
        <v>144</v>
      </c>
      <c r="H167" s="51" t="str">
        <f>VLOOKUP(F167,'[1]Данные план (Задание 3)'!$I$5:$J$1297,2,FALSE)</f>
        <v>Великобритания</v>
      </c>
    </row>
    <row r="168" spans="1:8" x14ac:dyDescent="0.3">
      <c r="A168" s="99" t="s">
        <v>16</v>
      </c>
      <c r="B168" s="117">
        <v>44197</v>
      </c>
      <c r="C168" s="97">
        <v>44206</v>
      </c>
      <c r="D168" s="58" t="s">
        <v>48</v>
      </c>
      <c r="E168" s="58" t="s">
        <v>70</v>
      </c>
      <c r="F168" s="51" t="s">
        <v>58</v>
      </c>
      <c r="G168" s="51">
        <v>185</v>
      </c>
      <c r="H168" s="51" t="str">
        <f>VLOOKUP(F168,'[1]Данные план (Задание 3)'!$I$5:$J$1297,2,FALSE)</f>
        <v>Армения</v>
      </c>
    </row>
    <row r="169" spans="1:8" x14ac:dyDescent="0.3">
      <c r="A169" s="99" t="s">
        <v>16</v>
      </c>
      <c r="B169" s="117">
        <v>44197</v>
      </c>
      <c r="C169" s="97">
        <v>44206</v>
      </c>
      <c r="D169" s="58" t="s">
        <v>110</v>
      </c>
      <c r="E169" s="58" t="s">
        <v>95</v>
      </c>
      <c r="F169" s="51" t="s">
        <v>105</v>
      </c>
      <c r="G169" s="51">
        <v>89</v>
      </c>
      <c r="H169" s="51" t="str">
        <f>VLOOKUP(F169,'[1]Данные план (Задание 3)'!$I$5:$J$1297,2,FALSE)</f>
        <v>Италия</v>
      </c>
    </row>
    <row r="170" spans="1:8" x14ac:dyDescent="0.3">
      <c r="A170" s="99" t="s">
        <v>16</v>
      </c>
      <c r="B170" s="117">
        <v>44197</v>
      </c>
      <c r="C170" s="97">
        <v>44207</v>
      </c>
      <c r="D170" s="58" t="s">
        <v>48</v>
      </c>
      <c r="E170" s="58" t="s">
        <v>49</v>
      </c>
      <c r="F170" s="51" t="s">
        <v>69</v>
      </c>
      <c r="G170" s="51">
        <v>19</v>
      </c>
      <c r="H170" s="51" t="str">
        <f>VLOOKUP(F170,'[1]Данные план (Задание 3)'!$I$5:$J$1297,2,FALSE)</f>
        <v>Украина</v>
      </c>
    </row>
    <row r="171" spans="1:8" x14ac:dyDescent="0.3">
      <c r="A171" s="99" t="s">
        <v>16</v>
      </c>
      <c r="B171" s="117">
        <v>44197</v>
      </c>
      <c r="C171" s="97">
        <v>44207</v>
      </c>
      <c r="D171" s="58" t="s">
        <v>110</v>
      </c>
      <c r="E171" s="58" t="s">
        <v>49</v>
      </c>
      <c r="F171" s="51" t="s">
        <v>153</v>
      </c>
      <c r="G171" s="51">
        <v>11</v>
      </c>
      <c r="H171" s="51" t="str">
        <f>VLOOKUP(F171,'[1]Данные план (Задание 3)'!$I$5:$J$1297,2,FALSE)</f>
        <v>Швеция</v>
      </c>
    </row>
    <row r="172" spans="1:8" x14ac:dyDescent="0.3">
      <c r="A172" s="99" t="s">
        <v>16</v>
      </c>
      <c r="B172" s="117">
        <v>44197</v>
      </c>
      <c r="C172" s="97">
        <v>44207</v>
      </c>
      <c r="D172" s="58" t="s">
        <v>48</v>
      </c>
      <c r="E172" s="58" t="s">
        <v>49</v>
      </c>
      <c r="F172" s="51" t="s">
        <v>153</v>
      </c>
      <c r="G172" s="51">
        <v>127</v>
      </c>
      <c r="H172" s="51" t="str">
        <f>VLOOKUP(F172,'[1]Данные план (Задание 3)'!$I$5:$J$1297,2,FALSE)</f>
        <v>Швеция</v>
      </c>
    </row>
    <row r="173" spans="1:8" x14ac:dyDescent="0.3">
      <c r="A173" s="99" t="s">
        <v>16</v>
      </c>
      <c r="B173" s="117">
        <v>44197</v>
      </c>
      <c r="C173" s="97">
        <v>44207</v>
      </c>
      <c r="D173" s="58" t="s">
        <v>48</v>
      </c>
      <c r="E173" s="58" t="s">
        <v>70</v>
      </c>
      <c r="F173" s="51" t="s">
        <v>58</v>
      </c>
      <c r="G173" s="51">
        <v>127</v>
      </c>
      <c r="H173" s="51" t="str">
        <f>VLOOKUP(F173,'[1]Данные план (Задание 3)'!$I$5:$J$1297,2,FALSE)</f>
        <v>Армения</v>
      </c>
    </row>
    <row r="174" spans="1:8" x14ac:dyDescent="0.3">
      <c r="A174" s="99" t="s">
        <v>16</v>
      </c>
      <c r="B174" s="117">
        <v>44197</v>
      </c>
      <c r="C174" s="97">
        <v>44207</v>
      </c>
      <c r="D174" s="58" t="s">
        <v>107</v>
      </c>
      <c r="E174" s="58" t="s">
        <v>70</v>
      </c>
      <c r="F174" s="51" t="s">
        <v>78</v>
      </c>
      <c r="G174" s="51">
        <v>25</v>
      </c>
      <c r="H174" s="51" t="str">
        <f>VLOOKUP(F174,'[1]Данные план (Задание 3)'!$I$5:$J$1297,2,FALSE)</f>
        <v>Россия</v>
      </c>
    </row>
    <row r="175" spans="1:8" x14ac:dyDescent="0.3">
      <c r="A175" s="99" t="s">
        <v>16</v>
      </c>
      <c r="B175" s="117">
        <v>44197</v>
      </c>
      <c r="C175" s="97">
        <v>44207</v>
      </c>
      <c r="D175" s="58" t="s">
        <v>107</v>
      </c>
      <c r="E175" s="58" t="s">
        <v>95</v>
      </c>
      <c r="F175" s="51" t="s">
        <v>97</v>
      </c>
      <c r="G175" s="51">
        <v>7</v>
      </c>
      <c r="H175" s="51" t="str">
        <f>VLOOKUP(F175,'[1]Данные план (Задание 3)'!$I$5:$J$1297,2,FALSE)</f>
        <v>Голландия</v>
      </c>
    </row>
    <row r="176" spans="1:8" x14ac:dyDescent="0.3">
      <c r="A176" s="99" t="s">
        <v>16</v>
      </c>
      <c r="B176" s="117">
        <v>44197</v>
      </c>
      <c r="C176" s="97">
        <v>44207</v>
      </c>
      <c r="D176" s="58" t="s">
        <v>107</v>
      </c>
      <c r="E176" s="58" t="s">
        <v>70</v>
      </c>
      <c r="F176" s="51" t="s">
        <v>78</v>
      </c>
      <c r="G176" s="51">
        <v>24</v>
      </c>
      <c r="H176" s="51" t="str">
        <f>VLOOKUP(F176,'[1]Данные план (Задание 3)'!$I$5:$J$1297,2,FALSE)</f>
        <v>Россия</v>
      </c>
    </row>
    <row r="177" spans="1:8" x14ac:dyDescent="0.3">
      <c r="A177" s="99" t="s">
        <v>16</v>
      </c>
      <c r="B177" s="117">
        <v>44197</v>
      </c>
      <c r="C177" s="97">
        <v>44207</v>
      </c>
      <c r="D177" s="58" t="s">
        <v>48</v>
      </c>
      <c r="E177" s="58" t="s">
        <v>80</v>
      </c>
      <c r="F177" s="51" t="s">
        <v>92</v>
      </c>
      <c r="G177" s="51">
        <v>167</v>
      </c>
      <c r="H177" s="51" t="str">
        <f>VLOOKUP(F177,'[1]Данные план (Задание 3)'!$I$5:$J$1297,2,FALSE)</f>
        <v>США</v>
      </c>
    </row>
    <row r="178" spans="1:8" x14ac:dyDescent="0.3">
      <c r="A178" s="99" t="s">
        <v>16</v>
      </c>
      <c r="B178" s="117">
        <v>44197</v>
      </c>
      <c r="C178" s="97">
        <v>44207</v>
      </c>
      <c r="D178" s="58" t="s">
        <v>108</v>
      </c>
      <c r="E178" s="58" t="s">
        <v>49</v>
      </c>
      <c r="F178" s="51" t="s">
        <v>66</v>
      </c>
      <c r="G178" s="51">
        <v>7</v>
      </c>
      <c r="H178" s="51" t="str">
        <f>VLOOKUP(F178,'[1]Данные план (Задание 3)'!$I$5:$J$1297,2,FALSE)</f>
        <v>Украина</v>
      </c>
    </row>
    <row r="179" spans="1:8" x14ac:dyDescent="0.3">
      <c r="A179" s="99" t="s">
        <v>16</v>
      </c>
      <c r="B179" s="117">
        <v>44197</v>
      </c>
      <c r="C179" s="97">
        <v>44207</v>
      </c>
      <c r="D179" s="58" t="s">
        <v>107</v>
      </c>
      <c r="E179" s="58" t="s">
        <v>70</v>
      </c>
      <c r="F179" s="51" t="s">
        <v>77</v>
      </c>
      <c r="G179" s="51">
        <v>167</v>
      </c>
      <c r="H179" s="51" t="str">
        <f>VLOOKUP(F179,'[1]Данные план (Задание 3)'!$I$5:$J$1297,2,FALSE)</f>
        <v>Россия</v>
      </c>
    </row>
    <row r="180" spans="1:8" x14ac:dyDescent="0.3">
      <c r="A180" s="99" t="s">
        <v>16</v>
      </c>
      <c r="B180" s="117">
        <v>44197</v>
      </c>
      <c r="C180" s="97">
        <v>44207</v>
      </c>
      <c r="D180" s="58" t="s">
        <v>108</v>
      </c>
      <c r="E180" s="58" t="s">
        <v>49</v>
      </c>
      <c r="F180" s="51" t="s">
        <v>55</v>
      </c>
      <c r="G180" s="51">
        <v>125</v>
      </c>
      <c r="H180" s="51" t="str">
        <f>VLOOKUP(F180,'[1]Данные план (Задание 3)'!$I$5:$J$1297,2,FALSE)</f>
        <v>Россия</v>
      </c>
    </row>
    <row r="181" spans="1:8" x14ac:dyDescent="0.3">
      <c r="A181" s="99" t="s">
        <v>16</v>
      </c>
      <c r="B181" s="117">
        <v>44197</v>
      </c>
      <c r="C181" s="97">
        <v>44207</v>
      </c>
      <c r="D181" s="58" t="s">
        <v>107</v>
      </c>
      <c r="E181" s="58" t="s">
        <v>70</v>
      </c>
      <c r="F181" s="51" t="s">
        <v>79</v>
      </c>
      <c r="G181" s="51">
        <v>19</v>
      </c>
      <c r="H181" s="51" t="str">
        <f>VLOOKUP(F181,'[1]Данные план (Задание 3)'!$I$5:$J$1297,2,FALSE)</f>
        <v>Россия</v>
      </c>
    </row>
    <row r="182" spans="1:8" x14ac:dyDescent="0.3">
      <c r="A182" s="99" t="s">
        <v>16</v>
      </c>
      <c r="B182" s="117">
        <v>44197</v>
      </c>
      <c r="C182" s="97">
        <v>44207</v>
      </c>
      <c r="D182" s="58" t="s">
        <v>107</v>
      </c>
      <c r="E182" s="58" t="s">
        <v>80</v>
      </c>
      <c r="F182" s="51" t="s">
        <v>89</v>
      </c>
      <c r="G182" s="51">
        <v>104</v>
      </c>
      <c r="H182" s="51" t="str">
        <f>VLOOKUP(F182,'[1]Данные план (Задание 3)'!$I$5:$J$1297,2,FALSE)</f>
        <v>США</v>
      </c>
    </row>
    <row r="183" spans="1:8" x14ac:dyDescent="0.3">
      <c r="A183" s="99" t="s">
        <v>16</v>
      </c>
      <c r="B183" s="117">
        <v>44197</v>
      </c>
      <c r="C183" s="97">
        <v>44207</v>
      </c>
      <c r="D183" s="58" t="s">
        <v>48</v>
      </c>
      <c r="E183" s="58" t="s">
        <v>95</v>
      </c>
      <c r="F183" s="51" t="s">
        <v>101</v>
      </c>
      <c r="G183" s="51">
        <v>122</v>
      </c>
      <c r="H183" s="51" t="str">
        <f>VLOOKUP(F183,'[1]Данные план (Задание 3)'!$I$5:$J$1297,2,FALSE)</f>
        <v>Великобритания</v>
      </c>
    </row>
    <row r="184" spans="1:8" x14ac:dyDescent="0.3">
      <c r="A184" s="99" t="s">
        <v>16</v>
      </c>
      <c r="B184" s="117">
        <v>44197</v>
      </c>
      <c r="C184" s="97">
        <v>44208</v>
      </c>
      <c r="D184" s="58" t="s">
        <v>108</v>
      </c>
      <c r="E184" s="58" t="s">
        <v>49</v>
      </c>
      <c r="F184" s="51" t="s">
        <v>59</v>
      </c>
      <c r="G184" s="51">
        <v>133</v>
      </c>
      <c r="H184" s="51" t="str">
        <f>VLOOKUP(F184,'[1]Данные план (Задание 3)'!$I$5:$J$1297,2,FALSE)</f>
        <v>Россия</v>
      </c>
    </row>
    <row r="185" spans="1:8" x14ac:dyDescent="0.3">
      <c r="A185" s="99" t="s">
        <v>16</v>
      </c>
      <c r="B185" s="117">
        <v>44197</v>
      </c>
      <c r="C185" s="97">
        <v>44208</v>
      </c>
      <c r="D185" s="58" t="s">
        <v>110</v>
      </c>
      <c r="E185" s="58" t="s">
        <v>49</v>
      </c>
      <c r="F185" s="51" t="s">
        <v>65</v>
      </c>
      <c r="G185" s="51">
        <v>191</v>
      </c>
      <c r="H185" s="51" t="str">
        <f>VLOOKUP(F185,'[1]Данные план (Задание 3)'!$I$5:$J$1297,2,FALSE)</f>
        <v>Украина</v>
      </c>
    </row>
    <row r="186" spans="1:8" x14ac:dyDescent="0.3">
      <c r="A186" s="99" t="s">
        <v>16</v>
      </c>
      <c r="B186" s="117">
        <v>44197</v>
      </c>
      <c r="C186" s="97">
        <v>44208</v>
      </c>
      <c r="D186" s="58" t="s">
        <v>107</v>
      </c>
      <c r="E186" s="58" t="s">
        <v>70</v>
      </c>
      <c r="F186" s="51" t="s">
        <v>71</v>
      </c>
      <c r="G186" s="51">
        <v>114</v>
      </c>
      <c r="H186" s="51" t="str">
        <f>VLOOKUP(F186,'[1]Данные план (Задание 3)'!$I$5:$J$1297,2,FALSE)</f>
        <v>Франция</v>
      </c>
    </row>
    <row r="187" spans="1:8" x14ac:dyDescent="0.3">
      <c r="A187" s="99" t="s">
        <v>16</v>
      </c>
      <c r="B187" s="117">
        <v>44197</v>
      </c>
      <c r="C187" s="97">
        <v>44208</v>
      </c>
      <c r="D187" s="58" t="s">
        <v>48</v>
      </c>
      <c r="E187" s="58" t="s">
        <v>49</v>
      </c>
      <c r="F187" s="51" t="s">
        <v>63</v>
      </c>
      <c r="G187" s="51">
        <v>175</v>
      </c>
      <c r="H187" s="51" t="str">
        <f>VLOOKUP(F187,'[1]Данные план (Задание 3)'!$I$5:$J$1297,2,FALSE)</f>
        <v>Швеция</v>
      </c>
    </row>
    <row r="188" spans="1:8" x14ac:dyDescent="0.3">
      <c r="A188" s="99" t="s">
        <v>16</v>
      </c>
      <c r="B188" s="117">
        <v>44197</v>
      </c>
      <c r="C188" s="97">
        <v>44208</v>
      </c>
      <c r="D188" s="58" t="s">
        <v>48</v>
      </c>
      <c r="E188" s="58" t="s">
        <v>70</v>
      </c>
      <c r="F188" s="51" t="s">
        <v>76</v>
      </c>
      <c r="G188" s="51">
        <v>61</v>
      </c>
      <c r="H188" s="51" t="str">
        <f>VLOOKUP(F188,'[1]Данные план (Задание 3)'!$I$5:$J$1297,2,FALSE)</f>
        <v>Россия</v>
      </c>
    </row>
    <row r="189" spans="1:8" x14ac:dyDescent="0.3">
      <c r="A189" s="99" t="s">
        <v>16</v>
      </c>
      <c r="B189" s="117">
        <v>44197</v>
      </c>
      <c r="C189" s="97">
        <v>44208</v>
      </c>
      <c r="D189" s="58" t="s">
        <v>107</v>
      </c>
      <c r="E189" s="58" t="s">
        <v>49</v>
      </c>
      <c r="F189" s="51" t="s">
        <v>57</v>
      </c>
      <c r="G189" s="51">
        <v>38</v>
      </c>
      <c r="H189" s="51" t="str">
        <f>VLOOKUP(F189,'[1]Данные план (Задание 3)'!$I$5:$J$1297,2,FALSE)</f>
        <v>Россия</v>
      </c>
    </row>
    <row r="190" spans="1:8" x14ac:dyDescent="0.3">
      <c r="A190" s="99" t="s">
        <v>16</v>
      </c>
      <c r="B190" s="117">
        <v>44197</v>
      </c>
      <c r="C190" s="97">
        <v>44208</v>
      </c>
      <c r="D190" s="58" t="s">
        <v>110</v>
      </c>
      <c r="E190" s="58" t="s">
        <v>95</v>
      </c>
      <c r="F190" s="51" t="s">
        <v>106</v>
      </c>
      <c r="G190" s="51">
        <v>31</v>
      </c>
      <c r="H190" s="51" t="str">
        <f>VLOOKUP(F190,'[1]Данные план (Задание 3)'!$I$5:$J$1297,2,FALSE)</f>
        <v>Италия</v>
      </c>
    </row>
    <row r="191" spans="1:8" x14ac:dyDescent="0.3">
      <c r="A191" s="99" t="s">
        <v>16</v>
      </c>
      <c r="B191" s="117">
        <v>44197</v>
      </c>
      <c r="C191" s="97">
        <v>44208</v>
      </c>
      <c r="D191" s="58" t="s">
        <v>107</v>
      </c>
      <c r="E191" s="58" t="s">
        <v>80</v>
      </c>
      <c r="F191" s="51" t="s">
        <v>83</v>
      </c>
      <c r="G191" s="51">
        <v>37</v>
      </c>
      <c r="H191" s="51" t="str">
        <f>VLOOKUP(F191,'[1]Данные план (Задание 3)'!$I$5:$J$1297,2,FALSE)</f>
        <v>Шотландия</v>
      </c>
    </row>
    <row r="192" spans="1:8" x14ac:dyDescent="0.3">
      <c r="A192" s="99" t="s">
        <v>16</v>
      </c>
      <c r="B192" s="117">
        <v>44197</v>
      </c>
      <c r="C192" s="97">
        <v>44208</v>
      </c>
      <c r="D192" s="58" t="s">
        <v>110</v>
      </c>
      <c r="E192" s="58" t="s">
        <v>70</v>
      </c>
      <c r="F192" s="51" t="s">
        <v>62</v>
      </c>
      <c r="G192" s="51">
        <v>11</v>
      </c>
      <c r="H192" s="51" t="str">
        <f>VLOOKUP(F192,'[1]Данные план (Задание 3)'!$I$5:$J$1297,2,FALSE)</f>
        <v>Армения</v>
      </c>
    </row>
    <row r="193" spans="1:8" x14ac:dyDescent="0.3">
      <c r="A193" s="99" t="s">
        <v>16</v>
      </c>
      <c r="B193" s="117">
        <v>44197</v>
      </c>
      <c r="C193" s="97">
        <v>44208</v>
      </c>
      <c r="D193" s="58" t="s">
        <v>110</v>
      </c>
      <c r="E193" s="58" t="s">
        <v>80</v>
      </c>
      <c r="F193" s="51" t="s">
        <v>94</v>
      </c>
      <c r="G193" s="51">
        <v>162</v>
      </c>
      <c r="H193" s="51" t="str">
        <f>VLOOKUP(F193,'[1]Данные план (Задание 3)'!$I$5:$J$1297,2,FALSE)</f>
        <v>США</v>
      </c>
    </row>
    <row r="194" spans="1:8" x14ac:dyDescent="0.3">
      <c r="A194" s="99" t="s">
        <v>16</v>
      </c>
      <c r="B194" s="117">
        <v>44197</v>
      </c>
      <c r="C194" s="97">
        <v>44208</v>
      </c>
      <c r="D194" s="58" t="s">
        <v>107</v>
      </c>
      <c r="E194" s="58" t="s">
        <v>95</v>
      </c>
      <c r="F194" s="51" t="s">
        <v>97</v>
      </c>
      <c r="G194" s="51">
        <v>103</v>
      </c>
      <c r="H194" s="51" t="str">
        <f>VLOOKUP(F194,'[1]Данные план (Задание 3)'!$I$5:$J$1297,2,FALSE)</f>
        <v>Голландия</v>
      </c>
    </row>
    <row r="195" spans="1:8" x14ac:dyDescent="0.3">
      <c r="A195" s="99" t="s">
        <v>16</v>
      </c>
      <c r="B195" s="117">
        <v>44197</v>
      </c>
      <c r="C195" s="97">
        <v>44208</v>
      </c>
      <c r="D195" s="58" t="s">
        <v>48</v>
      </c>
      <c r="E195" s="58" t="s">
        <v>70</v>
      </c>
      <c r="F195" s="51" t="s">
        <v>78</v>
      </c>
      <c r="G195" s="51">
        <v>114</v>
      </c>
      <c r="H195" s="51" t="str">
        <f>VLOOKUP(F195,'[1]Данные план (Задание 3)'!$I$5:$J$1297,2,FALSE)</f>
        <v>Россия</v>
      </c>
    </row>
    <row r="196" spans="1:8" x14ac:dyDescent="0.3">
      <c r="A196" s="99" t="s">
        <v>16</v>
      </c>
      <c r="B196" s="117">
        <v>44197</v>
      </c>
      <c r="C196" s="97">
        <v>44208</v>
      </c>
      <c r="D196" s="58" t="s">
        <v>108</v>
      </c>
      <c r="E196" s="58" t="s">
        <v>95</v>
      </c>
      <c r="F196" s="51" t="s">
        <v>100</v>
      </c>
      <c r="G196" s="51">
        <v>107</v>
      </c>
      <c r="H196" s="51" t="str">
        <f>VLOOKUP(F196,'[1]Данные план (Задание 3)'!$I$5:$J$1297,2,FALSE)</f>
        <v>Голландия</v>
      </c>
    </row>
    <row r="197" spans="1:8" x14ac:dyDescent="0.3">
      <c r="A197" s="99" t="s">
        <v>16</v>
      </c>
      <c r="B197" s="117">
        <v>44197</v>
      </c>
      <c r="C197" s="97">
        <v>44209</v>
      </c>
      <c r="D197" s="58" t="s">
        <v>108</v>
      </c>
      <c r="E197" s="58" t="s">
        <v>49</v>
      </c>
      <c r="F197" s="51" t="s">
        <v>61</v>
      </c>
      <c r="G197" s="51">
        <v>30</v>
      </c>
      <c r="H197" s="51" t="str">
        <f>VLOOKUP(F197,'[1]Данные план (Задание 3)'!$I$5:$J$1297,2,FALSE)</f>
        <v>Россия</v>
      </c>
    </row>
    <row r="198" spans="1:8" x14ac:dyDescent="0.3">
      <c r="A198" s="99" t="s">
        <v>16</v>
      </c>
      <c r="B198" s="117">
        <v>44197</v>
      </c>
      <c r="C198" s="97">
        <v>44209</v>
      </c>
      <c r="D198" s="58" t="s">
        <v>110</v>
      </c>
      <c r="E198" s="58" t="s">
        <v>70</v>
      </c>
      <c r="F198" s="51" t="s">
        <v>56</v>
      </c>
      <c r="G198" s="51">
        <v>130</v>
      </c>
      <c r="H198" s="51" t="str">
        <f>VLOOKUP(F198,'[1]Данные план (Задание 3)'!$I$5:$J$1297,2,FALSE)</f>
        <v>Армения</v>
      </c>
    </row>
    <row r="199" spans="1:8" x14ac:dyDescent="0.3">
      <c r="A199" s="99" t="s">
        <v>16</v>
      </c>
      <c r="B199" s="117">
        <v>44197</v>
      </c>
      <c r="C199" s="97">
        <v>44209</v>
      </c>
      <c r="D199" s="58" t="s">
        <v>107</v>
      </c>
      <c r="E199" s="58" t="s">
        <v>49</v>
      </c>
      <c r="F199" s="51" t="s">
        <v>61</v>
      </c>
      <c r="G199" s="51">
        <v>49</v>
      </c>
      <c r="H199" s="51" t="str">
        <f>VLOOKUP(F199,'[1]Данные план (Задание 3)'!$I$5:$J$1297,2,FALSE)</f>
        <v>Россия</v>
      </c>
    </row>
    <row r="200" spans="1:8" x14ac:dyDescent="0.3">
      <c r="A200" s="99" t="s">
        <v>16</v>
      </c>
      <c r="B200" s="117">
        <v>44197</v>
      </c>
      <c r="C200" s="97">
        <v>44209</v>
      </c>
      <c r="D200" s="58" t="s">
        <v>108</v>
      </c>
      <c r="E200" s="58" t="s">
        <v>80</v>
      </c>
      <c r="F200" s="51" t="s">
        <v>91</v>
      </c>
      <c r="G200" s="51">
        <v>9</v>
      </c>
      <c r="H200" s="51" t="str">
        <f>VLOOKUP(F200,'[1]Данные план (Задание 3)'!$I$5:$J$1297,2,FALSE)</f>
        <v>США</v>
      </c>
    </row>
    <row r="201" spans="1:8" x14ac:dyDescent="0.3">
      <c r="A201" s="99" t="s">
        <v>16</v>
      </c>
      <c r="B201" s="117">
        <v>44197</v>
      </c>
      <c r="C201" s="97">
        <v>44209</v>
      </c>
      <c r="D201" s="58" t="s">
        <v>48</v>
      </c>
      <c r="E201" s="58" t="s">
        <v>70</v>
      </c>
      <c r="F201" s="51" t="s">
        <v>72</v>
      </c>
      <c r="G201" s="51">
        <v>143</v>
      </c>
      <c r="H201" s="51" t="str">
        <f>VLOOKUP(F201,'[1]Данные план (Задание 3)'!$I$5:$J$1297,2,FALSE)</f>
        <v>Франция</v>
      </c>
    </row>
    <row r="202" spans="1:8" x14ac:dyDescent="0.3">
      <c r="A202" s="99" t="s">
        <v>16</v>
      </c>
      <c r="B202" s="117">
        <v>44197</v>
      </c>
      <c r="C202" s="97">
        <v>44209</v>
      </c>
      <c r="D202" s="58" t="s">
        <v>107</v>
      </c>
      <c r="E202" s="58" t="s">
        <v>95</v>
      </c>
      <c r="F202" s="51" t="s">
        <v>98</v>
      </c>
      <c r="G202" s="51">
        <v>25</v>
      </c>
      <c r="H202" s="51" t="str">
        <f>VLOOKUP(F202,'[1]Данные план (Задание 3)'!$I$5:$J$1297,2,FALSE)</f>
        <v>Голландия</v>
      </c>
    </row>
    <row r="203" spans="1:8" x14ac:dyDescent="0.3">
      <c r="A203" s="99" t="s">
        <v>16</v>
      </c>
      <c r="B203" s="117">
        <v>44197</v>
      </c>
      <c r="C203" s="97">
        <v>44209</v>
      </c>
      <c r="D203" s="58" t="s">
        <v>107</v>
      </c>
      <c r="E203" s="58" t="s">
        <v>70</v>
      </c>
      <c r="F203" s="51" t="s">
        <v>58</v>
      </c>
      <c r="G203" s="51">
        <v>199</v>
      </c>
      <c r="H203" s="51" t="str">
        <f>VLOOKUP(F203,'[1]Данные план (Задание 3)'!$I$5:$J$1297,2,FALSE)</f>
        <v>Армения</v>
      </c>
    </row>
    <row r="204" spans="1:8" x14ac:dyDescent="0.3">
      <c r="A204" s="99" t="s">
        <v>16</v>
      </c>
      <c r="B204" s="117">
        <v>44197</v>
      </c>
      <c r="C204" s="97">
        <v>44209</v>
      </c>
      <c r="D204" s="58" t="s">
        <v>48</v>
      </c>
      <c r="E204" s="58" t="s">
        <v>80</v>
      </c>
      <c r="F204" s="51" t="s">
        <v>85</v>
      </c>
      <c r="G204" s="51">
        <v>134</v>
      </c>
      <c r="H204" s="51" t="str">
        <f>VLOOKUP(F204,'[1]Данные план (Задание 3)'!$I$5:$J$1297,2,FALSE)</f>
        <v>Ирландия</v>
      </c>
    </row>
    <row r="205" spans="1:8" x14ac:dyDescent="0.3">
      <c r="A205" s="99" t="s">
        <v>16</v>
      </c>
      <c r="B205" s="117">
        <v>44197</v>
      </c>
      <c r="C205" s="97">
        <v>44209</v>
      </c>
      <c r="D205" s="58" t="s">
        <v>108</v>
      </c>
      <c r="E205" s="58" t="s">
        <v>95</v>
      </c>
      <c r="F205" s="51" t="s">
        <v>103</v>
      </c>
      <c r="G205" s="51">
        <v>71</v>
      </c>
      <c r="H205" s="51" t="str">
        <f>VLOOKUP(F205,'[1]Данные план (Задание 3)'!$I$5:$J$1297,2,FALSE)</f>
        <v>Италия</v>
      </c>
    </row>
    <row r="206" spans="1:8" x14ac:dyDescent="0.3">
      <c r="A206" s="99" t="s">
        <v>16</v>
      </c>
      <c r="B206" s="117">
        <v>44197</v>
      </c>
      <c r="C206" s="97">
        <v>44209</v>
      </c>
      <c r="D206" s="58" t="s">
        <v>108</v>
      </c>
      <c r="E206" s="58" t="s">
        <v>70</v>
      </c>
      <c r="F206" s="51" t="s">
        <v>72</v>
      </c>
      <c r="G206" s="51">
        <v>197</v>
      </c>
      <c r="H206" s="51" t="str">
        <f>VLOOKUP(F206,'[1]Данные план (Задание 3)'!$I$5:$J$1297,2,FALSE)</f>
        <v>Франция</v>
      </c>
    </row>
    <row r="207" spans="1:8" x14ac:dyDescent="0.3">
      <c r="A207" s="99" t="s">
        <v>16</v>
      </c>
      <c r="B207" s="117">
        <v>44197</v>
      </c>
      <c r="C207" s="97">
        <v>44210</v>
      </c>
      <c r="D207" s="58" t="s">
        <v>107</v>
      </c>
      <c r="E207" s="58" t="s">
        <v>95</v>
      </c>
      <c r="F207" s="51" t="s">
        <v>101</v>
      </c>
      <c r="G207" s="51">
        <v>139</v>
      </c>
      <c r="H207" s="51" t="str">
        <f>VLOOKUP(F207,'[1]Данные план (Задание 3)'!$I$5:$J$1297,2,FALSE)</f>
        <v>Великобритания</v>
      </c>
    </row>
    <row r="208" spans="1:8" x14ac:dyDescent="0.3">
      <c r="A208" s="99" t="s">
        <v>16</v>
      </c>
      <c r="B208" s="117">
        <v>44197</v>
      </c>
      <c r="C208" s="97">
        <v>44210</v>
      </c>
      <c r="D208" s="58" t="s">
        <v>48</v>
      </c>
      <c r="E208" s="58" t="s">
        <v>70</v>
      </c>
      <c r="F208" s="51" t="s">
        <v>60</v>
      </c>
      <c r="G208" s="51">
        <v>13</v>
      </c>
      <c r="H208" s="51" t="str">
        <f>VLOOKUP(F208,'[1]Данные план (Задание 3)'!$I$5:$J$1297,2,FALSE)</f>
        <v>Армения</v>
      </c>
    </row>
    <row r="209" spans="1:8" x14ac:dyDescent="0.3">
      <c r="A209" s="99" t="s">
        <v>16</v>
      </c>
      <c r="B209" s="117">
        <v>44197</v>
      </c>
      <c r="C209" s="97">
        <v>44210</v>
      </c>
      <c r="D209" s="58" t="s">
        <v>107</v>
      </c>
      <c r="E209" s="58" t="s">
        <v>49</v>
      </c>
      <c r="F209" s="51" t="s">
        <v>69</v>
      </c>
      <c r="G209" s="51">
        <v>39</v>
      </c>
      <c r="H209" s="51" t="str">
        <f>VLOOKUP(F209,'[1]Данные план (Задание 3)'!$I$5:$J$1297,2,FALSE)</f>
        <v>Украина</v>
      </c>
    </row>
    <row r="210" spans="1:8" x14ac:dyDescent="0.3">
      <c r="A210" s="99" t="s">
        <v>16</v>
      </c>
      <c r="B210" s="117">
        <v>44197</v>
      </c>
      <c r="C210" s="97">
        <v>44210</v>
      </c>
      <c r="D210" s="58" t="s">
        <v>48</v>
      </c>
      <c r="E210" s="58" t="s">
        <v>95</v>
      </c>
      <c r="F210" s="51" t="s">
        <v>101</v>
      </c>
      <c r="G210" s="51">
        <v>69</v>
      </c>
      <c r="H210" s="51" t="str">
        <f>VLOOKUP(F210,'[1]Данные план (Задание 3)'!$I$5:$J$1297,2,FALSE)</f>
        <v>Великобритания</v>
      </c>
    </row>
    <row r="211" spans="1:8" x14ac:dyDescent="0.3">
      <c r="A211" s="99" t="s">
        <v>16</v>
      </c>
      <c r="B211" s="117">
        <v>44197</v>
      </c>
      <c r="C211" s="97">
        <v>44210</v>
      </c>
      <c r="D211" s="58" t="s">
        <v>48</v>
      </c>
      <c r="E211" s="58" t="s">
        <v>70</v>
      </c>
      <c r="F211" s="51" t="s">
        <v>79</v>
      </c>
      <c r="G211" s="51">
        <v>25</v>
      </c>
      <c r="H211" s="51" t="str">
        <f>VLOOKUP(F211,'[1]Данные план (Задание 3)'!$I$5:$J$1297,2,FALSE)</f>
        <v>Россия</v>
      </c>
    </row>
    <row r="212" spans="1:8" x14ac:dyDescent="0.3">
      <c r="A212" s="99" t="s">
        <v>16</v>
      </c>
      <c r="B212" s="117">
        <v>44197</v>
      </c>
      <c r="C212" s="97">
        <v>44210</v>
      </c>
      <c r="D212" s="58" t="s">
        <v>108</v>
      </c>
      <c r="E212" s="58" t="s">
        <v>95</v>
      </c>
      <c r="F212" s="51" t="s">
        <v>106</v>
      </c>
      <c r="G212" s="51">
        <v>158</v>
      </c>
      <c r="H212" s="51" t="str">
        <f>VLOOKUP(F212,'[1]Данные план (Задание 3)'!$I$5:$J$1297,2,FALSE)</f>
        <v>Италия</v>
      </c>
    </row>
    <row r="213" spans="1:8" x14ac:dyDescent="0.3">
      <c r="A213" s="99" t="s">
        <v>16</v>
      </c>
      <c r="B213" s="117">
        <v>44197</v>
      </c>
      <c r="C213" s="97">
        <v>44210</v>
      </c>
      <c r="D213" s="58" t="s">
        <v>48</v>
      </c>
      <c r="E213" s="58" t="s">
        <v>49</v>
      </c>
      <c r="F213" s="51" t="s">
        <v>61</v>
      </c>
      <c r="G213" s="51">
        <v>195</v>
      </c>
      <c r="H213" s="51" t="str">
        <f>VLOOKUP(F213,'[1]Данные план (Задание 3)'!$I$5:$J$1297,2,FALSE)</f>
        <v>Россия</v>
      </c>
    </row>
    <row r="214" spans="1:8" x14ac:dyDescent="0.3">
      <c r="A214" s="99" t="s">
        <v>16</v>
      </c>
      <c r="B214" s="117">
        <v>44197</v>
      </c>
      <c r="C214" s="97">
        <v>44210</v>
      </c>
      <c r="D214" s="58" t="s">
        <v>48</v>
      </c>
      <c r="E214" s="58" t="s">
        <v>95</v>
      </c>
      <c r="F214" s="51" t="s">
        <v>100</v>
      </c>
      <c r="G214" s="51">
        <v>103</v>
      </c>
      <c r="H214" s="51" t="str">
        <f>VLOOKUP(F214,'[1]Данные план (Задание 3)'!$I$5:$J$1297,2,FALSE)</f>
        <v>Голландия</v>
      </c>
    </row>
    <row r="215" spans="1:8" x14ac:dyDescent="0.3">
      <c r="A215" s="99" t="s">
        <v>16</v>
      </c>
      <c r="B215" s="117">
        <v>44197</v>
      </c>
      <c r="C215" s="97">
        <v>44210</v>
      </c>
      <c r="D215" s="58" t="s">
        <v>107</v>
      </c>
      <c r="E215" s="58" t="s">
        <v>49</v>
      </c>
      <c r="F215" s="51" t="s">
        <v>63</v>
      </c>
      <c r="G215" s="51">
        <v>199</v>
      </c>
      <c r="H215" s="51" t="str">
        <f>VLOOKUP(F215,'[1]Данные план (Задание 3)'!$I$5:$J$1297,2,FALSE)</f>
        <v>Швеция</v>
      </c>
    </row>
    <row r="216" spans="1:8" x14ac:dyDescent="0.3">
      <c r="A216" s="99" t="s">
        <v>16</v>
      </c>
      <c r="B216" s="117">
        <v>44197</v>
      </c>
      <c r="C216" s="97">
        <v>44210</v>
      </c>
      <c r="D216" s="58" t="s">
        <v>48</v>
      </c>
      <c r="E216" s="58" t="s">
        <v>70</v>
      </c>
      <c r="F216" s="51" t="s">
        <v>71</v>
      </c>
      <c r="G216" s="51">
        <v>132</v>
      </c>
      <c r="H216" s="51" t="str">
        <f>VLOOKUP(F216,'[1]Данные план (Задание 3)'!$I$5:$J$1297,2,FALSE)</f>
        <v>Франция</v>
      </c>
    </row>
    <row r="217" spans="1:8" x14ac:dyDescent="0.3">
      <c r="A217" s="99" t="s">
        <v>16</v>
      </c>
      <c r="B217" s="117">
        <v>44197</v>
      </c>
      <c r="C217" s="97">
        <v>44210</v>
      </c>
      <c r="D217" s="58" t="s">
        <v>107</v>
      </c>
      <c r="E217" s="58" t="s">
        <v>70</v>
      </c>
      <c r="F217" s="51" t="s">
        <v>74</v>
      </c>
      <c r="G217" s="51">
        <v>98</v>
      </c>
      <c r="H217" s="51" t="str">
        <f>VLOOKUP(F217,'[1]Данные план (Задание 3)'!$I$5:$J$1297,2,FALSE)</f>
        <v>Франция</v>
      </c>
    </row>
    <row r="218" spans="1:8" x14ac:dyDescent="0.3">
      <c r="A218" s="99" t="s">
        <v>16</v>
      </c>
      <c r="B218" s="117">
        <v>44197</v>
      </c>
      <c r="C218" s="97">
        <v>44210</v>
      </c>
      <c r="D218" s="58" t="s">
        <v>48</v>
      </c>
      <c r="E218" s="58" t="s">
        <v>70</v>
      </c>
      <c r="F218" s="51" t="s">
        <v>58</v>
      </c>
      <c r="G218" s="51">
        <v>175</v>
      </c>
      <c r="H218" s="51" t="str">
        <f>VLOOKUP(F218,'[1]Данные план (Задание 3)'!$I$5:$J$1297,2,FALSE)</f>
        <v>Армения</v>
      </c>
    </row>
    <row r="219" spans="1:8" x14ac:dyDescent="0.3">
      <c r="A219" s="99" t="s">
        <v>16</v>
      </c>
      <c r="B219" s="117">
        <v>44197</v>
      </c>
      <c r="C219" s="97">
        <v>44210</v>
      </c>
      <c r="D219" s="58" t="s">
        <v>110</v>
      </c>
      <c r="E219" s="58" t="s">
        <v>80</v>
      </c>
      <c r="F219" s="51" t="s">
        <v>91</v>
      </c>
      <c r="G219" s="51">
        <v>63</v>
      </c>
      <c r="H219" s="51" t="str">
        <f>VLOOKUP(F219,'[1]Данные план (Задание 3)'!$I$5:$J$1297,2,FALSE)</f>
        <v>США</v>
      </c>
    </row>
    <row r="220" spans="1:8" x14ac:dyDescent="0.3">
      <c r="A220" s="99" t="s">
        <v>16</v>
      </c>
      <c r="B220" s="117">
        <v>44197</v>
      </c>
      <c r="C220" s="97">
        <v>44210</v>
      </c>
      <c r="D220" s="58" t="s">
        <v>108</v>
      </c>
      <c r="E220" s="58" t="s">
        <v>95</v>
      </c>
      <c r="F220" s="51" t="s">
        <v>96</v>
      </c>
      <c r="G220" s="51">
        <v>8</v>
      </c>
      <c r="H220" s="51" t="str">
        <f>VLOOKUP(F220,'[1]Данные план (Задание 3)'!$I$5:$J$1297,2,FALSE)</f>
        <v>Голландия</v>
      </c>
    </row>
    <row r="221" spans="1:8" x14ac:dyDescent="0.3">
      <c r="A221" s="99" t="s">
        <v>16</v>
      </c>
      <c r="B221" s="117">
        <v>44197</v>
      </c>
      <c r="C221" s="97">
        <v>44210</v>
      </c>
      <c r="D221" s="58" t="s">
        <v>48</v>
      </c>
      <c r="E221" s="58" t="s">
        <v>80</v>
      </c>
      <c r="F221" s="51" t="s">
        <v>89</v>
      </c>
      <c r="G221" s="51">
        <v>84</v>
      </c>
      <c r="H221" s="51" t="str">
        <f>VLOOKUP(F221,'[1]Данные план (Задание 3)'!$I$5:$J$1297,2,FALSE)</f>
        <v>США</v>
      </c>
    </row>
    <row r="222" spans="1:8" x14ac:dyDescent="0.3">
      <c r="A222" s="99" t="s">
        <v>16</v>
      </c>
      <c r="B222" s="117">
        <v>44197</v>
      </c>
      <c r="C222" s="97">
        <v>44210</v>
      </c>
      <c r="D222" s="58" t="s">
        <v>110</v>
      </c>
      <c r="E222" s="58" t="s">
        <v>70</v>
      </c>
      <c r="F222" s="51" t="s">
        <v>73</v>
      </c>
      <c r="G222" s="51">
        <v>25</v>
      </c>
      <c r="H222" s="51" t="str">
        <f>VLOOKUP(F222,'[1]Данные план (Задание 3)'!$I$5:$J$1297,2,FALSE)</f>
        <v>Франция</v>
      </c>
    </row>
    <row r="223" spans="1:8" x14ac:dyDescent="0.3">
      <c r="A223" s="99" t="s">
        <v>16</v>
      </c>
      <c r="B223" s="117">
        <v>44197</v>
      </c>
      <c r="C223" s="97">
        <v>44210</v>
      </c>
      <c r="D223" s="58" t="s">
        <v>107</v>
      </c>
      <c r="E223" s="58" t="s">
        <v>95</v>
      </c>
      <c r="F223" s="51" t="s">
        <v>106</v>
      </c>
      <c r="G223" s="51">
        <v>124</v>
      </c>
      <c r="H223" s="51" t="str">
        <f>VLOOKUP(F223,'[1]Данные план (Задание 3)'!$I$5:$J$1297,2,FALSE)</f>
        <v>Италия</v>
      </c>
    </row>
    <row r="224" spans="1:8" x14ac:dyDescent="0.3">
      <c r="A224" s="99" t="s">
        <v>16</v>
      </c>
      <c r="B224" s="117">
        <v>44197</v>
      </c>
      <c r="C224" s="97">
        <v>44210</v>
      </c>
      <c r="D224" s="58" t="s">
        <v>107</v>
      </c>
      <c r="E224" s="58" t="s">
        <v>49</v>
      </c>
      <c r="F224" s="51" t="s">
        <v>57</v>
      </c>
      <c r="G224" s="51">
        <v>113</v>
      </c>
      <c r="H224" s="51" t="str">
        <f>VLOOKUP(F224,'[1]Данные план (Задание 3)'!$I$5:$J$1297,2,FALSE)</f>
        <v>Россия</v>
      </c>
    </row>
    <row r="225" spans="1:8" x14ac:dyDescent="0.3">
      <c r="A225" s="99" t="s">
        <v>16</v>
      </c>
      <c r="B225" s="117">
        <v>44197</v>
      </c>
      <c r="C225" s="97">
        <v>44211</v>
      </c>
      <c r="D225" s="58" t="s">
        <v>108</v>
      </c>
      <c r="E225" s="58" t="s">
        <v>95</v>
      </c>
      <c r="F225" s="51" t="s">
        <v>97</v>
      </c>
      <c r="G225" s="51">
        <v>187</v>
      </c>
      <c r="H225" s="51" t="str">
        <f>VLOOKUP(F225,'[1]Данные план (Задание 3)'!$I$5:$J$1297,2,FALSE)</f>
        <v>Голландия</v>
      </c>
    </row>
    <row r="226" spans="1:8" x14ac:dyDescent="0.3">
      <c r="A226" s="99" t="s">
        <v>16</v>
      </c>
      <c r="B226" s="117">
        <v>44197</v>
      </c>
      <c r="C226" s="97">
        <v>44211</v>
      </c>
      <c r="D226" s="58" t="s">
        <v>48</v>
      </c>
      <c r="E226" s="58" t="s">
        <v>49</v>
      </c>
      <c r="F226" s="51" t="s">
        <v>55</v>
      </c>
      <c r="G226" s="51">
        <v>76</v>
      </c>
      <c r="H226" s="51" t="str">
        <f>VLOOKUP(F226,'[1]Данные план (Задание 3)'!$I$5:$J$1297,2,FALSE)</f>
        <v>Россия</v>
      </c>
    </row>
    <row r="227" spans="1:8" x14ac:dyDescent="0.3">
      <c r="A227" s="99" t="s">
        <v>16</v>
      </c>
      <c r="B227" s="117">
        <v>44197</v>
      </c>
      <c r="C227" s="97">
        <v>44211</v>
      </c>
      <c r="D227" s="58" t="s">
        <v>48</v>
      </c>
      <c r="E227" s="58" t="s">
        <v>49</v>
      </c>
      <c r="F227" s="51" t="s">
        <v>59</v>
      </c>
      <c r="G227" s="51">
        <v>127</v>
      </c>
      <c r="H227" s="51" t="str">
        <f>VLOOKUP(F227,'[1]Данные план (Задание 3)'!$I$5:$J$1297,2,FALSE)</f>
        <v>Россия</v>
      </c>
    </row>
    <row r="228" spans="1:8" x14ac:dyDescent="0.3">
      <c r="A228" s="99" t="s">
        <v>16</v>
      </c>
      <c r="B228" s="117">
        <v>44197</v>
      </c>
      <c r="C228" s="97">
        <v>44211</v>
      </c>
      <c r="D228" s="58" t="s">
        <v>48</v>
      </c>
      <c r="E228" s="58" t="s">
        <v>49</v>
      </c>
      <c r="F228" s="51" t="s">
        <v>50</v>
      </c>
      <c r="G228" s="51">
        <v>77</v>
      </c>
      <c r="H228" s="51" t="str">
        <f>VLOOKUP(F228,'[1]Данные план (Задание 3)'!$I$5:$J$1297,2,FALSE)</f>
        <v>Россия</v>
      </c>
    </row>
    <row r="229" spans="1:8" x14ac:dyDescent="0.3">
      <c r="A229" s="99" t="s">
        <v>16</v>
      </c>
      <c r="B229" s="117">
        <v>44197</v>
      </c>
      <c r="C229" s="97">
        <v>44211</v>
      </c>
      <c r="D229" s="58" t="s">
        <v>107</v>
      </c>
      <c r="E229" s="58" t="s">
        <v>80</v>
      </c>
      <c r="F229" s="51" t="s">
        <v>81</v>
      </c>
      <c r="G229" s="51">
        <v>33</v>
      </c>
      <c r="H229" s="51" t="str">
        <f>VLOOKUP(F229,'[1]Данные план (Задание 3)'!$I$5:$J$1297,2,FALSE)</f>
        <v>Шотландия</v>
      </c>
    </row>
    <row r="230" spans="1:8" x14ac:dyDescent="0.3">
      <c r="A230" s="99" t="s">
        <v>16</v>
      </c>
      <c r="B230" s="117">
        <v>44197</v>
      </c>
      <c r="C230" s="97">
        <v>44211</v>
      </c>
      <c r="D230" s="58" t="s">
        <v>107</v>
      </c>
      <c r="E230" s="58" t="s">
        <v>49</v>
      </c>
      <c r="F230" s="51" t="s">
        <v>68</v>
      </c>
      <c r="G230" s="51">
        <v>13</v>
      </c>
      <c r="H230" s="51" t="str">
        <f>VLOOKUP(F230,'[1]Данные план (Задание 3)'!$I$5:$J$1297,2,FALSE)</f>
        <v>Украина</v>
      </c>
    </row>
    <row r="231" spans="1:8" x14ac:dyDescent="0.3">
      <c r="A231" s="99" t="s">
        <v>16</v>
      </c>
      <c r="B231" s="117">
        <v>44197</v>
      </c>
      <c r="C231" s="97">
        <v>44211</v>
      </c>
      <c r="D231" s="58" t="s">
        <v>108</v>
      </c>
      <c r="E231" s="58" t="s">
        <v>49</v>
      </c>
      <c r="F231" s="51" t="s">
        <v>57</v>
      </c>
      <c r="G231" s="51">
        <v>22</v>
      </c>
      <c r="H231" s="51" t="str">
        <f>VLOOKUP(F231,'[1]Данные план (Задание 3)'!$I$5:$J$1297,2,FALSE)</f>
        <v>Россия</v>
      </c>
    </row>
    <row r="232" spans="1:8" x14ac:dyDescent="0.3">
      <c r="A232" s="99" t="s">
        <v>16</v>
      </c>
      <c r="B232" s="117">
        <v>44197</v>
      </c>
      <c r="C232" s="97">
        <v>44211</v>
      </c>
      <c r="D232" s="58" t="s">
        <v>108</v>
      </c>
      <c r="E232" s="58" t="s">
        <v>49</v>
      </c>
      <c r="F232" s="51" t="s">
        <v>64</v>
      </c>
      <c r="G232" s="51">
        <v>55</v>
      </c>
      <c r="H232" s="51" t="str">
        <f>VLOOKUP(F232,'[1]Данные план (Задание 3)'!$I$5:$J$1297,2,FALSE)</f>
        <v>Украина</v>
      </c>
    </row>
    <row r="233" spans="1:8" x14ac:dyDescent="0.3">
      <c r="A233" s="99" t="s">
        <v>16</v>
      </c>
      <c r="B233" s="117">
        <v>44197</v>
      </c>
      <c r="C233" s="97">
        <v>44211</v>
      </c>
      <c r="D233" s="58" t="s">
        <v>110</v>
      </c>
      <c r="E233" s="58" t="s">
        <v>95</v>
      </c>
      <c r="F233" s="51" t="s">
        <v>105</v>
      </c>
      <c r="G233" s="51">
        <v>118</v>
      </c>
      <c r="H233" s="51" t="str">
        <f>VLOOKUP(F233,'[1]Данные план (Задание 3)'!$I$5:$J$1297,2,FALSE)</f>
        <v>Италия</v>
      </c>
    </row>
    <row r="234" spans="1:8" x14ac:dyDescent="0.3">
      <c r="A234" s="99" t="s">
        <v>16</v>
      </c>
      <c r="B234" s="117">
        <v>44197</v>
      </c>
      <c r="C234" s="97">
        <v>44211</v>
      </c>
      <c r="D234" s="58" t="s">
        <v>48</v>
      </c>
      <c r="E234" s="58" t="s">
        <v>49</v>
      </c>
      <c r="F234" s="51" t="s">
        <v>65</v>
      </c>
      <c r="G234" s="51">
        <v>40</v>
      </c>
      <c r="H234" s="51" t="str">
        <f>VLOOKUP(F234,'[1]Данные план (Задание 3)'!$I$5:$J$1297,2,FALSE)</f>
        <v>Украина</v>
      </c>
    </row>
    <row r="235" spans="1:8" x14ac:dyDescent="0.3">
      <c r="A235" s="99" t="s">
        <v>16</v>
      </c>
      <c r="B235" s="117">
        <v>44197</v>
      </c>
      <c r="C235" s="97">
        <v>44211</v>
      </c>
      <c r="D235" s="58" t="s">
        <v>48</v>
      </c>
      <c r="E235" s="58" t="s">
        <v>80</v>
      </c>
      <c r="F235" s="51" t="s">
        <v>93</v>
      </c>
      <c r="G235" s="51">
        <v>173</v>
      </c>
      <c r="H235" s="51" t="str">
        <f>VLOOKUP(F235,'[1]Данные план (Задание 3)'!$I$5:$J$1297,2,FALSE)</f>
        <v>США</v>
      </c>
    </row>
    <row r="236" spans="1:8" x14ac:dyDescent="0.3">
      <c r="A236" s="99" t="s">
        <v>16</v>
      </c>
      <c r="B236" s="117">
        <v>44197</v>
      </c>
      <c r="C236" s="97">
        <v>44211</v>
      </c>
      <c r="D236" s="58" t="s">
        <v>110</v>
      </c>
      <c r="E236" s="58" t="s">
        <v>95</v>
      </c>
      <c r="F236" s="51" t="s">
        <v>102</v>
      </c>
      <c r="G236" s="51">
        <v>55</v>
      </c>
      <c r="H236" s="51" t="str">
        <f>VLOOKUP(F236,'[1]Данные план (Задание 3)'!$I$5:$J$1297,2,FALSE)</f>
        <v>Великобритания</v>
      </c>
    </row>
    <row r="237" spans="1:8" x14ac:dyDescent="0.3">
      <c r="A237" s="99" t="s">
        <v>16</v>
      </c>
      <c r="B237" s="117">
        <v>44197</v>
      </c>
      <c r="C237" s="97">
        <v>44212</v>
      </c>
      <c r="D237" s="58" t="s">
        <v>108</v>
      </c>
      <c r="E237" s="58" t="s">
        <v>70</v>
      </c>
      <c r="F237" s="51" t="s">
        <v>75</v>
      </c>
      <c r="G237" s="51">
        <v>12</v>
      </c>
      <c r="H237" s="51" t="str">
        <f>VLOOKUP(F237,'[1]Данные план (Задание 3)'!$I$5:$J$1297,2,FALSE)</f>
        <v>Франция</v>
      </c>
    </row>
    <row r="238" spans="1:8" x14ac:dyDescent="0.3">
      <c r="A238" s="99" t="s">
        <v>16</v>
      </c>
      <c r="B238" s="117">
        <v>44197</v>
      </c>
      <c r="C238" s="97">
        <v>44212</v>
      </c>
      <c r="D238" s="58" t="s">
        <v>108</v>
      </c>
      <c r="E238" s="58" t="s">
        <v>95</v>
      </c>
      <c r="F238" s="51" t="s">
        <v>106</v>
      </c>
      <c r="G238" s="51">
        <v>79</v>
      </c>
      <c r="H238" s="51" t="str">
        <f>VLOOKUP(F238,'[1]Данные план (Задание 3)'!$I$5:$J$1297,2,FALSE)</f>
        <v>Италия</v>
      </c>
    </row>
    <row r="239" spans="1:8" x14ac:dyDescent="0.3">
      <c r="A239" s="99" t="s">
        <v>16</v>
      </c>
      <c r="B239" s="117">
        <v>44197</v>
      </c>
      <c r="C239" s="97">
        <v>44212</v>
      </c>
      <c r="D239" s="58" t="s">
        <v>108</v>
      </c>
      <c r="E239" s="58" t="s">
        <v>80</v>
      </c>
      <c r="F239" s="51" t="s">
        <v>83</v>
      </c>
      <c r="G239" s="51">
        <v>94</v>
      </c>
      <c r="H239" s="51" t="str">
        <f>VLOOKUP(F239,'[1]Данные план (Задание 3)'!$I$5:$J$1297,2,FALSE)</f>
        <v>Шотландия</v>
      </c>
    </row>
    <row r="240" spans="1:8" x14ac:dyDescent="0.3">
      <c r="A240" s="99" t="s">
        <v>16</v>
      </c>
      <c r="B240" s="117">
        <v>44197</v>
      </c>
      <c r="C240" s="97">
        <v>44212</v>
      </c>
      <c r="D240" s="58" t="s">
        <v>110</v>
      </c>
      <c r="E240" s="58" t="s">
        <v>95</v>
      </c>
      <c r="F240" s="51" t="s">
        <v>99</v>
      </c>
      <c r="G240" s="51">
        <v>179</v>
      </c>
      <c r="H240" s="51" t="str">
        <f>VLOOKUP(F240,'[1]Данные план (Задание 3)'!$I$5:$J$1297,2,FALSE)</f>
        <v>Голландия</v>
      </c>
    </row>
    <row r="241" spans="1:8" x14ac:dyDescent="0.3">
      <c r="A241" s="99" t="s">
        <v>16</v>
      </c>
      <c r="B241" s="117">
        <v>44197</v>
      </c>
      <c r="C241" s="97">
        <v>44212</v>
      </c>
      <c r="D241" s="58" t="s">
        <v>110</v>
      </c>
      <c r="E241" s="58" t="s">
        <v>49</v>
      </c>
      <c r="F241" s="51" t="s">
        <v>53</v>
      </c>
      <c r="G241" s="51">
        <v>163</v>
      </c>
      <c r="H241" s="51" t="str">
        <f>VLOOKUP(F241,'[1]Данные план (Задание 3)'!$I$5:$J$1297,2,FALSE)</f>
        <v>Россия</v>
      </c>
    </row>
    <row r="242" spans="1:8" x14ac:dyDescent="0.3">
      <c r="A242" s="99" t="s">
        <v>16</v>
      </c>
      <c r="B242" s="117">
        <v>44197</v>
      </c>
      <c r="C242" s="97">
        <v>44212</v>
      </c>
      <c r="D242" s="58" t="s">
        <v>48</v>
      </c>
      <c r="E242" s="58" t="s">
        <v>49</v>
      </c>
      <c r="F242" s="51" t="s">
        <v>61</v>
      </c>
      <c r="G242" s="51">
        <v>184</v>
      </c>
      <c r="H242" s="51" t="str">
        <f>VLOOKUP(F242,'[1]Данные план (Задание 3)'!$I$5:$J$1297,2,FALSE)</f>
        <v>Россия</v>
      </c>
    </row>
    <row r="243" spans="1:8" x14ac:dyDescent="0.3">
      <c r="A243" s="99" t="s">
        <v>16</v>
      </c>
      <c r="B243" s="117">
        <v>44197</v>
      </c>
      <c r="C243" s="97">
        <v>44212</v>
      </c>
      <c r="D243" s="58" t="s">
        <v>108</v>
      </c>
      <c r="E243" s="58" t="s">
        <v>49</v>
      </c>
      <c r="F243" s="51" t="s">
        <v>59</v>
      </c>
      <c r="G243" s="51">
        <v>35</v>
      </c>
      <c r="H243" s="51" t="str">
        <f>VLOOKUP(F243,'[1]Данные план (Задание 3)'!$I$5:$J$1297,2,FALSE)</f>
        <v>Россия</v>
      </c>
    </row>
    <row r="244" spans="1:8" x14ac:dyDescent="0.3">
      <c r="A244" s="99" t="s">
        <v>16</v>
      </c>
      <c r="B244" s="117">
        <v>44197</v>
      </c>
      <c r="C244" s="97">
        <v>44212</v>
      </c>
      <c r="D244" s="58" t="s">
        <v>108</v>
      </c>
      <c r="E244" s="58" t="s">
        <v>70</v>
      </c>
      <c r="F244" s="51" t="s">
        <v>76</v>
      </c>
      <c r="G244" s="51">
        <v>13</v>
      </c>
      <c r="H244" s="51" t="str">
        <f>VLOOKUP(F244,'[1]Данные план (Задание 3)'!$I$5:$J$1297,2,FALSE)</f>
        <v>Россия</v>
      </c>
    </row>
    <row r="245" spans="1:8" x14ac:dyDescent="0.3">
      <c r="A245" s="99" t="s">
        <v>16</v>
      </c>
      <c r="B245" s="117">
        <v>44197</v>
      </c>
      <c r="C245" s="97">
        <v>44212</v>
      </c>
      <c r="D245" s="58" t="s">
        <v>107</v>
      </c>
      <c r="E245" s="58" t="s">
        <v>95</v>
      </c>
      <c r="F245" s="51" t="s">
        <v>103</v>
      </c>
      <c r="G245" s="51">
        <v>86</v>
      </c>
      <c r="H245" s="51" t="str">
        <f>VLOOKUP(F245,'[1]Данные план (Задание 3)'!$I$5:$J$1297,2,FALSE)</f>
        <v>Италия</v>
      </c>
    </row>
    <row r="246" spans="1:8" x14ac:dyDescent="0.3">
      <c r="A246" s="99" t="s">
        <v>16</v>
      </c>
      <c r="B246" s="117">
        <v>44197</v>
      </c>
      <c r="C246" s="97">
        <v>44212</v>
      </c>
      <c r="D246" s="58" t="s">
        <v>107</v>
      </c>
      <c r="E246" s="58" t="s">
        <v>95</v>
      </c>
      <c r="F246" s="51" t="s">
        <v>101</v>
      </c>
      <c r="G246" s="51">
        <v>10</v>
      </c>
      <c r="H246" s="51" t="str">
        <f>VLOOKUP(F246,'[1]Данные план (Задание 3)'!$I$5:$J$1297,2,FALSE)</f>
        <v>Великобритания</v>
      </c>
    </row>
    <row r="247" spans="1:8" x14ac:dyDescent="0.3">
      <c r="A247" s="99" t="s">
        <v>16</v>
      </c>
      <c r="B247" s="117">
        <v>44197</v>
      </c>
      <c r="C247" s="97">
        <v>44212</v>
      </c>
      <c r="D247" s="58" t="s">
        <v>48</v>
      </c>
      <c r="E247" s="58" t="s">
        <v>80</v>
      </c>
      <c r="F247" s="51" t="s">
        <v>90</v>
      </c>
      <c r="G247" s="51">
        <v>102</v>
      </c>
      <c r="H247" s="51" t="str">
        <f>VLOOKUP(F247,'[1]Данные план (Задание 3)'!$I$5:$J$1297,2,FALSE)</f>
        <v>США</v>
      </c>
    </row>
    <row r="248" spans="1:8" x14ac:dyDescent="0.3">
      <c r="A248" s="99" t="s">
        <v>16</v>
      </c>
      <c r="B248" s="117">
        <v>44197</v>
      </c>
      <c r="C248" s="97">
        <v>44212</v>
      </c>
      <c r="D248" s="58" t="s">
        <v>48</v>
      </c>
      <c r="E248" s="58" t="s">
        <v>80</v>
      </c>
      <c r="F248" s="51" t="s">
        <v>91</v>
      </c>
      <c r="G248" s="51">
        <v>77</v>
      </c>
      <c r="H248" s="51" t="str">
        <f>VLOOKUP(F248,'[1]Данные план (Задание 3)'!$I$5:$J$1297,2,FALSE)</f>
        <v>США</v>
      </c>
    </row>
    <row r="249" spans="1:8" x14ac:dyDescent="0.3">
      <c r="A249" s="99" t="s">
        <v>16</v>
      </c>
      <c r="B249" s="117">
        <v>44197</v>
      </c>
      <c r="C249" s="97">
        <v>44213</v>
      </c>
      <c r="D249" s="58" t="s">
        <v>107</v>
      </c>
      <c r="E249" s="58" t="s">
        <v>49</v>
      </c>
      <c r="F249" s="51" t="s">
        <v>59</v>
      </c>
      <c r="G249" s="51">
        <v>45</v>
      </c>
      <c r="H249" s="51" t="str">
        <f>VLOOKUP(F249,'[1]Данные план (Задание 3)'!$I$5:$J$1297,2,FALSE)</f>
        <v>Россия</v>
      </c>
    </row>
    <row r="250" spans="1:8" x14ac:dyDescent="0.3">
      <c r="A250" s="99" t="s">
        <v>16</v>
      </c>
      <c r="B250" s="117">
        <v>44197</v>
      </c>
      <c r="C250" s="97">
        <v>44213</v>
      </c>
      <c r="D250" s="58" t="s">
        <v>48</v>
      </c>
      <c r="E250" s="58" t="s">
        <v>80</v>
      </c>
      <c r="F250" s="51" t="s">
        <v>81</v>
      </c>
      <c r="G250" s="51">
        <v>77</v>
      </c>
      <c r="H250" s="51" t="str">
        <f>VLOOKUP(F250,'[1]Данные план (Задание 3)'!$I$5:$J$1297,2,FALSE)</f>
        <v>Шотландия</v>
      </c>
    </row>
    <row r="251" spans="1:8" x14ac:dyDescent="0.3">
      <c r="A251" s="99" t="s">
        <v>16</v>
      </c>
      <c r="B251" s="117">
        <v>44197</v>
      </c>
      <c r="C251" s="97">
        <v>44213</v>
      </c>
      <c r="D251" s="58" t="s">
        <v>108</v>
      </c>
      <c r="E251" s="58" t="s">
        <v>80</v>
      </c>
      <c r="F251" s="51" t="s">
        <v>91</v>
      </c>
      <c r="G251" s="51">
        <v>127</v>
      </c>
      <c r="H251" s="51" t="str">
        <f>VLOOKUP(F251,'[1]Данные план (Задание 3)'!$I$5:$J$1297,2,FALSE)</f>
        <v>США</v>
      </c>
    </row>
    <row r="252" spans="1:8" x14ac:dyDescent="0.3">
      <c r="A252" s="99" t="s">
        <v>16</v>
      </c>
      <c r="B252" s="117">
        <v>44197</v>
      </c>
      <c r="C252" s="97">
        <v>44213</v>
      </c>
      <c r="D252" s="58" t="s">
        <v>108</v>
      </c>
      <c r="E252" s="58" t="s">
        <v>70</v>
      </c>
      <c r="F252" s="51" t="s">
        <v>52</v>
      </c>
      <c r="G252" s="51">
        <v>74</v>
      </c>
      <c r="H252" s="51" t="str">
        <f>VLOOKUP(F252,'[1]Данные план (Задание 3)'!$I$5:$J$1297,2,FALSE)</f>
        <v>Армения</v>
      </c>
    </row>
    <row r="253" spans="1:8" x14ac:dyDescent="0.3">
      <c r="A253" s="99" t="s">
        <v>16</v>
      </c>
      <c r="B253" s="117">
        <v>44197</v>
      </c>
      <c r="C253" s="97">
        <v>44213</v>
      </c>
      <c r="D253" s="58" t="s">
        <v>48</v>
      </c>
      <c r="E253" s="58" t="s">
        <v>80</v>
      </c>
      <c r="F253" s="51" t="s">
        <v>84</v>
      </c>
      <c r="G253" s="51">
        <v>84</v>
      </c>
      <c r="H253" s="51" t="str">
        <f>VLOOKUP(F253,'[1]Данные план (Задание 3)'!$I$5:$J$1297,2,FALSE)</f>
        <v>Шотландия</v>
      </c>
    </row>
    <row r="254" spans="1:8" x14ac:dyDescent="0.3">
      <c r="A254" s="99" t="s">
        <v>16</v>
      </c>
      <c r="B254" s="117">
        <v>44197</v>
      </c>
      <c r="C254" s="97">
        <v>44213</v>
      </c>
      <c r="D254" s="58" t="s">
        <v>48</v>
      </c>
      <c r="E254" s="58" t="s">
        <v>95</v>
      </c>
      <c r="F254" s="51" t="s">
        <v>97</v>
      </c>
      <c r="G254" s="51">
        <v>158</v>
      </c>
      <c r="H254" s="51" t="str">
        <f>VLOOKUP(F254,'[1]Данные план (Задание 3)'!$I$5:$J$1297,2,FALSE)</f>
        <v>Голландия</v>
      </c>
    </row>
    <row r="255" spans="1:8" x14ac:dyDescent="0.3">
      <c r="A255" s="99" t="s">
        <v>16</v>
      </c>
      <c r="B255" s="117">
        <v>44197</v>
      </c>
      <c r="C255" s="97">
        <v>44213</v>
      </c>
      <c r="D255" s="58" t="s">
        <v>48</v>
      </c>
      <c r="E255" s="58" t="s">
        <v>80</v>
      </c>
      <c r="F255" s="51" t="s">
        <v>92</v>
      </c>
      <c r="G255" s="51">
        <v>180</v>
      </c>
      <c r="H255" s="51" t="str">
        <f>VLOOKUP(F255,'[1]Данные план (Задание 3)'!$I$5:$J$1297,2,FALSE)</f>
        <v>США</v>
      </c>
    </row>
    <row r="256" spans="1:8" x14ac:dyDescent="0.3">
      <c r="A256" s="99" t="s">
        <v>16</v>
      </c>
      <c r="B256" s="117">
        <v>44197</v>
      </c>
      <c r="C256" s="97">
        <v>44213</v>
      </c>
      <c r="D256" s="58" t="s">
        <v>110</v>
      </c>
      <c r="E256" s="58" t="s">
        <v>49</v>
      </c>
      <c r="F256" s="51" t="s">
        <v>153</v>
      </c>
      <c r="G256" s="51">
        <v>44</v>
      </c>
      <c r="H256" s="51" t="str">
        <f>VLOOKUP(F256,'[1]Данные план (Задание 3)'!$I$5:$J$1297,2,FALSE)</f>
        <v>Швеция</v>
      </c>
    </row>
    <row r="257" spans="1:8" x14ac:dyDescent="0.3">
      <c r="A257" s="99" t="s">
        <v>16</v>
      </c>
      <c r="B257" s="117">
        <v>44197</v>
      </c>
      <c r="C257" s="97">
        <v>44213</v>
      </c>
      <c r="D257" s="58" t="s">
        <v>110</v>
      </c>
      <c r="E257" s="58" t="s">
        <v>95</v>
      </c>
      <c r="F257" s="51" t="s">
        <v>103</v>
      </c>
      <c r="G257" s="51">
        <v>160</v>
      </c>
      <c r="H257" s="51" t="str">
        <f>VLOOKUP(F257,'[1]Данные план (Задание 3)'!$I$5:$J$1297,2,FALSE)</f>
        <v>Италия</v>
      </c>
    </row>
    <row r="258" spans="1:8" x14ac:dyDescent="0.3">
      <c r="A258" s="99" t="s">
        <v>16</v>
      </c>
      <c r="B258" s="117">
        <v>44197</v>
      </c>
      <c r="C258" s="97">
        <v>44213</v>
      </c>
      <c r="D258" s="58" t="s">
        <v>110</v>
      </c>
      <c r="E258" s="58" t="s">
        <v>80</v>
      </c>
      <c r="F258" s="51" t="s">
        <v>92</v>
      </c>
      <c r="G258" s="51">
        <v>70</v>
      </c>
      <c r="H258" s="51" t="str">
        <f>VLOOKUP(F258,'[1]Данные план (Задание 3)'!$I$5:$J$1297,2,FALSE)</f>
        <v>США</v>
      </c>
    </row>
    <row r="259" spans="1:8" x14ac:dyDescent="0.3">
      <c r="A259" s="99" t="s">
        <v>16</v>
      </c>
      <c r="B259" s="117">
        <v>44197</v>
      </c>
      <c r="C259" s="97">
        <v>44213</v>
      </c>
      <c r="D259" s="58" t="s">
        <v>108</v>
      </c>
      <c r="E259" s="58" t="s">
        <v>80</v>
      </c>
      <c r="F259" s="51" t="s">
        <v>92</v>
      </c>
      <c r="G259" s="51">
        <v>37</v>
      </c>
      <c r="H259" s="51" t="str">
        <f>VLOOKUP(F259,'[1]Данные план (Задание 3)'!$I$5:$J$1297,2,FALSE)</f>
        <v>США</v>
      </c>
    </row>
    <row r="260" spans="1:8" x14ac:dyDescent="0.3">
      <c r="A260" s="99" t="s">
        <v>16</v>
      </c>
      <c r="B260" s="117">
        <v>44197</v>
      </c>
      <c r="C260" s="97">
        <v>44214</v>
      </c>
      <c r="D260" s="58" t="s">
        <v>110</v>
      </c>
      <c r="E260" s="58" t="s">
        <v>70</v>
      </c>
      <c r="F260" s="51" t="s">
        <v>73</v>
      </c>
      <c r="G260" s="51">
        <v>187</v>
      </c>
      <c r="H260" s="51" t="str">
        <f>VLOOKUP(F260,'[1]Данные план (Задание 3)'!$I$5:$J$1297,2,FALSE)</f>
        <v>Франция</v>
      </c>
    </row>
    <row r="261" spans="1:8" x14ac:dyDescent="0.3">
      <c r="A261" s="99" t="s">
        <v>16</v>
      </c>
      <c r="B261" s="117">
        <v>44197</v>
      </c>
      <c r="C261" s="97">
        <v>44214</v>
      </c>
      <c r="D261" s="58" t="s">
        <v>108</v>
      </c>
      <c r="E261" s="58" t="s">
        <v>95</v>
      </c>
      <c r="F261" s="51" t="s">
        <v>106</v>
      </c>
      <c r="G261" s="51">
        <v>186</v>
      </c>
      <c r="H261" s="51" t="str">
        <f>VLOOKUP(F261,'[1]Данные план (Задание 3)'!$I$5:$J$1297,2,FALSE)</f>
        <v>Италия</v>
      </c>
    </row>
    <row r="262" spans="1:8" x14ac:dyDescent="0.3">
      <c r="A262" s="99" t="s">
        <v>16</v>
      </c>
      <c r="B262" s="117">
        <v>44197</v>
      </c>
      <c r="C262" s="97">
        <v>44214</v>
      </c>
      <c r="D262" s="58" t="s">
        <v>110</v>
      </c>
      <c r="E262" s="58" t="s">
        <v>70</v>
      </c>
      <c r="F262" s="51" t="s">
        <v>52</v>
      </c>
      <c r="G262" s="51">
        <v>64</v>
      </c>
      <c r="H262" s="51" t="str">
        <f>VLOOKUP(F262,'[1]Данные план (Задание 3)'!$I$5:$J$1297,2,FALSE)</f>
        <v>Армения</v>
      </c>
    </row>
    <row r="263" spans="1:8" x14ac:dyDescent="0.3">
      <c r="A263" s="99" t="s">
        <v>16</v>
      </c>
      <c r="B263" s="117">
        <v>44197</v>
      </c>
      <c r="C263" s="97">
        <v>44214</v>
      </c>
      <c r="D263" s="58" t="s">
        <v>110</v>
      </c>
      <c r="E263" s="58" t="s">
        <v>70</v>
      </c>
      <c r="F263" s="51" t="s">
        <v>73</v>
      </c>
      <c r="G263" s="51">
        <v>93</v>
      </c>
      <c r="H263" s="51" t="str">
        <f>VLOOKUP(F263,'[1]Данные план (Задание 3)'!$I$5:$J$1297,2,FALSE)</f>
        <v>Франция</v>
      </c>
    </row>
    <row r="264" spans="1:8" x14ac:dyDescent="0.3">
      <c r="A264" s="99" t="s">
        <v>16</v>
      </c>
      <c r="B264" s="117">
        <v>44197</v>
      </c>
      <c r="C264" s="97">
        <v>44214</v>
      </c>
      <c r="D264" s="58" t="s">
        <v>48</v>
      </c>
      <c r="E264" s="58" t="s">
        <v>49</v>
      </c>
      <c r="F264" s="51" t="s">
        <v>63</v>
      </c>
      <c r="G264" s="51">
        <v>123</v>
      </c>
      <c r="H264" s="51" t="str">
        <f>VLOOKUP(F264,'[1]Данные план (Задание 3)'!$I$5:$J$1297,2,FALSE)</f>
        <v>Швеция</v>
      </c>
    </row>
    <row r="265" spans="1:8" x14ac:dyDescent="0.3">
      <c r="A265" s="99" t="s">
        <v>16</v>
      </c>
      <c r="B265" s="117">
        <v>44197</v>
      </c>
      <c r="C265" s="97">
        <v>44214</v>
      </c>
      <c r="D265" s="58" t="s">
        <v>48</v>
      </c>
      <c r="E265" s="58" t="s">
        <v>70</v>
      </c>
      <c r="F265" s="51" t="s">
        <v>79</v>
      </c>
      <c r="G265" s="51">
        <v>3</v>
      </c>
      <c r="H265" s="51" t="str">
        <f>VLOOKUP(F265,'[1]Данные план (Задание 3)'!$I$5:$J$1297,2,FALSE)</f>
        <v>Россия</v>
      </c>
    </row>
    <row r="266" spans="1:8" x14ac:dyDescent="0.3">
      <c r="A266" s="99" t="s">
        <v>16</v>
      </c>
      <c r="B266" s="117">
        <v>44197</v>
      </c>
      <c r="C266" s="97">
        <v>44214</v>
      </c>
      <c r="D266" s="58" t="s">
        <v>107</v>
      </c>
      <c r="E266" s="58" t="s">
        <v>95</v>
      </c>
      <c r="F266" s="51" t="s">
        <v>97</v>
      </c>
      <c r="G266" s="51">
        <v>137</v>
      </c>
      <c r="H266" s="51" t="str">
        <f>VLOOKUP(F266,'[1]Данные план (Задание 3)'!$I$5:$J$1297,2,FALSE)</f>
        <v>Голландия</v>
      </c>
    </row>
    <row r="267" spans="1:8" x14ac:dyDescent="0.3">
      <c r="A267" s="99" t="s">
        <v>16</v>
      </c>
      <c r="B267" s="117">
        <v>44197</v>
      </c>
      <c r="C267" s="97">
        <v>44214</v>
      </c>
      <c r="D267" s="58" t="s">
        <v>107</v>
      </c>
      <c r="E267" s="58" t="s">
        <v>49</v>
      </c>
      <c r="F267" s="51" t="s">
        <v>63</v>
      </c>
      <c r="G267" s="51">
        <v>136</v>
      </c>
      <c r="H267" s="51" t="str">
        <f>VLOOKUP(F267,'[1]Данные план (Задание 3)'!$I$5:$J$1297,2,FALSE)</f>
        <v>Швеция</v>
      </c>
    </row>
    <row r="268" spans="1:8" x14ac:dyDescent="0.3">
      <c r="A268" s="99" t="s">
        <v>16</v>
      </c>
      <c r="B268" s="117">
        <v>44197</v>
      </c>
      <c r="C268" s="97">
        <v>44214</v>
      </c>
      <c r="D268" s="58" t="s">
        <v>48</v>
      </c>
      <c r="E268" s="58" t="s">
        <v>95</v>
      </c>
      <c r="F268" s="51" t="s">
        <v>104</v>
      </c>
      <c r="G268" s="51">
        <v>111</v>
      </c>
      <c r="H268" s="51" t="str">
        <f>VLOOKUP(F268,'[1]Данные план (Задание 3)'!$I$5:$J$1297,2,FALSE)</f>
        <v>Италия</v>
      </c>
    </row>
    <row r="269" spans="1:8" x14ac:dyDescent="0.3">
      <c r="A269" s="99" t="s">
        <v>16</v>
      </c>
      <c r="B269" s="117">
        <v>44197</v>
      </c>
      <c r="C269" s="97">
        <v>44214</v>
      </c>
      <c r="D269" s="58" t="s">
        <v>48</v>
      </c>
      <c r="E269" s="58" t="s">
        <v>70</v>
      </c>
      <c r="F269" s="51" t="s">
        <v>78</v>
      </c>
      <c r="G269" s="51">
        <v>60</v>
      </c>
      <c r="H269" s="51" t="str">
        <f>VLOOKUP(F269,'[1]Данные план (Задание 3)'!$I$5:$J$1297,2,FALSE)</f>
        <v>Россия</v>
      </c>
    </row>
    <row r="270" spans="1:8" x14ac:dyDescent="0.3">
      <c r="A270" s="99" t="s">
        <v>16</v>
      </c>
      <c r="B270" s="117">
        <v>44197</v>
      </c>
      <c r="C270" s="97">
        <v>44214</v>
      </c>
      <c r="D270" s="58" t="s">
        <v>108</v>
      </c>
      <c r="E270" s="58" t="s">
        <v>49</v>
      </c>
      <c r="F270" s="51" t="s">
        <v>153</v>
      </c>
      <c r="G270" s="51">
        <v>57</v>
      </c>
      <c r="H270" s="51" t="str">
        <f>VLOOKUP(F270,'[1]Данные план (Задание 3)'!$I$5:$J$1297,2,FALSE)</f>
        <v>Швеция</v>
      </c>
    </row>
    <row r="271" spans="1:8" x14ac:dyDescent="0.3">
      <c r="A271" s="99" t="s">
        <v>16</v>
      </c>
      <c r="B271" s="117">
        <v>44197</v>
      </c>
      <c r="C271" s="97">
        <v>44214</v>
      </c>
      <c r="D271" s="58" t="s">
        <v>107</v>
      </c>
      <c r="E271" s="58" t="s">
        <v>80</v>
      </c>
      <c r="F271" s="51" t="s">
        <v>84</v>
      </c>
      <c r="G271" s="51">
        <v>97</v>
      </c>
      <c r="H271" s="51" t="str">
        <f>VLOOKUP(F271,'[1]Данные план (Задание 3)'!$I$5:$J$1297,2,FALSE)</f>
        <v>Шотландия</v>
      </c>
    </row>
    <row r="272" spans="1:8" x14ac:dyDescent="0.3">
      <c r="A272" s="99" t="s">
        <v>16</v>
      </c>
      <c r="B272" s="117">
        <v>44197</v>
      </c>
      <c r="C272" s="97">
        <v>44214</v>
      </c>
      <c r="D272" s="58" t="s">
        <v>110</v>
      </c>
      <c r="E272" s="58" t="s">
        <v>49</v>
      </c>
      <c r="F272" s="51" t="s">
        <v>55</v>
      </c>
      <c r="G272" s="51">
        <v>139</v>
      </c>
      <c r="H272" s="51" t="str">
        <f>VLOOKUP(F272,'[1]Данные план (Задание 3)'!$I$5:$J$1297,2,FALSE)</f>
        <v>Россия</v>
      </c>
    </row>
    <row r="273" spans="1:8" x14ac:dyDescent="0.3">
      <c r="A273" s="99" t="s">
        <v>16</v>
      </c>
      <c r="B273" s="117">
        <v>44197</v>
      </c>
      <c r="C273" s="97">
        <v>44214</v>
      </c>
      <c r="D273" s="58" t="s">
        <v>107</v>
      </c>
      <c r="E273" s="58" t="s">
        <v>70</v>
      </c>
      <c r="F273" s="51" t="s">
        <v>60</v>
      </c>
      <c r="G273" s="51">
        <v>99</v>
      </c>
      <c r="H273" s="51" t="str">
        <f>VLOOKUP(F273,'[1]Данные план (Задание 3)'!$I$5:$J$1297,2,FALSE)</f>
        <v>Армения</v>
      </c>
    </row>
    <row r="274" spans="1:8" x14ac:dyDescent="0.3">
      <c r="A274" s="99" t="s">
        <v>16</v>
      </c>
      <c r="B274" s="117">
        <v>44197</v>
      </c>
      <c r="C274" s="97">
        <v>44214</v>
      </c>
      <c r="D274" s="58" t="s">
        <v>107</v>
      </c>
      <c r="E274" s="58" t="s">
        <v>95</v>
      </c>
      <c r="F274" s="51" t="s">
        <v>102</v>
      </c>
      <c r="G274" s="51">
        <v>147</v>
      </c>
      <c r="H274" s="51" t="str">
        <f>VLOOKUP(F274,'[1]Данные план (Задание 3)'!$I$5:$J$1297,2,FALSE)</f>
        <v>Великобритания</v>
      </c>
    </row>
    <row r="275" spans="1:8" x14ac:dyDescent="0.3">
      <c r="A275" s="99" t="s">
        <v>16</v>
      </c>
      <c r="B275" s="117">
        <v>44197</v>
      </c>
      <c r="C275" s="97">
        <v>44215</v>
      </c>
      <c r="D275" s="58" t="s">
        <v>48</v>
      </c>
      <c r="E275" s="58" t="s">
        <v>95</v>
      </c>
      <c r="F275" s="51" t="s">
        <v>98</v>
      </c>
      <c r="G275" s="51">
        <v>77</v>
      </c>
      <c r="H275" s="51" t="str">
        <f>VLOOKUP(F275,'[1]Данные план (Задание 3)'!$I$5:$J$1297,2,FALSE)</f>
        <v>Голландия</v>
      </c>
    </row>
    <row r="276" spans="1:8" x14ac:dyDescent="0.3">
      <c r="A276" s="99" t="s">
        <v>16</v>
      </c>
      <c r="B276" s="117">
        <v>44197</v>
      </c>
      <c r="C276" s="97">
        <v>44215</v>
      </c>
      <c r="D276" s="58" t="s">
        <v>107</v>
      </c>
      <c r="E276" s="58" t="s">
        <v>49</v>
      </c>
      <c r="F276" s="51" t="s">
        <v>63</v>
      </c>
      <c r="G276" s="51">
        <v>166</v>
      </c>
      <c r="H276" s="51" t="str">
        <f>VLOOKUP(F276,'[1]Данные план (Задание 3)'!$I$5:$J$1297,2,FALSE)</f>
        <v>Швеция</v>
      </c>
    </row>
    <row r="277" spans="1:8" x14ac:dyDescent="0.3">
      <c r="A277" s="99" t="s">
        <v>16</v>
      </c>
      <c r="B277" s="117">
        <v>44197</v>
      </c>
      <c r="C277" s="97">
        <v>44215</v>
      </c>
      <c r="D277" s="58" t="s">
        <v>108</v>
      </c>
      <c r="E277" s="58" t="s">
        <v>70</v>
      </c>
      <c r="F277" s="51" t="s">
        <v>76</v>
      </c>
      <c r="G277" s="51">
        <v>175</v>
      </c>
      <c r="H277" s="51" t="str">
        <f>VLOOKUP(F277,'[1]Данные план (Задание 3)'!$I$5:$J$1297,2,FALSE)</f>
        <v>Россия</v>
      </c>
    </row>
    <row r="278" spans="1:8" x14ac:dyDescent="0.3">
      <c r="A278" s="99" t="s">
        <v>16</v>
      </c>
      <c r="B278" s="117">
        <v>44197</v>
      </c>
      <c r="C278" s="97">
        <v>44215</v>
      </c>
      <c r="D278" s="58" t="s">
        <v>48</v>
      </c>
      <c r="E278" s="58" t="s">
        <v>49</v>
      </c>
      <c r="F278" s="51" t="s">
        <v>50</v>
      </c>
      <c r="G278" s="51">
        <v>200</v>
      </c>
      <c r="H278" s="51" t="str">
        <f>VLOOKUP(F278,'[1]Данные план (Задание 3)'!$I$5:$J$1297,2,FALSE)</f>
        <v>Россия</v>
      </c>
    </row>
    <row r="279" spans="1:8" x14ac:dyDescent="0.3">
      <c r="A279" s="99" t="s">
        <v>16</v>
      </c>
      <c r="B279" s="117">
        <v>44197</v>
      </c>
      <c r="C279" s="97">
        <v>44215</v>
      </c>
      <c r="D279" s="58" t="s">
        <v>107</v>
      </c>
      <c r="E279" s="58" t="s">
        <v>80</v>
      </c>
      <c r="F279" s="51" t="s">
        <v>87</v>
      </c>
      <c r="G279" s="51">
        <v>65</v>
      </c>
      <c r="H279" s="51" t="str">
        <f>VLOOKUP(F279,'[1]Данные план (Задание 3)'!$I$5:$J$1297,2,FALSE)</f>
        <v>Ирландия</v>
      </c>
    </row>
    <row r="280" spans="1:8" x14ac:dyDescent="0.3">
      <c r="A280" s="99" t="s">
        <v>16</v>
      </c>
      <c r="B280" s="117">
        <v>44197</v>
      </c>
      <c r="C280" s="97">
        <v>44215</v>
      </c>
      <c r="D280" s="58" t="s">
        <v>108</v>
      </c>
      <c r="E280" s="58" t="s">
        <v>70</v>
      </c>
      <c r="F280" s="51" t="s">
        <v>56</v>
      </c>
      <c r="G280" s="51">
        <v>134</v>
      </c>
      <c r="H280" s="51" t="str">
        <f>VLOOKUP(F280,'[1]Данные план (Задание 3)'!$I$5:$J$1297,2,FALSE)</f>
        <v>Армения</v>
      </c>
    </row>
    <row r="281" spans="1:8" x14ac:dyDescent="0.3">
      <c r="A281" s="99" t="s">
        <v>16</v>
      </c>
      <c r="B281" s="117">
        <v>44197</v>
      </c>
      <c r="C281" s="97">
        <v>44215</v>
      </c>
      <c r="D281" s="58" t="s">
        <v>48</v>
      </c>
      <c r="E281" s="58" t="s">
        <v>80</v>
      </c>
      <c r="F281" s="51" t="s">
        <v>81</v>
      </c>
      <c r="G281" s="51">
        <v>12</v>
      </c>
      <c r="H281" s="51" t="str">
        <f>VLOOKUP(F281,'[1]Данные план (Задание 3)'!$I$5:$J$1297,2,FALSE)</f>
        <v>Шотландия</v>
      </c>
    </row>
    <row r="282" spans="1:8" x14ac:dyDescent="0.3">
      <c r="A282" s="99" t="s">
        <v>16</v>
      </c>
      <c r="B282" s="117">
        <v>44197</v>
      </c>
      <c r="C282" s="97">
        <v>44215</v>
      </c>
      <c r="D282" s="58" t="s">
        <v>110</v>
      </c>
      <c r="E282" s="58" t="s">
        <v>80</v>
      </c>
      <c r="F282" s="51" t="s">
        <v>90</v>
      </c>
      <c r="G282" s="51">
        <v>161</v>
      </c>
      <c r="H282" s="51" t="str">
        <f>VLOOKUP(F282,'[1]Данные план (Задание 3)'!$I$5:$J$1297,2,FALSE)</f>
        <v>США</v>
      </c>
    </row>
    <row r="283" spans="1:8" x14ac:dyDescent="0.3">
      <c r="A283" s="99" t="s">
        <v>16</v>
      </c>
      <c r="B283" s="117">
        <v>44197</v>
      </c>
      <c r="C283" s="97">
        <v>44215</v>
      </c>
      <c r="D283" s="58" t="s">
        <v>107</v>
      </c>
      <c r="E283" s="58" t="s">
        <v>95</v>
      </c>
      <c r="F283" s="51" t="s">
        <v>96</v>
      </c>
      <c r="G283" s="51">
        <v>156</v>
      </c>
      <c r="H283" s="51" t="str">
        <f>VLOOKUP(F283,'[1]Данные план (Задание 3)'!$I$5:$J$1297,2,FALSE)</f>
        <v>Голландия</v>
      </c>
    </row>
    <row r="284" spans="1:8" x14ac:dyDescent="0.3">
      <c r="A284" s="99" t="s">
        <v>16</v>
      </c>
      <c r="B284" s="117">
        <v>44197</v>
      </c>
      <c r="C284" s="97">
        <v>44215</v>
      </c>
      <c r="D284" s="58" t="s">
        <v>108</v>
      </c>
      <c r="E284" s="58" t="s">
        <v>49</v>
      </c>
      <c r="F284" s="51" t="s">
        <v>53</v>
      </c>
      <c r="G284" s="51">
        <v>86</v>
      </c>
      <c r="H284" s="51" t="str">
        <f>VLOOKUP(F284,'[1]Данные план (Задание 3)'!$I$5:$J$1297,2,FALSE)</f>
        <v>Россия</v>
      </c>
    </row>
    <row r="285" spans="1:8" x14ac:dyDescent="0.3">
      <c r="A285" s="99" t="s">
        <v>16</v>
      </c>
      <c r="B285" s="117">
        <v>44197</v>
      </c>
      <c r="C285" s="97">
        <v>44215</v>
      </c>
      <c r="D285" s="58" t="s">
        <v>108</v>
      </c>
      <c r="E285" s="58" t="s">
        <v>95</v>
      </c>
      <c r="F285" s="51" t="s">
        <v>97</v>
      </c>
      <c r="G285" s="51">
        <v>172</v>
      </c>
      <c r="H285" s="51" t="str">
        <f>VLOOKUP(F285,'[1]Данные план (Задание 3)'!$I$5:$J$1297,2,FALSE)</f>
        <v>Голландия</v>
      </c>
    </row>
    <row r="286" spans="1:8" x14ac:dyDescent="0.3">
      <c r="A286" s="99" t="s">
        <v>16</v>
      </c>
      <c r="B286" s="117">
        <v>44197</v>
      </c>
      <c r="C286" s="97">
        <v>44215</v>
      </c>
      <c r="D286" s="58" t="s">
        <v>108</v>
      </c>
      <c r="E286" s="58" t="s">
        <v>70</v>
      </c>
      <c r="F286" s="51" t="s">
        <v>74</v>
      </c>
      <c r="G286" s="51">
        <v>166</v>
      </c>
      <c r="H286" s="51" t="str">
        <f>VLOOKUP(F286,'[1]Данные план (Задание 3)'!$I$5:$J$1297,2,FALSE)</f>
        <v>Франция</v>
      </c>
    </row>
    <row r="287" spans="1:8" x14ac:dyDescent="0.3">
      <c r="A287" s="99" t="s">
        <v>16</v>
      </c>
      <c r="B287" s="117">
        <v>44197</v>
      </c>
      <c r="C287" s="97">
        <v>44215</v>
      </c>
      <c r="D287" s="58" t="s">
        <v>48</v>
      </c>
      <c r="E287" s="58" t="s">
        <v>80</v>
      </c>
      <c r="F287" s="51" t="s">
        <v>94</v>
      </c>
      <c r="G287" s="51">
        <v>190</v>
      </c>
      <c r="H287" s="51" t="str">
        <f>VLOOKUP(F287,'[1]Данные план (Задание 3)'!$I$5:$J$1297,2,FALSE)</f>
        <v>США</v>
      </c>
    </row>
    <row r="288" spans="1:8" x14ac:dyDescent="0.3">
      <c r="A288" s="99" t="s">
        <v>16</v>
      </c>
      <c r="B288" s="117">
        <v>44197</v>
      </c>
      <c r="C288" s="97">
        <v>44216</v>
      </c>
      <c r="D288" s="58" t="s">
        <v>48</v>
      </c>
      <c r="E288" s="58" t="s">
        <v>70</v>
      </c>
      <c r="F288" s="51" t="s">
        <v>52</v>
      </c>
      <c r="G288" s="51">
        <v>106</v>
      </c>
      <c r="H288" s="51" t="str">
        <f>VLOOKUP(F288,'[1]Данные план (Задание 3)'!$I$5:$J$1297,2,FALSE)</f>
        <v>Армения</v>
      </c>
    </row>
    <row r="289" spans="1:8" x14ac:dyDescent="0.3">
      <c r="A289" s="99" t="s">
        <v>16</v>
      </c>
      <c r="B289" s="117">
        <v>44197</v>
      </c>
      <c r="C289" s="97">
        <v>44216</v>
      </c>
      <c r="D289" s="58" t="s">
        <v>107</v>
      </c>
      <c r="E289" s="58" t="s">
        <v>80</v>
      </c>
      <c r="F289" s="51" t="s">
        <v>91</v>
      </c>
      <c r="G289" s="51">
        <v>144</v>
      </c>
      <c r="H289" s="51" t="str">
        <f>VLOOKUP(F289,'[1]Данные план (Задание 3)'!$I$5:$J$1297,2,FALSE)</f>
        <v>США</v>
      </c>
    </row>
    <row r="290" spans="1:8" x14ac:dyDescent="0.3">
      <c r="A290" s="99" t="s">
        <v>16</v>
      </c>
      <c r="B290" s="117">
        <v>44197</v>
      </c>
      <c r="C290" s="97">
        <v>44216</v>
      </c>
      <c r="D290" s="58" t="s">
        <v>107</v>
      </c>
      <c r="E290" s="58" t="s">
        <v>95</v>
      </c>
      <c r="F290" s="51" t="s">
        <v>97</v>
      </c>
      <c r="G290" s="51">
        <v>20</v>
      </c>
      <c r="H290" s="51" t="str">
        <f>VLOOKUP(F290,'[1]Данные план (Задание 3)'!$I$5:$J$1297,2,FALSE)</f>
        <v>Голландия</v>
      </c>
    </row>
    <row r="291" spans="1:8" x14ac:dyDescent="0.3">
      <c r="A291" s="99" t="s">
        <v>16</v>
      </c>
      <c r="B291" s="117">
        <v>44197</v>
      </c>
      <c r="C291" s="97">
        <v>44216</v>
      </c>
      <c r="D291" s="58" t="s">
        <v>107</v>
      </c>
      <c r="E291" s="58" t="s">
        <v>95</v>
      </c>
      <c r="F291" s="51" t="s">
        <v>99</v>
      </c>
      <c r="G291" s="51">
        <v>13</v>
      </c>
      <c r="H291" s="51" t="str">
        <f>VLOOKUP(F291,'[1]Данные план (Задание 3)'!$I$5:$J$1297,2,FALSE)</f>
        <v>Голландия</v>
      </c>
    </row>
    <row r="292" spans="1:8" x14ac:dyDescent="0.3">
      <c r="A292" s="99" t="s">
        <v>16</v>
      </c>
      <c r="B292" s="117">
        <v>44197</v>
      </c>
      <c r="C292" s="97">
        <v>44216</v>
      </c>
      <c r="D292" s="58" t="s">
        <v>48</v>
      </c>
      <c r="E292" s="58" t="s">
        <v>80</v>
      </c>
      <c r="F292" s="51" t="s">
        <v>88</v>
      </c>
      <c r="G292" s="51">
        <v>107</v>
      </c>
      <c r="H292" s="51" t="str">
        <f>VLOOKUP(F292,'[1]Данные план (Задание 3)'!$I$5:$J$1297,2,FALSE)</f>
        <v>Ирландия</v>
      </c>
    </row>
    <row r="293" spans="1:8" x14ac:dyDescent="0.3">
      <c r="A293" s="99" t="s">
        <v>16</v>
      </c>
      <c r="B293" s="117">
        <v>44197</v>
      </c>
      <c r="C293" s="97">
        <v>44216</v>
      </c>
      <c r="D293" s="58" t="s">
        <v>107</v>
      </c>
      <c r="E293" s="58" t="s">
        <v>49</v>
      </c>
      <c r="F293" s="51" t="s">
        <v>55</v>
      </c>
      <c r="G293" s="51">
        <v>166</v>
      </c>
      <c r="H293" s="51" t="str">
        <f>VLOOKUP(F293,'[1]Данные план (Задание 3)'!$I$5:$J$1297,2,FALSE)</f>
        <v>Россия</v>
      </c>
    </row>
    <row r="294" spans="1:8" x14ac:dyDescent="0.3">
      <c r="A294" s="99" t="s">
        <v>16</v>
      </c>
      <c r="B294" s="117">
        <v>44197</v>
      </c>
      <c r="C294" s="97">
        <v>44216</v>
      </c>
      <c r="D294" s="58" t="s">
        <v>48</v>
      </c>
      <c r="E294" s="58" t="s">
        <v>80</v>
      </c>
      <c r="F294" s="51" t="s">
        <v>88</v>
      </c>
      <c r="G294" s="51">
        <v>145</v>
      </c>
      <c r="H294" s="51" t="str">
        <f>VLOOKUP(F294,'[1]Данные план (Задание 3)'!$I$5:$J$1297,2,FALSE)</f>
        <v>Ирландия</v>
      </c>
    </row>
    <row r="295" spans="1:8" x14ac:dyDescent="0.3">
      <c r="A295" s="99" t="s">
        <v>16</v>
      </c>
      <c r="B295" s="117">
        <v>44197</v>
      </c>
      <c r="C295" s="97">
        <v>44216</v>
      </c>
      <c r="D295" s="58" t="s">
        <v>108</v>
      </c>
      <c r="E295" s="58" t="s">
        <v>49</v>
      </c>
      <c r="F295" s="51" t="s">
        <v>57</v>
      </c>
      <c r="G295" s="51">
        <v>34</v>
      </c>
      <c r="H295" s="51" t="str">
        <f>VLOOKUP(F295,'[1]Данные план (Задание 3)'!$I$5:$J$1297,2,FALSE)</f>
        <v>Россия</v>
      </c>
    </row>
    <row r="296" spans="1:8" x14ac:dyDescent="0.3">
      <c r="A296" s="99" t="s">
        <v>16</v>
      </c>
      <c r="B296" s="117">
        <v>44197</v>
      </c>
      <c r="C296" s="97">
        <v>44216</v>
      </c>
      <c r="D296" s="58" t="s">
        <v>107</v>
      </c>
      <c r="E296" s="58" t="s">
        <v>49</v>
      </c>
      <c r="F296" s="51" t="s">
        <v>55</v>
      </c>
      <c r="G296" s="51">
        <v>165</v>
      </c>
      <c r="H296" s="51" t="str">
        <f>VLOOKUP(F296,'[1]Данные план (Задание 3)'!$I$5:$J$1297,2,FALSE)</f>
        <v>Россия</v>
      </c>
    </row>
    <row r="297" spans="1:8" x14ac:dyDescent="0.3">
      <c r="A297" s="99" t="s">
        <v>16</v>
      </c>
      <c r="B297" s="117">
        <v>44197</v>
      </c>
      <c r="C297" s="97">
        <v>44216</v>
      </c>
      <c r="D297" s="58" t="s">
        <v>107</v>
      </c>
      <c r="E297" s="58" t="s">
        <v>49</v>
      </c>
      <c r="F297" s="51" t="s">
        <v>59</v>
      </c>
      <c r="G297" s="51">
        <v>21</v>
      </c>
      <c r="H297" s="51" t="str">
        <f>VLOOKUP(F297,'[1]Данные план (Задание 3)'!$I$5:$J$1297,2,FALSE)</f>
        <v>Россия</v>
      </c>
    </row>
    <row r="298" spans="1:8" x14ac:dyDescent="0.3">
      <c r="A298" s="99" t="s">
        <v>16</v>
      </c>
      <c r="B298" s="117">
        <v>44197</v>
      </c>
      <c r="C298" s="97">
        <v>44216</v>
      </c>
      <c r="D298" s="58" t="s">
        <v>108</v>
      </c>
      <c r="E298" s="58" t="s">
        <v>70</v>
      </c>
      <c r="F298" s="51" t="s">
        <v>52</v>
      </c>
      <c r="G298" s="51">
        <v>187</v>
      </c>
      <c r="H298" s="51" t="str">
        <f>VLOOKUP(F298,'[1]Данные план (Задание 3)'!$I$5:$J$1297,2,FALSE)</f>
        <v>Армения</v>
      </c>
    </row>
    <row r="299" spans="1:8" x14ac:dyDescent="0.3">
      <c r="A299" s="99" t="s">
        <v>16</v>
      </c>
      <c r="B299" s="117">
        <v>44197</v>
      </c>
      <c r="C299" s="97">
        <v>44216</v>
      </c>
      <c r="D299" s="58" t="s">
        <v>107</v>
      </c>
      <c r="E299" s="58" t="s">
        <v>95</v>
      </c>
      <c r="F299" s="51" t="s">
        <v>103</v>
      </c>
      <c r="G299" s="51">
        <v>59</v>
      </c>
      <c r="H299" s="51" t="str">
        <f>VLOOKUP(F299,'[1]Данные план (Задание 3)'!$I$5:$J$1297,2,FALSE)</f>
        <v>Италия</v>
      </c>
    </row>
    <row r="300" spans="1:8" x14ac:dyDescent="0.3">
      <c r="A300" s="99" t="s">
        <v>16</v>
      </c>
      <c r="B300" s="117">
        <v>44197</v>
      </c>
      <c r="C300" s="97">
        <v>44216</v>
      </c>
      <c r="D300" s="58" t="s">
        <v>48</v>
      </c>
      <c r="E300" s="58" t="s">
        <v>70</v>
      </c>
      <c r="F300" s="51" t="s">
        <v>72</v>
      </c>
      <c r="G300" s="51">
        <v>42</v>
      </c>
      <c r="H300" s="51" t="str">
        <f>VLOOKUP(F300,'[1]Данные план (Задание 3)'!$I$5:$J$1297,2,FALSE)</f>
        <v>Франция</v>
      </c>
    </row>
    <row r="301" spans="1:8" x14ac:dyDescent="0.3">
      <c r="A301" s="99" t="s">
        <v>16</v>
      </c>
      <c r="B301" s="117">
        <v>44197</v>
      </c>
      <c r="C301" s="97">
        <v>44216</v>
      </c>
      <c r="D301" s="58" t="s">
        <v>48</v>
      </c>
      <c r="E301" s="58" t="s">
        <v>95</v>
      </c>
      <c r="F301" s="51" t="s">
        <v>98</v>
      </c>
      <c r="G301" s="51">
        <v>188</v>
      </c>
      <c r="H301" s="51" t="str">
        <f>VLOOKUP(F301,'[1]Данные план (Задание 3)'!$I$5:$J$1297,2,FALSE)</f>
        <v>Голландия</v>
      </c>
    </row>
    <row r="302" spans="1:8" x14ac:dyDescent="0.3">
      <c r="A302" s="99" t="s">
        <v>16</v>
      </c>
      <c r="B302" s="117">
        <v>44197</v>
      </c>
      <c r="C302" s="97">
        <v>44216</v>
      </c>
      <c r="D302" s="58" t="s">
        <v>48</v>
      </c>
      <c r="E302" s="58" t="s">
        <v>80</v>
      </c>
      <c r="F302" s="51" t="s">
        <v>84</v>
      </c>
      <c r="G302" s="51">
        <v>179</v>
      </c>
      <c r="H302" s="51" t="str">
        <f>VLOOKUP(F302,'[1]Данные план (Задание 3)'!$I$5:$J$1297,2,FALSE)</f>
        <v>Шотландия</v>
      </c>
    </row>
    <row r="303" spans="1:8" x14ac:dyDescent="0.3">
      <c r="A303" s="99" t="s">
        <v>16</v>
      </c>
      <c r="B303" s="117">
        <v>44197</v>
      </c>
      <c r="C303" s="97">
        <v>44216</v>
      </c>
      <c r="D303" s="58" t="s">
        <v>107</v>
      </c>
      <c r="E303" s="58" t="s">
        <v>95</v>
      </c>
      <c r="F303" s="51" t="s">
        <v>96</v>
      </c>
      <c r="G303" s="51">
        <v>24</v>
      </c>
      <c r="H303" s="51" t="str">
        <f>VLOOKUP(F303,'[1]Данные план (Задание 3)'!$I$5:$J$1297,2,FALSE)</f>
        <v>Голландия</v>
      </c>
    </row>
    <row r="304" spans="1:8" x14ac:dyDescent="0.3">
      <c r="A304" s="99" t="s">
        <v>16</v>
      </c>
      <c r="B304" s="117">
        <v>44197</v>
      </c>
      <c r="C304" s="97">
        <v>44217</v>
      </c>
      <c r="D304" s="58" t="s">
        <v>110</v>
      </c>
      <c r="E304" s="58" t="s">
        <v>70</v>
      </c>
      <c r="F304" s="51" t="s">
        <v>76</v>
      </c>
      <c r="G304" s="51">
        <v>129</v>
      </c>
      <c r="H304" s="51" t="str">
        <f>VLOOKUP(F304,'[1]Данные план (Задание 3)'!$I$5:$J$1297,2,FALSE)</f>
        <v>Россия</v>
      </c>
    </row>
    <row r="305" spans="1:8" x14ac:dyDescent="0.3">
      <c r="A305" s="99" t="s">
        <v>16</v>
      </c>
      <c r="B305" s="117">
        <v>44197</v>
      </c>
      <c r="C305" s="97">
        <v>44217</v>
      </c>
      <c r="D305" s="58" t="s">
        <v>48</v>
      </c>
      <c r="E305" s="58" t="s">
        <v>49</v>
      </c>
      <c r="F305" s="51" t="s">
        <v>66</v>
      </c>
      <c r="G305" s="51">
        <v>26</v>
      </c>
      <c r="H305" s="51" t="str">
        <f>VLOOKUP(F305,'[1]Данные план (Задание 3)'!$I$5:$J$1297,2,FALSE)</f>
        <v>Украина</v>
      </c>
    </row>
    <row r="306" spans="1:8" x14ac:dyDescent="0.3">
      <c r="A306" s="99" t="s">
        <v>16</v>
      </c>
      <c r="B306" s="117">
        <v>44197</v>
      </c>
      <c r="C306" s="97">
        <v>44217</v>
      </c>
      <c r="D306" s="58" t="s">
        <v>110</v>
      </c>
      <c r="E306" s="58" t="s">
        <v>49</v>
      </c>
      <c r="F306" s="51" t="s">
        <v>67</v>
      </c>
      <c r="G306" s="51">
        <v>82</v>
      </c>
      <c r="H306" s="51" t="str">
        <f>VLOOKUP(F306,'[1]Данные план (Задание 3)'!$I$5:$J$1297,2,FALSE)</f>
        <v>Украина</v>
      </c>
    </row>
    <row r="307" spans="1:8" x14ac:dyDescent="0.3">
      <c r="A307" s="99" t="s">
        <v>16</v>
      </c>
      <c r="B307" s="117">
        <v>44197</v>
      </c>
      <c r="C307" s="97">
        <v>44217</v>
      </c>
      <c r="D307" s="58" t="s">
        <v>110</v>
      </c>
      <c r="E307" s="58" t="s">
        <v>49</v>
      </c>
      <c r="F307" s="51" t="s">
        <v>50</v>
      </c>
      <c r="G307" s="51">
        <v>58</v>
      </c>
      <c r="H307" s="51" t="str">
        <f>VLOOKUP(F307,'[1]Данные план (Задание 3)'!$I$5:$J$1297,2,FALSE)</f>
        <v>Россия</v>
      </c>
    </row>
    <row r="308" spans="1:8" x14ac:dyDescent="0.3">
      <c r="A308" s="99" t="s">
        <v>16</v>
      </c>
      <c r="B308" s="117">
        <v>44197</v>
      </c>
      <c r="C308" s="97">
        <v>44217</v>
      </c>
      <c r="D308" s="58" t="s">
        <v>108</v>
      </c>
      <c r="E308" s="58" t="s">
        <v>70</v>
      </c>
      <c r="F308" s="51" t="s">
        <v>58</v>
      </c>
      <c r="G308" s="51">
        <v>189</v>
      </c>
      <c r="H308" s="51" t="str">
        <f>VLOOKUP(F308,'[1]Данные план (Задание 3)'!$I$5:$J$1297,2,FALSE)</f>
        <v>Армения</v>
      </c>
    </row>
    <row r="309" spans="1:8" x14ac:dyDescent="0.3">
      <c r="A309" s="99" t="s">
        <v>16</v>
      </c>
      <c r="B309" s="117">
        <v>44197</v>
      </c>
      <c r="C309" s="97">
        <v>44217</v>
      </c>
      <c r="D309" s="58" t="s">
        <v>110</v>
      </c>
      <c r="E309" s="58" t="s">
        <v>80</v>
      </c>
      <c r="F309" s="51" t="s">
        <v>85</v>
      </c>
      <c r="G309" s="51">
        <v>145</v>
      </c>
      <c r="H309" s="51" t="str">
        <f>VLOOKUP(F309,'[1]Данные план (Задание 3)'!$I$5:$J$1297,2,FALSE)</f>
        <v>Ирландия</v>
      </c>
    </row>
    <row r="310" spans="1:8" x14ac:dyDescent="0.3">
      <c r="A310" s="99" t="s">
        <v>16</v>
      </c>
      <c r="B310" s="117">
        <v>44197</v>
      </c>
      <c r="C310" s="97">
        <v>44217</v>
      </c>
      <c r="D310" s="58" t="s">
        <v>108</v>
      </c>
      <c r="E310" s="58" t="s">
        <v>95</v>
      </c>
      <c r="F310" s="51" t="s">
        <v>98</v>
      </c>
      <c r="G310" s="51">
        <v>36</v>
      </c>
      <c r="H310" s="51" t="str">
        <f>VLOOKUP(F310,'[1]Данные план (Задание 3)'!$I$5:$J$1297,2,FALSE)</f>
        <v>Голландия</v>
      </c>
    </row>
    <row r="311" spans="1:8" x14ac:dyDescent="0.3">
      <c r="A311" s="99" t="s">
        <v>16</v>
      </c>
      <c r="B311" s="117">
        <v>44197</v>
      </c>
      <c r="C311" s="97">
        <v>44217</v>
      </c>
      <c r="D311" s="58" t="s">
        <v>108</v>
      </c>
      <c r="E311" s="58" t="s">
        <v>80</v>
      </c>
      <c r="F311" s="51" t="s">
        <v>90</v>
      </c>
      <c r="G311" s="51">
        <v>102</v>
      </c>
      <c r="H311" s="51" t="str">
        <f>VLOOKUP(F311,'[1]Данные план (Задание 3)'!$I$5:$J$1297,2,FALSE)</f>
        <v>США</v>
      </c>
    </row>
    <row r="312" spans="1:8" x14ac:dyDescent="0.3">
      <c r="A312" s="99" t="s">
        <v>16</v>
      </c>
      <c r="B312" s="117">
        <v>44197</v>
      </c>
      <c r="C312" s="97">
        <v>44217</v>
      </c>
      <c r="D312" s="58" t="s">
        <v>110</v>
      </c>
      <c r="E312" s="58" t="s">
        <v>49</v>
      </c>
      <c r="F312" s="51" t="s">
        <v>66</v>
      </c>
      <c r="G312" s="51">
        <v>26</v>
      </c>
      <c r="H312" s="51" t="str">
        <f>VLOOKUP(F312,'[1]Данные план (Задание 3)'!$I$5:$J$1297,2,FALSE)</f>
        <v>Украина</v>
      </c>
    </row>
    <row r="313" spans="1:8" x14ac:dyDescent="0.3">
      <c r="A313" s="99" t="s">
        <v>16</v>
      </c>
      <c r="B313" s="117">
        <v>44197</v>
      </c>
      <c r="C313" s="97">
        <v>44217</v>
      </c>
      <c r="D313" s="58" t="s">
        <v>48</v>
      </c>
      <c r="E313" s="58" t="s">
        <v>80</v>
      </c>
      <c r="F313" s="51" t="s">
        <v>81</v>
      </c>
      <c r="G313" s="51">
        <v>5</v>
      </c>
      <c r="H313" s="51" t="str">
        <f>VLOOKUP(F313,'[1]Данные план (Задание 3)'!$I$5:$J$1297,2,FALSE)</f>
        <v>Шотландия</v>
      </c>
    </row>
    <row r="314" spans="1:8" x14ac:dyDescent="0.3">
      <c r="A314" s="99" t="s">
        <v>16</v>
      </c>
      <c r="B314" s="117">
        <v>44197</v>
      </c>
      <c r="C314" s="97">
        <v>44217</v>
      </c>
      <c r="D314" s="58" t="s">
        <v>108</v>
      </c>
      <c r="E314" s="58" t="s">
        <v>49</v>
      </c>
      <c r="F314" s="51" t="s">
        <v>67</v>
      </c>
      <c r="G314" s="51">
        <v>50</v>
      </c>
      <c r="H314" s="51" t="str">
        <f>VLOOKUP(F314,'[1]Данные план (Задание 3)'!$I$5:$J$1297,2,FALSE)</f>
        <v>Украина</v>
      </c>
    </row>
    <row r="315" spans="1:8" x14ac:dyDescent="0.3">
      <c r="A315" s="99" t="s">
        <v>16</v>
      </c>
      <c r="B315" s="117">
        <v>44197</v>
      </c>
      <c r="C315" s="97">
        <v>44217</v>
      </c>
      <c r="D315" s="58" t="s">
        <v>107</v>
      </c>
      <c r="E315" s="58" t="s">
        <v>70</v>
      </c>
      <c r="F315" s="51" t="s">
        <v>54</v>
      </c>
      <c r="G315" s="51">
        <v>186</v>
      </c>
      <c r="H315" s="51" t="str">
        <f>VLOOKUP(F315,'[1]Данные план (Задание 3)'!$I$5:$J$1297,2,FALSE)</f>
        <v>Армения</v>
      </c>
    </row>
    <row r="316" spans="1:8" x14ac:dyDescent="0.3">
      <c r="A316" s="99" t="s">
        <v>16</v>
      </c>
      <c r="B316" s="117">
        <v>44197</v>
      </c>
      <c r="C316" s="97">
        <v>44217</v>
      </c>
      <c r="D316" s="58" t="s">
        <v>107</v>
      </c>
      <c r="E316" s="58" t="s">
        <v>70</v>
      </c>
      <c r="F316" s="51" t="s">
        <v>54</v>
      </c>
      <c r="G316" s="51">
        <v>35</v>
      </c>
      <c r="H316" s="51" t="str">
        <f>VLOOKUP(F316,'[1]Данные план (Задание 3)'!$I$5:$J$1297,2,FALSE)</f>
        <v>Армения</v>
      </c>
    </row>
    <row r="317" spans="1:8" x14ac:dyDescent="0.3">
      <c r="A317" s="99" t="s">
        <v>16</v>
      </c>
      <c r="B317" s="117">
        <v>44197</v>
      </c>
      <c r="C317" s="97">
        <v>44217</v>
      </c>
      <c r="D317" s="58" t="s">
        <v>110</v>
      </c>
      <c r="E317" s="58" t="s">
        <v>80</v>
      </c>
      <c r="F317" s="51" t="s">
        <v>90</v>
      </c>
      <c r="G317" s="51">
        <v>20</v>
      </c>
      <c r="H317" s="51" t="str">
        <f>VLOOKUP(F317,'[1]Данные план (Задание 3)'!$I$5:$J$1297,2,FALSE)</f>
        <v>США</v>
      </c>
    </row>
    <row r="318" spans="1:8" x14ac:dyDescent="0.3">
      <c r="A318" s="99" t="s">
        <v>16</v>
      </c>
      <c r="B318" s="117">
        <v>44197</v>
      </c>
      <c r="C318" s="97">
        <v>44218</v>
      </c>
      <c r="D318" s="58" t="s">
        <v>110</v>
      </c>
      <c r="E318" s="58" t="s">
        <v>80</v>
      </c>
      <c r="F318" s="51" t="s">
        <v>91</v>
      </c>
      <c r="G318" s="51">
        <v>39</v>
      </c>
      <c r="H318" s="51" t="str">
        <f>VLOOKUP(F318,'[1]Данные план (Задание 3)'!$I$5:$J$1297,2,FALSE)</f>
        <v>США</v>
      </c>
    </row>
    <row r="319" spans="1:8" x14ac:dyDescent="0.3">
      <c r="A319" s="99" t="s">
        <v>16</v>
      </c>
      <c r="B319" s="117">
        <v>44197</v>
      </c>
      <c r="C319" s="97">
        <v>44218</v>
      </c>
      <c r="D319" s="58" t="s">
        <v>48</v>
      </c>
      <c r="E319" s="58" t="s">
        <v>49</v>
      </c>
      <c r="F319" s="51" t="s">
        <v>57</v>
      </c>
      <c r="G319" s="51">
        <v>55</v>
      </c>
      <c r="H319" s="51" t="str">
        <f>VLOOKUP(F319,'[1]Данные план (Задание 3)'!$I$5:$J$1297,2,FALSE)</f>
        <v>Россия</v>
      </c>
    </row>
    <row r="320" spans="1:8" x14ac:dyDescent="0.3">
      <c r="A320" s="99" t="s">
        <v>16</v>
      </c>
      <c r="B320" s="117">
        <v>44197</v>
      </c>
      <c r="C320" s="97">
        <v>44218</v>
      </c>
      <c r="D320" s="58" t="s">
        <v>107</v>
      </c>
      <c r="E320" s="58" t="s">
        <v>49</v>
      </c>
      <c r="F320" s="51" t="s">
        <v>55</v>
      </c>
      <c r="G320" s="51">
        <v>161</v>
      </c>
      <c r="H320" s="51" t="str">
        <f>VLOOKUP(F320,'[1]Данные план (Задание 3)'!$I$5:$J$1297,2,FALSE)</f>
        <v>Россия</v>
      </c>
    </row>
    <row r="321" spans="1:8" x14ac:dyDescent="0.3">
      <c r="A321" s="99" t="s">
        <v>16</v>
      </c>
      <c r="B321" s="117">
        <v>44197</v>
      </c>
      <c r="C321" s="97">
        <v>44218</v>
      </c>
      <c r="D321" s="58" t="s">
        <v>107</v>
      </c>
      <c r="E321" s="58" t="s">
        <v>80</v>
      </c>
      <c r="F321" s="51" t="s">
        <v>89</v>
      </c>
      <c r="G321" s="51">
        <v>197</v>
      </c>
      <c r="H321" s="51" t="str">
        <f>VLOOKUP(F321,'[1]Данные план (Задание 3)'!$I$5:$J$1297,2,FALSE)</f>
        <v>США</v>
      </c>
    </row>
    <row r="322" spans="1:8" x14ac:dyDescent="0.3">
      <c r="A322" s="99" t="s">
        <v>16</v>
      </c>
      <c r="B322" s="117">
        <v>44197</v>
      </c>
      <c r="C322" s="97">
        <v>44218</v>
      </c>
      <c r="D322" s="58" t="s">
        <v>48</v>
      </c>
      <c r="E322" s="58" t="s">
        <v>80</v>
      </c>
      <c r="F322" s="51" t="s">
        <v>89</v>
      </c>
      <c r="G322" s="51">
        <v>66</v>
      </c>
      <c r="H322" s="51" t="str">
        <f>VLOOKUP(F322,'[1]Данные план (Задание 3)'!$I$5:$J$1297,2,FALSE)</f>
        <v>США</v>
      </c>
    </row>
    <row r="323" spans="1:8" x14ac:dyDescent="0.3">
      <c r="A323" s="99" t="s">
        <v>16</v>
      </c>
      <c r="B323" s="117">
        <v>44197</v>
      </c>
      <c r="C323" s="97">
        <v>44218</v>
      </c>
      <c r="D323" s="58" t="s">
        <v>107</v>
      </c>
      <c r="E323" s="58" t="s">
        <v>49</v>
      </c>
      <c r="F323" s="51" t="s">
        <v>57</v>
      </c>
      <c r="G323" s="51">
        <v>44</v>
      </c>
      <c r="H323" s="51" t="str">
        <f>VLOOKUP(F323,'[1]Данные план (Задание 3)'!$I$5:$J$1297,2,FALSE)</f>
        <v>Россия</v>
      </c>
    </row>
    <row r="324" spans="1:8" x14ac:dyDescent="0.3">
      <c r="A324" s="99" t="s">
        <v>16</v>
      </c>
      <c r="B324" s="117">
        <v>44197</v>
      </c>
      <c r="C324" s="97">
        <v>44218</v>
      </c>
      <c r="D324" s="58" t="s">
        <v>110</v>
      </c>
      <c r="E324" s="58" t="s">
        <v>49</v>
      </c>
      <c r="F324" s="51" t="s">
        <v>55</v>
      </c>
      <c r="G324" s="51">
        <v>55</v>
      </c>
      <c r="H324" s="51" t="str">
        <f>VLOOKUP(F324,'[1]Данные план (Задание 3)'!$I$5:$J$1297,2,FALSE)</f>
        <v>Россия</v>
      </c>
    </row>
    <row r="325" spans="1:8" x14ac:dyDescent="0.3">
      <c r="A325" s="99" t="s">
        <v>16</v>
      </c>
      <c r="B325" s="117">
        <v>44197</v>
      </c>
      <c r="C325" s="97">
        <v>44218</v>
      </c>
      <c r="D325" s="58" t="s">
        <v>110</v>
      </c>
      <c r="E325" s="58" t="s">
        <v>49</v>
      </c>
      <c r="F325" s="51" t="s">
        <v>65</v>
      </c>
      <c r="G325" s="51">
        <v>57</v>
      </c>
      <c r="H325" s="51" t="str">
        <f>VLOOKUP(F325,'[1]Данные план (Задание 3)'!$I$5:$J$1297,2,FALSE)</f>
        <v>Украина</v>
      </c>
    </row>
    <row r="326" spans="1:8" x14ac:dyDescent="0.3">
      <c r="A326" s="99" t="s">
        <v>16</v>
      </c>
      <c r="B326" s="117">
        <v>44197</v>
      </c>
      <c r="C326" s="97">
        <v>44218</v>
      </c>
      <c r="D326" s="58" t="s">
        <v>107</v>
      </c>
      <c r="E326" s="58" t="s">
        <v>70</v>
      </c>
      <c r="F326" s="51" t="s">
        <v>54</v>
      </c>
      <c r="G326" s="51">
        <v>38</v>
      </c>
      <c r="H326" s="51" t="str">
        <f>VLOOKUP(F326,'[1]Данные план (Задание 3)'!$I$5:$J$1297,2,FALSE)</f>
        <v>Армения</v>
      </c>
    </row>
    <row r="327" spans="1:8" x14ac:dyDescent="0.3">
      <c r="A327" s="99" t="s">
        <v>16</v>
      </c>
      <c r="B327" s="117">
        <v>44197</v>
      </c>
      <c r="C327" s="97">
        <v>44218</v>
      </c>
      <c r="D327" s="58" t="s">
        <v>107</v>
      </c>
      <c r="E327" s="58" t="s">
        <v>80</v>
      </c>
      <c r="F327" s="51" t="s">
        <v>93</v>
      </c>
      <c r="G327" s="51">
        <v>139</v>
      </c>
      <c r="H327" s="51" t="str">
        <f>VLOOKUP(F327,'[1]Данные план (Задание 3)'!$I$5:$J$1297,2,FALSE)</f>
        <v>США</v>
      </c>
    </row>
    <row r="328" spans="1:8" x14ac:dyDescent="0.3">
      <c r="A328" s="99" t="s">
        <v>16</v>
      </c>
      <c r="B328" s="117">
        <v>44197</v>
      </c>
      <c r="C328" s="97">
        <v>44219</v>
      </c>
      <c r="D328" s="58" t="s">
        <v>107</v>
      </c>
      <c r="E328" s="58" t="s">
        <v>80</v>
      </c>
      <c r="F328" s="51" t="s">
        <v>86</v>
      </c>
      <c r="G328" s="51">
        <v>137</v>
      </c>
      <c r="H328" s="51" t="str">
        <f>VLOOKUP(F328,'[1]Данные план (Задание 3)'!$I$5:$J$1297,2,FALSE)</f>
        <v>Ирландия</v>
      </c>
    </row>
    <row r="329" spans="1:8" x14ac:dyDescent="0.3">
      <c r="A329" s="99" t="s">
        <v>16</v>
      </c>
      <c r="B329" s="117">
        <v>44197</v>
      </c>
      <c r="C329" s="97">
        <v>44219</v>
      </c>
      <c r="D329" s="58" t="s">
        <v>48</v>
      </c>
      <c r="E329" s="58" t="s">
        <v>80</v>
      </c>
      <c r="F329" s="51" t="s">
        <v>87</v>
      </c>
      <c r="G329" s="51">
        <v>39</v>
      </c>
      <c r="H329" s="51" t="str">
        <f>VLOOKUP(F329,'[1]Данные план (Задание 3)'!$I$5:$J$1297,2,FALSE)</f>
        <v>Ирландия</v>
      </c>
    </row>
    <row r="330" spans="1:8" x14ac:dyDescent="0.3">
      <c r="A330" s="99" t="s">
        <v>16</v>
      </c>
      <c r="B330" s="117">
        <v>44197</v>
      </c>
      <c r="C330" s="97">
        <v>44219</v>
      </c>
      <c r="D330" s="58" t="s">
        <v>108</v>
      </c>
      <c r="E330" s="58" t="s">
        <v>70</v>
      </c>
      <c r="F330" s="51" t="s">
        <v>52</v>
      </c>
      <c r="G330" s="51">
        <v>99</v>
      </c>
      <c r="H330" s="51" t="str">
        <f>VLOOKUP(F330,'[1]Данные план (Задание 3)'!$I$5:$J$1297,2,FALSE)</f>
        <v>Армения</v>
      </c>
    </row>
    <row r="331" spans="1:8" x14ac:dyDescent="0.3">
      <c r="A331" s="99" t="s">
        <v>16</v>
      </c>
      <c r="B331" s="117">
        <v>44197</v>
      </c>
      <c r="C331" s="97">
        <v>44219</v>
      </c>
      <c r="D331" s="58" t="s">
        <v>107</v>
      </c>
      <c r="E331" s="58" t="s">
        <v>70</v>
      </c>
      <c r="F331" s="51" t="s">
        <v>56</v>
      </c>
      <c r="G331" s="51">
        <v>175</v>
      </c>
      <c r="H331" s="51" t="str">
        <f>VLOOKUP(F331,'[1]Данные план (Задание 3)'!$I$5:$J$1297,2,FALSE)</f>
        <v>Армения</v>
      </c>
    </row>
    <row r="332" spans="1:8" x14ac:dyDescent="0.3">
      <c r="A332" s="99" t="s">
        <v>16</v>
      </c>
      <c r="B332" s="117">
        <v>44197</v>
      </c>
      <c r="C332" s="97">
        <v>44219</v>
      </c>
      <c r="D332" s="58" t="s">
        <v>48</v>
      </c>
      <c r="E332" s="58" t="s">
        <v>80</v>
      </c>
      <c r="F332" s="51" t="s">
        <v>86</v>
      </c>
      <c r="G332" s="51">
        <v>53</v>
      </c>
      <c r="H332" s="51" t="str">
        <f>VLOOKUP(F332,'[1]Данные план (Задание 3)'!$I$5:$J$1297,2,FALSE)</f>
        <v>Ирландия</v>
      </c>
    </row>
    <row r="333" spans="1:8" x14ac:dyDescent="0.3">
      <c r="A333" s="99" t="s">
        <v>16</v>
      </c>
      <c r="B333" s="117">
        <v>44197</v>
      </c>
      <c r="C333" s="97">
        <v>44219</v>
      </c>
      <c r="D333" s="58" t="s">
        <v>48</v>
      </c>
      <c r="E333" s="58" t="s">
        <v>80</v>
      </c>
      <c r="F333" s="51" t="s">
        <v>89</v>
      </c>
      <c r="G333" s="51">
        <v>46</v>
      </c>
      <c r="H333" s="51" t="str">
        <f>VLOOKUP(F333,'[1]Данные план (Задание 3)'!$I$5:$J$1297,2,FALSE)</f>
        <v>США</v>
      </c>
    </row>
    <row r="334" spans="1:8" x14ac:dyDescent="0.3">
      <c r="A334" s="99" t="s">
        <v>16</v>
      </c>
      <c r="B334" s="117">
        <v>44197</v>
      </c>
      <c r="C334" s="97">
        <v>44219</v>
      </c>
      <c r="D334" s="58" t="s">
        <v>48</v>
      </c>
      <c r="E334" s="58" t="s">
        <v>49</v>
      </c>
      <c r="F334" s="51" t="s">
        <v>50</v>
      </c>
      <c r="G334" s="51">
        <v>116</v>
      </c>
      <c r="H334" s="51" t="str">
        <f>VLOOKUP(F334,'[1]Данные план (Задание 3)'!$I$5:$J$1297,2,FALSE)</f>
        <v>Россия</v>
      </c>
    </row>
    <row r="335" spans="1:8" x14ac:dyDescent="0.3">
      <c r="A335" s="99" t="s">
        <v>16</v>
      </c>
      <c r="B335" s="117">
        <v>44197</v>
      </c>
      <c r="C335" s="97">
        <v>44219</v>
      </c>
      <c r="D335" s="58" t="s">
        <v>107</v>
      </c>
      <c r="E335" s="58" t="s">
        <v>49</v>
      </c>
      <c r="F335" s="51" t="s">
        <v>65</v>
      </c>
      <c r="G335" s="51">
        <v>142</v>
      </c>
      <c r="H335" s="51" t="str">
        <f>VLOOKUP(F335,'[1]Данные план (Задание 3)'!$I$5:$J$1297,2,FALSE)</f>
        <v>Украина</v>
      </c>
    </row>
    <row r="336" spans="1:8" x14ac:dyDescent="0.3">
      <c r="A336" s="99" t="s">
        <v>16</v>
      </c>
      <c r="B336" s="117">
        <v>44197</v>
      </c>
      <c r="C336" s="97">
        <v>44219</v>
      </c>
      <c r="D336" s="58" t="s">
        <v>107</v>
      </c>
      <c r="E336" s="58" t="s">
        <v>95</v>
      </c>
      <c r="F336" s="51" t="s">
        <v>100</v>
      </c>
      <c r="G336" s="51">
        <v>59</v>
      </c>
      <c r="H336" s="51" t="str">
        <f>VLOOKUP(F336,'[1]Данные план (Задание 3)'!$I$5:$J$1297,2,FALSE)</f>
        <v>Голландия</v>
      </c>
    </row>
    <row r="337" spans="1:8" x14ac:dyDescent="0.3">
      <c r="A337" s="99" t="s">
        <v>16</v>
      </c>
      <c r="B337" s="117">
        <v>44197</v>
      </c>
      <c r="C337" s="97">
        <v>44219</v>
      </c>
      <c r="D337" s="58" t="s">
        <v>107</v>
      </c>
      <c r="E337" s="58" t="s">
        <v>95</v>
      </c>
      <c r="F337" s="51" t="s">
        <v>102</v>
      </c>
      <c r="G337" s="51">
        <v>170</v>
      </c>
      <c r="H337" s="51" t="str">
        <f>VLOOKUP(F337,'[1]Данные план (Задание 3)'!$I$5:$J$1297,2,FALSE)</f>
        <v>Великобритания</v>
      </c>
    </row>
    <row r="338" spans="1:8" x14ac:dyDescent="0.3">
      <c r="A338" s="99" t="s">
        <v>16</v>
      </c>
      <c r="B338" s="117">
        <v>44197</v>
      </c>
      <c r="C338" s="97">
        <v>44219</v>
      </c>
      <c r="D338" s="58" t="s">
        <v>110</v>
      </c>
      <c r="E338" s="58" t="s">
        <v>70</v>
      </c>
      <c r="F338" s="51" t="s">
        <v>78</v>
      </c>
      <c r="G338" s="51">
        <v>148</v>
      </c>
      <c r="H338" s="51" t="str">
        <f>VLOOKUP(F338,'[1]Данные план (Задание 3)'!$I$5:$J$1297,2,FALSE)</f>
        <v>Россия</v>
      </c>
    </row>
    <row r="339" spans="1:8" x14ac:dyDescent="0.3">
      <c r="A339" s="99" t="s">
        <v>16</v>
      </c>
      <c r="B339" s="117">
        <v>44197</v>
      </c>
      <c r="C339" s="97">
        <v>44219</v>
      </c>
      <c r="D339" s="58" t="s">
        <v>108</v>
      </c>
      <c r="E339" s="58" t="s">
        <v>80</v>
      </c>
      <c r="F339" s="51" t="s">
        <v>89</v>
      </c>
      <c r="G339" s="51">
        <v>98</v>
      </c>
      <c r="H339" s="51" t="str">
        <f>VLOOKUP(F339,'[1]Данные план (Задание 3)'!$I$5:$J$1297,2,FALSE)</f>
        <v>США</v>
      </c>
    </row>
    <row r="340" spans="1:8" x14ac:dyDescent="0.3">
      <c r="A340" s="99" t="s">
        <v>16</v>
      </c>
      <c r="B340" s="117">
        <v>44197</v>
      </c>
      <c r="C340" s="97">
        <v>44219</v>
      </c>
      <c r="D340" s="58" t="s">
        <v>48</v>
      </c>
      <c r="E340" s="58" t="s">
        <v>49</v>
      </c>
      <c r="F340" s="51" t="s">
        <v>66</v>
      </c>
      <c r="G340" s="51">
        <v>196</v>
      </c>
      <c r="H340" s="51" t="str">
        <f>VLOOKUP(F340,'[1]Данные план (Задание 3)'!$I$5:$J$1297,2,FALSE)</f>
        <v>Украина</v>
      </c>
    </row>
    <row r="341" spans="1:8" x14ac:dyDescent="0.3">
      <c r="A341" s="99" t="s">
        <v>16</v>
      </c>
      <c r="B341" s="117">
        <v>44197</v>
      </c>
      <c r="C341" s="97">
        <v>44220</v>
      </c>
      <c r="D341" s="58" t="s">
        <v>48</v>
      </c>
      <c r="E341" s="58" t="s">
        <v>80</v>
      </c>
      <c r="F341" s="51" t="s">
        <v>85</v>
      </c>
      <c r="G341" s="51">
        <v>15</v>
      </c>
      <c r="H341" s="51" t="str">
        <f>VLOOKUP(F341,'[1]Данные план (Задание 3)'!$I$5:$J$1297,2,FALSE)</f>
        <v>Ирландия</v>
      </c>
    </row>
    <row r="342" spans="1:8" x14ac:dyDescent="0.3">
      <c r="A342" s="99" t="s">
        <v>16</v>
      </c>
      <c r="B342" s="117">
        <v>44197</v>
      </c>
      <c r="C342" s="97">
        <v>44220</v>
      </c>
      <c r="D342" s="58" t="s">
        <v>107</v>
      </c>
      <c r="E342" s="58" t="s">
        <v>80</v>
      </c>
      <c r="F342" s="51" t="s">
        <v>89</v>
      </c>
      <c r="G342" s="51">
        <v>47</v>
      </c>
      <c r="H342" s="51" t="str">
        <f>VLOOKUP(F342,'[1]Данные план (Задание 3)'!$I$5:$J$1297,2,FALSE)</f>
        <v>США</v>
      </c>
    </row>
    <row r="343" spans="1:8" x14ac:dyDescent="0.3">
      <c r="A343" s="99" t="s">
        <v>16</v>
      </c>
      <c r="B343" s="117">
        <v>44197</v>
      </c>
      <c r="C343" s="97">
        <v>44220</v>
      </c>
      <c r="D343" s="58" t="s">
        <v>48</v>
      </c>
      <c r="E343" s="58" t="s">
        <v>95</v>
      </c>
      <c r="F343" s="51" t="s">
        <v>101</v>
      </c>
      <c r="G343" s="51">
        <v>78</v>
      </c>
      <c r="H343" s="51" t="str">
        <f>VLOOKUP(F343,'[1]Данные план (Задание 3)'!$I$5:$J$1297,2,FALSE)</f>
        <v>Великобритания</v>
      </c>
    </row>
    <row r="344" spans="1:8" x14ac:dyDescent="0.3">
      <c r="A344" s="99" t="s">
        <v>16</v>
      </c>
      <c r="B344" s="117">
        <v>44197</v>
      </c>
      <c r="C344" s="97">
        <v>44220</v>
      </c>
      <c r="D344" s="58" t="s">
        <v>110</v>
      </c>
      <c r="E344" s="58" t="s">
        <v>95</v>
      </c>
      <c r="F344" s="51" t="s">
        <v>99</v>
      </c>
      <c r="G344" s="51">
        <v>39</v>
      </c>
      <c r="H344" s="51" t="str">
        <f>VLOOKUP(F344,'[1]Данные план (Задание 3)'!$I$5:$J$1297,2,FALSE)</f>
        <v>Голландия</v>
      </c>
    </row>
    <row r="345" spans="1:8" x14ac:dyDescent="0.3">
      <c r="A345" s="99" t="s">
        <v>16</v>
      </c>
      <c r="B345" s="117">
        <v>44197</v>
      </c>
      <c r="C345" s="97">
        <v>44220</v>
      </c>
      <c r="D345" s="58" t="s">
        <v>48</v>
      </c>
      <c r="E345" s="58" t="s">
        <v>80</v>
      </c>
      <c r="F345" s="51" t="s">
        <v>88</v>
      </c>
      <c r="G345" s="51">
        <v>41</v>
      </c>
      <c r="H345" s="51" t="str">
        <f>VLOOKUP(F345,'[1]Данные план (Задание 3)'!$I$5:$J$1297,2,FALSE)</f>
        <v>Ирландия</v>
      </c>
    </row>
    <row r="346" spans="1:8" x14ac:dyDescent="0.3">
      <c r="A346" s="99" t="s">
        <v>16</v>
      </c>
      <c r="B346" s="117">
        <v>44197</v>
      </c>
      <c r="C346" s="97">
        <v>44220</v>
      </c>
      <c r="D346" s="58" t="s">
        <v>110</v>
      </c>
      <c r="E346" s="58" t="s">
        <v>49</v>
      </c>
      <c r="F346" s="51" t="s">
        <v>69</v>
      </c>
      <c r="G346" s="51">
        <v>67</v>
      </c>
      <c r="H346" s="51" t="str">
        <f>VLOOKUP(F346,'[1]Данные план (Задание 3)'!$I$5:$J$1297,2,FALSE)</f>
        <v>Украина</v>
      </c>
    </row>
    <row r="347" spans="1:8" x14ac:dyDescent="0.3">
      <c r="A347" s="99" t="s">
        <v>16</v>
      </c>
      <c r="B347" s="117">
        <v>44197</v>
      </c>
      <c r="C347" s="97">
        <v>44220</v>
      </c>
      <c r="D347" s="58" t="s">
        <v>107</v>
      </c>
      <c r="E347" s="58" t="s">
        <v>70</v>
      </c>
      <c r="F347" s="51" t="s">
        <v>54</v>
      </c>
      <c r="G347" s="51">
        <v>134</v>
      </c>
      <c r="H347" s="51" t="str">
        <f>VLOOKUP(F347,'[1]Данные план (Задание 3)'!$I$5:$J$1297,2,FALSE)</f>
        <v>Армения</v>
      </c>
    </row>
    <row r="348" spans="1:8" x14ac:dyDescent="0.3">
      <c r="A348" s="99" t="s">
        <v>16</v>
      </c>
      <c r="B348" s="117">
        <v>44197</v>
      </c>
      <c r="C348" s="97">
        <v>44220</v>
      </c>
      <c r="D348" s="58" t="s">
        <v>107</v>
      </c>
      <c r="E348" s="58" t="s">
        <v>80</v>
      </c>
      <c r="F348" s="51" t="s">
        <v>90</v>
      </c>
      <c r="G348" s="51">
        <v>199</v>
      </c>
      <c r="H348" s="51" t="str">
        <f>VLOOKUP(F348,'[1]Данные план (Задание 3)'!$I$5:$J$1297,2,FALSE)</f>
        <v>США</v>
      </c>
    </row>
    <row r="349" spans="1:8" x14ac:dyDescent="0.3">
      <c r="A349" s="99" t="s">
        <v>16</v>
      </c>
      <c r="B349" s="117">
        <v>44197</v>
      </c>
      <c r="C349" s="97">
        <v>44221</v>
      </c>
      <c r="D349" s="58" t="s">
        <v>48</v>
      </c>
      <c r="E349" s="58" t="s">
        <v>80</v>
      </c>
      <c r="F349" s="51" t="s">
        <v>90</v>
      </c>
      <c r="G349" s="51">
        <v>78</v>
      </c>
      <c r="H349" s="51" t="str">
        <f>VLOOKUP(F349,'[1]Данные план (Задание 3)'!$I$5:$J$1297,2,FALSE)</f>
        <v>США</v>
      </c>
    </row>
    <row r="350" spans="1:8" x14ac:dyDescent="0.3">
      <c r="A350" s="99" t="s">
        <v>16</v>
      </c>
      <c r="B350" s="117">
        <v>44197</v>
      </c>
      <c r="C350" s="97">
        <v>44221</v>
      </c>
      <c r="D350" s="58" t="s">
        <v>108</v>
      </c>
      <c r="E350" s="58" t="s">
        <v>70</v>
      </c>
      <c r="F350" s="51" t="s">
        <v>75</v>
      </c>
      <c r="G350" s="51">
        <v>96</v>
      </c>
      <c r="H350" s="51" t="str">
        <f>VLOOKUP(F350,'[1]Данные план (Задание 3)'!$I$5:$J$1297,2,FALSE)</f>
        <v>Франция</v>
      </c>
    </row>
    <row r="351" spans="1:8" x14ac:dyDescent="0.3">
      <c r="A351" s="99" t="s">
        <v>16</v>
      </c>
      <c r="B351" s="117">
        <v>44197</v>
      </c>
      <c r="C351" s="97">
        <v>44221</v>
      </c>
      <c r="D351" s="58" t="s">
        <v>107</v>
      </c>
      <c r="E351" s="58" t="s">
        <v>95</v>
      </c>
      <c r="F351" s="51" t="s">
        <v>106</v>
      </c>
      <c r="G351" s="51">
        <v>189</v>
      </c>
      <c r="H351" s="51" t="str">
        <f>VLOOKUP(F351,'[1]Данные план (Задание 3)'!$I$5:$J$1297,2,FALSE)</f>
        <v>Италия</v>
      </c>
    </row>
    <row r="352" spans="1:8" x14ac:dyDescent="0.3">
      <c r="A352" s="99" t="s">
        <v>16</v>
      </c>
      <c r="B352" s="117">
        <v>44197</v>
      </c>
      <c r="C352" s="97">
        <v>44221</v>
      </c>
      <c r="D352" s="58" t="s">
        <v>107</v>
      </c>
      <c r="E352" s="58" t="s">
        <v>95</v>
      </c>
      <c r="F352" s="51" t="s">
        <v>100</v>
      </c>
      <c r="G352" s="51">
        <v>123</v>
      </c>
      <c r="H352" s="51" t="str">
        <f>VLOOKUP(F352,'[1]Данные план (Задание 3)'!$I$5:$J$1297,2,FALSE)</f>
        <v>Голландия</v>
      </c>
    </row>
    <row r="353" spans="1:8" x14ac:dyDescent="0.3">
      <c r="A353" s="99" t="s">
        <v>16</v>
      </c>
      <c r="B353" s="117">
        <v>44197</v>
      </c>
      <c r="C353" s="97">
        <v>44221</v>
      </c>
      <c r="D353" s="58" t="s">
        <v>110</v>
      </c>
      <c r="E353" s="58" t="s">
        <v>49</v>
      </c>
      <c r="F353" s="51" t="s">
        <v>50</v>
      </c>
      <c r="G353" s="51">
        <v>101</v>
      </c>
      <c r="H353" s="51" t="str">
        <f>VLOOKUP(F353,'[1]Данные план (Задание 3)'!$I$5:$J$1297,2,FALSE)</f>
        <v>Россия</v>
      </c>
    </row>
    <row r="354" spans="1:8" x14ac:dyDescent="0.3">
      <c r="A354" s="99" t="s">
        <v>16</v>
      </c>
      <c r="B354" s="117">
        <v>44197</v>
      </c>
      <c r="C354" s="97">
        <v>44221</v>
      </c>
      <c r="D354" s="58" t="s">
        <v>48</v>
      </c>
      <c r="E354" s="58" t="s">
        <v>95</v>
      </c>
      <c r="F354" s="51" t="s">
        <v>99</v>
      </c>
      <c r="G354" s="51">
        <v>179</v>
      </c>
      <c r="H354" s="51" t="str">
        <f>VLOOKUP(F354,'[1]Данные план (Задание 3)'!$I$5:$J$1297,2,FALSE)</f>
        <v>Голландия</v>
      </c>
    </row>
    <row r="355" spans="1:8" x14ac:dyDescent="0.3">
      <c r="A355" s="99" t="s">
        <v>16</v>
      </c>
      <c r="B355" s="117">
        <v>44197</v>
      </c>
      <c r="C355" s="97">
        <v>44221</v>
      </c>
      <c r="D355" s="58" t="s">
        <v>107</v>
      </c>
      <c r="E355" s="58" t="s">
        <v>49</v>
      </c>
      <c r="F355" s="51" t="s">
        <v>69</v>
      </c>
      <c r="G355" s="51">
        <v>93</v>
      </c>
      <c r="H355" s="51" t="str">
        <f>VLOOKUP(F355,'[1]Данные план (Задание 3)'!$I$5:$J$1297,2,FALSE)</f>
        <v>Украина</v>
      </c>
    </row>
    <row r="356" spans="1:8" x14ac:dyDescent="0.3">
      <c r="A356" s="99" t="s">
        <v>16</v>
      </c>
      <c r="B356" s="117">
        <v>44197</v>
      </c>
      <c r="C356" s="97">
        <v>44221</v>
      </c>
      <c r="D356" s="58" t="s">
        <v>107</v>
      </c>
      <c r="E356" s="58" t="s">
        <v>70</v>
      </c>
      <c r="F356" s="51" t="s">
        <v>72</v>
      </c>
      <c r="G356" s="51">
        <v>155</v>
      </c>
      <c r="H356" s="51" t="str">
        <f>VLOOKUP(F356,'[1]Данные план (Задание 3)'!$I$5:$J$1297,2,FALSE)</f>
        <v>Франция</v>
      </c>
    </row>
    <row r="357" spans="1:8" x14ac:dyDescent="0.3">
      <c r="A357" s="99" t="s">
        <v>16</v>
      </c>
      <c r="B357" s="117">
        <v>44197</v>
      </c>
      <c r="C357" s="97">
        <v>44221</v>
      </c>
      <c r="D357" s="58" t="s">
        <v>107</v>
      </c>
      <c r="E357" s="58" t="s">
        <v>95</v>
      </c>
      <c r="F357" s="51" t="s">
        <v>99</v>
      </c>
      <c r="G357" s="51">
        <v>50</v>
      </c>
      <c r="H357" s="51" t="str">
        <f>VLOOKUP(F357,'[1]Данные план (Задание 3)'!$I$5:$J$1297,2,FALSE)</f>
        <v>Голландия</v>
      </c>
    </row>
    <row r="358" spans="1:8" x14ac:dyDescent="0.3">
      <c r="A358" s="99" t="s">
        <v>16</v>
      </c>
      <c r="B358" s="117">
        <v>44197</v>
      </c>
      <c r="C358" s="97">
        <v>44221</v>
      </c>
      <c r="D358" s="58" t="s">
        <v>48</v>
      </c>
      <c r="E358" s="58" t="s">
        <v>49</v>
      </c>
      <c r="F358" s="51" t="s">
        <v>59</v>
      </c>
      <c r="G358" s="51">
        <v>76</v>
      </c>
      <c r="H358" s="51" t="str">
        <f>VLOOKUP(F358,'[1]Данные план (Задание 3)'!$I$5:$J$1297,2,FALSE)</f>
        <v>Россия</v>
      </c>
    </row>
    <row r="359" spans="1:8" x14ac:dyDescent="0.3">
      <c r="A359" s="99" t="s">
        <v>16</v>
      </c>
      <c r="B359" s="117">
        <v>44197</v>
      </c>
      <c r="C359" s="97">
        <v>44221</v>
      </c>
      <c r="D359" s="58" t="s">
        <v>107</v>
      </c>
      <c r="E359" s="58" t="s">
        <v>70</v>
      </c>
      <c r="F359" s="51" t="s">
        <v>62</v>
      </c>
      <c r="G359" s="51">
        <v>58</v>
      </c>
      <c r="H359" s="51" t="str">
        <f>VLOOKUP(F359,'[1]Данные план (Задание 3)'!$I$5:$J$1297,2,FALSE)</f>
        <v>Армения</v>
      </c>
    </row>
    <row r="360" spans="1:8" x14ac:dyDescent="0.3">
      <c r="A360" s="99" t="s">
        <v>16</v>
      </c>
      <c r="B360" s="117">
        <v>44197</v>
      </c>
      <c r="C360" s="97">
        <v>44221</v>
      </c>
      <c r="D360" s="58" t="s">
        <v>108</v>
      </c>
      <c r="E360" s="58" t="s">
        <v>70</v>
      </c>
      <c r="F360" s="51" t="s">
        <v>74</v>
      </c>
      <c r="G360" s="51">
        <v>88</v>
      </c>
      <c r="H360" s="51" t="str">
        <f>VLOOKUP(F360,'[1]Данные план (Задание 3)'!$I$5:$J$1297,2,FALSE)</f>
        <v>Франция</v>
      </c>
    </row>
    <row r="361" spans="1:8" x14ac:dyDescent="0.3">
      <c r="A361" s="99" t="s">
        <v>16</v>
      </c>
      <c r="B361" s="117">
        <v>44197</v>
      </c>
      <c r="C361" s="97">
        <v>44221</v>
      </c>
      <c r="D361" s="58" t="s">
        <v>108</v>
      </c>
      <c r="E361" s="58" t="s">
        <v>70</v>
      </c>
      <c r="F361" s="51" t="s">
        <v>71</v>
      </c>
      <c r="G361" s="51">
        <v>11</v>
      </c>
      <c r="H361" s="51" t="str">
        <f>VLOOKUP(F361,'[1]Данные план (Задание 3)'!$I$5:$J$1297,2,FALSE)</f>
        <v>Франция</v>
      </c>
    </row>
    <row r="362" spans="1:8" x14ac:dyDescent="0.3">
      <c r="A362" s="99" t="s">
        <v>16</v>
      </c>
      <c r="B362" s="117">
        <v>44197</v>
      </c>
      <c r="C362" s="97">
        <v>44222</v>
      </c>
      <c r="D362" s="58" t="s">
        <v>108</v>
      </c>
      <c r="E362" s="58" t="s">
        <v>80</v>
      </c>
      <c r="F362" s="51" t="s">
        <v>87</v>
      </c>
      <c r="G362" s="51">
        <v>132</v>
      </c>
      <c r="H362" s="51" t="str">
        <f>VLOOKUP(F362,'[1]Данные план (Задание 3)'!$I$5:$J$1297,2,FALSE)</f>
        <v>Ирландия</v>
      </c>
    </row>
    <row r="363" spans="1:8" x14ac:dyDescent="0.3">
      <c r="A363" s="99" t="s">
        <v>16</v>
      </c>
      <c r="B363" s="117">
        <v>44197</v>
      </c>
      <c r="C363" s="97">
        <v>44222</v>
      </c>
      <c r="D363" s="58" t="s">
        <v>108</v>
      </c>
      <c r="E363" s="58" t="s">
        <v>70</v>
      </c>
      <c r="F363" s="51" t="s">
        <v>58</v>
      </c>
      <c r="G363" s="51">
        <v>143</v>
      </c>
      <c r="H363" s="51" t="str">
        <f>VLOOKUP(F363,'[1]Данные план (Задание 3)'!$I$5:$J$1297,2,FALSE)</f>
        <v>Армения</v>
      </c>
    </row>
    <row r="364" spans="1:8" x14ac:dyDescent="0.3">
      <c r="A364" s="99" t="s">
        <v>16</v>
      </c>
      <c r="B364" s="117">
        <v>44197</v>
      </c>
      <c r="C364" s="97">
        <v>44222</v>
      </c>
      <c r="D364" s="58" t="s">
        <v>110</v>
      </c>
      <c r="E364" s="58" t="s">
        <v>70</v>
      </c>
      <c r="F364" s="51" t="s">
        <v>58</v>
      </c>
      <c r="G364" s="51">
        <v>54</v>
      </c>
      <c r="H364" s="51" t="str">
        <f>VLOOKUP(F364,'[1]Данные план (Задание 3)'!$I$5:$J$1297,2,FALSE)</f>
        <v>Армения</v>
      </c>
    </row>
    <row r="365" spans="1:8" x14ac:dyDescent="0.3">
      <c r="A365" s="99" t="s">
        <v>16</v>
      </c>
      <c r="B365" s="117">
        <v>44197</v>
      </c>
      <c r="C365" s="97">
        <v>44222</v>
      </c>
      <c r="D365" s="58" t="s">
        <v>108</v>
      </c>
      <c r="E365" s="58" t="s">
        <v>49</v>
      </c>
      <c r="F365" s="51" t="s">
        <v>69</v>
      </c>
      <c r="G365" s="51">
        <v>119</v>
      </c>
      <c r="H365" s="51" t="str">
        <f>VLOOKUP(F365,'[1]Данные план (Задание 3)'!$I$5:$J$1297,2,FALSE)</f>
        <v>Украина</v>
      </c>
    </row>
    <row r="366" spans="1:8" x14ac:dyDescent="0.3">
      <c r="A366" s="99" t="s">
        <v>16</v>
      </c>
      <c r="B366" s="117">
        <v>44197</v>
      </c>
      <c r="C366" s="97">
        <v>44222</v>
      </c>
      <c r="D366" s="58" t="s">
        <v>108</v>
      </c>
      <c r="E366" s="58" t="s">
        <v>95</v>
      </c>
      <c r="F366" s="51" t="s">
        <v>99</v>
      </c>
      <c r="G366" s="51">
        <v>65</v>
      </c>
      <c r="H366" s="51" t="str">
        <f>VLOOKUP(F366,'[1]Данные план (Задание 3)'!$I$5:$J$1297,2,FALSE)</f>
        <v>Голландия</v>
      </c>
    </row>
    <row r="367" spans="1:8" x14ac:dyDescent="0.3">
      <c r="A367" s="99" t="s">
        <v>16</v>
      </c>
      <c r="B367" s="117">
        <v>44197</v>
      </c>
      <c r="C367" s="97">
        <v>44222</v>
      </c>
      <c r="D367" s="58" t="s">
        <v>108</v>
      </c>
      <c r="E367" s="58" t="s">
        <v>49</v>
      </c>
      <c r="F367" s="51" t="s">
        <v>68</v>
      </c>
      <c r="G367" s="51">
        <v>148</v>
      </c>
      <c r="H367" s="51" t="str">
        <f>VLOOKUP(F367,'[1]Данные план (Задание 3)'!$I$5:$J$1297,2,FALSE)</f>
        <v>Украина</v>
      </c>
    </row>
    <row r="368" spans="1:8" x14ac:dyDescent="0.3">
      <c r="A368" s="99" t="s">
        <v>16</v>
      </c>
      <c r="B368" s="117">
        <v>44197</v>
      </c>
      <c r="C368" s="97">
        <v>44222</v>
      </c>
      <c r="D368" s="58" t="s">
        <v>107</v>
      </c>
      <c r="E368" s="58" t="s">
        <v>70</v>
      </c>
      <c r="F368" s="51" t="s">
        <v>77</v>
      </c>
      <c r="G368" s="51">
        <v>75</v>
      </c>
      <c r="H368" s="51" t="str">
        <f>VLOOKUP(F368,'[1]Данные план (Задание 3)'!$I$5:$J$1297,2,FALSE)</f>
        <v>Россия</v>
      </c>
    </row>
    <row r="369" spans="1:8" x14ac:dyDescent="0.3">
      <c r="A369" s="99" t="s">
        <v>16</v>
      </c>
      <c r="B369" s="117">
        <v>44197</v>
      </c>
      <c r="C369" s="97">
        <v>44222</v>
      </c>
      <c r="D369" s="58" t="s">
        <v>107</v>
      </c>
      <c r="E369" s="58" t="s">
        <v>70</v>
      </c>
      <c r="F369" s="51" t="s">
        <v>79</v>
      </c>
      <c r="G369" s="51">
        <v>57</v>
      </c>
      <c r="H369" s="51" t="str">
        <f>VLOOKUP(F369,'[1]Данные план (Задание 3)'!$I$5:$J$1297,2,FALSE)</f>
        <v>Россия</v>
      </c>
    </row>
    <row r="370" spans="1:8" x14ac:dyDescent="0.3">
      <c r="A370" s="99" t="s">
        <v>16</v>
      </c>
      <c r="B370" s="117">
        <v>44197</v>
      </c>
      <c r="C370" s="97">
        <v>44222</v>
      </c>
      <c r="D370" s="58" t="s">
        <v>110</v>
      </c>
      <c r="E370" s="58" t="s">
        <v>80</v>
      </c>
      <c r="F370" s="51" t="s">
        <v>83</v>
      </c>
      <c r="G370" s="51">
        <v>118</v>
      </c>
      <c r="H370" s="51" t="str">
        <f>VLOOKUP(F370,'[1]Данные план (Задание 3)'!$I$5:$J$1297,2,FALSE)</f>
        <v>Шотландия</v>
      </c>
    </row>
    <row r="371" spans="1:8" x14ac:dyDescent="0.3">
      <c r="A371" s="99" t="s">
        <v>16</v>
      </c>
      <c r="B371" s="117">
        <v>44197</v>
      </c>
      <c r="C371" s="97">
        <v>44222</v>
      </c>
      <c r="D371" s="58" t="s">
        <v>110</v>
      </c>
      <c r="E371" s="58" t="s">
        <v>70</v>
      </c>
      <c r="F371" s="51" t="s">
        <v>56</v>
      </c>
      <c r="G371" s="51">
        <v>27</v>
      </c>
      <c r="H371" s="51" t="str">
        <f>VLOOKUP(F371,'[1]Данные план (Задание 3)'!$I$5:$J$1297,2,FALSE)</f>
        <v>Армения</v>
      </c>
    </row>
    <row r="372" spans="1:8" x14ac:dyDescent="0.3">
      <c r="A372" s="99" t="s">
        <v>16</v>
      </c>
      <c r="B372" s="117">
        <v>44197</v>
      </c>
      <c r="C372" s="97">
        <v>44222</v>
      </c>
      <c r="D372" s="58" t="s">
        <v>48</v>
      </c>
      <c r="E372" s="58" t="s">
        <v>49</v>
      </c>
      <c r="F372" s="51" t="s">
        <v>57</v>
      </c>
      <c r="G372" s="51">
        <v>42</v>
      </c>
      <c r="H372" s="51" t="str">
        <f>VLOOKUP(F372,'[1]Данные план (Задание 3)'!$I$5:$J$1297,2,FALSE)</f>
        <v>Россия</v>
      </c>
    </row>
    <row r="373" spans="1:8" x14ac:dyDescent="0.3">
      <c r="A373" s="99" t="s">
        <v>16</v>
      </c>
      <c r="B373" s="117">
        <v>44197</v>
      </c>
      <c r="C373" s="97">
        <v>44222</v>
      </c>
      <c r="D373" s="58" t="s">
        <v>107</v>
      </c>
      <c r="E373" s="58" t="s">
        <v>80</v>
      </c>
      <c r="F373" s="51" t="s">
        <v>91</v>
      </c>
      <c r="G373" s="51">
        <v>66</v>
      </c>
      <c r="H373" s="51" t="str">
        <f>VLOOKUP(F373,'[1]Данные план (Задание 3)'!$I$5:$J$1297,2,FALSE)</f>
        <v>США</v>
      </c>
    </row>
    <row r="374" spans="1:8" x14ac:dyDescent="0.3">
      <c r="A374" s="99" t="s">
        <v>16</v>
      </c>
      <c r="B374" s="117">
        <v>44197</v>
      </c>
      <c r="C374" s="97">
        <v>44222</v>
      </c>
      <c r="D374" s="58" t="s">
        <v>110</v>
      </c>
      <c r="E374" s="58" t="s">
        <v>70</v>
      </c>
      <c r="F374" s="51" t="s">
        <v>79</v>
      </c>
      <c r="G374" s="51">
        <v>97</v>
      </c>
      <c r="H374" s="51" t="str">
        <f>VLOOKUP(F374,'[1]Данные план (Задание 3)'!$I$5:$J$1297,2,FALSE)</f>
        <v>Россия</v>
      </c>
    </row>
    <row r="375" spans="1:8" x14ac:dyDescent="0.3">
      <c r="A375" s="99" t="s">
        <v>16</v>
      </c>
      <c r="B375" s="117">
        <v>44197</v>
      </c>
      <c r="C375" s="97">
        <v>44223</v>
      </c>
      <c r="D375" s="58" t="s">
        <v>107</v>
      </c>
      <c r="E375" s="58" t="s">
        <v>70</v>
      </c>
      <c r="F375" s="51" t="s">
        <v>71</v>
      </c>
      <c r="G375" s="51">
        <v>129</v>
      </c>
      <c r="H375" s="51" t="str">
        <f>VLOOKUP(F375,'[1]Данные план (Задание 3)'!$I$5:$J$1297,2,FALSE)</f>
        <v>Франция</v>
      </c>
    </row>
    <row r="376" spans="1:8" x14ac:dyDescent="0.3">
      <c r="A376" s="99" t="s">
        <v>16</v>
      </c>
      <c r="B376" s="117">
        <v>44197</v>
      </c>
      <c r="C376" s="97">
        <v>44223</v>
      </c>
      <c r="D376" s="58" t="s">
        <v>107</v>
      </c>
      <c r="E376" s="58" t="s">
        <v>70</v>
      </c>
      <c r="F376" s="51" t="s">
        <v>75</v>
      </c>
      <c r="G376" s="51">
        <v>189</v>
      </c>
      <c r="H376" s="51" t="str">
        <f>VLOOKUP(F376,'[1]Данные план (Задание 3)'!$I$5:$J$1297,2,FALSE)</f>
        <v>Франция</v>
      </c>
    </row>
    <row r="377" spans="1:8" x14ac:dyDescent="0.3">
      <c r="A377" s="99" t="s">
        <v>16</v>
      </c>
      <c r="B377" s="117">
        <v>44197</v>
      </c>
      <c r="C377" s="97">
        <v>44223</v>
      </c>
      <c r="D377" s="58" t="s">
        <v>110</v>
      </c>
      <c r="E377" s="58" t="s">
        <v>95</v>
      </c>
      <c r="F377" s="51" t="s">
        <v>104</v>
      </c>
      <c r="G377" s="51">
        <v>164</v>
      </c>
      <c r="H377" s="51" t="str">
        <f>VLOOKUP(F377,'[1]Данные план (Задание 3)'!$I$5:$J$1297,2,FALSE)</f>
        <v>Италия</v>
      </c>
    </row>
    <row r="378" spans="1:8" x14ac:dyDescent="0.3">
      <c r="A378" s="99" t="s">
        <v>16</v>
      </c>
      <c r="B378" s="117">
        <v>44197</v>
      </c>
      <c r="C378" s="97">
        <v>44223</v>
      </c>
      <c r="D378" s="58" t="s">
        <v>108</v>
      </c>
      <c r="E378" s="58" t="s">
        <v>49</v>
      </c>
      <c r="F378" s="51" t="s">
        <v>64</v>
      </c>
      <c r="G378" s="51">
        <v>186</v>
      </c>
      <c r="H378" s="51" t="str">
        <f>VLOOKUP(F378,'[1]Данные план (Задание 3)'!$I$5:$J$1297,2,FALSE)</f>
        <v>Украина</v>
      </c>
    </row>
    <row r="379" spans="1:8" x14ac:dyDescent="0.3">
      <c r="A379" s="99" t="s">
        <v>16</v>
      </c>
      <c r="B379" s="117">
        <v>44197</v>
      </c>
      <c r="C379" s="97">
        <v>44223</v>
      </c>
      <c r="D379" s="58" t="s">
        <v>108</v>
      </c>
      <c r="E379" s="58" t="s">
        <v>80</v>
      </c>
      <c r="F379" s="51" t="s">
        <v>94</v>
      </c>
      <c r="G379" s="51">
        <v>102</v>
      </c>
      <c r="H379" s="51" t="str">
        <f>VLOOKUP(F379,'[1]Данные план (Задание 3)'!$I$5:$J$1297,2,FALSE)</f>
        <v>США</v>
      </c>
    </row>
    <row r="380" spans="1:8" x14ac:dyDescent="0.3">
      <c r="A380" s="99" t="s">
        <v>16</v>
      </c>
      <c r="B380" s="117">
        <v>44197</v>
      </c>
      <c r="C380" s="97">
        <v>44223</v>
      </c>
      <c r="D380" s="58" t="s">
        <v>108</v>
      </c>
      <c r="E380" s="58" t="s">
        <v>95</v>
      </c>
      <c r="F380" s="51" t="s">
        <v>104</v>
      </c>
      <c r="G380" s="51">
        <v>146</v>
      </c>
      <c r="H380" s="51" t="str">
        <f>VLOOKUP(F380,'[1]Данные план (Задание 3)'!$I$5:$J$1297,2,FALSE)</f>
        <v>Италия</v>
      </c>
    </row>
    <row r="381" spans="1:8" x14ac:dyDescent="0.3">
      <c r="A381" s="99" t="s">
        <v>16</v>
      </c>
      <c r="B381" s="117">
        <v>44197</v>
      </c>
      <c r="C381" s="97">
        <v>44223</v>
      </c>
      <c r="D381" s="58" t="s">
        <v>48</v>
      </c>
      <c r="E381" s="58" t="s">
        <v>95</v>
      </c>
      <c r="F381" s="51" t="s">
        <v>97</v>
      </c>
      <c r="G381" s="51">
        <v>51</v>
      </c>
      <c r="H381" s="51" t="str">
        <f>VLOOKUP(F381,'[1]Данные план (Задание 3)'!$I$5:$J$1297,2,FALSE)</f>
        <v>Голландия</v>
      </c>
    </row>
    <row r="382" spans="1:8" x14ac:dyDescent="0.3">
      <c r="A382" s="99" t="s">
        <v>16</v>
      </c>
      <c r="B382" s="117">
        <v>44197</v>
      </c>
      <c r="C382" s="97">
        <v>44223</v>
      </c>
      <c r="D382" s="58" t="s">
        <v>110</v>
      </c>
      <c r="E382" s="58" t="s">
        <v>95</v>
      </c>
      <c r="F382" s="51" t="s">
        <v>99</v>
      </c>
      <c r="G382" s="51">
        <v>23</v>
      </c>
      <c r="H382" s="51" t="str">
        <f>VLOOKUP(F382,'[1]Данные план (Задание 3)'!$I$5:$J$1297,2,FALSE)</f>
        <v>Голландия</v>
      </c>
    </row>
    <row r="383" spans="1:8" x14ac:dyDescent="0.3">
      <c r="A383" s="99" t="s">
        <v>16</v>
      </c>
      <c r="B383" s="117">
        <v>44197</v>
      </c>
      <c r="C383" s="97">
        <v>44223</v>
      </c>
      <c r="D383" s="58" t="s">
        <v>110</v>
      </c>
      <c r="E383" s="58" t="s">
        <v>49</v>
      </c>
      <c r="F383" s="51" t="s">
        <v>64</v>
      </c>
      <c r="G383" s="51">
        <v>173</v>
      </c>
      <c r="H383" s="51" t="str">
        <f>VLOOKUP(F383,'[1]Данные план (Задание 3)'!$I$5:$J$1297,2,FALSE)</f>
        <v>Украина</v>
      </c>
    </row>
    <row r="384" spans="1:8" x14ac:dyDescent="0.3">
      <c r="A384" s="99" t="s">
        <v>16</v>
      </c>
      <c r="B384" s="117">
        <v>44197</v>
      </c>
      <c r="C384" s="97">
        <v>44223</v>
      </c>
      <c r="D384" s="58" t="s">
        <v>108</v>
      </c>
      <c r="E384" s="58" t="s">
        <v>80</v>
      </c>
      <c r="F384" s="51" t="s">
        <v>82</v>
      </c>
      <c r="G384" s="51">
        <v>74</v>
      </c>
      <c r="H384" s="51" t="str">
        <f>VLOOKUP(F384,'[1]Данные план (Задание 3)'!$I$5:$J$1297,2,FALSE)</f>
        <v>Шотландия</v>
      </c>
    </row>
    <row r="385" spans="1:8" x14ac:dyDescent="0.3">
      <c r="A385" s="99" t="s">
        <v>16</v>
      </c>
      <c r="B385" s="117">
        <v>44197</v>
      </c>
      <c r="C385" s="97">
        <v>44223</v>
      </c>
      <c r="D385" s="58" t="s">
        <v>48</v>
      </c>
      <c r="E385" s="58" t="s">
        <v>80</v>
      </c>
      <c r="F385" s="51" t="s">
        <v>81</v>
      </c>
      <c r="G385" s="51">
        <v>63</v>
      </c>
      <c r="H385" s="51" t="str">
        <f>VLOOKUP(F385,'[1]Данные план (Задание 3)'!$I$5:$J$1297,2,FALSE)</f>
        <v>Шотландия</v>
      </c>
    </row>
    <row r="386" spans="1:8" x14ac:dyDescent="0.3">
      <c r="A386" s="99" t="s">
        <v>16</v>
      </c>
      <c r="B386" s="117">
        <v>44197</v>
      </c>
      <c r="C386" s="97">
        <v>44223</v>
      </c>
      <c r="D386" s="58" t="s">
        <v>107</v>
      </c>
      <c r="E386" s="58" t="s">
        <v>49</v>
      </c>
      <c r="F386" s="51" t="s">
        <v>66</v>
      </c>
      <c r="G386" s="51">
        <v>121</v>
      </c>
      <c r="H386" s="51" t="str">
        <f>VLOOKUP(F386,'[1]Данные план (Задание 3)'!$I$5:$J$1297,2,FALSE)</f>
        <v>Украина</v>
      </c>
    </row>
    <row r="387" spans="1:8" x14ac:dyDescent="0.3">
      <c r="A387" s="99" t="s">
        <v>16</v>
      </c>
      <c r="B387" s="117">
        <v>44197</v>
      </c>
      <c r="C387" s="97">
        <v>44223</v>
      </c>
      <c r="D387" s="58" t="s">
        <v>48</v>
      </c>
      <c r="E387" s="58" t="s">
        <v>80</v>
      </c>
      <c r="F387" s="51" t="s">
        <v>82</v>
      </c>
      <c r="G387" s="51">
        <v>176</v>
      </c>
      <c r="H387" s="51" t="str">
        <f>VLOOKUP(F387,'[1]Данные план (Задание 3)'!$I$5:$J$1297,2,FALSE)</f>
        <v>Шотландия</v>
      </c>
    </row>
    <row r="388" spans="1:8" x14ac:dyDescent="0.3">
      <c r="A388" s="99" t="s">
        <v>16</v>
      </c>
      <c r="B388" s="117">
        <v>44197</v>
      </c>
      <c r="C388" s="97">
        <v>44223</v>
      </c>
      <c r="D388" s="58" t="s">
        <v>110</v>
      </c>
      <c r="E388" s="58" t="s">
        <v>70</v>
      </c>
      <c r="F388" s="51" t="s">
        <v>52</v>
      </c>
      <c r="G388" s="51">
        <v>193</v>
      </c>
      <c r="H388" s="51" t="str">
        <f>VLOOKUP(F388,'[1]Данные план (Задание 3)'!$I$5:$J$1297,2,FALSE)</f>
        <v>Армения</v>
      </c>
    </row>
    <row r="389" spans="1:8" x14ac:dyDescent="0.3">
      <c r="A389" s="99" t="s">
        <v>16</v>
      </c>
      <c r="B389" s="117">
        <v>44197</v>
      </c>
      <c r="C389" s="97">
        <v>44224</v>
      </c>
      <c r="D389" s="58" t="s">
        <v>48</v>
      </c>
      <c r="E389" s="58" t="s">
        <v>70</v>
      </c>
      <c r="F389" s="51" t="s">
        <v>72</v>
      </c>
      <c r="G389" s="51">
        <v>30</v>
      </c>
      <c r="H389" s="51" t="str">
        <f>VLOOKUP(F389,'[1]Данные план (Задание 3)'!$I$5:$J$1297,2,FALSE)</f>
        <v>Франция</v>
      </c>
    </row>
    <row r="390" spans="1:8" x14ac:dyDescent="0.3">
      <c r="A390" s="99" t="s">
        <v>16</v>
      </c>
      <c r="B390" s="117">
        <v>44197</v>
      </c>
      <c r="C390" s="97">
        <v>44224</v>
      </c>
      <c r="D390" s="58" t="s">
        <v>107</v>
      </c>
      <c r="E390" s="58" t="s">
        <v>95</v>
      </c>
      <c r="F390" s="51" t="s">
        <v>96</v>
      </c>
      <c r="G390" s="51">
        <v>20</v>
      </c>
      <c r="H390" s="51" t="str">
        <f>VLOOKUP(F390,'[1]Данные план (Задание 3)'!$I$5:$J$1297,2,FALSE)</f>
        <v>Голландия</v>
      </c>
    </row>
    <row r="391" spans="1:8" x14ac:dyDescent="0.3">
      <c r="A391" s="99" t="s">
        <v>16</v>
      </c>
      <c r="B391" s="117">
        <v>44197</v>
      </c>
      <c r="C391" s="97">
        <v>44224</v>
      </c>
      <c r="D391" s="58" t="s">
        <v>108</v>
      </c>
      <c r="E391" s="58" t="s">
        <v>70</v>
      </c>
      <c r="F391" s="51" t="s">
        <v>75</v>
      </c>
      <c r="G391" s="51">
        <v>126</v>
      </c>
      <c r="H391" s="51" t="str">
        <f>VLOOKUP(F391,'[1]Данные план (Задание 3)'!$I$5:$J$1297,2,FALSE)</f>
        <v>Франция</v>
      </c>
    </row>
    <row r="392" spans="1:8" x14ac:dyDescent="0.3">
      <c r="A392" s="99" t="s">
        <v>16</v>
      </c>
      <c r="B392" s="117">
        <v>44197</v>
      </c>
      <c r="C392" s="97">
        <v>44224</v>
      </c>
      <c r="D392" s="58" t="s">
        <v>108</v>
      </c>
      <c r="E392" s="58" t="s">
        <v>49</v>
      </c>
      <c r="F392" s="51" t="s">
        <v>69</v>
      </c>
      <c r="G392" s="51">
        <v>116</v>
      </c>
      <c r="H392" s="51" t="str">
        <f>VLOOKUP(F392,'[1]Данные план (Задание 3)'!$I$5:$J$1297,2,FALSE)</f>
        <v>Украина</v>
      </c>
    </row>
    <row r="393" spans="1:8" x14ac:dyDescent="0.3">
      <c r="A393" s="99" t="s">
        <v>16</v>
      </c>
      <c r="B393" s="117">
        <v>44197</v>
      </c>
      <c r="C393" s="97">
        <v>44224</v>
      </c>
      <c r="D393" s="58" t="s">
        <v>108</v>
      </c>
      <c r="E393" s="58" t="s">
        <v>80</v>
      </c>
      <c r="F393" s="51" t="s">
        <v>82</v>
      </c>
      <c r="G393" s="51">
        <v>59</v>
      </c>
      <c r="H393" s="51" t="str">
        <f>VLOOKUP(F393,'[1]Данные план (Задание 3)'!$I$5:$J$1297,2,FALSE)</f>
        <v>Шотландия</v>
      </c>
    </row>
    <row r="394" spans="1:8" x14ac:dyDescent="0.3">
      <c r="A394" s="99" t="s">
        <v>16</v>
      </c>
      <c r="B394" s="117">
        <v>44197</v>
      </c>
      <c r="C394" s="97">
        <v>44224</v>
      </c>
      <c r="D394" s="58" t="s">
        <v>48</v>
      </c>
      <c r="E394" s="58" t="s">
        <v>49</v>
      </c>
      <c r="F394" s="51" t="s">
        <v>50</v>
      </c>
      <c r="G394" s="51">
        <v>180</v>
      </c>
      <c r="H394" s="51" t="str">
        <f>VLOOKUP(F394,'[1]Данные план (Задание 3)'!$I$5:$J$1297,2,FALSE)</f>
        <v>Россия</v>
      </c>
    </row>
    <row r="395" spans="1:8" x14ac:dyDescent="0.3">
      <c r="A395" s="99" t="s">
        <v>16</v>
      </c>
      <c r="B395" s="117">
        <v>44197</v>
      </c>
      <c r="C395" s="97">
        <v>44224</v>
      </c>
      <c r="D395" s="58" t="s">
        <v>108</v>
      </c>
      <c r="E395" s="58" t="s">
        <v>49</v>
      </c>
      <c r="F395" s="51" t="s">
        <v>53</v>
      </c>
      <c r="G395" s="51">
        <v>29</v>
      </c>
      <c r="H395" s="51" t="str">
        <f>VLOOKUP(F395,'[1]Данные план (Задание 3)'!$I$5:$J$1297,2,FALSE)</f>
        <v>Россия</v>
      </c>
    </row>
    <row r="396" spans="1:8" x14ac:dyDescent="0.3">
      <c r="A396" s="99" t="s">
        <v>16</v>
      </c>
      <c r="B396" s="117">
        <v>44197</v>
      </c>
      <c r="C396" s="97">
        <v>44224</v>
      </c>
      <c r="D396" s="58" t="s">
        <v>108</v>
      </c>
      <c r="E396" s="58" t="s">
        <v>80</v>
      </c>
      <c r="F396" s="51" t="s">
        <v>91</v>
      </c>
      <c r="G396" s="51">
        <v>125</v>
      </c>
      <c r="H396" s="51" t="str">
        <f>VLOOKUP(F396,'[1]Данные план (Задание 3)'!$I$5:$J$1297,2,FALSE)</f>
        <v>США</v>
      </c>
    </row>
    <row r="397" spans="1:8" x14ac:dyDescent="0.3">
      <c r="A397" s="99" t="s">
        <v>16</v>
      </c>
      <c r="B397" s="117">
        <v>44197</v>
      </c>
      <c r="C397" s="97">
        <v>44224</v>
      </c>
      <c r="D397" s="58" t="s">
        <v>48</v>
      </c>
      <c r="E397" s="58" t="s">
        <v>70</v>
      </c>
      <c r="F397" s="51" t="s">
        <v>52</v>
      </c>
      <c r="G397" s="51">
        <v>190</v>
      </c>
      <c r="H397" s="51" t="str">
        <f>VLOOKUP(F397,'[1]Данные план (Задание 3)'!$I$5:$J$1297,2,FALSE)</f>
        <v>Армения</v>
      </c>
    </row>
    <row r="398" spans="1:8" x14ac:dyDescent="0.3">
      <c r="A398" s="99" t="s">
        <v>16</v>
      </c>
      <c r="B398" s="117">
        <v>44197</v>
      </c>
      <c r="C398" s="97">
        <v>44224</v>
      </c>
      <c r="D398" s="58" t="s">
        <v>48</v>
      </c>
      <c r="E398" s="58" t="s">
        <v>49</v>
      </c>
      <c r="F398" s="51" t="s">
        <v>61</v>
      </c>
      <c r="G398" s="51">
        <v>47</v>
      </c>
      <c r="H398" s="51" t="str">
        <f>VLOOKUP(F398,'[1]Данные план (Задание 3)'!$I$5:$J$1297,2,FALSE)</f>
        <v>Россия</v>
      </c>
    </row>
    <row r="399" spans="1:8" x14ac:dyDescent="0.3">
      <c r="A399" s="99" t="s">
        <v>16</v>
      </c>
      <c r="B399" s="117">
        <v>44197</v>
      </c>
      <c r="C399" s="97">
        <v>44224</v>
      </c>
      <c r="D399" s="58" t="s">
        <v>108</v>
      </c>
      <c r="E399" s="58" t="s">
        <v>95</v>
      </c>
      <c r="F399" s="51" t="s">
        <v>98</v>
      </c>
      <c r="G399" s="51">
        <v>45</v>
      </c>
      <c r="H399" s="51" t="str">
        <f>VLOOKUP(F399,'[1]Данные план (Задание 3)'!$I$5:$J$1297,2,FALSE)</f>
        <v>Голландия</v>
      </c>
    </row>
    <row r="400" spans="1:8" x14ac:dyDescent="0.3">
      <c r="A400" s="99" t="s">
        <v>16</v>
      </c>
      <c r="B400" s="117">
        <v>44197</v>
      </c>
      <c r="C400" s="97">
        <v>44224</v>
      </c>
      <c r="D400" s="58" t="s">
        <v>110</v>
      </c>
      <c r="E400" s="58" t="s">
        <v>80</v>
      </c>
      <c r="F400" s="51" t="s">
        <v>84</v>
      </c>
      <c r="G400" s="51">
        <v>88</v>
      </c>
      <c r="H400" s="51" t="str">
        <f>VLOOKUP(F400,'[1]Данные план (Задание 3)'!$I$5:$J$1297,2,FALSE)</f>
        <v>Шотландия</v>
      </c>
    </row>
    <row r="401" spans="1:8" x14ac:dyDescent="0.3">
      <c r="A401" s="99" t="s">
        <v>16</v>
      </c>
      <c r="B401" s="117">
        <v>44197</v>
      </c>
      <c r="C401" s="97">
        <v>44224</v>
      </c>
      <c r="D401" s="58" t="s">
        <v>48</v>
      </c>
      <c r="E401" s="58" t="s">
        <v>95</v>
      </c>
      <c r="F401" s="51" t="s">
        <v>102</v>
      </c>
      <c r="G401" s="51">
        <v>51</v>
      </c>
      <c r="H401" s="51" t="str">
        <f>VLOOKUP(F401,'[1]Данные план (Задание 3)'!$I$5:$J$1297,2,FALSE)</f>
        <v>Великобритания</v>
      </c>
    </row>
    <row r="402" spans="1:8" x14ac:dyDescent="0.3">
      <c r="A402" s="99" t="s">
        <v>16</v>
      </c>
      <c r="B402" s="117">
        <v>44197</v>
      </c>
      <c r="C402" s="97">
        <v>44224</v>
      </c>
      <c r="D402" s="58" t="s">
        <v>110</v>
      </c>
      <c r="E402" s="58" t="s">
        <v>70</v>
      </c>
      <c r="F402" s="51" t="s">
        <v>76</v>
      </c>
      <c r="G402" s="51">
        <v>95</v>
      </c>
      <c r="H402" s="51" t="str">
        <f>VLOOKUP(F402,'[1]Данные план (Задание 3)'!$I$5:$J$1297,2,FALSE)</f>
        <v>Россия</v>
      </c>
    </row>
    <row r="403" spans="1:8" x14ac:dyDescent="0.3">
      <c r="A403" s="99" t="s">
        <v>16</v>
      </c>
      <c r="B403" s="117">
        <v>44197</v>
      </c>
      <c r="C403" s="97">
        <v>44224</v>
      </c>
      <c r="D403" s="58" t="s">
        <v>48</v>
      </c>
      <c r="E403" s="58" t="s">
        <v>80</v>
      </c>
      <c r="F403" s="51" t="s">
        <v>82</v>
      </c>
      <c r="G403" s="51">
        <v>22</v>
      </c>
      <c r="H403" s="51" t="str">
        <f>VLOOKUP(F403,'[1]Данные план (Задание 3)'!$I$5:$J$1297,2,FALSE)</f>
        <v>Шотландия</v>
      </c>
    </row>
    <row r="404" spans="1:8" x14ac:dyDescent="0.3">
      <c r="A404" s="99" t="s">
        <v>16</v>
      </c>
      <c r="B404" s="117">
        <v>44197</v>
      </c>
      <c r="C404" s="97">
        <v>44224</v>
      </c>
      <c r="D404" s="58" t="s">
        <v>48</v>
      </c>
      <c r="E404" s="58" t="s">
        <v>80</v>
      </c>
      <c r="F404" s="51" t="s">
        <v>92</v>
      </c>
      <c r="G404" s="51">
        <v>70</v>
      </c>
      <c r="H404" s="51" t="str">
        <f>VLOOKUP(F404,'[1]Данные план (Задание 3)'!$I$5:$J$1297,2,FALSE)</f>
        <v>США</v>
      </c>
    </row>
    <row r="405" spans="1:8" x14ac:dyDescent="0.3">
      <c r="A405" s="99" t="s">
        <v>16</v>
      </c>
      <c r="B405" s="117">
        <v>44197</v>
      </c>
      <c r="C405" s="97">
        <v>44224</v>
      </c>
      <c r="D405" s="58" t="s">
        <v>110</v>
      </c>
      <c r="E405" s="58" t="s">
        <v>95</v>
      </c>
      <c r="F405" s="51" t="s">
        <v>100</v>
      </c>
      <c r="G405" s="51">
        <v>198</v>
      </c>
      <c r="H405" s="51" t="str">
        <f>VLOOKUP(F405,'[1]Данные план (Задание 3)'!$I$5:$J$1297,2,FALSE)</f>
        <v>Голландия</v>
      </c>
    </row>
    <row r="406" spans="1:8" x14ac:dyDescent="0.3">
      <c r="A406" s="99" t="s">
        <v>16</v>
      </c>
      <c r="B406" s="117">
        <v>44197</v>
      </c>
      <c r="C406" s="97">
        <v>44224</v>
      </c>
      <c r="D406" s="58" t="s">
        <v>48</v>
      </c>
      <c r="E406" s="58" t="s">
        <v>80</v>
      </c>
      <c r="F406" s="51" t="s">
        <v>83</v>
      </c>
      <c r="G406" s="51">
        <v>24</v>
      </c>
      <c r="H406" s="51" t="str">
        <f>VLOOKUP(F406,'[1]Данные план (Задание 3)'!$I$5:$J$1297,2,FALSE)</f>
        <v>Шотландия</v>
      </c>
    </row>
    <row r="407" spans="1:8" x14ac:dyDescent="0.3">
      <c r="A407" s="99" t="s">
        <v>16</v>
      </c>
      <c r="B407" s="117">
        <v>44197</v>
      </c>
      <c r="C407" s="97">
        <v>44224</v>
      </c>
      <c r="D407" s="58" t="s">
        <v>108</v>
      </c>
      <c r="E407" s="58" t="s">
        <v>95</v>
      </c>
      <c r="F407" s="51" t="s">
        <v>102</v>
      </c>
      <c r="G407" s="51">
        <v>170</v>
      </c>
      <c r="H407" s="51" t="str">
        <f>VLOOKUP(F407,'[1]Данные план (Задание 3)'!$I$5:$J$1297,2,FALSE)</f>
        <v>Великобритания</v>
      </c>
    </row>
    <row r="408" spans="1:8" x14ac:dyDescent="0.3">
      <c r="A408" s="99" t="s">
        <v>16</v>
      </c>
      <c r="B408" s="117">
        <v>44197</v>
      </c>
      <c r="C408" s="97">
        <v>44225</v>
      </c>
      <c r="D408" s="58" t="s">
        <v>48</v>
      </c>
      <c r="E408" s="58" t="s">
        <v>49</v>
      </c>
      <c r="F408" s="51" t="s">
        <v>68</v>
      </c>
      <c r="G408" s="51">
        <v>200</v>
      </c>
      <c r="H408" s="51" t="str">
        <f>VLOOKUP(F408,'[1]Данные план (Задание 3)'!$I$5:$J$1297,2,FALSE)</f>
        <v>Украина</v>
      </c>
    </row>
    <row r="409" spans="1:8" x14ac:dyDescent="0.3">
      <c r="A409" s="99" t="s">
        <v>16</v>
      </c>
      <c r="B409" s="117">
        <v>44197</v>
      </c>
      <c r="C409" s="97">
        <v>44225</v>
      </c>
      <c r="D409" s="58" t="s">
        <v>110</v>
      </c>
      <c r="E409" s="58" t="s">
        <v>49</v>
      </c>
      <c r="F409" s="51" t="s">
        <v>153</v>
      </c>
      <c r="G409" s="51">
        <v>192</v>
      </c>
      <c r="H409" s="51" t="str">
        <f>VLOOKUP(F409,'[1]Данные план (Задание 3)'!$I$5:$J$1297,2,FALSE)</f>
        <v>Швеция</v>
      </c>
    </row>
    <row r="410" spans="1:8" x14ac:dyDescent="0.3">
      <c r="A410" s="99" t="s">
        <v>16</v>
      </c>
      <c r="B410" s="117">
        <v>44197</v>
      </c>
      <c r="C410" s="97">
        <v>44225</v>
      </c>
      <c r="D410" s="58" t="s">
        <v>108</v>
      </c>
      <c r="E410" s="58" t="s">
        <v>70</v>
      </c>
      <c r="F410" s="51" t="s">
        <v>78</v>
      </c>
      <c r="G410" s="51">
        <v>164</v>
      </c>
      <c r="H410" s="51" t="str">
        <f>VLOOKUP(F410,'[1]Данные план (Задание 3)'!$I$5:$J$1297,2,FALSE)</f>
        <v>Россия</v>
      </c>
    </row>
    <row r="411" spans="1:8" x14ac:dyDescent="0.3">
      <c r="A411" s="99" t="s">
        <v>16</v>
      </c>
      <c r="B411" s="117">
        <v>44197</v>
      </c>
      <c r="C411" s="97">
        <v>44225</v>
      </c>
      <c r="D411" s="58" t="s">
        <v>110</v>
      </c>
      <c r="E411" s="58" t="s">
        <v>49</v>
      </c>
      <c r="F411" s="51" t="s">
        <v>65</v>
      </c>
      <c r="G411" s="51">
        <v>104</v>
      </c>
      <c r="H411" s="51" t="str">
        <f>VLOOKUP(F411,'[1]Данные план (Задание 3)'!$I$5:$J$1297,2,FALSE)</f>
        <v>Украина</v>
      </c>
    </row>
    <row r="412" spans="1:8" x14ac:dyDescent="0.3">
      <c r="A412" s="99" t="s">
        <v>16</v>
      </c>
      <c r="B412" s="117">
        <v>44197</v>
      </c>
      <c r="C412" s="97">
        <v>44225</v>
      </c>
      <c r="D412" s="58" t="s">
        <v>48</v>
      </c>
      <c r="E412" s="58" t="s">
        <v>49</v>
      </c>
      <c r="F412" s="51" t="s">
        <v>65</v>
      </c>
      <c r="G412" s="51">
        <v>17</v>
      </c>
      <c r="H412" s="51" t="str">
        <f>VLOOKUP(F412,'[1]Данные план (Задание 3)'!$I$5:$J$1297,2,FALSE)</f>
        <v>Украина</v>
      </c>
    </row>
    <row r="413" spans="1:8" x14ac:dyDescent="0.3">
      <c r="A413" s="99" t="s">
        <v>16</v>
      </c>
      <c r="B413" s="117">
        <v>44197</v>
      </c>
      <c r="C413" s="97">
        <v>44225</v>
      </c>
      <c r="D413" s="58" t="s">
        <v>110</v>
      </c>
      <c r="E413" s="58" t="s">
        <v>70</v>
      </c>
      <c r="F413" s="51" t="s">
        <v>58</v>
      </c>
      <c r="G413" s="51">
        <v>97</v>
      </c>
      <c r="H413" s="51" t="str">
        <f>VLOOKUP(F413,'[1]Данные план (Задание 3)'!$I$5:$J$1297,2,FALSE)</f>
        <v>Армения</v>
      </c>
    </row>
    <row r="414" spans="1:8" x14ac:dyDescent="0.3">
      <c r="A414" s="99" t="s">
        <v>16</v>
      </c>
      <c r="B414" s="117">
        <v>44197</v>
      </c>
      <c r="C414" s="97">
        <v>44225</v>
      </c>
      <c r="D414" s="58" t="s">
        <v>107</v>
      </c>
      <c r="E414" s="58" t="s">
        <v>49</v>
      </c>
      <c r="F414" s="51" t="s">
        <v>64</v>
      </c>
      <c r="G414" s="51">
        <v>94</v>
      </c>
      <c r="H414" s="51" t="str">
        <f>VLOOKUP(F414,'[1]Данные план (Задание 3)'!$I$5:$J$1297,2,FALSE)</f>
        <v>Украина</v>
      </c>
    </row>
    <row r="415" spans="1:8" x14ac:dyDescent="0.3">
      <c r="A415" s="99" t="s">
        <v>16</v>
      </c>
      <c r="B415" s="117">
        <v>44197</v>
      </c>
      <c r="C415" s="97">
        <v>44225</v>
      </c>
      <c r="D415" s="58" t="s">
        <v>107</v>
      </c>
      <c r="E415" s="58" t="s">
        <v>80</v>
      </c>
      <c r="F415" s="51" t="s">
        <v>81</v>
      </c>
      <c r="G415" s="51">
        <v>93</v>
      </c>
      <c r="H415" s="51" t="str">
        <f>VLOOKUP(F415,'[1]Данные план (Задание 3)'!$I$5:$J$1297,2,FALSE)</f>
        <v>Шотландия</v>
      </c>
    </row>
    <row r="416" spans="1:8" x14ac:dyDescent="0.3">
      <c r="A416" s="99" t="s">
        <v>16</v>
      </c>
      <c r="B416" s="117">
        <v>44197</v>
      </c>
      <c r="C416" s="97">
        <v>44225</v>
      </c>
      <c r="D416" s="58" t="s">
        <v>108</v>
      </c>
      <c r="E416" s="58" t="s">
        <v>70</v>
      </c>
      <c r="F416" s="51" t="s">
        <v>77</v>
      </c>
      <c r="G416" s="51">
        <v>154</v>
      </c>
      <c r="H416" s="51" t="str">
        <f>VLOOKUP(F416,'[1]Данные план (Задание 3)'!$I$5:$J$1297,2,FALSE)</f>
        <v>Россия</v>
      </c>
    </row>
    <row r="417" spans="1:8" x14ac:dyDescent="0.3">
      <c r="A417" s="99" t="s">
        <v>16</v>
      </c>
      <c r="B417" s="117">
        <v>44197</v>
      </c>
      <c r="C417" s="97">
        <v>44225</v>
      </c>
      <c r="D417" s="58" t="s">
        <v>110</v>
      </c>
      <c r="E417" s="58" t="s">
        <v>70</v>
      </c>
      <c r="F417" s="51" t="s">
        <v>58</v>
      </c>
      <c r="G417" s="51">
        <v>120</v>
      </c>
      <c r="H417" s="51" t="str">
        <f>VLOOKUP(F417,'[1]Данные план (Задание 3)'!$I$5:$J$1297,2,FALSE)</f>
        <v>Армения</v>
      </c>
    </row>
    <row r="418" spans="1:8" x14ac:dyDescent="0.3">
      <c r="A418" s="99" t="s">
        <v>16</v>
      </c>
      <c r="B418" s="117">
        <v>44197</v>
      </c>
      <c r="C418" s="97">
        <v>44225</v>
      </c>
      <c r="D418" s="58" t="s">
        <v>107</v>
      </c>
      <c r="E418" s="58" t="s">
        <v>70</v>
      </c>
      <c r="F418" s="51" t="s">
        <v>73</v>
      </c>
      <c r="G418" s="51">
        <v>130</v>
      </c>
      <c r="H418" s="51" t="str">
        <f>VLOOKUP(F418,'[1]Данные план (Задание 3)'!$I$5:$J$1297,2,FALSE)</f>
        <v>Франция</v>
      </c>
    </row>
    <row r="419" spans="1:8" x14ac:dyDescent="0.3">
      <c r="A419" s="99" t="s">
        <v>16</v>
      </c>
      <c r="B419" s="117">
        <v>44197</v>
      </c>
      <c r="C419" s="97">
        <v>44225</v>
      </c>
      <c r="D419" s="58" t="s">
        <v>108</v>
      </c>
      <c r="E419" s="58" t="s">
        <v>70</v>
      </c>
      <c r="F419" s="51" t="s">
        <v>54</v>
      </c>
      <c r="G419" s="51">
        <v>39</v>
      </c>
      <c r="H419" s="51" t="str">
        <f>VLOOKUP(F419,'[1]Данные план (Задание 3)'!$I$5:$J$1297,2,FALSE)</f>
        <v>Армения</v>
      </c>
    </row>
    <row r="420" spans="1:8" x14ac:dyDescent="0.3">
      <c r="A420" s="99" t="s">
        <v>16</v>
      </c>
      <c r="B420" s="117">
        <v>44197</v>
      </c>
      <c r="C420" s="97">
        <v>44225</v>
      </c>
      <c r="D420" s="58" t="s">
        <v>110</v>
      </c>
      <c r="E420" s="58" t="s">
        <v>49</v>
      </c>
      <c r="F420" s="51" t="s">
        <v>50</v>
      </c>
      <c r="G420" s="51">
        <v>189</v>
      </c>
      <c r="H420" s="51" t="str">
        <f>VLOOKUP(F420,'[1]Данные план (Задание 3)'!$I$5:$J$1297,2,FALSE)</f>
        <v>Россия</v>
      </c>
    </row>
    <row r="421" spans="1:8" x14ac:dyDescent="0.3">
      <c r="A421" s="99" t="s">
        <v>16</v>
      </c>
      <c r="B421" s="117">
        <v>44197</v>
      </c>
      <c r="C421" s="97">
        <v>44225</v>
      </c>
      <c r="D421" s="58" t="s">
        <v>48</v>
      </c>
      <c r="E421" s="58" t="s">
        <v>80</v>
      </c>
      <c r="F421" s="51" t="s">
        <v>92</v>
      </c>
      <c r="G421" s="51">
        <v>6</v>
      </c>
      <c r="H421" s="51" t="str">
        <f>VLOOKUP(F421,'[1]Данные план (Задание 3)'!$I$5:$J$1297,2,FALSE)</f>
        <v>США</v>
      </c>
    </row>
    <row r="422" spans="1:8" x14ac:dyDescent="0.3">
      <c r="A422" s="99" t="s">
        <v>16</v>
      </c>
      <c r="B422" s="117">
        <v>44197</v>
      </c>
      <c r="C422" s="97">
        <v>44225</v>
      </c>
      <c r="D422" s="58" t="s">
        <v>48</v>
      </c>
      <c r="E422" s="58" t="s">
        <v>49</v>
      </c>
      <c r="F422" s="51" t="s">
        <v>61</v>
      </c>
      <c r="G422" s="51">
        <v>4</v>
      </c>
      <c r="H422" s="51" t="str">
        <f>VLOOKUP(F422,'[1]Данные план (Задание 3)'!$I$5:$J$1297,2,FALSE)</f>
        <v>Россия</v>
      </c>
    </row>
    <row r="423" spans="1:8" x14ac:dyDescent="0.3">
      <c r="A423" s="99" t="s">
        <v>16</v>
      </c>
      <c r="B423" s="117">
        <v>44197</v>
      </c>
      <c r="C423" s="97">
        <v>44225</v>
      </c>
      <c r="D423" s="58" t="s">
        <v>107</v>
      </c>
      <c r="E423" s="58" t="s">
        <v>70</v>
      </c>
      <c r="F423" s="51" t="s">
        <v>56</v>
      </c>
      <c r="G423" s="51">
        <v>49</v>
      </c>
      <c r="H423" s="51" t="str">
        <f>VLOOKUP(F423,'[1]Данные план (Задание 3)'!$I$5:$J$1297,2,FALSE)</f>
        <v>Армения</v>
      </c>
    </row>
    <row r="424" spans="1:8" x14ac:dyDescent="0.3">
      <c r="A424" s="99" t="s">
        <v>16</v>
      </c>
      <c r="B424" s="117">
        <v>44197</v>
      </c>
      <c r="C424" s="97">
        <v>44225</v>
      </c>
      <c r="D424" s="58" t="s">
        <v>48</v>
      </c>
      <c r="E424" s="58" t="s">
        <v>70</v>
      </c>
      <c r="F424" s="51" t="s">
        <v>74</v>
      </c>
      <c r="G424" s="51">
        <v>20</v>
      </c>
      <c r="H424" s="51" t="str">
        <f>VLOOKUP(F424,'[1]Данные план (Задание 3)'!$I$5:$J$1297,2,FALSE)</f>
        <v>Франция</v>
      </c>
    </row>
    <row r="425" spans="1:8" x14ac:dyDescent="0.3">
      <c r="A425" s="99" t="s">
        <v>16</v>
      </c>
      <c r="B425" s="117">
        <v>44197</v>
      </c>
      <c r="C425" s="97">
        <v>44225</v>
      </c>
      <c r="D425" s="58" t="s">
        <v>108</v>
      </c>
      <c r="E425" s="58" t="s">
        <v>95</v>
      </c>
      <c r="F425" s="51" t="s">
        <v>106</v>
      </c>
      <c r="G425" s="51">
        <v>143</v>
      </c>
      <c r="H425" s="51" t="str">
        <f>VLOOKUP(F425,'[1]Данные план (Задание 3)'!$I$5:$J$1297,2,FALSE)</f>
        <v>Италия</v>
      </c>
    </row>
    <row r="426" spans="1:8" x14ac:dyDescent="0.3">
      <c r="A426" s="99" t="s">
        <v>16</v>
      </c>
      <c r="B426" s="117">
        <v>44197</v>
      </c>
      <c r="C426" s="97">
        <v>44225</v>
      </c>
      <c r="D426" s="58" t="s">
        <v>108</v>
      </c>
      <c r="E426" s="58" t="s">
        <v>95</v>
      </c>
      <c r="F426" s="51" t="s">
        <v>96</v>
      </c>
      <c r="G426" s="51">
        <v>64</v>
      </c>
      <c r="H426" s="51" t="str">
        <f>VLOOKUP(F426,'[1]Данные план (Задание 3)'!$I$5:$J$1297,2,FALSE)</f>
        <v>Голландия</v>
      </c>
    </row>
    <row r="427" spans="1:8" x14ac:dyDescent="0.3">
      <c r="A427" s="99" t="s">
        <v>16</v>
      </c>
      <c r="B427" s="117">
        <v>44197</v>
      </c>
      <c r="C427" s="97">
        <v>44225</v>
      </c>
      <c r="D427" s="58" t="s">
        <v>48</v>
      </c>
      <c r="E427" s="58" t="s">
        <v>49</v>
      </c>
      <c r="F427" s="51" t="s">
        <v>69</v>
      </c>
      <c r="G427" s="51">
        <v>165</v>
      </c>
      <c r="H427" s="51" t="str">
        <f>VLOOKUP(F427,'[1]Данные план (Задание 3)'!$I$5:$J$1297,2,FALSE)</f>
        <v>Украина</v>
      </c>
    </row>
    <row r="428" spans="1:8" x14ac:dyDescent="0.3">
      <c r="A428" s="99" t="s">
        <v>16</v>
      </c>
      <c r="B428" s="117">
        <v>44197</v>
      </c>
      <c r="C428" s="97">
        <v>44225</v>
      </c>
      <c r="D428" s="58" t="s">
        <v>107</v>
      </c>
      <c r="E428" s="58" t="s">
        <v>80</v>
      </c>
      <c r="F428" s="51" t="s">
        <v>85</v>
      </c>
      <c r="G428" s="51">
        <v>174</v>
      </c>
      <c r="H428" s="51" t="str">
        <f>VLOOKUP(F428,'[1]Данные план (Задание 3)'!$I$5:$J$1297,2,FALSE)</f>
        <v>Ирландия</v>
      </c>
    </row>
    <row r="429" spans="1:8" x14ac:dyDescent="0.3">
      <c r="A429" s="99" t="s">
        <v>16</v>
      </c>
      <c r="B429" s="117">
        <v>44197</v>
      </c>
      <c r="C429" s="97">
        <v>44225</v>
      </c>
      <c r="D429" s="58" t="s">
        <v>107</v>
      </c>
      <c r="E429" s="58" t="s">
        <v>95</v>
      </c>
      <c r="F429" s="51" t="s">
        <v>102</v>
      </c>
      <c r="G429" s="51">
        <v>143</v>
      </c>
      <c r="H429" s="51" t="str">
        <f>VLOOKUP(F429,'[1]Данные план (Задание 3)'!$I$5:$J$1297,2,FALSE)</f>
        <v>Великобритания</v>
      </c>
    </row>
    <row r="430" spans="1:8" x14ac:dyDescent="0.3">
      <c r="A430" s="99" t="s">
        <v>16</v>
      </c>
      <c r="B430" s="117">
        <v>44197</v>
      </c>
      <c r="C430" s="97">
        <v>44225</v>
      </c>
      <c r="D430" s="58" t="s">
        <v>110</v>
      </c>
      <c r="E430" s="58" t="s">
        <v>70</v>
      </c>
      <c r="F430" s="51" t="s">
        <v>77</v>
      </c>
      <c r="G430" s="51">
        <v>59</v>
      </c>
      <c r="H430" s="51" t="str">
        <f>VLOOKUP(F430,'[1]Данные план (Задание 3)'!$I$5:$J$1297,2,FALSE)</f>
        <v>Россия</v>
      </c>
    </row>
    <row r="431" spans="1:8" x14ac:dyDescent="0.3">
      <c r="A431" s="99" t="s">
        <v>16</v>
      </c>
      <c r="B431" s="117">
        <v>44197</v>
      </c>
      <c r="C431" s="97">
        <v>44225</v>
      </c>
      <c r="D431" s="58" t="s">
        <v>108</v>
      </c>
      <c r="E431" s="58" t="s">
        <v>70</v>
      </c>
      <c r="F431" s="51" t="s">
        <v>58</v>
      </c>
      <c r="G431" s="51">
        <v>38</v>
      </c>
      <c r="H431" s="51" t="str">
        <f>VLOOKUP(F431,'[1]Данные план (Задание 3)'!$I$5:$J$1297,2,FALSE)</f>
        <v>Армения</v>
      </c>
    </row>
    <row r="432" spans="1:8" x14ac:dyDescent="0.3">
      <c r="A432" s="99" t="s">
        <v>16</v>
      </c>
      <c r="B432" s="117">
        <v>44197</v>
      </c>
      <c r="C432" s="97">
        <v>44225</v>
      </c>
      <c r="D432" s="58" t="s">
        <v>107</v>
      </c>
      <c r="E432" s="58" t="s">
        <v>49</v>
      </c>
      <c r="F432" s="51" t="s">
        <v>153</v>
      </c>
      <c r="G432" s="51">
        <v>188</v>
      </c>
      <c r="H432" s="51" t="str">
        <f>VLOOKUP(F432,'[1]Данные план (Задание 3)'!$I$5:$J$1297,2,FALSE)</f>
        <v>Швеция</v>
      </c>
    </row>
    <row r="433" spans="1:8" x14ac:dyDescent="0.3">
      <c r="A433" s="99" t="s">
        <v>16</v>
      </c>
      <c r="B433" s="117">
        <v>44197</v>
      </c>
      <c r="C433" s="97">
        <v>44225</v>
      </c>
      <c r="D433" s="58" t="s">
        <v>108</v>
      </c>
      <c r="E433" s="58" t="s">
        <v>95</v>
      </c>
      <c r="F433" s="51" t="s">
        <v>97</v>
      </c>
      <c r="G433" s="51">
        <v>126</v>
      </c>
      <c r="H433" s="51" t="str">
        <f>VLOOKUP(F433,'[1]Данные план (Задание 3)'!$I$5:$J$1297,2,FALSE)</f>
        <v>Голландия</v>
      </c>
    </row>
    <row r="434" spans="1:8" x14ac:dyDescent="0.3">
      <c r="A434" s="99" t="s">
        <v>16</v>
      </c>
      <c r="B434" s="117">
        <v>44197</v>
      </c>
      <c r="C434" s="97">
        <v>44225</v>
      </c>
      <c r="D434" s="56" t="s">
        <v>108</v>
      </c>
      <c r="E434" s="56" t="s">
        <v>70</v>
      </c>
      <c r="F434" s="57" t="s">
        <v>78</v>
      </c>
      <c r="G434" s="51">
        <v>39</v>
      </c>
      <c r="H434" s="57" t="str">
        <f>VLOOKUP(F434,'[1]Данные план (Задание 3)'!$I$5:$J$1297,2,FALSE)</f>
        <v>Россия</v>
      </c>
    </row>
    <row r="435" spans="1:8" x14ac:dyDescent="0.3">
      <c r="A435" s="99" t="s">
        <v>16</v>
      </c>
      <c r="B435" s="117">
        <v>44197</v>
      </c>
      <c r="C435" s="97">
        <v>44226</v>
      </c>
      <c r="D435" s="58" t="s">
        <v>107</v>
      </c>
      <c r="E435" s="58" t="s">
        <v>49</v>
      </c>
      <c r="F435" s="51" t="s">
        <v>61</v>
      </c>
      <c r="G435" s="51">
        <v>110</v>
      </c>
      <c r="H435" s="51" t="str">
        <f>VLOOKUP(F435,'[1]Данные план (Задание 3)'!$I$5:$J$1297,2,FALSE)</f>
        <v>Россия</v>
      </c>
    </row>
    <row r="436" spans="1:8" x14ac:dyDescent="0.3">
      <c r="A436" s="99" t="s">
        <v>16</v>
      </c>
      <c r="B436" s="117">
        <v>44197</v>
      </c>
      <c r="C436" s="97">
        <v>44226</v>
      </c>
      <c r="D436" s="58" t="s">
        <v>110</v>
      </c>
      <c r="E436" s="58" t="s">
        <v>49</v>
      </c>
      <c r="F436" s="51" t="s">
        <v>69</v>
      </c>
      <c r="G436" s="51">
        <v>189</v>
      </c>
      <c r="H436" s="51" t="str">
        <f>VLOOKUP(F436,'[1]Данные план (Задание 3)'!$I$5:$J$1297,2,FALSE)</f>
        <v>Украина</v>
      </c>
    </row>
    <row r="437" spans="1:8" x14ac:dyDescent="0.3">
      <c r="A437" s="99" t="s">
        <v>16</v>
      </c>
      <c r="B437" s="117">
        <v>44197</v>
      </c>
      <c r="C437" s="97">
        <v>44226</v>
      </c>
      <c r="D437" s="58" t="s">
        <v>48</v>
      </c>
      <c r="E437" s="58" t="s">
        <v>49</v>
      </c>
      <c r="F437" s="51" t="s">
        <v>66</v>
      </c>
      <c r="G437" s="51">
        <v>89</v>
      </c>
      <c r="H437" s="51" t="str">
        <f>VLOOKUP(F437,'[1]Данные план (Задание 3)'!$I$5:$J$1297,2,FALSE)</f>
        <v>Украина</v>
      </c>
    </row>
    <row r="438" spans="1:8" x14ac:dyDescent="0.3">
      <c r="A438" s="99" t="s">
        <v>16</v>
      </c>
      <c r="B438" s="117">
        <v>44197</v>
      </c>
      <c r="C438" s="97">
        <v>44226</v>
      </c>
      <c r="D438" s="58" t="s">
        <v>48</v>
      </c>
      <c r="E438" s="58" t="s">
        <v>95</v>
      </c>
      <c r="F438" s="51" t="s">
        <v>96</v>
      </c>
      <c r="G438" s="51">
        <v>183</v>
      </c>
      <c r="H438" s="51" t="str">
        <f>VLOOKUP(F438,'[1]Данные план (Задание 3)'!$I$5:$J$1297,2,FALSE)</f>
        <v>Голландия</v>
      </c>
    </row>
    <row r="439" spans="1:8" x14ac:dyDescent="0.3">
      <c r="A439" s="99" t="s">
        <v>16</v>
      </c>
      <c r="B439" s="117">
        <v>44197</v>
      </c>
      <c r="C439" s="97">
        <v>44226</v>
      </c>
      <c r="D439" s="58" t="s">
        <v>48</v>
      </c>
      <c r="E439" s="58" t="s">
        <v>80</v>
      </c>
      <c r="F439" s="51" t="s">
        <v>86</v>
      </c>
      <c r="G439" s="51">
        <v>19</v>
      </c>
      <c r="H439" s="51" t="str">
        <f>VLOOKUP(F439,'[1]Данные план (Задание 3)'!$I$5:$J$1297,2,FALSE)</f>
        <v>Ирландия</v>
      </c>
    </row>
    <row r="440" spans="1:8" x14ac:dyDescent="0.3">
      <c r="A440" s="99" t="s">
        <v>16</v>
      </c>
      <c r="B440" s="117">
        <v>44197</v>
      </c>
      <c r="C440" s="97">
        <v>44226</v>
      </c>
      <c r="D440" s="58" t="s">
        <v>107</v>
      </c>
      <c r="E440" s="58" t="s">
        <v>70</v>
      </c>
      <c r="F440" s="51" t="s">
        <v>79</v>
      </c>
      <c r="G440" s="51">
        <v>103</v>
      </c>
      <c r="H440" s="51" t="str">
        <f>VLOOKUP(F440,'[1]Данные план (Задание 3)'!$I$5:$J$1297,2,FALSE)</f>
        <v>Россия</v>
      </c>
    </row>
    <row r="441" spans="1:8" x14ac:dyDescent="0.3">
      <c r="A441" s="99" t="s">
        <v>16</v>
      </c>
      <c r="B441" s="117">
        <v>44197</v>
      </c>
      <c r="C441" s="97">
        <v>44226</v>
      </c>
      <c r="D441" s="58" t="s">
        <v>107</v>
      </c>
      <c r="E441" s="58" t="s">
        <v>95</v>
      </c>
      <c r="F441" s="51" t="s">
        <v>97</v>
      </c>
      <c r="G441" s="51">
        <v>24</v>
      </c>
      <c r="H441" s="51" t="str">
        <f>VLOOKUP(F441,'[1]Данные план (Задание 3)'!$I$5:$J$1297,2,FALSE)</f>
        <v>Голландия</v>
      </c>
    </row>
    <row r="442" spans="1:8" x14ac:dyDescent="0.3">
      <c r="A442" s="99" t="s">
        <v>16</v>
      </c>
      <c r="B442" s="117">
        <v>44197</v>
      </c>
      <c r="C442" s="97">
        <v>44226</v>
      </c>
      <c r="D442" s="58" t="s">
        <v>110</v>
      </c>
      <c r="E442" s="58" t="s">
        <v>80</v>
      </c>
      <c r="F442" s="51" t="s">
        <v>81</v>
      </c>
      <c r="G442" s="51">
        <v>100</v>
      </c>
      <c r="H442" s="51" t="str">
        <f>VLOOKUP(F442,'[1]Данные план (Задание 3)'!$I$5:$J$1297,2,FALSE)</f>
        <v>Шотландия</v>
      </c>
    </row>
    <row r="443" spans="1:8" x14ac:dyDescent="0.3">
      <c r="A443" s="99" t="s">
        <v>16</v>
      </c>
      <c r="B443" s="117">
        <v>44197</v>
      </c>
      <c r="C443" s="97">
        <v>44226</v>
      </c>
      <c r="D443" s="58" t="s">
        <v>110</v>
      </c>
      <c r="E443" s="58" t="s">
        <v>49</v>
      </c>
      <c r="F443" s="51" t="s">
        <v>63</v>
      </c>
      <c r="G443" s="51">
        <v>112</v>
      </c>
      <c r="H443" s="51" t="str">
        <f>VLOOKUP(F443,'[1]Данные план (Задание 3)'!$I$5:$J$1297,2,FALSE)</f>
        <v>Швеция</v>
      </c>
    </row>
    <row r="444" spans="1:8" x14ac:dyDescent="0.3">
      <c r="A444" s="99" t="s">
        <v>16</v>
      </c>
      <c r="B444" s="117">
        <v>44197</v>
      </c>
      <c r="C444" s="97">
        <v>44226</v>
      </c>
      <c r="D444" s="58" t="s">
        <v>107</v>
      </c>
      <c r="E444" s="58" t="s">
        <v>80</v>
      </c>
      <c r="F444" s="51" t="s">
        <v>85</v>
      </c>
      <c r="G444" s="51">
        <v>87</v>
      </c>
      <c r="H444" s="51" t="str">
        <f>VLOOKUP(F444,'[1]Данные план (Задание 3)'!$I$5:$J$1297,2,FALSE)</f>
        <v>Ирландия</v>
      </c>
    </row>
    <row r="445" spans="1:8" x14ac:dyDescent="0.3">
      <c r="A445" s="99" t="s">
        <v>16</v>
      </c>
      <c r="B445" s="117">
        <v>44197</v>
      </c>
      <c r="C445" s="97">
        <v>44227</v>
      </c>
      <c r="D445" s="58" t="s">
        <v>110</v>
      </c>
      <c r="E445" s="58" t="s">
        <v>95</v>
      </c>
      <c r="F445" s="51" t="s">
        <v>96</v>
      </c>
      <c r="G445" s="51">
        <v>41</v>
      </c>
      <c r="H445" s="51" t="str">
        <f>VLOOKUP(F445,'[1]Данные план (Задание 3)'!$I$5:$J$1297,2,FALSE)</f>
        <v>Голландия</v>
      </c>
    </row>
    <row r="446" spans="1:8" x14ac:dyDescent="0.3">
      <c r="A446" s="99" t="s">
        <v>16</v>
      </c>
      <c r="B446" s="117">
        <v>44197</v>
      </c>
      <c r="C446" s="97">
        <v>44227</v>
      </c>
      <c r="D446" s="58" t="s">
        <v>110</v>
      </c>
      <c r="E446" s="58" t="s">
        <v>80</v>
      </c>
      <c r="F446" s="51" t="s">
        <v>86</v>
      </c>
      <c r="G446" s="51">
        <v>142</v>
      </c>
      <c r="H446" s="51" t="str">
        <f>VLOOKUP(F446,'[1]Данные план (Задание 3)'!$I$5:$J$1297,2,FALSE)</f>
        <v>Ирландия</v>
      </c>
    </row>
    <row r="447" spans="1:8" x14ac:dyDescent="0.3">
      <c r="A447" s="99" t="s">
        <v>16</v>
      </c>
      <c r="B447" s="117">
        <v>44197</v>
      </c>
      <c r="C447" s="97">
        <v>44227</v>
      </c>
      <c r="D447" s="58" t="s">
        <v>110</v>
      </c>
      <c r="E447" s="58" t="s">
        <v>80</v>
      </c>
      <c r="F447" s="51" t="s">
        <v>90</v>
      </c>
      <c r="G447" s="51">
        <v>73</v>
      </c>
      <c r="H447" s="51" t="str">
        <f>VLOOKUP(F447,'[1]Данные план (Задание 3)'!$I$5:$J$1297,2,FALSE)</f>
        <v>США</v>
      </c>
    </row>
    <row r="448" spans="1:8" x14ac:dyDescent="0.3">
      <c r="A448" s="99" t="s">
        <v>16</v>
      </c>
      <c r="B448" s="117">
        <v>44197</v>
      </c>
      <c r="C448" s="97">
        <v>44227</v>
      </c>
      <c r="D448" s="58" t="s">
        <v>108</v>
      </c>
      <c r="E448" s="58" t="s">
        <v>80</v>
      </c>
      <c r="F448" s="51" t="s">
        <v>87</v>
      </c>
      <c r="G448" s="51">
        <v>172</v>
      </c>
      <c r="H448" s="51" t="str">
        <f>VLOOKUP(F448,'[1]Данные план (Задание 3)'!$I$5:$J$1297,2,FALSE)</f>
        <v>Ирландия</v>
      </c>
    </row>
    <row r="449" spans="1:8" x14ac:dyDescent="0.3">
      <c r="A449" s="99" t="s">
        <v>16</v>
      </c>
      <c r="B449" s="117">
        <v>44197</v>
      </c>
      <c r="C449" s="97">
        <v>44227</v>
      </c>
      <c r="D449" s="58" t="s">
        <v>108</v>
      </c>
      <c r="E449" s="58" t="s">
        <v>80</v>
      </c>
      <c r="F449" s="51" t="s">
        <v>84</v>
      </c>
      <c r="G449" s="51">
        <v>195</v>
      </c>
      <c r="H449" s="51" t="str">
        <f>VLOOKUP(F449,'[1]Данные план (Задание 3)'!$I$5:$J$1297,2,FALSE)</f>
        <v>Шотландия</v>
      </c>
    </row>
    <row r="450" spans="1:8" x14ac:dyDescent="0.3">
      <c r="A450" s="99" t="s">
        <v>16</v>
      </c>
      <c r="B450" s="117">
        <v>44197</v>
      </c>
      <c r="C450" s="97">
        <v>44227</v>
      </c>
      <c r="D450" s="58" t="s">
        <v>108</v>
      </c>
      <c r="E450" s="58" t="s">
        <v>70</v>
      </c>
      <c r="F450" s="51" t="s">
        <v>58</v>
      </c>
      <c r="G450" s="51">
        <v>189</v>
      </c>
      <c r="H450" s="51" t="str">
        <f>VLOOKUP(F450,'[1]Данные план (Задание 3)'!$I$5:$J$1297,2,FALSE)</f>
        <v>Армения</v>
      </c>
    </row>
    <row r="451" spans="1:8" x14ac:dyDescent="0.3">
      <c r="A451" s="99" t="s">
        <v>16</v>
      </c>
      <c r="B451" s="117">
        <v>44197</v>
      </c>
      <c r="C451" s="97">
        <v>44227</v>
      </c>
      <c r="D451" s="58" t="s">
        <v>108</v>
      </c>
      <c r="E451" s="58" t="s">
        <v>70</v>
      </c>
      <c r="F451" s="51" t="s">
        <v>79</v>
      </c>
      <c r="G451" s="51">
        <v>103</v>
      </c>
      <c r="H451" s="51" t="str">
        <f>VLOOKUP(F451,'[1]Данные план (Задание 3)'!$I$5:$J$1297,2,FALSE)</f>
        <v>Россия</v>
      </c>
    </row>
    <row r="452" spans="1:8" x14ac:dyDescent="0.3">
      <c r="A452" s="99" t="s">
        <v>16</v>
      </c>
      <c r="B452" s="117">
        <v>44197</v>
      </c>
      <c r="C452" s="97">
        <v>44227</v>
      </c>
      <c r="D452" s="58" t="s">
        <v>108</v>
      </c>
      <c r="E452" s="58" t="s">
        <v>49</v>
      </c>
      <c r="F452" s="51" t="s">
        <v>69</v>
      </c>
      <c r="G452" s="51">
        <v>38</v>
      </c>
      <c r="H452" s="51" t="str">
        <f>VLOOKUP(F452,'[1]Данные план (Задание 3)'!$I$5:$J$1297,2,FALSE)</f>
        <v>Украина</v>
      </c>
    </row>
    <row r="453" spans="1:8" x14ac:dyDescent="0.3">
      <c r="A453" s="99" t="s">
        <v>16</v>
      </c>
      <c r="B453" s="117">
        <v>44197</v>
      </c>
      <c r="C453" s="97">
        <v>44227</v>
      </c>
      <c r="D453" s="58" t="s">
        <v>107</v>
      </c>
      <c r="E453" s="58" t="s">
        <v>49</v>
      </c>
      <c r="F453" s="51" t="s">
        <v>66</v>
      </c>
      <c r="G453" s="51">
        <v>89</v>
      </c>
      <c r="H453" s="51" t="str">
        <f>VLOOKUP(F453,'[1]Данные план (Задание 3)'!$I$5:$J$1297,2,FALSE)</f>
        <v>Украина</v>
      </c>
    </row>
    <row r="454" spans="1:8" x14ac:dyDescent="0.3">
      <c r="A454" s="99" t="s">
        <v>16</v>
      </c>
      <c r="B454" s="117">
        <v>44197</v>
      </c>
      <c r="C454" s="97">
        <v>44227</v>
      </c>
      <c r="D454" s="58" t="s">
        <v>107</v>
      </c>
      <c r="E454" s="58" t="s">
        <v>49</v>
      </c>
      <c r="F454" s="51" t="s">
        <v>59</v>
      </c>
      <c r="G454" s="51">
        <v>51</v>
      </c>
      <c r="H454" s="51" t="str">
        <f>VLOOKUP(F454,'[1]Данные план (Задание 3)'!$I$5:$J$1297,2,FALSE)</f>
        <v>Россия</v>
      </c>
    </row>
    <row r="455" spans="1:8" x14ac:dyDescent="0.3">
      <c r="A455" s="99" t="s">
        <v>17</v>
      </c>
      <c r="B455" s="117">
        <v>44228</v>
      </c>
      <c r="C455" s="97">
        <v>44228</v>
      </c>
      <c r="D455" s="58" t="s">
        <v>48</v>
      </c>
      <c r="E455" s="58" t="s">
        <v>80</v>
      </c>
      <c r="F455" s="51" t="s">
        <v>92</v>
      </c>
      <c r="G455" s="51">
        <v>183</v>
      </c>
      <c r="H455" s="51" t="str">
        <f>VLOOKUP(F455,'[1]Данные план (Задание 3)'!$I$5:$J$1297,2,FALSE)</f>
        <v>США</v>
      </c>
    </row>
    <row r="456" spans="1:8" x14ac:dyDescent="0.3">
      <c r="A456" s="99" t="s">
        <v>17</v>
      </c>
      <c r="B456" s="117">
        <v>44228</v>
      </c>
      <c r="C456" s="97">
        <v>44228</v>
      </c>
      <c r="D456" s="58" t="s">
        <v>107</v>
      </c>
      <c r="E456" s="58" t="s">
        <v>95</v>
      </c>
      <c r="F456" s="51" t="s">
        <v>101</v>
      </c>
      <c r="G456" s="51">
        <v>8</v>
      </c>
      <c r="H456" s="51" t="str">
        <f>VLOOKUP(F456,'[1]Данные план (Задание 3)'!$I$5:$J$1297,2,FALSE)</f>
        <v>Великобритания</v>
      </c>
    </row>
    <row r="457" spans="1:8" x14ac:dyDescent="0.3">
      <c r="A457" s="99" t="s">
        <v>17</v>
      </c>
      <c r="B457" s="117">
        <v>44228</v>
      </c>
      <c r="C457" s="97">
        <v>44228</v>
      </c>
      <c r="D457" s="58" t="s">
        <v>110</v>
      </c>
      <c r="E457" s="58" t="s">
        <v>80</v>
      </c>
      <c r="F457" s="51" t="s">
        <v>81</v>
      </c>
      <c r="G457" s="51">
        <v>6</v>
      </c>
      <c r="H457" s="51" t="str">
        <f>VLOOKUP(F457,'[1]Данные план (Задание 3)'!$I$5:$J$1297,2,FALSE)</f>
        <v>Шотландия</v>
      </c>
    </row>
    <row r="458" spans="1:8" x14ac:dyDescent="0.3">
      <c r="A458" s="99" t="s">
        <v>17</v>
      </c>
      <c r="B458" s="117">
        <v>44228</v>
      </c>
      <c r="C458" s="97">
        <v>44228</v>
      </c>
      <c r="D458" s="58" t="s">
        <v>108</v>
      </c>
      <c r="E458" s="58" t="s">
        <v>49</v>
      </c>
      <c r="F458" s="51" t="s">
        <v>50</v>
      </c>
      <c r="G458" s="51">
        <v>123</v>
      </c>
      <c r="H458" s="51" t="str">
        <f>VLOOKUP(F458,'[1]Данные план (Задание 3)'!$I$5:$J$1297,2,FALSE)</f>
        <v>Россия</v>
      </c>
    </row>
    <row r="459" spans="1:8" x14ac:dyDescent="0.3">
      <c r="A459" s="99" t="s">
        <v>17</v>
      </c>
      <c r="B459" s="117">
        <v>44228</v>
      </c>
      <c r="C459" s="97">
        <v>44228</v>
      </c>
      <c r="D459" s="58" t="s">
        <v>107</v>
      </c>
      <c r="E459" s="58" t="s">
        <v>70</v>
      </c>
      <c r="F459" s="51" t="s">
        <v>79</v>
      </c>
      <c r="G459" s="51">
        <v>156</v>
      </c>
      <c r="H459" s="51" t="str">
        <f>VLOOKUP(F459,'[1]Данные план (Задание 3)'!$I$5:$J$1297,2,FALSE)</f>
        <v>Россия</v>
      </c>
    </row>
    <row r="460" spans="1:8" x14ac:dyDescent="0.3">
      <c r="A460" s="99" t="s">
        <v>17</v>
      </c>
      <c r="B460" s="117">
        <v>44228</v>
      </c>
      <c r="C460" s="97">
        <v>44228</v>
      </c>
      <c r="D460" s="58" t="s">
        <v>107</v>
      </c>
      <c r="E460" s="58" t="s">
        <v>80</v>
      </c>
      <c r="F460" s="51" t="s">
        <v>81</v>
      </c>
      <c r="G460" s="51">
        <v>134</v>
      </c>
      <c r="H460" s="51" t="str">
        <f>VLOOKUP(F460,'[1]Данные план (Задание 3)'!$I$5:$J$1297,2,FALSE)</f>
        <v>Шотландия</v>
      </c>
    </row>
    <row r="461" spans="1:8" x14ac:dyDescent="0.3">
      <c r="A461" s="99" t="s">
        <v>17</v>
      </c>
      <c r="B461" s="117">
        <v>44228</v>
      </c>
      <c r="C461" s="97">
        <v>44228</v>
      </c>
      <c r="D461" s="58" t="s">
        <v>107</v>
      </c>
      <c r="E461" s="58" t="s">
        <v>95</v>
      </c>
      <c r="F461" s="51" t="s">
        <v>105</v>
      </c>
      <c r="G461" s="51">
        <v>61</v>
      </c>
      <c r="H461" s="51" t="str">
        <f>VLOOKUP(F461,'[1]Данные план (Задание 3)'!$I$5:$J$1297,2,FALSE)</f>
        <v>Италия</v>
      </c>
    </row>
    <row r="462" spans="1:8" x14ac:dyDescent="0.3">
      <c r="A462" s="99" t="s">
        <v>17</v>
      </c>
      <c r="B462" s="117">
        <v>44228</v>
      </c>
      <c r="C462" s="97">
        <v>44228</v>
      </c>
      <c r="D462" s="58" t="s">
        <v>108</v>
      </c>
      <c r="E462" s="58" t="s">
        <v>80</v>
      </c>
      <c r="F462" s="51" t="s">
        <v>83</v>
      </c>
      <c r="G462" s="51">
        <v>109</v>
      </c>
      <c r="H462" s="51" t="str">
        <f>VLOOKUP(F462,'[1]Данные план (Задание 3)'!$I$5:$J$1297,2,FALSE)</f>
        <v>Шотландия</v>
      </c>
    </row>
    <row r="463" spans="1:8" x14ac:dyDescent="0.3">
      <c r="A463" s="99" t="s">
        <v>17</v>
      </c>
      <c r="B463" s="117">
        <v>44228</v>
      </c>
      <c r="C463" s="97">
        <v>44228</v>
      </c>
      <c r="D463" s="58" t="s">
        <v>108</v>
      </c>
      <c r="E463" s="58" t="s">
        <v>95</v>
      </c>
      <c r="F463" s="51" t="s">
        <v>104</v>
      </c>
      <c r="G463" s="51">
        <v>14</v>
      </c>
      <c r="H463" s="51" t="str">
        <f>VLOOKUP(F463,'[1]Данные план (Задание 3)'!$I$5:$J$1297,2,FALSE)</f>
        <v>Италия</v>
      </c>
    </row>
    <row r="464" spans="1:8" x14ac:dyDescent="0.3">
      <c r="A464" s="99" t="s">
        <v>17</v>
      </c>
      <c r="B464" s="117">
        <v>44228</v>
      </c>
      <c r="C464" s="97">
        <v>44228</v>
      </c>
      <c r="D464" s="58" t="s">
        <v>107</v>
      </c>
      <c r="E464" s="58" t="s">
        <v>70</v>
      </c>
      <c r="F464" s="51" t="s">
        <v>76</v>
      </c>
      <c r="G464" s="51">
        <v>38</v>
      </c>
      <c r="H464" s="51" t="str">
        <f>VLOOKUP(F464,'[1]Данные план (Задание 3)'!$I$5:$J$1297,2,FALSE)</f>
        <v>Россия</v>
      </c>
    </row>
    <row r="465" spans="1:8" x14ac:dyDescent="0.3">
      <c r="A465" s="99" t="s">
        <v>17</v>
      </c>
      <c r="B465" s="117">
        <v>44228</v>
      </c>
      <c r="C465" s="97">
        <v>44229</v>
      </c>
      <c r="D465" s="58" t="s">
        <v>110</v>
      </c>
      <c r="E465" s="58" t="s">
        <v>80</v>
      </c>
      <c r="F465" s="51" t="s">
        <v>81</v>
      </c>
      <c r="G465" s="51">
        <v>10</v>
      </c>
      <c r="H465" s="51" t="str">
        <f>VLOOKUP(F465,'[1]Данные план (Задание 3)'!$I$5:$J$1297,2,FALSE)</f>
        <v>Шотландия</v>
      </c>
    </row>
    <row r="466" spans="1:8" x14ac:dyDescent="0.3">
      <c r="A466" s="99" t="s">
        <v>17</v>
      </c>
      <c r="B466" s="117">
        <v>44228</v>
      </c>
      <c r="C466" s="97">
        <v>44229</v>
      </c>
      <c r="D466" s="58" t="s">
        <v>108</v>
      </c>
      <c r="E466" s="58" t="s">
        <v>80</v>
      </c>
      <c r="F466" s="51" t="s">
        <v>81</v>
      </c>
      <c r="G466" s="51">
        <v>94</v>
      </c>
      <c r="H466" s="51" t="str">
        <f>VLOOKUP(F466,'[1]Данные план (Задание 3)'!$I$5:$J$1297,2,FALSE)</f>
        <v>Шотландия</v>
      </c>
    </row>
    <row r="467" spans="1:8" x14ac:dyDescent="0.3">
      <c r="A467" s="99" t="s">
        <v>17</v>
      </c>
      <c r="B467" s="117">
        <v>44228</v>
      </c>
      <c r="C467" s="97">
        <v>44229</v>
      </c>
      <c r="D467" s="58" t="s">
        <v>48</v>
      </c>
      <c r="E467" s="58" t="s">
        <v>95</v>
      </c>
      <c r="F467" s="51" t="s">
        <v>106</v>
      </c>
      <c r="G467" s="51">
        <v>22</v>
      </c>
      <c r="H467" s="51" t="str">
        <f>VLOOKUP(F467,'[1]Данные план (Задание 3)'!$I$5:$J$1297,2,FALSE)</f>
        <v>Италия</v>
      </c>
    </row>
    <row r="468" spans="1:8" x14ac:dyDescent="0.3">
      <c r="A468" s="99" t="s">
        <v>17</v>
      </c>
      <c r="B468" s="117">
        <v>44228</v>
      </c>
      <c r="C468" s="97">
        <v>44229</v>
      </c>
      <c r="D468" s="58" t="s">
        <v>107</v>
      </c>
      <c r="E468" s="58" t="s">
        <v>95</v>
      </c>
      <c r="F468" s="51" t="s">
        <v>105</v>
      </c>
      <c r="G468" s="51">
        <v>121</v>
      </c>
      <c r="H468" s="51" t="str">
        <f>VLOOKUP(F468,'[1]Данные план (Задание 3)'!$I$5:$J$1297,2,FALSE)</f>
        <v>Италия</v>
      </c>
    </row>
    <row r="469" spans="1:8" x14ac:dyDescent="0.3">
      <c r="A469" s="99" t="s">
        <v>17</v>
      </c>
      <c r="B469" s="117">
        <v>44228</v>
      </c>
      <c r="C469" s="97">
        <v>44229</v>
      </c>
      <c r="D469" s="58" t="s">
        <v>110</v>
      </c>
      <c r="E469" s="58" t="s">
        <v>70</v>
      </c>
      <c r="F469" s="51" t="s">
        <v>76</v>
      </c>
      <c r="G469" s="51">
        <v>73</v>
      </c>
      <c r="H469" s="51" t="str">
        <f>VLOOKUP(F469,'[1]Данные план (Задание 3)'!$I$5:$J$1297,2,FALSE)</f>
        <v>Россия</v>
      </c>
    </row>
    <row r="470" spans="1:8" x14ac:dyDescent="0.3">
      <c r="A470" s="99" t="s">
        <v>17</v>
      </c>
      <c r="B470" s="117">
        <v>44228</v>
      </c>
      <c r="C470" s="97">
        <v>44229</v>
      </c>
      <c r="D470" s="58" t="s">
        <v>107</v>
      </c>
      <c r="E470" s="58" t="s">
        <v>95</v>
      </c>
      <c r="F470" s="51" t="s">
        <v>99</v>
      </c>
      <c r="G470" s="51">
        <v>173</v>
      </c>
      <c r="H470" s="51" t="str">
        <f>VLOOKUP(F470,'[1]Данные план (Задание 3)'!$I$5:$J$1297,2,FALSE)</f>
        <v>Голландия</v>
      </c>
    </row>
    <row r="471" spans="1:8" x14ac:dyDescent="0.3">
      <c r="A471" s="99" t="s">
        <v>17</v>
      </c>
      <c r="B471" s="117">
        <v>44228</v>
      </c>
      <c r="C471" s="97">
        <v>44229</v>
      </c>
      <c r="D471" s="58" t="s">
        <v>107</v>
      </c>
      <c r="E471" s="58" t="s">
        <v>95</v>
      </c>
      <c r="F471" s="51" t="s">
        <v>102</v>
      </c>
      <c r="G471" s="51">
        <v>113</v>
      </c>
      <c r="H471" s="51" t="str">
        <f>VLOOKUP(F471,'[1]Данные план (Задание 3)'!$I$5:$J$1297,2,FALSE)</f>
        <v>Великобритания</v>
      </c>
    </row>
    <row r="472" spans="1:8" x14ac:dyDescent="0.3">
      <c r="A472" s="99" t="s">
        <v>17</v>
      </c>
      <c r="B472" s="117">
        <v>44228</v>
      </c>
      <c r="C472" s="97">
        <v>44229</v>
      </c>
      <c r="D472" s="58" t="s">
        <v>110</v>
      </c>
      <c r="E472" s="58" t="s">
        <v>95</v>
      </c>
      <c r="F472" s="51" t="s">
        <v>103</v>
      </c>
      <c r="G472" s="51">
        <v>31</v>
      </c>
      <c r="H472" s="51" t="str">
        <f>VLOOKUP(F472,'[1]Данные план (Задание 3)'!$I$5:$J$1297,2,FALSE)</f>
        <v>Италия</v>
      </c>
    </row>
    <row r="473" spans="1:8" x14ac:dyDescent="0.3">
      <c r="A473" s="99" t="s">
        <v>17</v>
      </c>
      <c r="B473" s="117">
        <v>44228</v>
      </c>
      <c r="C473" s="97">
        <v>44229</v>
      </c>
      <c r="D473" s="58" t="s">
        <v>48</v>
      </c>
      <c r="E473" s="58" t="s">
        <v>95</v>
      </c>
      <c r="F473" s="51" t="s">
        <v>104</v>
      </c>
      <c r="G473" s="51">
        <v>19</v>
      </c>
      <c r="H473" s="51" t="str">
        <f>VLOOKUP(F473,'[1]Данные план (Задание 3)'!$I$5:$J$1297,2,FALSE)</f>
        <v>Италия</v>
      </c>
    </row>
    <row r="474" spans="1:8" x14ac:dyDescent="0.3">
      <c r="A474" s="99" t="s">
        <v>17</v>
      </c>
      <c r="B474" s="117">
        <v>44228</v>
      </c>
      <c r="C474" s="97">
        <v>44229</v>
      </c>
      <c r="D474" s="58" t="s">
        <v>110</v>
      </c>
      <c r="E474" s="58" t="s">
        <v>49</v>
      </c>
      <c r="F474" s="51" t="s">
        <v>64</v>
      </c>
      <c r="G474" s="51">
        <v>89</v>
      </c>
      <c r="H474" s="51" t="str">
        <f>VLOOKUP(F474,'[1]Данные план (Задание 3)'!$I$5:$J$1297,2,FALSE)</f>
        <v>Украина</v>
      </c>
    </row>
    <row r="475" spans="1:8" x14ac:dyDescent="0.3">
      <c r="A475" s="99" t="s">
        <v>17</v>
      </c>
      <c r="B475" s="117">
        <v>44228</v>
      </c>
      <c r="C475" s="97">
        <v>44229</v>
      </c>
      <c r="D475" s="58" t="s">
        <v>110</v>
      </c>
      <c r="E475" s="58" t="s">
        <v>70</v>
      </c>
      <c r="F475" s="51" t="s">
        <v>58</v>
      </c>
      <c r="G475" s="51">
        <v>40</v>
      </c>
      <c r="H475" s="51" t="str">
        <f>VLOOKUP(F475,'[1]Данные план (Задание 3)'!$I$5:$J$1297,2,FALSE)</f>
        <v>Армения</v>
      </c>
    </row>
    <row r="476" spans="1:8" x14ac:dyDescent="0.3">
      <c r="A476" s="99" t="s">
        <v>17</v>
      </c>
      <c r="B476" s="117">
        <v>44228</v>
      </c>
      <c r="C476" s="97">
        <v>44229</v>
      </c>
      <c r="D476" s="58" t="s">
        <v>110</v>
      </c>
      <c r="E476" s="58" t="s">
        <v>95</v>
      </c>
      <c r="F476" s="51" t="s">
        <v>101</v>
      </c>
      <c r="G476" s="51">
        <v>48</v>
      </c>
      <c r="H476" s="51" t="str">
        <f>VLOOKUP(F476,'[1]Данные план (Задание 3)'!$I$5:$J$1297,2,FALSE)</f>
        <v>Великобритания</v>
      </c>
    </row>
    <row r="477" spans="1:8" x14ac:dyDescent="0.3">
      <c r="A477" s="99" t="s">
        <v>17</v>
      </c>
      <c r="B477" s="117">
        <v>44228</v>
      </c>
      <c r="C477" s="97">
        <v>44229</v>
      </c>
      <c r="D477" s="58" t="s">
        <v>108</v>
      </c>
      <c r="E477" s="58" t="s">
        <v>80</v>
      </c>
      <c r="F477" s="51" t="s">
        <v>87</v>
      </c>
      <c r="G477" s="51">
        <v>2</v>
      </c>
      <c r="H477" s="51" t="str">
        <f>VLOOKUP(F477,'[1]Данные план (Задание 3)'!$I$5:$J$1297,2,FALSE)</f>
        <v>Ирландия</v>
      </c>
    </row>
    <row r="478" spans="1:8" x14ac:dyDescent="0.3">
      <c r="A478" s="99" t="s">
        <v>17</v>
      </c>
      <c r="B478" s="117">
        <v>44228</v>
      </c>
      <c r="C478" s="97">
        <v>44229</v>
      </c>
      <c r="D478" s="58" t="s">
        <v>48</v>
      </c>
      <c r="E478" s="58" t="s">
        <v>49</v>
      </c>
      <c r="F478" s="51" t="s">
        <v>63</v>
      </c>
      <c r="G478" s="51">
        <v>9</v>
      </c>
      <c r="H478" s="51" t="str">
        <f>VLOOKUP(F478,'[1]Данные план (Задание 3)'!$I$5:$J$1297,2,FALSE)</f>
        <v>Швеция</v>
      </c>
    </row>
    <row r="479" spans="1:8" x14ac:dyDescent="0.3">
      <c r="A479" s="99" t="s">
        <v>17</v>
      </c>
      <c r="B479" s="117">
        <v>44228</v>
      </c>
      <c r="C479" s="97">
        <v>44229</v>
      </c>
      <c r="D479" s="58" t="s">
        <v>108</v>
      </c>
      <c r="E479" s="58" t="s">
        <v>80</v>
      </c>
      <c r="F479" s="51" t="s">
        <v>86</v>
      </c>
      <c r="G479" s="51">
        <v>57</v>
      </c>
      <c r="H479" s="51" t="str">
        <f>VLOOKUP(F479,'[1]Данные план (Задание 3)'!$I$5:$J$1297,2,FALSE)</f>
        <v>Ирландия</v>
      </c>
    </row>
    <row r="480" spans="1:8" x14ac:dyDescent="0.3">
      <c r="A480" s="99" t="s">
        <v>17</v>
      </c>
      <c r="B480" s="117">
        <v>44228</v>
      </c>
      <c r="C480" s="97">
        <v>44229</v>
      </c>
      <c r="D480" s="58" t="s">
        <v>108</v>
      </c>
      <c r="E480" s="58" t="s">
        <v>80</v>
      </c>
      <c r="F480" s="51" t="s">
        <v>81</v>
      </c>
      <c r="G480" s="51">
        <v>196</v>
      </c>
      <c r="H480" s="51" t="str">
        <f>VLOOKUP(F480,'[1]Данные план (Задание 3)'!$I$5:$J$1297,2,FALSE)</f>
        <v>Шотландия</v>
      </c>
    </row>
    <row r="481" spans="1:8" x14ac:dyDescent="0.3">
      <c r="A481" s="99" t="s">
        <v>17</v>
      </c>
      <c r="B481" s="117">
        <v>44228</v>
      </c>
      <c r="C481" s="97">
        <v>44229</v>
      </c>
      <c r="D481" s="58" t="s">
        <v>48</v>
      </c>
      <c r="E481" s="58" t="s">
        <v>70</v>
      </c>
      <c r="F481" s="51" t="s">
        <v>52</v>
      </c>
      <c r="G481" s="51">
        <v>108</v>
      </c>
      <c r="H481" s="51" t="str">
        <f>VLOOKUP(F481,'[1]Данные план (Задание 3)'!$I$5:$J$1297,2,FALSE)</f>
        <v>Армения</v>
      </c>
    </row>
    <row r="482" spans="1:8" x14ac:dyDescent="0.3">
      <c r="A482" s="99" t="s">
        <v>17</v>
      </c>
      <c r="B482" s="117">
        <v>44228</v>
      </c>
      <c r="C482" s="97">
        <v>44230</v>
      </c>
      <c r="D482" s="58" t="s">
        <v>107</v>
      </c>
      <c r="E482" s="58" t="s">
        <v>95</v>
      </c>
      <c r="F482" s="51" t="s">
        <v>97</v>
      </c>
      <c r="G482" s="51">
        <v>198</v>
      </c>
      <c r="H482" s="51" t="str">
        <f>VLOOKUP(F482,'[1]Данные план (Задание 3)'!$I$5:$J$1297,2,FALSE)</f>
        <v>Голландия</v>
      </c>
    </row>
    <row r="483" spans="1:8" x14ac:dyDescent="0.3">
      <c r="A483" s="99" t="s">
        <v>17</v>
      </c>
      <c r="B483" s="117">
        <v>44228</v>
      </c>
      <c r="C483" s="97">
        <v>44230</v>
      </c>
      <c r="D483" s="58" t="s">
        <v>107</v>
      </c>
      <c r="E483" s="58" t="s">
        <v>49</v>
      </c>
      <c r="F483" s="51" t="s">
        <v>67</v>
      </c>
      <c r="G483" s="51">
        <v>149</v>
      </c>
      <c r="H483" s="51" t="str">
        <f>VLOOKUP(F483,'[1]Данные план (Задание 3)'!$I$5:$J$1297,2,FALSE)</f>
        <v>Украина</v>
      </c>
    </row>
    <row r="484" spans="1:8" x14ac:dyDescent="0.3">
      <c r="A484" s="99" t="s">
        <v>17</v>
      </c>
      <c r="B484" s="117">
        <v>44228</v>
      </c>
      <c r="C484" s="97">
        <v>44230</v>
      </c>
      <c r="D484" s="58" t="s">
        <v>107</v>
      </c>
      <c r="E484" s="58" t="s">
        <v>70</v>
      </c>
      <c r="F484" s="51" t="s">
        <v>79</v>
      </c>
      <c r="G484" s="51">
        <v>169</v>
      </c>
      <c r="H484" s="51" t="str">
        <f>VLOOKUP(F484,'[1]Данные план (Задание 3)'!$I$5:$J$1297,2,FALSE)</f>
        <v>Россия</v>
      </c>
    </row>
    <row r="485" spans="1:8" x14ac:dyDescent="0.3">
      <c r="A485" s="99" t="s">
        <v>17</v>
      </c>
      <c r="B485" s="117">
        <v>44228</v>
      </c>
      <c r="C485" s="97">
        <v>44230</v>
      </c>
      <c r="D485" s="58" t="s">
        <v>110</v>
      </c>
      <c r="E485" s="58" t="s">
        <v>80</v>
      </c>
      <c r="F485" s="51" t="s">
        <v>81</v>
      </c>
      <c r="G485" s="51">
        <v>7</v>
      </c>
      <c r="H485" s="51" t="str">
        <f>VLOOKUP(F485,'[1]Данные план (Задание 3)'!$I$5:$J$1297,2,FALSE)</f>
        <v>Шотландия</v>
      </c>
    </row>
    <row r="486" spans="1:8" x14ac:dyDescent="0.3">
      <c r="A486" s="99" t="s">
        <v>17</v>
      </c>
      <c r="B486" s="117">
        <v>44228</v>
      </c>
      <c r="C486" s="97">
        <v>44230</v>
      </c>
      <c r="D486" s="58" t="s">
        <v>48</v>
      </c>
      <c r="E486" s="58" t="s">
        <v>49</v>
      </c>
      <c r="F486" s="51" t="s">
        <v>63</v>
      </c>
      <c r="G486" s="51">
        <v>118</v>
      </c>
      <c r="H486" s="51" t="str">
        <f>VLOOKUP(F486,'[1]Данные план (Задание 3)'!$I$5:$J$1297,2,FALSE)</f>
        <v>Швеция</v>
      </c>
    </row>
    <row r="487" spans="1:8" x14ac:dyDescent="0.3">
      <c r="A487" s="99" t="s">
        <v>17</v>
      </c>
      <c r="B487" s="117">
        <v>44228</v>
      </c>
      <c r="C487" s="97">
        <v>44230</v>
      </c>
      <c r="D487" s="58" t="s">
        <v>110</v>
      </c>
      <c r="E487" s="58" t="s">
        <v>80</v>
      </c>
      <c r="F487" s="51" t="s">
        <v>87</v>
      </c>
      <c r="G487" s="51">
        <v>52</v>
      </c>
      <c r="H487" s="51" t="str">
        <f>VLOOKUP(F487,'[1]Данные план (Задание 3)'!$I$5:$J$1297,2,FALSE)</f>
        <v>Ирландия</v>
      </c>
    </row>
    <row r="488" spans="1:8" x14ac:dyDescent="0.3">
      <c r="A488" s="99" t="s">
        <v>17</v>
      </c>
      <c r="B488" s="117">
        <v>44228</v>
      </c>
      <c r="C488" s="97">
        <v>44230</v>
      </c>
      <c r="D488" s="58" t="s">
        <v>108</v>
      </c>
      <c r="E488" s="58" t="s">
        <v>70</v>
      </c>
      <c r="F488" s="51" t="s">
        <v>77</v>
      </c>
      <c r="G488" s="51">
        <v>104</v>
      </c>
      <c r="H488" s="51" t="str">
        <f>VLOOKUP(F488,'[1]Данные план (Задание 3)'!$I$5:$J$1297,2,FALSE)</f>
        <v>Россия</v>
      </c>
    </row>
    <row r="489" spans="1:8" x14ac:dyDescent="0.3">
      <c r="A489" s="99" t="s">
        <v>17</v>
      </c>
      <c r="B489" s="117">
        <v>44228</v>
      </c>
      <c r="C489" s="97">
        <v>44230</v>
      </c>
      <c r="D489" s="58" t="s">
        <v>110</v>
      </c>
      <c r="E489" s="58" t="s">
        <v>70</v>
      </c>
      <c r="F489" s="51" t="s">
        <v>73</v>
      </c>
      <c r="G489" s="51">
        <v>34</v>
      </c>
      <c r="H489" s="51" t="str">
        <f>VLOOKUP(F489,'[1]Данные план (Задание 3)'!$I$5:$J$1297,2,FALSE)</f>
        <v>Франция</v>
      </c>
    </row>
    <row r="490" spans="1:8" x14ac:dyDescent="0.3">
      <c r="A490" s="99" t="s">
        <v>17</v>
      </c>
      <c r="B490" s="117">
        <v>44228</v>
      </c>
      <c r="C490" s="97">
        <v>44230</v>
      </c>
      <c r="D490" s="58" t="s">
        <v>107</v>
      </c>
      <c r="E490" s="58" t="s">
        <v>70</v>
      </c>
      <c r="F490" s="51" t="s">
        <v>79</v>
      </c>
      <c r="G490" s="51">
        <v>65</v>
      </c>
      <c r="H490" s="51" t="str">
        <f>VLOOKUP(F490,'[1]Данные план (Задание 3)'!$I$5:$J$1297,2,FALSE)</f>
        <v>Россия</v>
      </c>
    </row>
    <row r="491" spans="1:8" x14ac:dyDescent="0.3">
      <c r="A491" s="99" t="s">
        <v>17</v>
      </c>
      <c r="B491" s="117">
        <v>44228</v>
      </c>
      <c r="C491" s="97">
        <v>44230</v>
      </c>
      <c r="D491" s="58" t="s">
        <v>110</v>
      </c>
      <c r="E491" s="58" t="s">
        <v>70</v>
      </c>
      <c r="F491" s="51" t="s">
        <v>56</v>
      </c>
      <c r="G491" s="51">
        <v>82</v>
      </c>
      <c r="H491" s="51" t="str">
        <f>VLOOKUP(F491,'[1]Данные план (Задание 3)'!$I$5:$J$1297,2,FALSE)</f>
        <v>Армения</v>
      </c>
    </row>
    <row r="492" spans="1:8" x14ac:dyDescent="0.3">
      <c r="A492" s="99" t="s">
        <v>17</v>
      </c>
      <c r="B492" s="117">
        <v>44228</v>
      </c>
      <c r="C492" s="97">
        <v>44230</v>
      </c>
      <c r="D492" s="58" t="s">
        <v>107</v>
      </c>
      <c r="E492" s="58" t="s">
        <v>49</v>
      </c>
      <c r="F492" s="51" t="s">
        <v>153</v>
      </c>
      <c r="G492" s="51">
        <v>156</v>
      </c>
      <c r="H492" s="51" t="str">
        <f>VLOOKUP(F492,'[1]Данные план (Задание 3)'!$I$5:$J$1297,2,FALSE)</f>
        <v>Швеция</v>
      </c>
    </row>
    <row r="493" spans="1:8" x14ac:dyDescent="0.3">
      <c r="A493" s="99" t="s">
        <v>17</v>
      </c>
      <c r="B493" s="117">
        <v>44228</v>
      </c>
      <c r="C493" s="97">
        <v>44230</v>
      </c>
      <c r="D493" s="58" t="s">
        <v>110</v>
      </c>
      <c r="E493" s="58" t="s">
        <v>95</v>
      </c>
      <c r="F493" s="51" t="s">
        <v>96</v>
      </c>
      <c r="G493" s="51">
        <v>22</v>
      </c>
      <c r="H493" s="51" t="str">
        <f>VLOOKUP(F493,'[1]Данные план (Задание 3)'!$I$5:$J$1297,2,FALSE)</f>
        <v>Голландия</v>
      </c>
    </row>
    <row r="494" spans="1:8" x14ac:dyDescent="0.3">
      <c r="A494" s="99" t="s">
        <v>17</v>
      </c>
      <c r="B494" s="117">
        <v>44228</v>
      </c>
      <c r="C494" s="97">
        <v>44231</v>
      </c>
      <c r="D494" s="58" t="s">
        <v>48</v>
      </c>
      <c r="E494" s="58" t="s">
        <v>80</v>
      </c>
      <c r="F494" s="51" t="s">
        <v>86</v>
      </c>
      <c r="G494" s="51">
        <v>14</v>
      </c>
      <c r="H494" s="51" t="str">
        <f>VLOOKUP(F494,'[1]Данные план (Задание 3)'!$I$5:$J$1297,2,FALSE)</f>
        <v>Ирландия</v>
      </c>
    </row>
    <row r="495" spans="1:8" x14ac:dyDescent="0.3">
      <c r="A495" s="99" t="s">
        <v>17</v>
      </c>
      <c r="B495" s="117">
        <v>44228</v>
      </c>
      <c r="C495" s="97">
        <v>44231</v>
      </c>
      <c r="D495" s="58" t="s">
        <v>110</v>
      </c>
      <c r="E495" s="58" t="s">
        <v>49</v>
      </c>
      <c r="F495" s="51" t="s">
        <v>55</v>
      </c>
      <c r="G495" s="51">
        <v>65</v>
      </c>
      <c r="H495" s="51" t="str">
        <f>VLOOKUP(F495,'[1]Данные план (Задание 3)'!$I$5:$J$1297,2,FALSE)</f>
        <v>Россия</v>
      </c>
    </row>
    <row r="496" spans="1:8" x14ac:dyDescent="0.3">
      <c r="A496" s="99" t="s">
        <v>17</v>
      </c>
      <c r="B496" s="117">
        <v>44228</v>
      </c>
      <c r="C496" s="97">
        <v>44231</v>
      </c>
      <c r="D496" s="58" t="s">
        <v>107</v>
      </c>
      <c r="E496" s="58" t="s">
        <v>80</v>
      </c>
      <c r="F496" s="51" t="s">
        <v>85</v>
      </c>
      <c r="G496" s="51">
        <v>72</v>
      </c>
      <c r="H496" s="51" t="str">
        <f>VLOOKUP(F496,'[1]Данные план (Задание 3)'!$I$5:$J$1297,2,FALSE)</f>
        <v>Ирландия</v>
      </c>
    </row>
    <row r="497" spans="1:8" x14ac:dyDescent="0.3">
      <c r="A497" s="99" t="s">
        <v>17</v>
      </c>
      <c r="B497" s="117">
        <v>44228</v>
      </c>
      <c r="C497" s="97">
        <v>44231</v>
      </c>
      <c r="D497" s="58" t="s">
        <v>48</v>
      </c>
      <c r="E497" s="58" t="s">
        <v>95</v>
      </c>
      <c r="F497" s="51" t="s">
        <v>103</v>
      </c>
      <c r="G497" s="51">
        <v>158</v>
      </c>
      <c r="H497" s="51" t="str">
        <f>VLOOKUP(F497,'[1]Данные план (Задание 3)'!$I$5:$J$1297,2,FALSE)</f>
        <v>Италия</v>
      </c>
    </row>
    <row r="498" spans="1:8" x14ac:dyDescent="0.3">
      <c r="A498" s="99" t="s">
        <v>17</v>
      </c>
      <c r="B498" s="117">
        <v>44228</v>
      </c>
      <c r="C498" s="97">
        <v>44231</v>
      </c>
      <c r="D498" s="58" t="s">
        <v>110</v>
      </c>
      <c r="E498" s="58" t="s">
        <v>70</v>
      </c>
      <c r="F498" s="51" t="s">
        <v>60</v>
      </c>
      <c r="G498" s="51">
        <v>192</v>
      </c>
      <c r="H498" s="51" t="str">
        <f>VLOOKUP(F498,'[1]Данные план (Задание 3)'!$I$5:$J$1297,2,FALSE)</f>
        <v>Армения</v>
      </c>
    </row>
    <row r="499" spans="1:8" x14ac:dyDescent="0.3">
      <c r="A499" s="99" t="s">
        <v>17</v>
      </c>
      <c r="B499" s="117">
        <v>44228</v>
      </c>
      <c r="C499" s="97">
        <v>44231</v>
      </c>
      <c r="D499" s="58" t="s">
        <v>48</v>
      </c>
      <c r="E499" s="58" t="s">
        <v>70</v>
      </c>
      <c r="F499" s="51" t="s">
        <v>56</v>
      </c>
      <c r="G499" s="51">
        <v>56</v>
      </c>
      <c r="H499" s="51" t="str">
        <f>VLOOKUP(F499,'[1]Данные план (Задание 3)'!$I$5:$J$1297,2,FALSE)</f>
        <v>Армения</v>
      </c>
    </row>
    <row r="500" spans="1:8" x14ac:dyDescent="0.3">
      <c r="A500" s="99" t="s">
        <v>17</v>
      </c>
      <c r="B500" s="117">
        <v>44228</v>
      </c>
      <c r="C500" s="97">
        <v>44231</v>
      </c>
      <c r="D500" s="58" t="s">
        <v>108</v>
      </c>
      <c r="E500" s="58" t="s">
        <v>80</v>
      </c>
      <c r="F500" s="51" t="s">
        <v>88</v>
      </c>
      <c r="G500" s="51">
        <v>26</v>
      </c>
      <c r="H500" s="51" t="str">
        <f>VLOOKUP(F500,'[1]Данные план (Задание 3)'!$I$5:$J$1297,2,FALSE)</f>
        <v>Ирландия</v>
      </c>
    </row>
    <row r="501" spans="1:8" x14ac:dyDescent="0.3">
      <c r="A501" s="99" t="s">
        <v>17</v>
      </c>
      <c r="B501" s="117">
        <v>44228</v>
      </c>
      <c r="C501" s="97">
        <v>44231</v>
      </c>
      <c r="D501" s="58" t="s">
        <v>48</v>
      </c>
      <c r="E501" s="58" t="s">
        <v>49</v>
      </c>
      <c r="F501" s="51" t="s">
        <v>153</v>
      </c>
      <c r="G501" s="51">
        <v>112</v>
      </c>
      <c r="H501" s="51" t="str">
        <f>VLOOKUP(F501,'[1]Данные план (Задание 3)'!$I$5:$J$1297,2,FALSE)</f>
        <v>Швеция</v>
      </c>
    </row>
    <row r="502" spans="1:8" x14ac:dyDescent="0.3">
      <c r="A502" s="99" t="s">
        <v>17</v>
      </c>
      <c r="B502" s="117">
        <v>44228</v>
      </c>
      <c r="C502" s="97">
        <v>44231</v>
      </c>
      <c r="D502" s="58" t="s">
        <v>48</v>
      </c>
      <c r="E502" s="58" t="s">
        <v>95</v>
      </c>
      <c r="F502" s="51" t="s">
        <v>103</v>
      </c>
      <c r="G502" s="51">
        <v>74</v>
      </c>
      <c r="H502" s="51" t="str">
        <f>VLOOKUP(F502,'[1]Данные план (Задание 3)'!$I$5:$J$1297,2,FALSE)</f>
        <v>Италия</v>
      </c>
    </row>
    <row r="503" spans="1:8" x14ac:dyDescent="0.3">
      <c r="A503" s="99" t="s">
        <v>17</v>
      </c>
      <c r="B503" s="117">
        <v>44228</v>
      </c>
      <c r="C503" s="97">
        <v>44231</v>
      </c>
      <c r="D503" s="58" t="s">
        <v>108</v>
      </c>
      <c r="E503" s="58" t="s">
        <v>70</v>
      </c>
      <c r="F503" s="51" t="s">
        <v>62</v>
      </c>
      <c r="G503" s="51">
        <v>72</v>
      </c>
      <c r="H503" s="51" t="str">
        <f>VLOOKUP(F503,'[1]Данные план (Задание 3)'!$I$5:$J$1297,2,FALSE)</f>
        <v>Армения</v>
      </c>
    </row>
    <row r="504" spans="1:8" x14ac:dyDescent="0.3">
      <c r="A504" s="99" t="s">
        <v>17</v>
      </c>
      <c r="B504" s="117">
        <v>44228</v>
      </c>
      <c r="C504" s="97">
        <v>44231</v>
      </c>
      <c r="D504" s="58" t="s">
        <v>48</v>
      </c>
      <c r="E504" s="58" t="s">
        <v>70</v>
      </c>
      <c r="F504" s="51" t="s">
        <v>76</v>
      </c>
      <c r="G504" s="51">
        <v>2</v>
      </c>
      <c r="H504" s="51" t="str">
        <f>VLOOKUP(F504,'[1]Данные план (Задание 3)'!$I$5:$J$1297,2,FALSE)</f>
        <v>Россия</v>
      </c>
    </row>
    <row r="505" spans="1:8" x14ac:dyDescent="0.3">
      <c r="A505" s="99" t="s">
        <v>17</v>
      </c>
      <c r="B505" s="117">
        <v>44228</v>
      </c>
      <c r="C505" s="97">
        <v>44231</v>
      </c>
      <c r="D505" s="58" t="s">
        <v>110</v>
      </c>
      <c r="E505" s="58" t="s">
        <v>70</v>
      </c>
      <c r="F505" s="51" t="s">
        <v>62</v>
      </c>
      <c r="G505" s="51">
        <v>160</v>
      </c>
      <c r="H505" s="51" t="str">
        <f>VLOOKUP(F505,'[1]Данные план (Задание 3)'!$I$5:$J$1297,2,FALSE)</f>
        <v>Армения</v>
      </c>
    </row>
    <row r="506" spans="1:8" x14ac:dyDescent="0.3">
      <c r="A506" s="99" t="s">
        <v>17</v>
      </c>
      <c r="B506" s="117">
        <v>44228</v>
      </c>
      <c r="C506" s="97">
        <v>44231</v>
      </c>
      <c r="D506" s="58" t="s">
        <v>107</v>
      </c>
      <c r="E506" s="58" t="s">
        <v>49</v>
      </c>
      <c r="F506" s="51" t="s">
        <v>63</v>
      </c>
      <c r="G506" s="51">
        <v>71</v>
      </c>
      <c r="H506" s="51" t="str">
        <f>VLOOKUP(F506,'[1]Данные план (Задание 3)'!$I$5:$J$1297,2,FALSE)</f>
        <v>Швеция</v>
      </c>
    </row>
    <row r="507" spans="1:8" x14ac:dyDescent="0.3">
      <c r="A507" s="99" t="s">
        <v>17</v>
      </c>
      <c r="B507" s="117">
        <v>44228</v>
      </c>
      <c r="C507" s="97">
        <v>44231</v>
      </c>
      <c r="D507" s="58" t="s">
        <v>110</v>
      </c>
      <c r="E507" s="58" t="s">
        <v>95</v>
      </c>
      <c r="F507" s="51" t="s">
        <v>103</v>
      </c>
      <c r="G507" s="51">
        <v>170</v>
      </c>
      <c r="H507" s="51" t="str">
        <f>VLOOKUP(F507,'[1]Данные план (Задание 3)'!$I$5:$J$1297,2,FALSE)</f>
        <v>Италия</v>
      </c>
    </row>
    <row r="508" spans="1:8" x14ac:dyDescent="0.3">
      <c r="A508" s="99" t="s">
        <v>17</v>
      </c>
      <c r="B508" s="117">
        <v>44228</v>
      </c>
      <c r="C508" s="97">
        <v>44231</v>
      </c>
      <c r="D508" s="58" t="s">
        <v>48</v>
      </c>
      <c r="E508" s="58" t="s">
        <v>80</v>
      </c>
      <c r="F508" s="51" t="s">
        <v>91</v>
      </c>
      <c r="G508" s="51">
        <v>41</v>
      </c>
      <c r="H508" s="51" t="str">
        <f>VLOOKUP(F508,'[1]Данные план (Задание 3)'!$I$5:$J$1297,2,FALSE)</f>
        <v>США</v>
      </c>
    </row>
    <row r="509" spans="1:8" x14ac:dyDescent="0.3">
      <c r="A509" s="99" t="s">
        <v>17</v>
      </c>
      <c r="B509" s="117">
        <v>44228</v>
      </c>
      <c r="C509" s="97">
        <v>44231</v>
      </c>
      <c r="D509" s="58" t="s">
        <v>107</v>
      </c>
      <c r="E509" s="58" t="s">
        <v>70</v>
      </c>
      <c r="F509" s="51" t="s">
        <v>54</v>
      </c>
      <c r="G509" s="51">
        <v>104</v>
      </c>
      <c r="H509" s="51" t="str">
        <f>VLOOKUP(F509,'[1]Данные план (Задание 3)'!$I$5:$J$1297,2,FALSE)</f>
        <v>Армения</v>
      </c>
    </row>
    <row r="510" spans="1:8" x14ac:dyDescent="0.3">
      <c r="A510" s="99" t="s">
        <v>17</v>
      </c>
      <c r="B510" s="117">
        <v>44228</v>
      </c>
      <c r="C510" s="97">
        <v>44232</v>
      </c>
      <c r="D510" s="58" t="s">
        <v>110</v>
      </c>
      <c r="E510" s="58" t="s">
        <v>95</v>
      </c>
      <c r="F510" s="51" t="s">
        <v>97</v>
      </c>
      <c r="G510" s="51">
        <v>2</v>
      </c>
      <c r="H510" s="51" t="str">
        <f>VLOOKUP(F510,'[1]Данные план (Задание 3)'!$I$5:$J$1297,2,FALSE)</f>
        <v>Голландия</v>
      </c>
    </row>
    <row r="511" spans="1:8" x14ac:dyDescent="0.3">
      <c r="A511" s="99" t="s">
        <v>17</v>
      </c>
      <c r="B511" s="117">
        <v>44228</v>
      </c>
      <c r="C511" s="97">
        <v>44232</v>
      </c>
      <c r="D511" s="58" t="s">
        <v>48</v>
      </c>
      <c r="E511" s="58" t="s">
        <v>49</v>
      </c>
      <c r="F511" s="51" t="s">
        <v>61</v>
      </c>
      <c r="G511" s="51">
        <v>22</v>
      </c>
      <c r="H511" s="51" t="str">
        <f>VLOOKUP(F511,'[1]Данные план (Задание 3)'!$I$5:$J$1297,2,FALSE)</f>
        <v>Россия</v>
      </c>
    </row>
    <row r="512" spans="1:8" x14ac:dyDescent="0.3">
      <c r="A512" s="99" t="s">
        <v>17</v>
      </c>
      <c r="B512" s="117">
        <v>44228</v>
      </c>
      <c r="C512" s="97">
        <v>44232</v>
      </c>
      <c r="D512" s="58" t="s">
        <v>110</v>
      </c>
      <c r="E512" s="58" t="s">
        <v>80</v>
      </c>
      <c r="F512" s="51" t="s">
        <v>83</v>
      </c>
      <c r="G512" s="51">
        <v>125</v>
      </c>
      <c r="H512" s="51" t="str">
        <f>VLOOKUP(F512,'[1]Данные план (Задание 3)'!$I$5:$J$1297,2,FALSE)</f>
        <v>Шотландия</v>
      </c>
    </row>
    <row r="513" spans="1:8" x14ac:dyDescent="0.3">
      <c r="A513" s="99" t="s">
        <v>17</v>
      </c>
      <c r="B513" s="117">
        <v>44228</v>
      </c>
      <c r="C513" s="97">
        <v>44232</v>
      </c>
      <c r="D513" s="58" t="s">
        <v>110</v>
      </c>
      <c r="E513" s="58" t="s">
        <v>95</v>
      </c>
      <c r="F513" s="51" t="s">
        <v>104</v>
      </c>
      <c r="G513" s="51">
        <v>139</v>
      </c>
      <c r="H513" s="51" t="str">
        <f>VLOOKUP(F513,'[1]Данные план (Задание 3)'!$I$5:$J$1297,2,FALSE)</f>
        <v>Италия</v>
      </c>
    </row>
    <row r="514" spans="1:8" x14ac:dyDescent="0.3">
      <c r="A514" s="99" t="s">
        <v>17</v>
      </c>
      <c r="B514" s="117">
        <v>44228</v>
      </c>
      <c r="C514" s="97">
        <v>44232</v>
      </c>
      <c r="D514" s="58" t="s">
        <v>110</v>
      </c>
      <c r="E514" s="58" t="s">
        <v>80</v>
      </c>
      <c r="F514" s="51" t="s">
        <v>82</v>
      </c>
      <c r="G514" s="51">
        <v>62</v>
      </c>
      <c r="H514" s="51" t="str">
        <f>VLOOKUP(F514,'[1]Данные план (Задание 3)'!$I$5:$J$1297,2,FALSE)</f>
        <v>Шотландия</v>
      </c>
    </row>
    <row r="515" spans="1:8" x14ac:dyDescent="0.3">
      <c r="A515" s="99" t="s">
        <v>17</v>
      </c>
      <c r="B515" s="117">
        <v>44228</v>
      </c>
      <c r="C515" s="97">
        <v>44232</v>
      </c>
      <c r="D515" s="58" t="s">
        <v>108</v>
      </c>
      <c r="E515" s="58" t="s">
        <v>49</v>
      </c>
      <c r="F515" s="51" t="s">
        <v>61</v>
      </c>
      <c r="G515" s="51">
        <v>191</v>
      </c>
      <c r="H515" s="51" t="str">
        <f>VLOOKUP(F515,'[1]Данные план (Задание 3)'!$I$5:$J$1297,2,FALSE)</f>
        <v>Россия</v>
      </c>
    </row>
    <row r="516" spans="1:8" x14ac:dyDescent="0.3">
      <c r="A516" s="99" t="s">
        <v>17</v>
      </c>
      <c r="B516" s="117">
        <v>44228</v>
      </c>
      <c r="C516" s="97">
        <v>44232</v>
      </c>
      <c r="D516" s="58" t="s">
        <v>110</v>
      </c>
      <c r="E516" s="58" t="s">
        <v>80</v>
      </c>
      <c r="F516" s="51" t="s">
        <v>90</v>
      </c>
      <c r="G516" s="51">
        <v>101</v>
      </c>
      <c r="H516" s="51" t="str">
        <f>VLOOKUP(F516,'[1]Данные план (Задание 3)'!$I$5:$J$1297,2,FALSE)</f>
        <v>США</v>
      </c>
    </row>
    <row r="517" spans="1:8" x14ac:dyDescent="0.3">
      <c r="A517" s="99" t="s">
        <v>17</v>
      </c>
      <c r="B517" s="117">
        <v>44228</v>
      </c>
      <c r="C517" s="97">
        <v>44232</v>
      </c>
      <c r="D517" s="58" t="s">
        <v>107</v>
      </c>
      <c r="E517" s="58" t="s">
        <v>95</v>
      </c>
      <c r="F517" s="51" t="s">
        <v>103</v>
      </c>
      <c r="G517" s="51">
        <v>200</v>
      </c>
      <c r="H517" s="51" t="str">
        <f>VLOOKUP(F517,'[1]Данные план (Задание 3)'!$I$5:$J$1297,2,FALSE)</f>
        <v>Италия</v>
      </c>
    </row>
    <row r="518" spans="1:8" x14ac:dyDescent="0.3">
      <c r="A518" s="99" t="s">
        <v>17</v>
      </c>
      <c r="B518" s="117">
        <v>44228</v>
      </c>
      <c r="C518" s="97">
        <v>44232</v>
      </c>
      <c r="D518" s="58" t="s">
        <v>107</v>
      </c>
      <c r="E518" s="58" t="s">
        <v>80</v>
      </c>
      <c r="F518" s="51" t="s">
        <v>91</v>
      </c>
      <c r="G518" s="51">
        <v>131</v>
      </c>
      <c r="H518" s="51" t="str">
        <f>VLOOKUP(F518,'[1]Данные план (Задание 3)'!$I$5:$J$1297,2,FALSE)</f>
        <v>США</v>
      </c>
    </row>
    <row r="519" spans="1:8" x14ac:dyDescent="0.3">
      <c r="A519" s="99" t="s">
        <v>17</v>
      </c>
      <c r="B519" s="117">
        <v>44228</v>
      </c>
      <c r="C519" s="97">
        <v>44232</v>
      </c>
      <c r="D519" s="58" t="s">
        <v>110</v>
      </c>
      <c r="E519" s="58" t="s">
        <v>95</v>
      </c>
      <c r="F519" s="51" t="s">
        <v>102</v>
      </c>
      <c r="G519" s="51">
        <v>69</v>
      </c>
      <c r="H519" s="51" t="str">
        <f>VLOOKUP(F519,'[1]Данные план (Задание 3)'!$I$5:$J$1297,2,FALSE)</f>
        <v>Великобритания</v>
      </c>
    </row>
    <row r="520" spans="1:8" x14ac:dyDescent="0.3">
      <c r="A520" s="99" t="s">
        <v>17</v>
      </c>
      <c r="B520" s="117">
        <v>44228</v>
      </c>
      <c r="C520" s="97">
        <v>44232</v>
      </c>
      <c r="D520" s="58" t="s">
        <v>108</v>
      </c>
      <c r="E520" s="58" t="s">
        <v>95</v>
      </c>
      <c r="F520" s="51" t="s">
        <v>105</v>
      </c>
      <c r="G520" s="51">
        <v>73</v>
      </c>
      <c r="H520" s="51" t="str">
        <f>VLOOKUP(F520,'[1]Данные план (Задание 3)'!$I$5:$J$1297,2,FALSE)</f>
        <v>Италия</v>
      </c>
    </row>
    <row r="521" spans="1:8" x14ac:dyDescent="0.3">
      <c r="A521" s="99" t="s">
        <v>17</v>
      </c>
      <c r="B521" s="117">
        <v>44228</v>
      </c>
      <c r="C521" s="97">
        <v>44232</v>
      </c>
      <c r="D521" s="58" t="s">
        <v>48</v>
      </c>
      <c r="E521" s="58" t="s">
        <v>80</v>
      </c>
      <c r="F521" s="51" t="s">
        <v>85</v>
      </c>
      <c r="G521" s="51">
        <v>83</v>
      </c>
      <c r="H521" s="51" t="str">
        <f>VLOOKUP(F521,'[1]Данные план (Задание 3)'!$I$5:$J$1297,2,FALSE)</f>
        <v>Ирландия</v>
      </c>
    </row>
    <row r="522" spans="1:8" x14ac:dyDescent="0.3">
      <c r="A522" s="99" t="s">
        <v>17</v>
      </c>
      <c r="B522" s="117">
        <v>44228</v>
      </c>
      <c r="C522" s="97">
        <v>44232</v>
      </c>
      <c r="D522" s="58" t="s">
        <v>107</v>
      </c>
      <c r="E522" s="58" t="s">
        <v>80</v>
      </c>
      <c r="F522" s="51" t="s">
        <v>89</v>
      </c>
      <c r="G522" s="51">
        <v>74</v>
      </c>
      <c r="H522" s="51" t="str">
        <f>VLOOKUP(F522,'[1]Данные план (Задание 3)'!$I$5:$J$1297,2,FALSE)</f>
        <v>США</v>
      </c>
    </row>
    <row r="523" spans="1:8" x14ac:dyDescent="0.3">
      <c r="A523" s="99" t="s">
        <v>17</v>
      </c>
      <c r="B523" s="117">
        <v>44228</v>
      </c>
      <c r="C523" s="97">
        <v>44232</v>
      </c>
      <c r="D523" s="58" t="s">
        <v>108</v>
      </c>
      <c r="E523" s="58" t="s">
        <v>49</v>
      </c>
      <c r="F523" s="51" t="s">
        <v>65</v>
      </c>
      <c r="G523" s="51">
        <v>76</v>
      </c>
      <c r="H523" s="51" t="str">
        <f>VLOOKUP(F523,'[1]Данные план (Задание 3)'!$I$5:$J$1297,2,FALSE)</f>
        <v>Украина</v>
      </c>
    </row>
    <row r="524" spans="1:8" x14ac:dyDescent="0.3">
      <c r="A524" s="99" t="s">
        <v>17</v>
      </c>
      <c r="B524" s="117">
        <v>44228</v>
      </c>
      <c r="C524" s="97">
        <v>44232</v>
      </c>
      <c r="D524" s="58" t="s">
        <v>110</v>
      </c>
      <c r="E524" s="58" t="s">
        <v>49</v>
      </c>
      <c r="F524" s="51" t="s">
        <v>69</v>
      </c>
      <c r="G524" s="51">
        <v>190</v>
      </c>
      <c r="H524" s="51" t="str">
        <f>VLOOKUP(F524,'[1]Данные план (Задание 3)'!$I$5:$J$1297,2,FALSE)</f>
        <v>Украина</v>
      </c>
    </row>
    <row r="525" spans="1:8" x14ac:dyDescent="0.3">
      <c r="A525" s="99" t="s">
        <v>17</v>
      </c>
      <c r="B525" s="117">
        <v>44228</v>
      </c>
      <c r="C525" s="97">
        <v>44233</v>
      </c>
      <c r="D525" s="58" t="s">
        <v>48</v>
      </c>
      <c r="E525" s="58" t="s">
        <v>95</v>
      </c>
      <c r="F525" s="51" t="s">
        <v>102</v>
      </c>
      <c r="G525" s="51">
        <v>70</v>
      </c>
      <c r="H525" s="51" t="str">
        <f>VLOOKUP(F525,'[1]Данные план (Задание 3)'!$I$5:$J$1297,2,FALSE)</f>
        <v>Великобритания</v>
      </c>
    </row>
    <row r="526" spans="1:8" x14ac:dyDescent="0.3">
      <c r="A526" s="99" t="s">
        <v>17</v>
      </c>
      <c r="B526" s="117">
        <v>44228</v>
      </c>
      <c r="C526" s="97">
        <v>44233</v>
      </c>
      <c r="D526" s="58" t="s">
        <v>48</v>
      </c>
      <c r="E526" s="58" t="s">
        <v>49</v>
      </c>
      <c r="F526" s="51" t="s">
        <v>53</v>
      </c>
      <c r="G526" s="51">
        <v>56</v>
      </c>
      <c r="H526" s="51" t="str">
        <f>VLOOKUP(F526,'[1]Данные план (Задание 3)'!$I$5:$J$1297,2,FALSE)</f>
        <v>Россия</v>
      </c>
    </row>
    <row r="527" spans="1:8" x14ac:dyDescent="0.3">
      <c r="A527" s="99" t="s">
        <v>17</v>
      </c>
      <c r="B527" s="117">
        <v>44228</v>
      </c>
      <c r="C527" s="97">
        <v>44233</v>
      </c>
      <c r="D527" s="58" t="s">
        <v>48</v>
      </c>
      <c r="E527" s="58" t="s">
        <v>80</v>
      </c>
      <c r="F527" s="51" t="s">
        <v>83</v>
      </c>
      <c r="G527" s="51">
        <v>12</v>
      </c>
      <c r="H527" s="51" t="str">
        <f>VLOOKUP(F527,'[1]Данные план (Задание 3)'!$I$5:$J$1297,2,FALSE)</f>
        <v>Шотландия</v>
      </c>
    </row>
    <row r="528" spans="1:8" x14ac:dyDescent="0.3">
      <c r="A528" s="99" t="s">
        <v>17</v>
      </c>
      <c r="B528" s="117">
        <v>44228</v>
      </c>
      <c r="C528" s="97">
        <v>44233</v>
      </c>
      <c r="D528" s="58" t="s">
        <v>48</v>
      </c>
      <c r="E528" s="58" t="s">
        <v>49</v>
      </c>
      <c r="F528" s="51" t="s">
        <v>68</v>
      </c>
      <c r="G528" s="51">
        <v>5</v>
      </c>
      <c r="H528" s="51" t="str">
        <f>VLOOKUP(F528,'[1]Данные план (Задание 3)'!$I$5:$J$1297,2,FALSE)</f>
        <v>Украина</v>
      </c>
    </row>
    <row r="529" spans="1:8" x14ac:dyDescent="0.3">
      <c r="A529" s="99" t="s">
        <v>17</v>
      </c>
      <c r="B529" s="117">
        <v>44228</v>
      </c>
      <c r="C529" s="97">
        <v>44233</v>
      </c>
      <c r="D529" s="58" t="s">
        <v>48</v>
      </c>
      <c r="E529" s="58" t="s">
        <v>95</v>
      </c>
      <c r="F529" s="51" t="s">
        <v>106</v>
      </c>
      <c r="G529" s="51">
        <v>149</v>
      </c>
      <c r="H529" s="51" t="str">
        <f>VLOOKUP(F529,'[1]Данные план (Задание 3)'!$I$5:$J$1297,2,FALSE)</f>
        <v>Италия</v>
      </c>
    </row>
    <row r="530" spans="1:8" x14ac:dyDescent="0.3">
      <c r="A530" s="99" t="s">
        <v>17</v>
      </c>
      <c r="B530" s="117">
        <v>44228</v>
      </c>
      <c r="C530" s="97">
        <v>44233</v>
      </c>
      <c r="D530" s="58" t="s">
        <v>48</v>
      </c>
      <c r="E530" s="58" t="s">
        <v>49</v>
      </c>
      <c r="F530" s="51" t="s">
        <v>61</v>
      </c>
      <c r="G530" s="51">
        <v>154</v>
      </c>
      <c r="H530" s="51" t="str">
        <f>VLOOKUP(F530,'[1]Данные план (Задание 3)'!$I$5:$J$1297,2,FALSE)</f>
        <v>Россия</v>
      </c>
    </row>
    <row r="531" spans="1:8" x14ac:dyDescent="0.3">
      <c r="A531" s="99" t="s">
        <v>17</v>
      </c>
      <c r="B531" s="117">
        <v>44228</v>
      </c>
      <c r="C531" s="97">
        <v>44233</v>
      </c>
      <c r="D531" s="58" t="s">
        <v>48</v>
      </c>
      <c r="E531" s="58" t="s">
        <v>70</v>
      </c>
      <c r="F531" s="51" t="s">
        <v>52</v>
      </c>
      <c r="G531" s="51">
        <v>5</v>
      </c>
      <c r="H531" s="51" t="str">
        <f>VLOOKUP(F531,'[1]Данные план (Задание 3)'!$I$5:$J$1297,2,FALSE)</f>
        <v>Армения</v>
      </c>
    </row>
    <row r="532" spans="1:8" x14ac:dyDescent="0.3">
      <c r="A532" s="99" t="s">
        <v>17</v>
      </c>
      <c r="B532" s="117">
        <v>44228</v>
      </c>
      <c r="C532" s="97">
        <v>44233</v>
      </c>
      <c r="D532" s="58" t="s">
        <v>110</v>
      </c>
      <c r="E532" s="58" t="s">
        <v>49</v>
      </c>
      <c r="F532" s="51" t="s">
        <v>63</v>
      </c>
      <c r="G532" s="51">
        <v>176</v>
      </c>
      <c r="H532" s="51" t="str">
        <f>VLOOKUP(F532,'[1]Данные план (Задание 3)'!$I$5:$J$1297,2,FALSE)</f>
        <v>Швеция</v>
      </c>
    </row>
    <row r="533" spans="1:8" x14ac:dyDescent="0.3">
      <c r="A533" s="99" t="s">
        <v>17</v>
      </c>
      <c r="B533" s="117">
        <v>44228</v>
      </c>
      <c r="C533" s="97">
        <v>44233</v>
      </c>
      <c r="D533" s="58" t="s">
        <v>110</v>
      </c>
      <c r="E533" s="58" t="s">
        <v>70</v>
      </c>
      <c r="F533" s="51" t="s">
        <v>62</v>
      </c>
      <c r="G533" s="51">
        <v>160</v>
      </c>
      <c r="H533" s="51" t="str">
        <f>VLOOKUP(F533,'[1]Данные план (Задание 3)'!$I$5:$J$1297,2,FALSE)</f>
        <v>Армения</v>
      </c>
    </row>
    <row r="534" spans="1:8" x14ac:dyDescent="0.3">
      <c r="A534" s="99" t="s">
        <v>17</v>
      </c>
      <c r="B534" s="117">
        <v>44228</v>
      </c>
      <c r="C534" s="97">
        <v>44233</v>
      </c>
      <c r="D534" s="58" t="s">
        <v>107</v>
      </c>
      <c r="E534" s="58" t="s">
        <v>80</v>
      </c>
      <c r="F534" s="51" t="s">
        <v>87</v>
      </c>
      <c r="G534" s="51">
        <v>173</v>
      </c>
      <c r="H534" s="51" t="str">
        <f>VLOOKUP(F534,'[1]Данные план (Задание 3)'!$I$5:$J$1297,2,FALSE)</f>
        <v>Ирландия</v>
      </c>
    </row>
    <row r="535" spans="1:8" x14ac:dyDescent="0.3">
      <c r="A535" s="99" t="s">
        <v>17</v>
      </c>
      <c r="B535" s="117">
        <v>44228</v>
      </c>
      <c r="C535" s="97">
        <v>44233</v>
      </c>
      <c r="D535" s="58" t="s">
        <v>110</v>
      </c>
      <c r="E535" s="58" t="s">
        <v>70</v>
      </c>
      <c r="F535" s="51" t="s">
        <v>60</v>
      </c>
      <c r="G535" s="51">
        <v>110</v>
      </c>
      <c r="H535" s="51" t="str">
        <f>VLOOKUP(F535,'[1]Данные план (Задание 3)'!$I$5:$J$1297,2,FALSE)</f>
        <v>Армения</v>
      </c>
    </row>
    <row r="536" spans="1:8" x14ac:dyDescent="0.3">
      <c r="A536" s="99" t="s">
        <v>17</v>
      </c>
      <c r="B536" s="117">
        <v>44228</v>
      </c>
      <c r="C536" s="97">
        <v>44233</v>
      </c>
      <c r="D536" s="58" t="s">
        <v>107</v>
      </c>
      <c r="E536" s="58" t="s">
        <v>80</v>
      </c>
      <c r="F536" s="51" t="s">
        <v>81</v>
      </c>
      <c r="G536" s="51">
        <v>106</v>
      </c>
      <c r="H536" s="51" t="str">
        <f>VLOOKUP(F536,'[1]Данные план (Задание 3)'!$I$5:$J$1297,2,FALSE)</f>
        <v>Шотландия</v>
      </c>
    </row>
    <row r="537" spans="1:8" x14ac:dyDescent="0.3">
      <c r="A537" s="99" t="s">
        <v>17</v>
      </c>
      <c r="B537" s="117">
        <v>44228</v>
      </c>
      <c r="C537" s="97">
        <v>44234</v>
      </c>
      <c r="D537" s="58" t="s">
        <v>48</v>
      </c>
      <c r="E537" s="58" t="s">
        <v>70</v>
      </c>
      <c r="F537" s="51" t="s">
        <v>62</v>
      </c>
      <c r="G537" s="51">
        <v>53</v>
      </c>
      <c r="H537" s="51" t="str">
        <f>VLOOKUP(F537,'[1]Данные план (Задание 3)'!$I$5:$J$1297,2,FALSE)</f>
        <v>Армения</v>
      </c>
    </row>
    <row r="538" spans="1:8" x14ac:dyDescent="0.3">
      <c r="A538" s="99" t="s">
        <v>17</v>
      </c>
      <c r="B538" s="117">
        <v>44228</v>
      </c>
      <c r="C538" s="97">
        <v>44234</v>
      </c>
      <c r="D538" s="58" t="s">
        <v>108</v>
      </c>
      <c r="E538" s="58" t="s">
        <v>80</v>
      </c>
      <c r="F538" s="51" t="s">
        <v>89</v>
      </c>
      <c r="G538" s="51">
        <v>197</v>
      </c>
      <c r="H538" s="51" t="str">
        <f>VLOOKUP(F538,'[1]Данные план (Задание 3)'!$I$5:$J$1297,2,FALSE)</f>
        <v>США</v>
      </c>
    </row>
    <row r="539" spans="1:8" x14ac:dyDescent="0.3">
      <c r="A539" s="99" t="s">
        <v>17</v>
      </c>
      <c r="B539" s="117">
        <v>44228</v>
      </c>
      <c r="C539" s="97">
        <v>44234</v>
      </c>
      <c r="D539" s="58" t="s">
        <v>110</v>
      </c>
      <c r="E539" s="58" t="s">
        <v>80</v>
      </c>
      <c r="F539" s="51" t="s">
        <v>90</v>
      </c>
      <c r="G539" s="51">
        <v>81</v>
      </c>
      <c r="H539" s="51" t="str">
        <f>VLOOKUP(F539,'[1]Данные план (Задание 3)'!$I$5:$J$1297,2,FALSE)</f>
        <v>США</v>
      </c>
    </row>
    <row r="540" spans="1:8" x14ac:dyDescent="0.3">
      <c r="A540" s="99" t="s">
        <v>17</v>
      </c>
      <c r="B540" s="117">
        <v>44228</v>
      </c>
      <c r="C540" s="97">
        <v>44234</v>
      </c>
      <c r="D540" s="58" t="s">
        <v>108</v>
      </c>
      <c r="E540" s="58" t="s">
        <v>70</v>
      </c>
      <c r="F540" s="51" t="s">
        <v>60</v>
      </c>
      <c r="G540" s="51">
        <v>94</v>
      </c>
      <c r="H540" s="51" t="str">
        <f>VLOOKUP(F540,'[1]Данные план (Задание 3)'!$I$5:$J$1297,2,FALSE)</f>
        <v>Армения</v>
      </c>
    </row>
    <row r="541" spans="1:8" x14ac:dyDescent="0.3">
      <c r="A541" s="99" t="s">
        <v>17</v>
      </c>
      <c r="B541" s="117">
        <v>44228</v>
      </c>
      <c r="C541" s="97">
        <v>44234</v>
      </c>
      <c r="D541" s="58" t="s">
        <v>48</v>
      </c>
      <c r="E541" s="58" t="s">
        <v>49</v>
      </c>
      <c r="F541" s="51" t="s">
        <v>63</v>
      </c>
      <c r="G541" s="51">
        <v>123</v>
      </c>
      <c r="H541" s="51" t="str">
        <f>VLOOKUP(F541,'[1]Данные план (Задание 3)'!$I$5:$J$1297,2,FALSE)</f>
        <v>Швеция</v>
      </c>
    </row>
    <row r="542" spans="1:8" x14ac:dyDescent="0.3">
      <c r="A542" s="99" t="s">
        <v>17</v>
      </c>
      <c r="B542" s="117">
        <v>44228</v>
      </c>
      <c r="C542" s="97">
        <v>44234</v>
      </c>
      <c r="D542" s="58" t="s">
        <v>107</v>
      </c>
      <c r="E542" s="58" t="s">
        <v>80</v>
      </c>
      <c r="F542" s="51" t="s">
        <v>94</v>
      </c>
      <c r="G542" s="51">
        <v>172</v>
      </c>
      <c r="H542" s="51" t="str">
        <f>VLOOKUP(F542,'[1]Данные план (Задание 3)'!$I$5:$J$1297,2,FALSE)</f>
        <v>США</v>
      </c>
    </row>
    <row r="543" spans="1:8" x14ac:dyDescent="0.3">
      <c r="A543" s="99" t="s">
        <v>17</v>
      </c>
      <c r="B543" s="117">
        <v>44228</v>
      </c>
      <c r="C543" s="97">
        <v>44234</v>
      </c>
      <c r="D543" s="58" t="s">
        <v>108</v>
      </c>
      <c r="E543" s="58" t="s">
        <v>49</v>
      </c>
      <c r="F543" s="51" t="s">
        <v>66</v>
      </c>
      <c r="G543" s="51">
        <v>169</v>
      </c>
      <c r="H543" s="51" t="str">
        <f>VLOOKUP(F543,'[1]Данные план (Задание 3)'!$I$5:$J$1297,2,FALSE)</f>
        <v>Украина</v>
      </c>
    </row>
    <row r="544" spans="1:8" x14ac:dyDescent="0.3">
      <c r="A544" s="99" t="s">
        <v>17</v>
      </c>
      <c r="B544" s="117">
        <v>44228</v>
      </c>
      <c r="C544" s="97">
        <v>44234</v>
      </c>
      <c r="D544" s="58" t="s">
        <v>110</v>
      </c>
      <c r="E544" s="58" t="s">
        <v>80</v>
      </c>
      <c r="F544" s="51" t="s">
        <v>85</v>
      </c>
      <c r="G544" s="51">
        <v>76</v>
      </c>
      <c r="H544" s="51" t="str">
        <f>VLOOKUP(F544,'[1]Данные план (Задание 3)'!$I$5:$J$1297,2,FALSE)</f>
        <v>Ирландия</v>
      </c>
    </row>
    <row r="545" spans="1:8" x14ac:dyDescent="0.3">
      <c r="A545" s="99" t="s">
        <v>17</v>
      </c>
      <c r="B545" s="117">
        <v>44228</v>
      </c>
      <c r="C545" s="97">
        <v>44234</v>
      </c>
      <c r="D545" s="58" t="s">
        <v>108</v>
      </c>
      <c r="E545" s="58" t="s">
        <v>49</v>
      </c>
      <c r="F545" s="51" t="s">
        <v>65</v>
      </c>
      <c r="G545" s="51">
        <v>145</v>
      </c>
      <c r="H545" s="51" t="str">
        <f>VLOOKUP(F545,'[1]Данные план (Задание 3)'!$I$5:$J$1297,2,FALSE)</f>
        <v>Украина</v>
      </c>
    </row>
    <row r="546" spans="1:8" x14ac:dyDescent="0.3">
      <c r="A546" s="99" t="s">
        <v>17</v>
      </c>
      <c r="B546" s="117">
        <v>44228</v>
      </c>
      <c r="C546" s="97">
        <v>44234</v>
      </c>
      <c r="D546" s="58" t="s">
        <v>107</v>
      </c>
      <c r="E546" s="58" t="s">
        <v>70</v>
      </c>
      <c r="F546" s="51" t="s">
        <v>62</v>
      </c>
      <c r="G546" s="51">
        <v>89</v>
      </c>
      <c r="H546" s="51" t="str">
        <f>VLOOKUP(F546,'[1]Данные план (Задание 3)'!$I$5:$J$1297,2,FALSE)</f>
        <v>Армения</v>
      </c>
    </row>
    <row r="547" spans="1:8" x14ac:dyDescent="0.3">
      <c r="A547" s="99" t="s">
        <v>17</v>
      </c>
      <c r="B547" s="117">
        <v>44228</v>
      </c>
      <c r="C547" s="97">
        <v>44234</v>
      </c>
      <c r="D547" s="58" t="s">
        <v>108</v>
      </c>
      <c r="E547" s="58" t="s">
        <v>95</v>
      </c>
      <c r="F547" s="51" t="s">
        <v>105</v>
      </c>
      <c r="G547" s="51">
        <v>90</v>
      </c>
      <c r="H547" s="51" t="str">
        <f>VLOOKUP(F547,'[1]Данные план (Задание 3)'!$I$5:$J$1297,2,FALSE)</f>
        <v>Италия</v>
      </c>
    </row>
    <row r="548" spans="1:8" x14ac:dyDescent="0.3">
      <c r="A548" s="99" t="s">
        <v>17</v>
      </c>
      <c r="B548" s="117">
        <v>44228</v>
      </c>
      <c r="C548" s="97">
        <v>44234</v>
      </c>
      <c r="D548" s="58" t="s">
        <v>48</v>
      </c>
      <c r="E548" s="58" t="s">
        <v>49</v>
      </c>
      <c r="F548" s="51" t="s">
        <v>65</v>
      </c>
      <c r="G548" s="51">
        <v>89</v>
      </c>
      <c r="H548" s="51" t="str">
        <f>VLOOKUP(F548,'[1]Данные план (Задание 3)'!$I$5:$J$1297,2,FALSE)</f>
        <v>Украина</v>
      </c>
    </row>
    <row r="549" spans="1:8" x14ac:dyDescent="0.3">
      <c r="A549" s="99" t="s">
        <v>17</v>
      </c>
      <c r="B549" s="117">
        <v>44228</v>
      </c>
      <c r="C549" s="97">
        <v>44234</v>
      </c>
      <c r="D549" s="58" t="s">
        <v>48</v>
      </c>
      <c r="E549" s="58" t="s">
        <v>49</v>
      </c>
      <c r="F549" s="51" t="s">
        <v>53</v>
      </c>
      <c r="G549" s="51">
        <v>29</v>
      </c>
      <c r="H549" s="51" t="str">
        <f>VLOOKUP(F549,'[1]Данные план (Задание 3)'!$I$5:$J$1297,2,FALSE)</f>
        <v>Россия</v>
      </c>
    </row>
    <row r="550" spans="1:8" x14ac:dyDescent="0.3">
      <c r="A550" s="99" t="s">
        <v>17</v>
      </c>
      <c r="B550" s="117">
        <v>44228</v>
      </c>
      <c r="C550" s="97">
        <v>44234</v>
      </c>
      <c r="D550" s="58" t="s">
        <v>48</v>
      </c>
      <c r="E550" s="58" t="s">
        <v>70</v>
      </c>
      <c r="F550" s="51" t="s">
        <v>76</v>
      </c>
      <c r="G550" s="51">
        <v>135</v>
      </c>
      <c r="H550" s="51" t="str">
        <f>VLOOKUP(F550,'[1]Данные план (Задание 3)'!$I$5:$J$1297,2,FALSE)</f>
        <v>Россия</v>
      </c>
    </row>
    <row r="551" spans="1:8" x14ac:dyDescent="0.3">
      <c r="A551" s="99" t="s">
        <v>17</v>
      </c>
      <c r="B551" s="117">
        <v>44228</v>
      </c>
      <c r="C551" s="97">
        <v>44234</v>
      </c>
      <c r="D551" s="58" t="s">
        <v>48</v>
      </c>
      <c r="E551" s="58" t="s">
        <v>70</v>
      </c>
      <c r="F551" s="51" t="s">
        <v>71</v>
      </c>
      <c r="G551" s="51">
        <v>82</v>
      </c>
      <c r="H551" s="51" t="str">
        <f>VLOOKUP(F551,'[1]Данные план (Задание 3)'!$I$5:$J$1297,2,FALSE)</f>
        <v>Франция</v>
      </c>
    </row>
    <row r="552" spans="1:8" x14ac:dyDescent="0.3">
      <c r="A552" s="99" t="s">
        <v>17</v>
      </c>
      <c r="B552" s="117">
        <v>44228</v>
      </c>
      <c r="C552" s="97">
        <v>44234</v>
      </c>
      <c r="D552" s="58" t="s">
        <v>107</v>
      </c>
      <c r="E552" s="58" t="s">
        <v>80</v>
      </c>
      <c r="F552" s="51" t="s">
        <v>83</v>
      </c>
      <c r="G552" s="51">
        <v>94</v>
      </c>
      <c r="H552" s="51" t="str">
        <f>VLOOKUP(F552,'[1]Данные план (Задание 3)'!$I$5:$J$1297,2,FALSE)</f>
        <v>Шотландия</v>
      </c>
    </row>
    <row r="553" spans="1:8" x14ac:dyDescent="0.3">
      <c r="A553" s="99" t="s">
        <v>17</v>
      </c>
      <c r="B553" s="117">
        <v>44228</v>
      </c>
      <c r="C553" s="97">
        <v>44234</v>
      </c>
      <c r="D553" s="58" t="s">
        <v>108</v>
      </c>
      <c r="E553" s="58" t="s">
        <v>70</v>
      </c>
      <c r="F553" s="51" t="s">
        <v>73</v>
      </c>
      <c r="G553" s="51">
        <v>145</v>
      </c>
      <c r="H553" s="51" t="str">
        <f>VLOOKUP(F553,'[1]Данные план (Задание 3)'!$I$5:$J$1297,2,FALSE)</f>
        <v>Франция</v>
      </c>
    </row>
    <row r="554" spans="1:8" x14ac:dyDescent="0.3">
      <c r="A554" s="99" t="s">
        <v>17</v>
      </c>
      <c r="B554" s="117">
        <v>44228</v>
      </c>
      <c r="C554" s="97">
        <v>44235</v>
      </c>
      <c r="D554" s="58" t="s">
        <v>110</v>
      </c>
      <c r="E554" s="58" t="s">
        <v>80</v>
      </c>
      <c r="F554" s="51" t="s">
        <v>82</v>
      </c>
      <c r="G554" s="51">
        <v>90</v>
      </c>
      <c r="H554" s="51" t="str">
        <f>VLOOKUP(F554,'[1]Данные план (Задание 3)'!$I$5:$J$1297,2,FALSE)</f>
        <v>Шотландия</v>
      </c>
    </row>
    <row r="555" spans="1:8" x14ac:dyDescent="0.3">
      <c r="A555" s="99" t="s">
        <v>17</v>
      </c>
      <c r="B555" s="117">
        <v>44228</v>
      </c>
      <c r="C555" s="97">
        <v>44235</v>
      </c>
      <c r="D555" s="58" t="s">
        <v>107</v>
      </c>
      <c r="E555" s="58" t="s">
        <v>49</v>
      </c>
      <c r="F555" s="51" t="s">
        <v>66</v>
      </c>
      <c r="G555" s="51">
        <v>118</v>
      </c>
      <c r="H555" s="51" t="str">
        <f>VLOOKUP(F555,'[1]Данные план (Задание 3)'!$I$5:$J$1297,2,FALSE)</f>
        <v>Украина</v>
      </c>
    </row>
    <row r="556" spans="1:8" x14ac:dyDescent="0.3">
      <c r="A556" s="99" t="s">
        <v>17</v>
      </c>
      <c r="B556" s="117">
        <v>44228</v>
      </c>
      <c r="C556" s="97">
        <v>44235</v>
      </c>
      <c r="D556" s="58" t="s">
        <v>48</v>
      </c>
      <c r="E556" s="58" t="s">
        <v>70</v>
      </c>
      <c r="F556" s="51" t="s">
        <v>62</v>
      </c>
      <c r="G556" s="51">
        <v>65</v>
      </c>
      <c r="H556" s="51" t="str">
        <f>VLOOKUP(F556,'[1]Данные план (Задание 3)'!$I$5:$J$1297,2,FALSE)</f>
        <v>Армения</v>
      </c>
    </row>
    <row r="557" spans="1:8" x14ac:dyDescent="0.3">
      <c r="A557" s="99" t="s">
        <v>17</v>
      </c>
      <c r="B557" s="117">
        <v>44228</v>
      </c>
      <c r="C557" s="97">
        <v>44235</v>
      </c>
      <c r="D557" s="58" t="s">
        <v>48</v>
      </c>
      <c r="E557" s="58" t="s">
        <v>70</v>
      </c>
      <c r="F557" s="51" t="s">
        <v>72</v>
      </c>
      <c r="G557" s="51">
        <v>124</v>
      </c>
      <c r="H557" s="51" t="str">
        <f>VLOOKUP(F557,'[1]Данные план (Задание 3)'!$I$5:$J$1297,2,FALSE)</f>
        <v>Франция</v>
      </c>
    </row>
    <row r="558" spans="1:8" x14ac:dyDescent="0.3">
      <c r="A558" s="99" t="s">
        <v>17</v>
      </c>
      <c r="B558" s="117">
        <v>44228</v>
      </c>
      <c r="C558" s="97">
        <v>44235</v>
      </c>
      <c r="D558" s="58" t="s">
        <v>108</v>
      </c>
      <c r="E558" s="58" t="s">
        <v>70</v>
      </c>
      <c r="F558" s="51" t="s">
        <v>72</v>
      </c>
      <c r="G558" s="51">
        <v>92</v>
      </c>
      <c r="H558" s="51" t="str">
        <f>VLOOKUP(F558,'[1]Данные план (Задание 3)'!$I$5:$J$1297,2,FALSE)</f>
        <v>Франция</v>
      </c>
    </row>
    <row r="559" spans="1:8" x14ac:dyDescent="0.3">
      <c r="A559" s="99" t="s">
        <v>17</v>
      </c>
      <c r="B559" s="117">
        <v>44228</v>
      </c>
      <c r="C559" s="97">
        <v>44235</v>
      </c>
      <c r="D559" s="58" t="s">
        <v>48</v>
      </c>
      <c r="E559" s="58" t="s">
        <v>80</v>
      </c>
      <c r="F559" s="51" t="s">
        <v>89</v>
      </c>
      <c r="G559" s="51">
        <v>150</v>
      </c>
      <c r="H559" s="51" t="str">
        <f>VLOOKUP(F559,'[1]Данные план (Задание 3)'!$I$5:$J$1297,2,FALSE)</f>
        <v>США</v>
      </c>
    </row>
    <row r="560" spans="1:8" x14ac:dyDescent="0.3">
      <c r="A560" s="99" t="s">
        <v>17</v>
      </c>
      <c r="B560" s="117">
        <v>44228</v>
      </c>
      <c r="C560" s="97">
        <v>44235</v>
      </c>
      <c r="D560" s="58" t="s">
        <v>108</v>
      </c>
      <c r="E560" s="58" t="s">
        <v>49</v>
      </c>
      <c r="F560" s="51" t="s">
        <v>69</v>
      </c>
      <c r="G560" s="51">
        <v>30</v>
      </c>
      <c r="H560" s="51" t="str">
        <f>VLOOKUP(F560,'[1]Данные план (Задание 3)'!$I$5:$J$1297,2,FALSE)</f>
        <v>Украина</v>
      </c>
    </row>
    <row r="561" spans="1:8" x14ac:dyDescent="0.3">
      <c r="A561" s="99" t="s">
        <v>17</v>
      </c>
      <c r="B561" s="117">
        <v>44228</v>
      </c>
      <c r="C561" s="97">
        <v>44235</v>
      </c>
      <c r="D561" s="58" t="s">
        <v>108</v>
      </c>
      <c r="E561" s="58" t="s">
        <v>49</v>
      </c>
      <c r="F561" s="51" t="s">
        <v>66</v>
      </c>
      <c r="G561" s="51">
        <v>191</v>
      </c>
      <c r="H561" s="51" t="str">
        <f>VLOOKUP(F561,'[1]Данные план (Задание 3)'!$I$5:$J$1297,2,FALSE)</f>
        <v>Украина</v>
      </c>
    </row>
    <row r="562" spans="1:8" x14ac:dyDescent="0.3">
      <c r="A562" s="99" t="s">
        <v>17</v>
      </c>
      <c r="B562" s="117">
        <v>44228</v>
      </c>
      <c r="C562" s="97">
        <v>44235</v>
      </c>
      <c r="D562" s="58" t="s">
        <v>108</v>
      </c>
      <c r="E562" s="58" t="s">
        <v>80</v>
      </c>
      <c r="F562" s="51" t="s">
        <v>92</v>
      </c>
      <c r="G562" s="51">
        <v>80</v>
      </c>
      <c r="H562" s="51" t="str">
        <f>VLOOKUP(F562,'[1]Данные план (Задание 3)'!$I$5:$J$1297,2,FALSE)</f>
        <v>США</v>
      </c>
    </row>
    <row r="563" spans="1:8" x14ac:dyDescent="0.3">
      <c r="A563" s="99" t="s">
        <v>17</v>
      </c>
      <c r="B563" s="117">
        <v>44228</v>
      </c>
      <c r="C563" s="97">
        <v>44235</v>
      </c>
      <c r="D563" s="58" t="s">
        <v>48</v>
      </c>
      <c r="E563" s="58" t="s">
        <v>70</v>
      </c>
      <c r="F563" s="51" t="s">
        <v>54</v>
      </c>
      <c r="G563" s="51">
        <v>196</v>
      </c>
      <c r="H563" s="51" t="str">
        <f>VLOOKUP(F563,'[1]Данные план (Задание 3)'!$I$5:$J$1297,2,FALSE)</f>
        <v>Армения</v>
      </c>
    </row>
    <row r="564" spans="1:8" x14ac:dyDescent="0.3">
      <c r="A564" s="99" t="s">
        <v>17</v>
      </c>
      <c r="B564" s="117">
        <v>44228</v>
      </c>
      <c r="C564" s="97">
        <v>44235</v>
      </c>
      <c r="D564" s="58" t="s">
        <v>48</v>
      </c>
      <c r="E564" s="58" t="s">
        <v>49</v>
      </c>
      <c r="F564" s="51" t="s">
        <v>68</v>
      </c>
      <c r="G564" s="51">
        <v>173</v>
      </c>
      <c r="H564" s="51" t="str">
        <f>VLOOKUP(F564,'[1]Данные план (Задание 3)'!$I$5:$J$1297,2,FALSE)</f>
        <v>Украина</v>
      </c>
    </row>
    <row r="565" spans="1:8" x14ac:dyDescent="0.3">
      <c r="A565" s="99" t="s">
        <v>17</v>
      </c>
      <c r="B565" s="117">
        <v>44228</v>
      </c>
      <c r="C565" s="97">
        <v>44235</v>
      </c>
      <c r="D565" s="58" t="s">
        <v>108</v>
      </c>
      <c r="E565" s="58" t="s">
        <v>95</v>
      </c>
      <c r="F565" s="51" t="s">
        <v>101</v>
      </c>
      <c r="G565" s="51">
        <v>77</v>
      </c>
      <c r="H565" s="51" t="str">
        <f>VLOOKUP(F565,'[1]Данные план (Задание 3)'!$I$5:$J$1297,2,FALSE)</f>
        <v>Великобритания</v>
      </c>
    </row>
    <row r="566" spans="1:8" x14ac:dyDescent="0.3">
      <c r="A566" s="99" t="s">
        <v>17</v>
      </c>
      <c r="B566" s="117">
        <v>44228</v>
      </c>
      <c r="C566" s="97">
        <v>44235</v>
      </c>
      <c r="D566" s="58" t="s">
        <v>110</v>
      </c>
      <c r="E566" s="58" t="s">
        <v>80</v>
      </c>
      <c r="F566" s="51" t="s">
        <v>85</v>
      </c>
      <c r="G566" s="51">
        <v>175</v>
      </c>
      <c r="H566" s="51" t="str">
        <f>VLOOKUP(F566,'[1]Данные план (Задание 3)'!$I$5:$J$1297,2,FALSE)</f>
        <v>Ирландия</v>
      </c>
    </row>
    <row r="567" spans="1:8" x14ac:dyDescent="0.3">
      <c r="A567" s="99" t="s">
        <v>17</v>
      </c>
      <c r="B567" s="117">
        <v>44228</v>
      </c>
      <c r="C567" s="97">
        <v>44235</v>
      </c>
      <c r="D567" s="58" t="s">
        <v>110</v>
      </c>
      <c r="E567" s="58" t="s">
        <v>80</v>
      </c>
      <c r="F567" s="51" t="s">
        <v>91</v>
      </c>
      <c r="G567" s="51">
        <v>17</v>
      </c>
      <c r="H567" s="51" t="str">
        <f>VLOOKUP(F567,'[1]Данные план (Задание 3)'!$I$5:$J$1297,2,FALSE)</f>
        <v>США</v>
      </c>
    </row>
    <row r="568" spans="1:8" x14ac:dyDescent="0.3">
      <c r="A568" s="99" t="s">
        <v>17</v>
      </c>
      <c r="B568" s="117">
        <v>44228</v>
      </c>
      <c r="C568" s="97">
        <v>44235</v>
      </c>
      <c r="D568" s="58" t="s">
        <v>110</v>
      </c>
      <c r="E568" s="58" t="s">
        <v>49</v>
      </c>
      <c r="F568" s="51" t="s">
        <v>55</v>
      </c>
      <c r="G568" s="51">
        <v>77</v>
      </c>
      <c r="H568" s="51" t="str">
        <f>VLOOKUP(F568,'[1]Данные план (Задание 3)'!$I$5:$J$1297,2,FALSE)</f>
        <v>Россия</v>
      </c>
    </row>
    <row r="569" spans="1:8" x14ac:dyDescent="0.3">
      <c r="A569" s="99" t="s">
        <v>17</v>
      </c>
      <c r="B569" s="117">
        <v>44228</v>
      </c>
      <c r="C569" s="97">
        <v>44235</v>
      </c>
      <c r="D569" s="58" t="s">
        <v>108</v>
      </c>
      <c r="E569" s="58" t="s">
        <v>49</v>
      </c>
      <c r="F569" s="51" t="s">
        <v>64</v>
      </c>
      <c r="G569" s="51">
        <v>88</v>
      </c>
      <c r="H569" s="51" t="str">
        <f>VLOOKUP(F569,'[1]Данные план (Задание 3)'!$I$5:$J$1297,2,FALSE)</f>
        <v>Украина</v>
      </c>
    </row>
    <row r="570" spans="1:8" x14ac:dyDescent="0.3">
      <c r="A570" s="99" t="s">
        <v>17</v>
      </c>
      <c r="B570" s="117">
        <v>44228</v>
      </c>
      <c r="C570" s="97">
        <v>44235</v>
      </c>
      <c r="D570" s="58" t="s">
        <v>48</v>
      </c>
      <c r="E570" s="58" t="s">
        <v>70</v>
      </c>
      <c r="F570" s="51" t="s">
        <v>60</v>
      </c>
      <c r="G570" s="51">
        <v>26</v>
      </c>
      <c r="H570" s="51" t="str">
        <f>VLOOKUP(F570,'[1]Данные план (Задание 3)'!$I$5:$J$1297,2,FALSE)</f>
        <v>Армения</v>
      </c>
    </row>
    <row r="571" spans="1:8" x14ac:dyDescent="0.3">
      <c r="A571" s="99" t="s">
        <v>17</v>
      </c>
      <c r="B571" s="117">
        <v>44228</v>
      </c>
      <c r="C571" s="97">
        <v>44236</v>
      </c>
      <c r="D571" s="58" t="s">
        <v>108</v>
      </c>
      <c r="E571" s="58" t="s">
        <v>49</v>
      </c>
      <c r="F571" s="51" t="s">
        <v>153</v>
      </c>
      <c r="G571" s="51">
        <v>88</v>
      </c>
      <c r="H571" s="51" t="str">
        <f>VLOOKUP(F571,'[1]Данные план (Задание 3)'!$I$5:$J$1297,2,FALSE)</f>
        <v>Швеция</v>
      </c>
    </row>
    <row r="572" spans="1:8" x14ac:dyDescent="0.3">
      <c r="A572" s="99" t="s">
        <v>17</v>
      </c>
      <c r="B572" s="117">
        <v>44228</v>
      </c>
      <c r="C572" s="97">
        <v>44236</v>
      </c>
      <c r="D572" s="58" t="s">
        <v>48</v>
      </c>
      <c r="E572" s="58" t="s">
        <v>70</v>
      </c>
      <c r="F572" s="51" t="s">
        <v>56</v>
      </c>
      <c r="G572" s="51">
        <v>82</v>
      </c>
      <c r="H572" s="51" t="str">
        <f>VLOOKUP(F572,'[1]Данные план (Задание 3)'!$I$5:$J$1297,2,FALSE)</f>
        <v>Армения</v>
      </c>
    </row>
    <row r="573" spans="1:8" x14ac:dyDescent="0.3">
      <c r="A573" s="99" t="s">
        <v>17</v>
      </c>
      <c r="B573" s="117">
        <v>44228</v>
      </c>
      <c r="C573" s="97">
        <v>44236</v>
      </c>
      <c r="D573" s="58" t="s">
        <v>108</v>
      </c>
      <c r="E573" s="58" t="s">
        <v>70</v>
      </c>
      <c r="F573" s="51" t="s">
        <v>60</v>
      </c>
      <c r="G573" s="51">
        <v>76</v>
      </c>
      <c r="H573" s="51" t="str">
        <f>VLOOKUP(F573,'[1]Данные план (Задание 3)'!$I$5:$J$1297,2,FALSE)</f>
        <v>Армения</v>
      </c>
    </row>
    <row r="574" spans="1:8" x14ac:dyDescent="0.3">
      <c r="A574" s="99" t="s">
        <v>17</v>
      </c>
      <c r="B574" s="117">
        <v>44228</v>
      </c>
      <c r="C574" s="97">
        <v>44236</v>
      </c>
      <c r="D574" s="58" t="s">
        <v>107</v>
      </c>
      <c r="E574" s="58" t="s">
        <v>70</v>
      </c>
      <c r="F574" s="51" t="s">
        <v>78</v>
      </c>
      <c r="G574" s="51">
        <v>132</v>
      </c>
      <c r="H574" s="51" t="str">
        <f>VLOOKUP(F574,'[1]Данные план (Задание 3)'!$I$5:$J$1297,2,FALSE)</f>
        <v>Россия</v>
      </c>
    </row>
    <row r="575" spans="1:8" x14ac:dyDescent="0.3">
      <c r="A575" s="99" t="s">
        <v>17</v>
      </c>
      <c r="B575" s="117">
        <v>44228</v>
      </c>
      <c r="C575" s="97">
        <v>44236</v>
      </c>
      <c r="D575" s="58" t="s">
        <v>110</v>
      </c>
      <c r="E575" s="58" t="s">
        <v>49</v>
      </c>
      <c r="F575" s="51" t="s">
        <v>53</v>
      </c>
      <c r="G575" s="51">
        <v>175</v>
      </c>
      <c r="H575" s="51" t="str">
        <f>VLOOKUP(F575,'[1]Данные план (Задание 3)'!$I$5:$J$1297,2,FALSE)</f>
        <v>Россия</v>
      </c>
    </row>
    <row r="576" spans="1:8" x14ac:dyDescent="0.3">
      <c r="A576" s="99" t="s">
        <v>17</v>
      </c>
      <c r="B576" s="117">
        <v>44228</v>
      </c>
      <c r="C576" s="97">
        <v>44236</v>
      </c>
      <c r="D576" s="58" t="s">
        <v>48</v>
      </c>
      <c r="E576" s="58" t="s">
        <v>70</v>
      </c>
      <c r="F576" s="51" t="s">
        <v>62</v>
      </c>
      <c r="G576" s="51">
        <v>135</v>
      </c>
      <c r="H576" s="51" t="str">
        <f>VLOOKUP(F576,'[1]Данные план (Задание 3)'!$I$5:$J$1297,2,FALSE)</f>
        <v>Армения</v>
      </c>
    </row>
    <row r="577" spans="1:8" x14ac:dyDescent="0.3">
      <c r="A577" s="99" t="s">
        <v>17</v>
      </c>
      <c r="B577" s="117">
        <v>44228</v>
      </c>
      <c r="C577" s="97">
        <v>44236</v>
      </c>
      <c r="D577" s="58" t="s">
        <v>107</v>
      </c>
      <c r="E577" s="58" t="s">
        <v>49</v>
      </c>
      <c r="F577" s="51" t="s">
        <v>57</v>
      </c>
      <c r="G577" s="51">
        <v>87</v>
      </c>
      <c r="H577" s="51" t="str">
        <f>VLOOKUP(F577,'[1]Данные план (Задание 3)'!$I$5:$J$1297,2,FALSE)</f>
        <v>Россия</v>
      </c>
    </row>
    <row r="578" spans="1:8" x14ac:dyDescent="0.3">
      <c r="A578" s="99" t="s">
        <v>17</v>
      </c>
      <c r="B578" s="117">
        <v>44228</v>
      </c>
      <c r="C578" s="97">
        <v>44236</v>
      </c>
      <c r="D578" s="58" t="s">
        <v>108</v>
      </c>
      <c r="E578" s="58" t="s">
        <v>70</v>
      </c>
      <c r="F578" s="51" t="s">
        <v>52</v>
      </c>
      <c r="G578" s="51">
        <v>95</v>
      </c>
      <c r="H578" s="51" t="str">
        <f>VLOOKUP(F578,'[1]Данные план (Задание 3)'!$I$5:$J$1297,2,FALSE)</f>
        <v>Армения</v>
      </c>
    </row>
    <row r="579" spans="1:8" x14ac:dyDescent="0.3">
      <c r="A579" s="99" t="s">
        <v>17</v>
      </c>
      <c r="B579" s="117">
        <v>44228</v>
      </c>
      <c r="C579" s="97">
        <v>44236</v>
      </c>
      <c r="D579" s="58" t="s">
        <v>107</v>
      </c>
      <c r="E579" s="58" t="s">
        <v>80</v>
      </c>
      <c r="F579" s="51" t="s">
        <v>85</v>
      </c>
      <c r="G579" s="51">
        <v>155</v>
      </c>
      <c r="H579" s="51" t="str">
        <f>VLOOKUP(F579,'[1]Данные план (Задание 3)'!$I$5:$J$1297,2,FALSE)</f>
        <v>Ирландия</v>
      </c>
    </row>
    <row r="580" spans="1:8" x14ac:dyDescent="0.3">
      <c r="A580" s="99" t="s">
        <v>17</v>
      </c>
      <c r="B580" s="117">
        <v>44228</v>
      </c>
      <c r="C580" s="97">
        <v>44236</v>
      </c>
      <c r="D580" s="58" t="s">
        <v>108</v>
      </c>
      <c r="E580" s="58" t="s">
        <v>49</v>
      </c>
      <c r="F580" s="51" t="s">
        <v>61</v>
      </c>
      <c r="G580" s="51">
        <v>157</v>
      </c>
      <c r="H580" s="51" t="str">
        <f>VLOOKUP(F580,'[1]Данные план (Задание 3)'!$I$5:$J$1297,2,FALSE)</f>
        <v>Россия</v>
      </c>
    </row>
    <row r="581" spans="1:8" x14ac:dyDescent="0.3">
      <c r="A581" s="99" t="s">
        <v>17</v>
      </c>
      <c r="B581" s="117">
        <v>44228</v>
      </c>
      <c r="C581" s="97">
        <v>44236</v>
      </c>
      <c r="D581" s="58" t="s">
        <v>107</v>
      </c>
      <c r="E581" s="58" t="s">
        <v>80</v>
      </c>
      <c r="F581" s="51" t="s">
        <v>83</v>
      </c>
      <c r="G581" s="51">
        <v>74</v>
      </c>
      <c r="H581" s="51" t="str">
        <f>VLOOKUP(F581,'[1]Данные план (Задание 3)'!$I$5:$J$1297,2,FALSE)</f>
        <v>Шотландия</v>
      </c>
    </row>
    <row r="582" spans="1:8" x14ac:dyDescent="0.3">
      <c r="A582" s="99" t="s">
        <v>17</v>
      </c>
      <c r="B582" s="117">
        <v>44228</v>
      </c>
      <c r="C582" s="97">
        <v>44236</v>
      </c>
      <c r="D582" s="58" t="s">
        <v>48</v>
      </c>
      <c r="E582" s="58" t="s">
        <v>80</v>
      </c>
      <c r="F582" s="51" t="s">
        <v>85</v>
      </c>
      <c r="G582" s="51">
        <v>191</v>
      </c>
      <c r="H582" s="51" t="str">
        <f>VLOOKUP(F582,'[1]Данные план (Задание 3)'!$I$5:$J$1297,2,FALSE)</f>
        <v>Ирландия</v>
      </c>
    </row>
    <row r="583" spans="1:8" x14ac:dyDescent="0.3">
      <c r="A583" s="99" t="s">
        <v>17</v>
      </c>
      <c r="B583" s="117">
        <v>44228</v>
      </c>
      <c r="C583" s="97">
        <v>44236</v>
      </c>
      <c r="D583" s="58" t="s">
        <v>107</v>
      </c>
      <c r="E583" s="58" t="s">
        <v>80</v>
      </c>
      <c r="F583" s="51" t="s">
        <v>82</v>
      </c>
      <c r="G583" s="51">
        <v>167</v>
      </c>
      <c r="H583" s="51" t="str">
        <f>VLOOKUP(F583,'[1]Данные план (Задание 3)'!$I$5:$J$1297,2,FALSE)</f>
        <v>Шотландия</v>
      </c>
    </row>
    <row r="584" spans="1:8" x14ac:dyDescent="0.3">
      <c r="A584" s="99" t="s">
        <v>17</v>
      </c>
      <c r="B584" s="117">
        <v>44228</v>
      </c>
      <c r="C584" s="97">
        <v>44236</v>
      </c>
      <c r="D584" s="58" t="s">
        <v>108</v>
      </c>
      <c r="E584" s="58" t="s">
        <v>80</v>
      </c>
      <c r="F584" s="51" t="s">
        <v>93</v>
      </c>
      <c r="G584" s="51">
        <v>103</v>
      </c>
      <c r="H584" s="51" t="str">
        <f>VLOOKUP(F584,'[1]Данные план (Задание 3)'!$I$5:$J$1297,2,FALSE)</f>
        <v>США</v>
      </c>
    </row>
    <row r="585" spans="1:8" x14ac:dyDescent="0.3">
      <c r="A585" s="99" t="s">
        <v>17</v>
      </c>
      <c r="B585" s="117">
        <v>44228</v>
      </c>
      <c r="C585" s="97">
        <v>44236</v>
      </c>
      <c r="D585" s="58" t="s">
        <v>107</v>
      </c>
      <c r="E585" s="58" t="s">
        <v>95</v>
      </c>
      <c r="F585" s="51" t="s">
        <v>99</v>
      </c>
      <c r="G585" s="51">
        <v>1</v>
      </c>
      <c r="H585" s="51" t="str">
        <f>VLOOKUP(F585,'[1]Данные план (Задание 3)'!$I$5:$J$1297,2,FALSE)</f>
        <v>Голландия</v>
      </c>
    </row>
    <row r="586" spans="1:8" x14ac:dyDescent="0.3">
      <c r="A586" s="99" t="s">
        <v>17</v>
      </c>
      <c r="B586" s="117">
        <v>44228</v>
      </c>
      <c r="C586" s="97">
        <v>44236</v>
      </c>
      <c r="D586" s="58" t="s">
        <v>48</v>
      </c>
      <c r="E586" s="58" t="s">
        <v>70</v>
      </c>
      <c r="F586" s="51" t="s">
        <v>79</v>
      </c>
      <c r="G586" s="51">
        <v>178</v>
      </c>
      <c r="H586" s="51" t="str">
        <f>VLOOKUP(F586,'[1]Данные план (Задание 3)'!$I$5:$J$1297,2,FALSE)</f>
        <v>Россия</v>
      </c>
    </row>
    <row r="587" spans="1:8" x14ac:dyDescent="0.3">
      <c r="A587" s="99" t="s">
        <v>17</v>
      </c>
      <c r="B587" s="117">
        <v>44228</v>
      </c>
      <c r="C587" s="97">
        <v>44236</v>
      </c>
      <c r="D587" s="58" t="s">
        <v>107</v>
      </c>
      <c r="E587" s="58" t="s">
        <v>70</v>
      </c>
      <c r="F587" s="51" t="s">
        <v>62</v>
      </c>
      <c r="G587" s="51">
        <v>140</v>
      </c>
      <c r="H587" s="51" t="str">
        <f>VLOOKUP(F587,'[1]Данные план (Задание 3)'!$I$5:$J$1297,2,FALSE)</f>
        <v>Армения</v>
      </c>
    </row>
    <row r="588" spans="1:8" x14ac:dyDescent="0.3">
      <c r="A588" s="99" t="s">
        <v>17</v>
      </c>
      <c r="B588" s="117">
        <v>44228</v>
      </c>
      <c r="C588" s="97">
        <v>44236</v>
      </c>
      <c r="D588" s="58" t="s">
        <v>108</v>
      </c>
      <c r="E588" s="58" t="s">
        <v>80</v>
      </c>
      <c r="F588" s="51" t="s">
        <v>89</v>
      </c>
      <c r="G588" s="51">
        <v>78</v>
      </c>
      <c r="H588" s="51" t="str">
        <f>VLOOKUP(F588,'[1]Данные план (Задание 3)'!$I$5:$J$1297,2,FALSE)</f>
        <v>США</v>
      </c>
    </row>
    <row r="589" spans="1:8" x14ac:dyDescent="0.3">
      <c r="A589" s="99" t="s">
        <v>17</v>
      </c>
      <c r="B589" s="117">
        <v>44228</v>
      </c>
      <c r="C589" s="97">
        <v>44236</v>
      </c>
      <c r="D589" s="58" t="s">
        <v>108</v>
      </c>
      <c r="E589" s="58" t="s">
        <v>80</v>
      </c>
      <c r="F589" s="51" t="s">
        <v>93</v>
      </c>
      <c r="G589" s="51">
        <v>4</v>
      </c>
      <c r="H589" s="51" t="str">
        <f>VLOOKUP(F589,'[1]Данные план (Задание 3)'!$I$5:$J$1297,2,FALSE)</f>
        <v>США</v>
      </c>
    </row>
    <row r="590" spans="1:8" x14ac:dyDescent="0.3">
      <c r="A590" s="99" t="s">
        <v>17</v>
      </c>
      <c r="B590" s="117">
        <v>44228</v>
      </c>
      <c r="C590" s="97">
        <v>44237</v>
      </c>
      <c r="D590" s="58" t="s">
        <v>108</v>
      </c>
      <c r="E590" s="58" t="s">
        <v>70</v>
      </c>
      <c r="F590" s="51" t="s">
        <v>52</v>
      </c>
      <c r="G590" s="51">
        <v>59</v>
      </c>
      <c r="H590" s="51" t="str">
        <f>VLOOKUP(F590,'[1]Данные план (Задание 3)'!$I$5:$J$1297,2,FALSE)</f>
        <v>Армения</v>
      </c>
    </row>
    <row r="591" spans="1:8" x14ac:dyDescent="0.3">
      <c r="A591" s="99" t="s">
        <v>17</v>
      </c>
      <c r="B591" s="117">
        <v>44228</v>
      </c>
      <c r="C591" s="97">
        <v>44237</v>
      </c>
      <c r="D591" s="58" t="s">
        <v>48</v>
      </c>
      <c r="E591" s="58" t="s">
        <v>80</v>
      </c>
      <c r="F591" s="51" t="s">
        <v>91</v>
      </c>
      <c r="G591" s="51">
        <v>62</v>
      </c>
      <c r="H591" s="51" t="str">
        <f>VLOOKUP(F591,'[1]Данные план (Задание 3)'!$I$5:$J$1297,2,FALSE)</f>
        <v>США</v>
      </c>
    </row>
    <row r="592" spans="1:8" x14ac:dyDescent="0.3">
      <c r="A592" s="99" t="s">
        <v>17</v>
      </c>
      <c r="B592" s="117">
        <v>44228</v>
      </c>
      <c r="C592" s="97">
        <v>44237</v>
      </c>
      <c r="D592" s="58" t="s">
        <v>108</v>
      </c>
      <c r="E592" s="58" t="s">
        <v>49</v>
      </c>
      <c r="F592" s="51" t="s">
        <v>69</v>
      </c>
      <c r="G592" s="51">
        <v>41</v>
      </c>
      <c r="H592" s="51" t="str">
        <f>VLOOKUP(F592,'[1]Данные план (Задание 3)'!$I$5:$J$1297,2,FALSE)</f>
        <v>Украина</v>
      </c>
    </row>
    <row r="593" spans="1:8" x14ac:dyDescent="0.3">
      <c r="A593" s="99" t="s">
        <v>17</v>
      </c>
      <c r="B593" s="117">
        <v>44228</v>
      </c>
      <c r="C593" s="97">
        <v>44237</v>
      </c>
      <c r="D593" s="58" t="s">
        <v>110</v>
      </c>
      <c r="E593" s="58" t="s">
        <v>95</v>
      </c>
      <c r="F593" s="51" t="s">
        <v>97</v>
      </c>
      <c r="G593" s="51">
        <v>27</v>
      </c>
      <c r="H593" s="51" t="str">
        <f>VLOOKUP(F593,'[1]Данные план (Задание 3)'!$I$5:$J$1297,2,FALSE)</f>
        <v>Голландия</v>
      </c>
    </row>
    <row r="594" spans="1:8" x14ac:dyDescent="0.3">
      <c r="A594" s="99" t="s">
        <v>17</v>
      </c>
      <c r="B594" s="117">
        <v>44228</v>
      </c>
      <c r="C594" s="97">
        <v>44237</v>
      </c>
      <c r="D594" s="58" t="s">
        <v>110</v>
      </c>
      <c r="E594" s="58" t="s">
        <v>49</v>
      </c>
      <c r="F594" s="51" t="s">
        <v>68</v>
      </c>
      <c r="G594" s="51">
        <v>197</v>
      </c>
      <c r="H594" s="51" t="str">
        <f>VLOOKUP(F594,'[1]Данные план (Задание 3)'!$I$5:$J$1297,2,FALSE)</f>
        <v>Украина</v>
      </c>
    </row>
    <row r="595" spans="1:8" x14ac:dyDescent="0.3">
      <c r="A595" s="99" t="s">
        <v>17</v>
      </c>
      <c r="B595" s="117">
        <v>44228</v>
      </c>
      <c r="C595" s="97">
        <v>44237</v>
      </c>
      <c r="D595" s="58" t="s">
        <v>107</v>
      </c>
      <c r="E595" s="58" t="s">
        <v>49</v>
      </c>
      <c r="F595" s="51" t="s">
        <v>63</v>
      </c>
      <c r="G595" s="51">
        <v>5</v>
      </c>
      <c r="H595" s="51" t="str">
        <f>VLOOKUP(F595,'[1]Данные план (Задание 3)'!$I$5:$J$1297,2,FALSE)</f>
        <v>Швеция</v>
      </c>
    </row>
    <row r="596" spans="1:8" x14ac:dyDescent="0.3">
      <c r="A596" s="99" t="s">
        <v>17</v>
      </c>
      <c r="B596" s="117">
        <v>44228</v>
      </c>
      <c r="C596" s="97">
        <v>44237</v>
      </c>
      <c r="D596" s="58" t="s">
        <v>107</v>
      </c>
      <c r="E596" s="58" t="s">
        <v>70</v>
      </c>
      <c r="F596" s="51" t="s">
        <v>60</v>
      </c>
      <c r="G596" s="51">
        <v>135</v>
      </c>
      <c r="H596" s="51" t="str">
        <f>VLOOKUP(F596,'[1]Данные план (Задание 3)'!$I$5:$J$1297,2,FALSE)</f>
        <v>Армения</v>
      </c>
    </row>
    <row r="597" spans="1:8" x14ac:dyDescent="0.3">
      <c r="A597" s="99" t="s">
        <v>17</v>
      </c>
      <c r="B597" s="117">
        <v>44228</v>
      </c>
      <c r="C597" s="97">
        <v>44237</v>
      </c>
      <c r="D597" s="58" t="s">
        <v>48</v>
      </c>
      <c r="E597" s="58" t="s">
        <v>49</v>
      </c>
      <c r="F597" s="51" t="s">
        <v>153</v>
      </c>
      <c r="G597" s="51">
        <v>166</v>
      </c>
      <c r="H597" s="51" t="str">
        <f>VLOOKUP(F597,'[1]Данные план (Задание 3)'!$I$5:$J$1297,2,FALSE)</f>
        <v>Швеция</v>
      </c>
    </row>
    <row r="598" spans="1:8" x14ac:dyDescent="0.3">
      <c r="A598" s="99" t="s">
        <v>17</v>
      </c>
      <c r="B598" s="117">
        <v>44228</v>
      </c>
      <c r="C598" s="97">
        <v>44237</v>
      </c>
      <c r="D598" s="58" t="s">
        <v>48</v>
      </c>
      <c r="E598" s="58" t="s">
        <v>49</v>
      </c>
      <c r="F598" s="51" t="s">
        <v>57</v>
      </c>
      <c r="G598" s="51">
        <v>39</v>
      </c>
      <c r="H598" s="51" t="str">
        <f>VLOOKUP(F598,'[1]Данные план (Задание 3)'!$I$5:$J$1297,2,FALSE)</f>
        <v>Россия</v>
      </c>
    </row>
    <row r="599" spans="1:8" x14ac:dyDescent="0.3">
      <c r="A599" s="99" t="s">
        <v>17</v>
      </c>
      <c r="B599" s="117">
        <v>44228</v>
      </c>
      <c r="C599" s="97">
        <v>44237</v>
      </c>
      <c r="D599" s="58" t="s">
        <v>108</v>
      </c>
      <c r="E599" s="58" t="s">
        <v>70</v>
      </c>
      <c r="F599" s="51" t="s">
        <v>77</v>
      </c>
      <c r="G599" s="51">
        <v>189</v>
      </c>
      <c r="H599" s="51" t="str">
        <f>VLOOKUP(F599,'[1]Данные план (Задание 3)'!$I$5:$J$1297,2,FALSE)</f>
        <v>Россия</v>
      </c>
    </row>
    <row r="600" spans="1:8" x14ac:dyDescent="0.3">
      <c r="A600" s="99" t="s">
        <v>17</v>
      </c>
      <c r="B600" s="117">
        <v>44228</v>
      </c>
      <c r="C600" s="97">
        <v>44237</v>
      </c>
      <c r="D600" s="58" t="s">
        <v>110</v>
      </c>
      <c r="E600" s="58" t="s">
        <v>49</v>
      </c>
      <c r="F600" s="51" t="s">
        <v>53</v>
      </c>
      <c r="G600" s="51">
        <v>112</v>
      </c>
      <c r="H600" s="51" t="str">
        <f>VLOOKUP(F600,'[1]Данные план (Задание 3)'!$I$5:$J$1297,2,FALSE)</f>
        <v>Россия</v>
      </c>
    </row>
    <row r="601" spans="1:8" x14ac:dyDescent="0.3">
      <c r="A601" s="99" t="s">
        <v>17</v>
      </c>
      <c r="B601" s="117">
        <v>44228</v>
      </c>
      <c r="C601" s="97">
        <v>44237</v>
      </c>
      <c r="D601" s="58" t="s">
        <v>48</v>
      </c>
      <c r="E601" s="58" t="s">
        <v>70</v>
      </c>
      <c r="F601" s="51" t="s">
        <v>56</v>
      </c>
      <c r="G601" s="51">
        <v>107</v>
      </c>
      <c r="H601" s="51" t="str">
        <f>VLOOKUP(F601,'[1]Данные план (Задание 3)'!$I$5:$J$1297,2,FALSE)</f>
        <v>Армения</v>
      </c>
    </row>
    <row r="602" spans="1:8" x14ac:dyDescent="0.3">
      <c r="A602" s="99" t="s">
        <v>17</v>
      </c>
      <c r="B602" s="117">
        <v>44228</v>
      </c>
      <c r="C602" s="97">
        <v>44238</v>
      </c>
      <c r="D602" s="58" t="s">
        <v>110</v>
      </c>
      <c r="E602" s="58" t="s">
        <v>95</v>
      </c>
      <c r="F602" s="51" t="s">
        <v>104</v>
      </c>
      <c r="G602" s="51">
        <v>31</v>
      </c>
      <c r="H602" s="51" t="str">
        <f>VLOOKUP(F602,'[1]Данные план (Задание 3)'!$I$5:$J$1297,2,FALSE)</f>
        <v>Италия</v>
      </c>
    </row>
    <row r="603" spans="1:8" x14ac:dyDescent="0.3">
      <c r="A603" s="99" t="s">
        <v>17</v>
      </c>
      <c r="B603" s="117">
        <v>44228</v>
      </c>
      <c r="C603" s="97">
        <v>44238</v>
      </c>
      <c r="D603" s="58" t="s">
        <v>48</v>
      </c>
      <c r="E603" s="58" t="s">
        <v>80</v>
      </c>
      <c r="F603" s="51" t="s">
        <v>82</v>
      </c>
      <c r="G603" s="51">
        <v>196</v>
      </c>
      <c r="H603" s="51" t="str">
        <f>VLOOKUP(F603,'[1]Данные план (Задание 3)'!$I$5:$J$1297,2,FALSE)</f>
        <v>Шотландия</v>
      </c>
    </row>
    <row r="604" spans="1:8" x14ac:dyDescent="0.3">
      <c r="A604" s="99" t="s">
        <v>17</v>
      </c>
      <c r="B604" s="117">
        <v>44228</v>
      </c>
      <c r="C604" s="97">
        <v>44238</v>
      </c>
      <c r="D604" s="58" t="s">
        <v>107</v>
      </c>
      <c r="E604" s="58" t="s">
        <v>49</v>
      </c>
      <c r="F604" s="51" t="s">
        <v>61</v>
      </c>
      <c r="G604" s="51">
        <v>150</v>
      </c>
      <c r="H604" s="51" t="str">
        <f>VLOOKUP(F604,'[1]Данные план (Задание 3)'!$I$5:$J$1297,2,FALSE)</f>
        <v>Россия</v>
      </c>
    </row>
    <row r="605" spans="1:8" x14ac:dyDescent="0.3">
      <c r="A605" s="99" t="s">
        <v>17</v>
      </c>
      <c r="B605" s="117">
        <v>44228</v>
      </c>
      <c r="C605" s="97">
        <v>44238</v>
      </c>
      <c r="D605" s="58" t="s">
        <v>107</v>
      </c>
      <c r="E605" s="58" t="s">
        <v>95</v>
      </c>
      <c r="F605" s="51" t="s">
        <v>104</v>
      </c>
      <c r="G605" s="51">
        <v>191</v>
      </c>
      <c r="H605" s="51" t="str">
        <f>VLOOKUP(F605,'[1]Данные план (Задание 3)'!$I$5:$J$1297,2,FALSE)</f>
        <v>Италия</v>
      </c>
    </row>
    <row r="606" spans="1:8" x14ac:dyDescent="0.3">
      <c r="A606" s="99" t="s">
        <v>17</v>
      </c>
      <c r="B606" s="117">
        <v>44228</v>
      </c>
      <c r="C606" s="97">
        <v>44238</v>
      </c>
      <c r="D606" s="58" t="s">
        <v>110</v>
      </c>
      <c r="E606" s="58" t="s">
        <v>95</v>
      </c>
      <c r="F606" s="51" t="s">
        <v>101</v>
      </c>
      <c r="G606" s="51">
        <v>182</v>
      </c>
      <c r="H606" s="51" t="str">
        <f>VLOOKUP(F606,'[1]Данные план (Задание 3)'!$I$5:$J$1297,2,FALSE)</f>
        <v>Великобритания</v>
      </c>
    </row>
    <row r="607" spans="1:8" x14ac:dyDescent="0.3">
      <c r="A607" s="99" t="s">
        <v>17</v>
      </c>
      <c r="B607" s="117">
        <v>44228</v>
      </c>
      <c r="C607" s="97">
        <v>44238</v>
      </c>
      <c r="D607" s="58" t="s">
        <v>110</v>
      </c>
      <c r="E607" s="58" t="s">
        <v>80</v>
      </c>
      <c r="F607" s="51" t="s">
        <v>93</v>
      </c>
      <c r="G607" s="51">
        <v>94</v>
      </c>
      <c r="H607" s="51" t="str">
        <f>VLOOKUP(F607,'[1]Данные план (Задание 3)'!$I$5:$J$1297,2,FALSE)</f>
        <v>США</v>
      </c>
    </row>
    <row r="608" spans="1:8" x14ac:dyDescent="0.3">
      <c r="A608" s="99" t="s">
        <v>17</v>
      </c>
      <c r="B608" s="117">
        <v>44228</v>
      </c>
      <c r="C608" s="97">
        <v>44238</v>
      </c>
      <c r="D608" s="58" t="s">
        <v>107</v>
      </c>
      <c r="E608" s="58" t="s">
        <v>95</v>
      </c>
      <c r="F608" s="51" t="s">
        <v>105</v>
      </c>
      <c r="G608" s="51">
        <v>80</v>
      </c>
      <c r="H608" s="51" t="str">
        <f>VLOOKUP(F608,'[1]Данные план (Задание 3)'!$I$5:$J$1297,2,FALSE)</f>
        <v>Италия</v>
      </c>
    </row>
    <row r="609" spans="1:8" x14ac:dyDescent="0.3">
      <c r="A609" s="99" t="s">
        <v>17</v>
      </c>
      <c r="B609" s="117">
        <v>44228</v>
      </c>
      <c r="C609" s="97">
        <v>44238</v>
      </c>
      <c r="D609" s="58" t="s">
        <v>108</v>
      </c>
      <c r="E609" s="58" t="s">
        <v>95</v>
      </c>
      <c r="F609" s="51" t="s">
        <v>103</v>
      </c>
      <c r="G609" s="51">
        <v>185</v>
      </c>
      <c r="H609" s="51" t="str">
        <f>VLOOKUP(F609,'[1]Данные план (Задание 3)'!$I$5:$J$1297,2,FALSE)</f>
        <v>Италия</v>
      </c>
    </row>
    <row r="610" spans="1:8" x14ac:dyDescent="0.3">
      <c r="A610" s="99" t="s">
        <v>17</v>
      </c>
      <c r="B610" s="117">
        <v>44228</v>
      </c>
      <c r="C610" s="97">
        <v>44238</v>
      </c>
      <c r="D610" s="58" t="s">
        <v>107</v>
      </c>
      <c r="E610" s="58" t="s">
        <v>80</v>
      </c>
      <c r="F610" s="51" t="s">
        <v>88</v>
      </c>
      <c r="G610" s="51">
        <v>92</v>
      </c>
      <c r="H610" s="51" t="str">
        <f>VLOOKUP(F610,'[1]Данные план (Задание 3)'!$I$5:$J$1297,2,FALSE)</f>
        <v>Ирландия</v>
      </c>
    </row>
    <row r="611" spans="1:8" x14ac:dyDescent="0.3">
      <c r="A611" s="99" t="s">
        <v>17</v>
      </c>
      <c r="B611" s="117">
        <v>44228</v>
      </c>
      <c r="C611" s="97">
        <v>44238</v>
      </c>
      <c r="D611" s="58" t="s">
        <v>110</v>
      </c>
      <c r="E611" s="58" t="s">
        <v>70</v>
      </c>
      <c r="F611" s="51" t="s">
        <v>56</v>
      </c>
      <c r="G611" s="51">
        <v>175</v>
      </c>
      <c r="H611" s="51" t="str">
        <f>VLOOKUP(F611,'[1]Данные план (Задание 3)'!$I$5:$J$1297,2,FALSE)</f>
        <v>Армения</v>
      </c>
    </row>
    <row r="612" spans="1:8" x14ac:dyDescent="0.3">
      <c r="A612" s="99" t="s">
        <v>17</v>
      </c>
      <c r="B612" s="117">
        <v>44228</v>
      </c>
      <c r="C612" s="97">
        <v>44238</v>
      </c>
      <c r="D612" s="58" t="s">
        <v>48</v>
      </c>
      <c r="E612" s="58" t="s">
        <v>80</v>
      </c>
      <c r="F612" s="51" t="s">
        <v>87</v>
      </c>
      <c r="G612" s="51">
        <v>191</v>
      </c>
      <c r="H612" s="51" t="str">
        <f>VLOOKUP(F612,'[1]Данные план (Задание 3)'!$I$5:$J$1297,2,FALSE)</f>
        <v>Ирландия</v>
      </c>
    </row>
    <row r="613" spans="1:8" x14ac:dyDescent="0.3">
      <c r="A613" s="99" t="s">
        <v>17</v>
      </c>
      <c r="B613" s="117">
        <v>44228</v>
      </c>
      <c r="C613" s="97">
        <v>44239</v>
      </c>
      <c r="D613" s="58" t="s">
        <v>110</v>
      </c>
      <c r="E613" s="58" t="s">
        <v>95</v>
      </c>
      <c r="F613" s="51" t="s">
        <v>102</v>
      </c>
      <c r="G613" s="51">
        <v>115</v>
      </c>
      <c r="H613" s="51" t="str">
        <f>VLOOKUP(F613,'[1]Данные план (Задание 3)'!$I$5:$J$1297,2,FALSE)</f>
        <v>Великобритания</v>
      </c>
    </row>
    <row r="614" spans="1:8" x14ac:dyDescent="0.3">
      <c r="A614" s="99" t="s">
        <v>17</v>
      </c>
      <c r="B614" s="117">
        <v>44228</v>
      </c>
      <c r="C614" s="97">
        <v>44239</v>
      </c>
      <c r="D614" s="58" t="s">
        <v>108</v>
      </c>
      <c r="E614" s="58" t="s">
        <v>70</v>
      </c>
      <c r="F614" s="51" t="s">
        <v>78</v>
      </c>
      <c r="G614" s="51">
        <v>122</v>
      </c>
      <c r="H614" s="51" t="str">
        <f>VLOOKUP(F614,'[1]Данные план (Задание 3)'!$I$5:$J$1297,2,FALSE)</f>
        <v>Россия</v>
      </c>
    </row>
    <row r="615" spans="1:8" x14ac:dyDescent="0.3">
      <c r="A615" s="99" t="s">
        <v>17</v>
      </c>
      <c r="B615" s="117">
        <v>44228</v>
      </c>
      <c r="C615" s="97">
        <v>44239</v>
      </c>
      <c r="D615" s="58" t="s">
        <v>108</v>
      </c>
      <c r="E615" s="58" t="s">
        <v>95</v>
      </c>
      <c r="F615" s="51" t="s">
        <v>100</v>
      </c>
      <c r="G615" s="51">
        <v>189</v>
      </c>
      <c r="H615" s="51" t="str">
        <f>VLOOKUP(F615,'[1]Данные план (Задание 3)'!$I$5:$J$1297,2,FALSE)</f>
        <v>Голландия</v>
      </c>
    </row>
    <row r="616" spans="1:8" x14ac:dyDescent="0.3">
      <c r="A616" s="99" t="s">
        <v>17</v>
      </c>
      <c r="B616" s="117">
        <v>44228</v>
      </c>
      <c r="C616" s="97">
        <v>44239</v>
      </c>
      <c r="D616" s="58" t="s">
        <v>108</v>
      </c>
      <c r="E616" s="58" t="s">
        <v>80</v>
      </c>
      <c r="F616" s="51" t="s">
        <v>90</v>
      </c>
      <c r="G616" s="51">
        <v>46</v>
      </c>
      <c r="H616" s="51" t="str">
        <f>VLOOKUP(F616,'[1]Данные план (Задание 3)'!$I$5:$J$1297,2,FALSE)</f>
        <v>США</v>
      </c>
    </row>
    <row r="617" spans="1:8" x14ac:dyDescent="0.3">
      <c r="A617" s="99" t="s">
        <v>17</v>
      </c>
      <c r="B617" s="117">
        <v>44228</v>
      </c>
      <c r="C617" s="97">
        <v>44239</v>
      </c>
      <c r="D617" s="58" t="s">
        <v>107</v>
      </c>
      <c r="E617" s="58" t="s">
        <v>80</v>
      </c>
      <c r="F617" s="51" t="s">
        <v>89</v>
      </c>
      <c r="G617" s="51">
        <v>156</v>
      </c>
      <c r="H617" s="51" t="str">
        <f>VLOOKUP(F617,'[1]Данные план (Задание 3)'!$I$5:$J$1297,2,FALSE)</f>
        <v>США</v>
      </c>
    </row>
    <row r="618" spans="1:8" x14ac:dyDescent="0.3">
      <c r="A618" s="99" t="s">
        <v>17</v>
      </c>
      <c r="B618" s="117">
        <v>44228</v>
      </c>
      <c r="C618" s="97">
        <v>44239</v>
      </c>
      <c r="D618" s="58" t="s">
        <v>110</v>
      </c>
      <c r="E618" s="58" t="s">
        <v>49</v>
      </c>
      <c r="F618" s="51" t="s">
        <v>57</v>
      </c>
      <c r="G618" s="51">
        <v>92</v>
      </c>
      <c r="H618" s="51" t="str">
        <f>VLOOKUP(F618,'[1]Данные план (Задание 3)'!$I$5:$J$1297,2,FALSE)</f>
        <v>Россия</v>
      </c>
    </row>
    <row r="619" spans="1:8" x14ac:dyDescent="0.3">
      <c r="A619" s="99" t="s">
        <v>17</v>
      </c>
      <c r="B619" s="117">
        <v>44228</v>
      </c>
      <c r="C619" s="97">
        <v>44239</v>
      </c>
      <c r="D619" s="58" t="s">
        <v>108</v>
      </c>
      <c r="E619" s="58" t="s">
        <v>49</v>
      </c>
      <c r="F619" s="51" t="s">
        <v>67</v>
      </c>
      <c r="G619" s="51">
        <v>52</v>
      </c>
      <c r="H619" s="51" t="str">
        <f>VLOOKUP(F619,'[1]Данные план (Задание 3)'!$I$5:$J$1297,2,FALSE)</f>
        <v>Украина</v>
      </c>
    </row>
    <row r="620" spans="1:8" x14ac:dyDescent="0.3">
      <c r="A620" s="99" t="s">
        <v>17</v>
      </c>
      <c r="B620" s="117">
        <v>44228</v>
      </c>
      <c r="C620" s="97">
        <v>44239</v>
      </c>
      <c r="D620" s="58" t="s">
        <v>107</v>
      </c>
      <c r="E620" s="58" t="s">
        <v>80</v>
      </c>
      <c r="F620" s="51" t="s">
        <v>87</v>
      </c>
      <c r="G620" s="51">
        <v>78</v>
      </c>
      <c r="H620" s="51" t="str">
        <f>VLOOKUP(F620,'[1]Данные план (Задание 3)'!$I$5:$J$1297,2,FALSE)</f>
        <v>Ирландия</v>
      </c>
    </row>
    <row r="621" spans="1:8" x14ac:dyDescent="0.3">
      <c r="A621" s="99" t="s">
        <v>17</v>
      </c>
      <c r="B621" s="117">
        <v>44228</v>
      </c>
      <c r="C621" s="97">
        <v>44239</v>
      </c>
      <c r="D621" s="58" t="s">
        <v>110</v>
      </c>
      <c r="E621" s="58" t="s">
        <v>80</v>
      </c>
      <c r="F621" s="51" t="s">
        <v>87</v>
      </c>
      <c r="G621" s="51">
        <v>134</v>
      </c>
      <c r="H621" s="51" t="str">
        <f>VLOOKUP(F621,'[1]Данные план (Задание 3)'!$I$5:$J$1297,2,FALSE)</f>
        <v>Ирландия</v>
      </c>
    </row>
    <row r="622" spans="1:8" x14ac:dyDescent="0.3">
      <c r="A622" s="99" t="s">
        <v>17</v>
      </c>
      <c r="B622" s="117">
        <v>44228</v>
      </c>
      <c r="C622" s="97">
        <v>44239</v>
      </c>
      <c r="D622" s="58" t="s">
        <v>108</v>
      </c>
      <c r="E622" s="58" t="s">
        <v>95</v>
      </c>
      <c r="F622" s="51" t="s">
        <v>103</v>
      </c>
      <c r="G622" s="51">
        <v>6</v>
      </c>
      <c r="H622" s="51" t="str">
        <f>VLOOKUP(F622,'[1]Данные план (Задание 3)'!$I$5:$J$1297,2,FALSE)</f>
        <v>Италия</v>
      </c>
    </row>
    <row r="623" spans="1:8" x14ac:dyDescent="0.3">
      <c r="A623" s="99" t="s">
        <v>17</v>
      </c>
      <c r="B623" s="117">
        <v>44228</v>
      </c>
      <c r="C623" s="97">
        <v>44239</v>
      </c>
      <c r="D623" s="58" t="s">
        <v>107</v>
      </c>
      <c r="E623" s="58" t="s">
        <v>70</v>
      </c>
      <c r="F623" s="51" t="s">
        <v>76</v>
      </c>
      <c r="G623" s="51">
        <v>7</v>
      </c>
      <c r="H623" s="51" t="str">
        <f>VLOOKUP(F623,'[1]Данные план (Задание 3)'!$I$5:$J$1297,2,FALSE)</f>
        <v>Россия</v>
      </c>
    </row>
    <row r="624" spans="1:8" x14ac:dyDescent="0.3">
      <c r="A624" s="99" t="s">
        <v>17</v>
      </c>
      <c r="B624" s="117">
        <v>44228</v>
      </c>
      <c r="C624" s="97">
        <v>44239</v>
      </c>
      <c r="D624" s="58" t="s">
        <v>107</v>
      </c>
      <c r="E624" s="58" t="s">
        <v>80</v>
      </c>
      <c r="F624" s="51" t="s">
        <v>81</v>
      </c>
      <c r="G624" s="51">
        <v>43</v>
      </c>
      <c r="H624" s="51" t="str">
        <f>VLOOKUP(F624,'[1]Данные план (Задание 3)'!$I$5:$J$1297,2,FALSE)</f>
        <v>Шотландия</v>
      </c>
    </row>
    <row r="625" spans="1:8" x14ac:dyDescent="0.3">
      <c r="A625" s="99" t="s">
        <v>17</v>
      </c>
      <c r="B625" s="117">
        <v>44228</v>
      </c>
      <c r="C625" s="97">
        <v>44239</v>
      </c>
      <c r="D625" s="58" t="s">
        <v>110</v>
      </c>
      <c r="E625" s="58" t="s">
        <v>70</v>
      </c>
      <c r="F625" s="51" t="s">
        <v>56</v>
      </c>
      <c r="G625" s="51">
        <v>7</v>
      </c>
      <c r="H625" s="51" t="str">
        <f>VLOOKUP(F625,'[1]Данные план (Задание 3)'!$I$5:$J$1297,2,FALSE)</f>
        <v>Армения</v>
      </c>
    </row>
    <row r="626" spans="1:8" x14ac:dyDescent="0.3">
      <c r="A626" s="99" t="s">
        <v>17</v>
      </c>
      <c r="B626" s="117">
        <v>44228</v>
      </c>
      <c r="C626" s="97">
        <v>44239</v>
      </c>
      <c r="D626" s="58" t="s">
        <v>107</v>
      </c>
      <c r="E626" s="58" t="s">
        <v>95</v>
      </c>
      <c r="F626" s="51" t="s">
        <v>100</v>
      </c>
      <c r="G626" s="51">
        <v>187</v>
      </c>
      <c r="H626" s="51" t="str">
        <f>VLOOKUP(F626,'[1]Данные план (Задание 3)'!$I$5:$J$1297,2,FALSE)</f>
        <v>Голландия</v>
      </c>
    </row>
    <row r="627" spans="1:8" x14ac:dyDescent="0.3">
      <c r="A627" s="99" t="s">
        <v>17</v>
      </c>
      <c r="B627" s="117">
        <v>44228</v>
      </c>
      <c r="C627" s="97">
        <v>44239</v>
      </c>
      <c r="D627" s="58" t="s">
        <v>107</v>
      </c>
      <c r="E627" s="58" t="s">
        <v>70</v>
      </c>
      <c r="F627" s="51" t="s">
        <v>60</v>
      </c>
      <c r="G627" s="51">
        <v>182</v>
      </c>
      <c r="H627" s="51" t="str">
        <f>VLOOKUP(F627,'[1]Данные план (Задание 3)'!$I$5:$J$1297,2,FALSE)</f>
        <v>Армения</v>
      </c>
    </row>
    <row r="628" spans="1:8" x14ac:dyDescent="0.3">
      <c r="A628" s="99" t="s">
        <v>17</v>
      </c>
      <c r="B628" s="117">
        <v>44228</v>
      </c>
      <c r="C628" s="97">
        <v>44239</v>
      </c>
      <c r="D628" s="58" t="s">
        <v>110</v>
      </c>
      <c r="E628" s="58" t="s">
        <v>49</v>
      </c>
      <c r="F628" s="51" t="s">
        <v>68</v>
      </c>
      <c r="G628" s="51">
        <v>78</v>
      </c>
      <c r="H628" s="51" t="str">
        <f>VLOOKUP(F628,'[1]Данные план (Задание 3)'!$I$5:$J$1297,2,FALSE)</f>
        <v>Украина</v>
      </c>
    </row>
    <row r="629" spans="1:8" x14ac:dyDescent="0.3">
      <c r="A629" s="99" t="s">
        <v>17</v>
      </c>
      <c r="B629" s="117">
        <v>44228</v>
      </c>
      <c r="C629" s="97">
        <v>44239</v>
      </c>
      <c r="D629" s="58" t="s">
        <v>110</v>
      </c>
      <c r="E629" s="58" t="s">
        <v>80</v>
      </c>
      <c r="F629" s="51" t="s">
        <v>88</v>
      </c>
      <c r="G629" s="51">
        <v>71</v>
      </c>
      <c r="H629" s="51" t="str">
        <f>VLOOKUP(F629,'[1]Данные план (Задание 3)'!$I$5:$J$1297,2,FALSE)</f>
        <v>Ирландия</v>
      </c>
    </row>
    <row r="630" spans="1:8" x14ac:dyDescent="0.3">
      <c r="A630" s="99" t="s">
        <v>17</v>
      </c>
      <c r="B630" s="117">
        <v>44228</v>
      </c>
      <c r="C630" s="97">
        <v>44239</v>
      </c>
      <c r="D630" s="58" t="s">
        <v>48</v>
      </c>
      <c r="E630" s="58" t="s">
        <v>49</v>
      </c>
      <c r="F630" s="51" t="s">
        <v>65</v>
      </c>
      <c r="G630" s="51">
        <v>20</v>
      </c>
      <c r="H630" s="51" t="str">
        <f>VLOOKUP(F630,'[1]Данные план (Задание 3)'!$I$5:$J$1297,2,FALSE)</f>
        <v>Украина</v>
      </c>
    </row>
    <row r="631" spans="1:8" x14ac:dyDescent="0.3">
      <c r="A631" s="99" t="s">
        <v>17</v>
      </c>
      <c r="B631" s="117">
        <v>44228</v>
      </c>
      <c r="C631" s="97">
        <v>44240</v>
      </c>
      <c r="D631" s="58" t="s">
        <v>110</v>
      </c>
      <c r="E631" s="58" t="s">
        <v>70</v>
      </c>
      <c r="F631" s="51" t="s">
        <v>79</v>
      </c>
      <c r="G631" s="51">
        <v>163</v>
      </c>
      <c r="H631" s="51" t="str">
        <f>VLOOKUP(F631,'[1]Данные план (Задание 3)'!$I$5:$J$1297,2,FALSE)</f>
        <v>Россия</v>
      </c>
    </row>
    <row r="632" spans="1:8" x14ac:dyDescent="0.3">
      <c r="A632" s="99" t="s">
        <v>17</v>
      </c>
      <c r="B632" s="117">
        <v>44228</v>
      </c>
      <c r="C632" s="97">
        <v>44240</v>
      </c>
      <c r="D632" s="58" t="s">
        <v>48</v>
      </c>
      <c r="E632" s="58" t="s">
        <v>49</v>
      </c>
      <c r="F632" s="51" t="s">
        <v>68</v>
      </c>
      <c r="G632" s="51">
        <v>137</v>
      </c>
      <c r="H632" s="51" t="str">
        <f>VLOOKUP(F632,'[1]Данные план (Задание 3)'!$I$5:$J$1297,2,FALSE)</f>
        <v>Украина</v>
      </c>
    </row>
    <row r="633" spans="1:8" x14ac:dyDescent="0.3">
      <c r="A633" s="99" t="s">
        <v>17</v>
      </c>
      <c r="B633" s="117">
        <v>44228</v>
      </c>
      <c r="C633" s="97">
        <v>44240</v>
      </c>
      <c r="D633" s="58" t="s">
        <v>108</v>
      </c>
      <c r="E633" s="58" t="s">
        <v>70</v>
      </c>
      <c r="F633" s="51" t="s">
        <v>52</v>
      </c>
      <c r="G633" s="51">
        <v>177</v>
      </c>
      <c r="H633" s="51" t="str">
        <f>VLOOKUP(F633,'[1]Данные план (Задание 3)'!$I$5:$J$1297,2,FALSE)</f>
        <v>Армения</v>
      </c>
    </row>
    <row r="634" spans="1:8" x14ac:dyDescent="0.3">
      <c r="A634" s="99" t="s">
        <v>17</v>
      </c>
      <c r="B634" s="117">
        <v>44228</v>
      </c>
      <c r="C634" s="97">
        <v>44240</v>
      </c>
      <c r="D634" s="58" t="s">
        <v>108</v>
      </c>
      <c r="E634" s="58" t="s">
        <v>95</v>
      </c>
      <c r="F634" s="51" t="s">
        <v>99</v>
      </c>
      <c r="G634" s="51">
        <v>80</v>
      </c>
      <c r="H634" s="51" t="str">
        <f>VLOOKUP(F634,'[1]Данные план (Задание 3)'!$I$5:$J$1297,2,FALSE)</f>
        <v>Голландия</v>
      </c>
    </row>
    <row r="635" spans="1:8" x14ac:dyDescent="0.3">
      <c r="A635" s="99" t="s">
        <v>17</v>
      </c>
      <c r="B635" s="117">
        <v>44228</v>
      </c>
      <c r="C635" s="97">
        <v>44240</v>
      </c>
      <c r="D635" s="58" t="s">
        <v>107</v>
      </c>
      <c r="E635" s="58" t="s">
        <v>80</v>
      </c>
      <c r="F635" s="51" t="s">
        <v>83</v>
      </c>
      <c r="G635" s="51">
        <v>129</v>
      </c>
      <c r="H635" s="51" t="str">
        <f>VLOOKUP(F635,'[1]Данные план (Задание 3)'!$I$5:$J$1297,2,FALSE)</f>
        <v>Шотландия</v>
      </c>
    </row>
    <row r="636" spans="1:8" x14ac:dyDescent="0.3">
      <c r="A636" s="99" t="s">
        <v>17</v>
      </c>
      <c r="B636" s="117">
        <v>44228</v>
      </c>
      <c r="C636" s="97">
        <v>44240</v>
      </c>
      <c r="D636" s="58" t="s">
        <v>48</v>
      </c>
      <c r="E636" s="58" t="s">
        <v>70</v>
      </c>
      <c r="F636" s="51" t="s">
        <v>77</v>
      </c>
      <c r="G636" s="51">
        <v>46</v>
      </c>
      <c r="H636" s="51" t="str">
        <f>VLOOKUP(F636,'[1]Данные план (Задание 3)'!$I$5:$J$1297,2,FALSE)</f>
        <v>Россия</v>
      </c>
    </row>
    <row r="637" spans="1:8" x14ac:dyDescent="0.3">
      <c r="A637" s="99" t="s">
        <v>17</v>
      </c>
      <c r="B637" s="117">
        <v>44228</v>
      </c>
      <c r="C637" s="97">
        <v>44240</v>
      </c>
      <c r="D637" s="58" t="s">
        <v>48</v>
      </c>
      <c r="E637" s="58" t="s">
        <v>49</v>
      </c>
      <c r="F637" s="51" t="s">
        <v>68</v>
      </c>
      <c r="G637" s="51">
        <v>63</v>
      </c>
      <c r="H637" s="51" t="str">
        <f>VLOOKUP(F637,'[1]Данные план (Задание 3)'!$I$5:$J$1297,2,FALSE)</f>
        <v>Украина</v>
      </c>
    </row>
    <row r="638" spans="1:8" x14ac:dyDescent="0.3">
      <c r="A638" s="99" t="s">
        <v>17</v>
      </c>
      <c r="B638" s="117">
        <v>44228</v>
      </c>
      <c r="C638" s="97">
        <v>44240</v>
      </c>
      <c r="D638" s="58" t="s">
        <v>108</v>
      </c>
      <c r="E638" s="58" t="s">
        <v>70</v>
      </c>
      <c r="F638" s="51" t="s">
        <v>71</v>
      </c>
      <c r="G638" s="51">
        <v>124</v>
      </c>
      <c r="H638" s="51" t="str">
        <f>VLOOKUP(F638,'[1]Данные план (Задание 3)'!$I$5:$J$1297,2,FALSE)</f>
        <v>Франция</v>
      </c>
    </row>
    <row r="639" spans="1:8" x14ac:dyDescent="0.3">
      <c r="A639" s="99" t="s">
        <v>17</v>
      </c>
      <c r="B639" s="117">
        <v>44228</v>
      </c>
      <c r="C639" s="97">
        <v>44240</v>
      </c>
      <c r="D639" s="58" t="s">
        <v>110</v>
      </c>
      <c r="E639" s="58" t="s">
        <v>70</v>
      </c>
      <c r="F639" s="51" t="s">
        <v>56</v>
      </c>
      <c r="G639" s="51">
        <v>105</v>
      </c>
      <c r="H639" s="51" t="str">
        <f>VLOOKUP(F639,'[1]Данные план (Задание 3)'!$I$5:$J$1297,2,FALSE)</f>
        <v>Армения</v>
      </c>
    </row>
    <row r="640" spans="1:8" x14ac:dyDescent="0.3">
      <c r="A640" s="99" t="s">
        <v>17</v>
      </c>
      <c r="B640" s="117">
        <v>44228</v>
      </c>
      <c r="C640" s="97">
        <v>44240</v>
      </c>
      <c r="D640" s="58" t="s">
        <v>110</v>
      </c>
      <c r="E640" s="58" t="s">
        <v>49</v>
      </c>
      <c r="F640" s="51" t="s">
        <v>50</v>
      </c>
      <c r="G640" s="51">
        <v>188</v>
      </c>
      <c r="H640" s="51" t="str">
        <f>VLOOKUP(F640,'[1]Данные план (Задание 3)'!$I$5:$J$1297,2,FALSE)</f>
        <v>Россия</v>
      </c>
    </row>
    <row r="641" spans="1:8" x14ac:dyDescent="0.3">
      <c r="A641" s="99" t="s">
        <v>17</v>
      </c>
      <c r="B641" s="117">
        <v>44228</v>
      </c>
      <c r="C641" s="97">
        <v>44240</v>
      </c>
      <c r="D641" s="58" t="s">
        <v>48</v>
      </c>
      <c r="E641" s="58" t="s">
        <v>49</v>
      </c>
      <c r="F641" s="51" t="s">
        <v>64</v>
      </c>
      <c r="G641" s="51">
        <v>116</v>
      </c>
      <c r="H641" s="51" t="str">
        <f>VLOOKUP(F641,'[1]Данные план (Задание 3)'!$I$5:$J$1297,2,FALSE)</f>
        <v>Украина</v>
      </c>
    </row>
    <row r="642" spans="1:8" x14ac:dyDescent="0.3">
      <c r="A642" s="99" t="s">
        <v>17</v>
      </c>
      <c r="B642" s="117">
        <v>44228</v>
      </c>
      <c r="C642" s="97">
        <v>44240</v>
      </c>
      <c r="D642" s="58" t="s">
        <v>108</v>
      </c>
      <c r="E642" s="58" t="s">
        <v>49</v>
      </c>
      <c r="F642" s="51" t="s">
        <v>65</v>
      </c>
      <c r="G642" s="51">
        <v>1</v>
      </c>
      <c r="H642" s="51" t="str">
        <f>VLOOKUP(F642,'[1]Данные план (Задание 3)'!$I$5:$J$1297,2,FALSE)</f>
        <v>Украина</v>
      </c>
    </row>
    <row r="643" spans="1:8" x14ac:dyDescent="0.3">
      <c r="A643" s="99" t="s">
        <v>17</v>
      </c>
      <c r="B643" s="117">
        <v>44228</v>
      </c>
      <c r="C643" s="97">
        <v>44240</v>
      </c>
      <c r="D643" s="58" t="s">
        <v>110</v>
      </c>
      <c r="E643" s="58" t="s">
        <v>49</v>
      </c>
      <c r="F643" s="51" t="s">
        <v>59</v>
      </c>
      <c r="G643" s="51">
        <v>122</v>
      </c>
      <c r="H643" s="51" t="str">
        <f>VLOOKUP(F643,'[1]Данные план (Задание 3)'!$I$5:$J$1297,2,FALSE)</f>
        <v>Россия</v>
      </c>
    </row>
    <row r="644" spans="1:8" x14ac:dyDescent="0.3">
      <c r="A644" s="99" t="s">
        <v>17</v>
      </c>
      <c r="B644" s="117">
        <v>44228</v>
      </c>
      <c r="C644" s="97">
        <v>44240</v>
      </c>
      <c r="D644" s="58" t="s">
        <v>108</v>
      </c>
      <c r="E644" s="58" t="s">
        <v>70</v>
      </c>
      <c r="F644" s="51" t="s">
        <v>72</v>
      </c>
      <c r="G644" s="51">
        <v>86</v>
      </c>
      <c r="H644" s="51" t="str">
        <f>VLOOKUP(F644,'[1]Данные план (Задание 3)'!$I$5:$J$1297,2,FALSE)</f>
        <v>Франция</v>
      </c>
    </row>
    <row r="645" spans="1:8" x14ac:dyDescent="0.3">
      <c r="A645" s="99" t="s">
        <v>17</v>
      </c>
      <c r="B645" s="117">
        <v>44228</v>
      </c>
      <c r="C645" s="97">
        <v>44240</v>
      </c>
      <c r="D645" s="58" t="s">
        <v>110</v>
      </c>
      <c r="E645" s="58" t="s">
        <v>80</v>
      </c>
      <c r="F645" s="51" t="s">
        <v>89</v>
      </c>
      <c r="G645" s="51">
        <v>110</v>
      </c>
      <c r="H645" s="51" t="str">
        <f>VLOOKUP(F645,'[1]Данные план (Задание 3)'!$I$5:$J$1297,2,FALSE)</f>
        <v>США</v>
      </c>
    </row>
    <row r="646" spans="1:8" x14ac:dyDescent="0.3">
      <c r="A646" s="99" t="s">
        <v>17</v>
      </c>
      <c r="B646" s="117">
        <v>44228</v>
      </c>
      <c r="C646" s="97">
        <v>44240</v>
      </c>
      <c r="D646" s="58" t="s">
        <v>110</v>
      </c>
      <c r="E646" s="58" t="s">
        <v>70</v>
      </c>
      <c r="F646" s="51" t="s">
        <v>71</v>
      </c>
      <c r="G646" s="51">
        <v>174</v>
      </c>
      <c r="H646" s="51" t="str">
        <f>VLOOKUP(F646,'[1]Данные план (Задание 3)'!$I$5:$J$1297,2,FALSE)</f>
        <v>Франция</v>
      </c>
    </row>
    <row r="647" spans="1:8" x14ac:dyDescent="0.3">
      <c r="A647" s="99" t="s">
        <v>17</v>
      </c>
      <c r="B647" s="117">
        <v>44228</v>
      </c>
      <c r="C647" s="97">
        <v>44240</v>
      </c>
      <c r="D647" s="58" t="s">
        <v>107</v>
      </c>
      <c r="E647" s="58" t="s">
        <v>49</v>
      </c>
      <c r="F647" s="51" t="s">
        <v>53</v>
      </c>
      <c r="G647" s="51">
        <v>176</v>
      </c>
      <c r="H647" s="51" t="str">
        <f>VLOOKUP(F647,'[1]Данные план (Задание 3)'!$I$5:$J$1297,2,FALSE)</f>
        <v>Россия</v>
      </c>
    </row>
    <row r="648" spans="1:8" x14ac:dyDescent="0.3">
      <c r="A648" s="99" t="s">
        <v>17</v>
      </c>
      <c r="B648" s="117">
        <v>44228</v>
      </c>
      <c r="C648" s="97">
        <v>44241</v>
      </c>
      <c r="D648" s="58" t="s">
        <v>108</v>
      </c>
      <c r="E648" s="58" t="s">
        <v>49</v>
      </c>
      <c r="F648" s="51" t="s">
        <v>57</v>
      </c>
      <c r="G648" s="51">
        <v>146</v>
      </c>
      <c r="H648" s="51" t="str">
        <f>VLOOKUP(F648,'[1]Данные план (Задание 3)'!$I$5:$J$1297,2,FALSE)</f>
        <v>Россия</v>
      </c>
    </row>
    <row r="649" spans="1:8" x14ac:dyDescent="0.3">
      <c r="A649" s="99" t="s">
        <v>17</v>
      </c>
      <c r="B649" s="117">
        <v>44228</v>
      </c>
      <c r="C649" s="97">
        <v>44241</v>
      </c>
      <c r="D649" s="58" t="s">
        <v>107</v>
      </c>
      <c r="E649" s="58" t="s">
        <v>70</v>
      </c>
      <c r="F649" s="51" t="s">
        <v>75</v>
      </c>
      <c r="G649" s="51">
        <v>172</v>
      </c>
      <c r="H649" s="51" t="str">
        <f>VLOOKUP(F649,'[1]Данные план (Задание 3)'!$I$5:$J$1297,2,FALSE)</f>
        <v>Франция</v>
      </c>
    </row>
    <row r="650" spans="1:8" x14ac:dyDescent="0.3">
      <c r="A650" s="99" t="s">
        <v>17</v>
      </c>
      <c r="B650" s="117">
        <v>44228</v>
      </c>
      <c r="C650" s="97">
        <v>44241</v>
      </c>
      <c r="D650" s="58" t="s">
        <v>107</v>
      </c>
      <c r="E650" s="58" t="s">
        <v>80</v>
      </c>
      <c r="F650" s="51" t="s">
        <v>89</v>
      </c>
      <c r="G650" s="51">
        <v>166</v>
      </c>
      <c r="H650" s="51" t="str">
        <f>VLOOKUP(F650,'[1]Данные план (Задание 3)'!$I$5:$J$1297,2,FALSE)</f>
        <v>США</v>
      </c>
    </row>
    <row r="651" spans="1:8" x14ac:dyDescent="0.3">
      <c r="A651" s="99" t="s">
        <v>17</v>
      </c>
      <c r="B651" s="117">
        <v>44228</v>
      </c>
      <c r="C651" s="97">
        <v>44241</v>
      </c>
      <c r="D651" s="56" t="s">
        <v>107</v>
      </c>
      <c r="E651" s="56" t="s">
        <v>80</v>
      </c>
      <c r="F651" s="57" t="s">
        <v>92</v>
      </c>
      <c r="G651" s="51">
        <v>92</v>
      </c>
      <c r="H651" s="57" t="str">
        <f>VLOOKUP(F651,'[1]Данные план (Задание 3)'!$I$5:$J$1297,2,FALSE)</f>
        <v>США</v>
      </c>
    </row>
    <row r="652" spans="1:8" x14ac:dyDescent="0.3">
      <c r="A652" s="99" t="s">
        <v>17</v>
      </c>
      <c r="B652" s="117">
        <v>44228</v>
      </c>
      <c r="C652" s="97">
        <v>44241</v>
      </c>
      <c r="D652" s="58" t="s">
        <v>110</v>
      </c>
      <c r="E652" s="58" t="s">
        <v>95</v>
      </c>
      <c r="F652" s="51" t="s">
        <v>98</v>
      </c>
      <c r="G652" s="51">
        <v>130</v>
      </c>
      <c r="H652" s="51" t="str">
        <f>VLOOKUP(F652,'[1]Данные план (Задание 3)'!$I$5:$J$1297,2,FALSE)</f>
        <v>Голландия</v>
      </c>
    </row>
    <row r="653" spans="1:8" x14ac:dyDescent="0.3">
      <c r="A653" s="99" t="s">
        <v>17</v>
      </c>
      <c r="B653" s="117">
        <v>44228</v>
      </c>
      <c r="C653" s="97">
        <v>44241</v>
      </c>
      <c r="D653" s="58" t="s">
        <v>110</v>
      </c>
      <c r="E653" s="58" t="s">
        <v>70</v>
      </c>
      <c r="F653" s="51" t="s">
        <v>77</v>
      </c>
      <c r="G653" s="51">
        <v>62</v>
      </c>
      <c r="H653" s="51" t="str">
        <f>VLOOKUP(F653,'[1]Данные план (Задание 3)'!$I$5:$J$1297,2,FALSE)</f>
        <v>Россия</v>
      </c>
    </row>
    <row r="654" spans="1:8" x14ac:dyDescent="0.3">
      <c r="A654" s="99" t="s">
        <v>17</v>
      </c>
      <c r="B654" s="117">
        <v>44228</v>
      </c>
      <c r="C654" s="97">
        <v>44241</v>
      </c>
      <c r="D654" s="58" t="s">
        <v>108</v>
      </c>
      <c r="E654" s="58" t="s">
        <v>80</v>
      </c>
      <c r="F654" s="51" t="s">
        <v>94</v>
      </c>
      <c r="G654" s="51">
        <v>190</v>
      </c>
      <c r="H654" s="51" t="str">
        <f>VLOOKUP(F654,'[1]Данные план (Задание 3)'!$I$5:$J$1297,2,FALSE)</f>
        <v>США</v>
      </c>
    </row>
    <row r="655" spans="1:8" x14ac:dyDescent="0.3">
      <c r="A655" s="99" t="s">
        <v>17</v>
      </c>
      <c r="B655" s="117">
        <v>44228</v>
      </c>
      <c r="C655" s="97">
        <v>44241</v>
      </c>
      <c r="D655" s="58" t="s">
        <v>108</v>
      </c>
      <c r="E655" s="58" t="s">
        <v>95</v>
      </c>
      <c r="F655" s="51" t="s">
        <v>98</v>
      </c>
      <c r="G655" s="51">
        <v>36</v>
      </c>
      <c r="H655" s="51" t="str">
        <f>VLOOKUP(F655,'[1]Данные план (Задание 3)'!$I$5:$J$1297,2,FALSE)</f>
        <v>Голландия</v>
      </c>
    </row>
    <row r="656" spans="1:8" x14ac:dyDescent="0.3">
      <c r="A656" s="99" t="s">
        <v>17</v>
      </c>
      <c r="B656" s="117">
        <v>44228</v>
      </c>
      <c r="C656" s="97">
        <v>44241</v>
      </c>
      <c r="D656" s="58" t="s">
        <v>48</v>
      </c>
      <c r="E656" s="58" t="s">
        <v>95</v>
      </c>
      <c r="F656" s="51" t="s">
        <v>98</v>
      </c>
      <c r="G656" s="51">
        <v>52</v>
      </c>
      <c r="H656" s="51" t="str">
        <f>VLOOKUP(F656,'[1]Данные план (Задание 3)'!$I$5:$J$1297,2,FALSE)</f>
        <v>Голландия</v>
      </c>
    </row>
    <row r="657" spans="1:8" x14ac:dyDescent="0.3">
      <c r="A657" s="99" t="s">
        <v>17</v>
      </c>
      <c r="B657" s="117">
        <v>44228</v>
      </c>
      <c r="C657" s="97">
        <v>44242</v>
      </c>
      <c r="D657" s="58" t="s">
        <v>108</v>
      </c>
      <c r="E657" s="58" t="s">
        <v>70</v>
      </c>
      <c r="F657" s="51" t="s">
        <v>73</v>
      </c>
      <c r="G657" s="51">
        <v>72</v>
      </c>
      <c r="H657" s="51" t="str">
        <f>VLOOKUP(F657,'[1]Данные план (Задание 3)'!$I$5:$J$1297,2,FALSE)</f>
        <v>Франция</v>
      </c>
    </row>
    <row r="658" spans="1:8" x14ac:dyDescent="0.3">
      <c r="A658" s="99" t="s">
        <v>17</v>
      </c>
      <c r="B658" s="117">
        <v>44228</v>
      </c>
      <c r="C658" s="97">
        <v>44242</v>
      </c>
      <c r="D658" s="58" t="s">
        <v>107</v>
      </c>
      <c r="E658" s="58" t="s">
        <v>49</v>
      </c>
      <c r="F658" s="51" t="s">
        <v>61</v>
      </c>
      <c r="G658" s="51">
        <v>173</v>
      </c>
      <c r="H658" s="51" t="str">
        <f>VLOOKUP(F658,'[1]Данные план (Задание 3)'!$I$5:$J$1297,2,FALSE)</f>
        <v>Россия</v>
      </c>
    </row>
    <row r="659" spans="1:8" x14ac:dyDescent="0.3">
      <c r="A659" s="99" t="s">
        <v>17</v>
      </c>
      <c r="B659" s="117">
        <v>44228</v>
      </c>
      <c r="C659" s="97">
        <v>44242</v>
      </c>
      <c r="D659" s="58" t="s">
        <v>108</v>
      </c>
      <c r="E659" s="58" t="s">
        <v>80</v>
      </c>
      <c r="F659" s="51" t="s">
        <v>86</v>
      </c>
      <c r="G659" s="51">
        <v>177</v>
      </c>
      <c r="H659" s="51" t="str">
        <f>VLOOKUP(F659,'[1]Данные план (Задание 3)'!$I$5:$J$1297,2,FALSE)</f>
        <v>Ирландия</v>
      </c>
    </row>
    <row r="660" spans="1:8" x14ac:dyDescent="0.3">
      <c r="A660" s="99" t="s">
        <v>17</v>
      </c>
      <c r="B660" s="117">
        <v>44228</v>
      </c>
      <c r="C660" s="97">
        <v>44242</v>
      </c>
      <c r="D660" s="58" t="s">
        <v>110</v>
      </c>
      <c r="E660" s="58" t="s">
        <v>49</v>
      </c>
      <c r="F660" s="51" t="s">
        <v>63</v>
      </c>
      <c r="G660" s="51">
        <v>167</v>
      </c>
      <c r="H660" s="51" t="str">
        <f>VLOOKUP(F660,'[1]Данные план (Задание 3)'!$I$5:$J$1297,2,FALSE)</f>
        <v>Швеция</v>
      </c>
    </row>
    <row r="661" spans="1:8" x14ac:dyDescent="0.3">
      <c r="A661" s="99" t="s">
        <v>17</v>
      </c>
      <c r="B661" s="117">
        <v>44228</v>
      </c>
      <c r="C661" s="97">
        <v>44242</v>
      </c>
      <c r="D661" s="58" t="s">
        <v>108</v>
      </c>
      <c r="E661" s="58" t="s">
        <v>49</v>
      </c>
      <c r="F661" s="51" t="s">
        <v>63</v>
      </c>
      <c r="G661" s="51">
        <v>20</v>
      </c>
      <c r="H661" s="51" t="str">
        <f>VLOOKUP(F661,'[1]Данные план (Задание 3)'!$I$5:$J$1297,2,FALSE)</f>
        <v>Швеция</v>
      </c>
    </row>
    <row r="662" spans="1:8" x14ac:dyDescent="0.3">
      <c r="A662" s="99" t="s">
        <v>17</v>
      </c>
      <c r="B662" s="117">
        <v>44228</v>
      </c>
      <c r="C662" s="97">
        <v>44242</v>
      </c>
      <c r="D662" s="58" t="s">
        <v>108</v>
      </c>
      <c r="E662" s="58" t="s">
        <v>70</v>
      </c>
      <c r="F662" s="51" t="s">
        <v>76</v>
      </c>
      <c r="G662" s="51">
        <v>2</v>
      </c>
      <c r="H662" s="51" t="str">
        <f>VLOOKUP(F662,'[1]Данные план (Задание 3)'!$I$5:$J$1297,2,FALSE)</f>
        <v>Россия</v>
      </c>
    </row>
    <row r="663" spans="1:8" x14ac:dyDescent="0.3">
      <c r="A663" s="99" t="s">
        <v>17</v>
      </c>
      <c r="B663" s="117">
        <v>44228</v>
      </c>
      <c r="C663" s="97">
        <v>44242</v>
      </c>
      <c r="D663" s="58" t="s">
        <v>48</v>
      </c>
      <c r="E663" s="58" t="s">
        <v>70</v>
      </c>
      <c r="F663" s="51" t="s">
        <v>73</v>
      </c>
      <c r="G663" s="51">
        <v>176</v>
      </c>
      <c r="H663" s="51" t="str">
        <f>VLOOKUP(F663,'[1]Данные план (Задание 3)'!$I$5:$J$1297,2,FALSE)</f>
        <v>Франция</v>
      </c>
    </row>
    <row r="664" spans="1:8" x14ac:dyDescent="0.3">
      <c r="A664" s="99" t="s">
        <v>17</v>
      </c>
      <c r="B664" s="117">
        <v>44228</v>
      </c>
      <c r="C664" s="97">
        <v>44242</v>
      </c>
      <c r="D664" s="58" t="s">
        <v>48</v>
      </c>
      <c r="E664" s="58" t="s">
        <v>80</v>
      </c>
      <c r="F664" s="51" t="s">
        <v>94</v>
      </c>
      <c r="G664" s="51">
        <v>5</v>
      </c>
      <c r="H664" s="51" t="str">
        <f>VLOOKUP(F664,'[1]Данные план (Задание 3)'!$I$5:$J$1297,2,FALSE)</f>
        <v>США</v>
      </c>
    </row>
    <row r="665" spans="1:8" x14ac:dyDescent="0.3">
      <c r="A665" s="99" t="s">
        <v>17</v>
      </c>
      <c r="B665" s="117">
        <v>44228</v>
      </c>
      <c r="C665" s="97">
        <v>44242</v>
      </c>
      <c r="D665" s="58" t="s">
        <v>108</v>
      </c>
      <c r="E665" s="58" t="s">
        <v>95</v>
      </c>
      <c r="F665" s="51" t="s">
        <v>105</v>
      </c>
      <c r="G665" s="51">
        <v>67</v>
      </c>
      <c r="H665" s="51" t="str">
        <f>VLOOKUP(F665,'[1]Данные план (Задание 3)'!$I$5:$J$1297,2,FALSE)</f>
        <v>Италия</v>
      </c>
    </row>
    <row r="666" spans="1:8" x14ac:dyDescent="0.3">
      <c r="A666" s="99" t="s">
        <v>17</v>
      </c>
      <c r="B666" s="117">
        <v>44228</v>
      </c>
      <c r="C666" s="97">
        <v>44242</v>
      </c>
      <c r="D666" s="58" t="s">
        <v>108</v>
      </c>
      <c r="E666" s="58" t="s">
        <v>49</v>
      </c>
      <c r="F666" s="51" t="s">
        <v>153</v>
      </c>
      <c r="G666" s="51">
        <v>104</v>
      </c>
      <c r="H666" s="51" t="str">
        <f>VLOOKUP(F666,'[1]Данные план (Задание 3)'!$I$5:$J$1297,2,FALSE)</f>
        <v>Швеция</v>
      </c>
    </row>
    <row r="667" spans="1:8" x14ac:dyDescent="0.3">
      <c r="A667" s="99" t="s">
        <v>17</v>
      </c>
      <c r="B667" s="117">
        <v>44228</v>
      </c>
      <c r="C667" s="97">
        <v>44242</v>
      </c>
      <c r="D667" s="58" t="s">
        <v>108</v>
      </c>
      <c r="E667" s="58" t="s">
        <v>49</v>
      </c>
      <c r="F667" s="51" t="s">
        <v>63</v>
      </c>
      <c r="G667" s="51">
        <v>15</v>
      </c>
      <c r="H667" s="51" t="str">
        <f>VLOOKUP(F667,'[1]Данные план (Задание 3)'!$I$5:$J$1297,2,FALSE)</f>
        <v>Швеция</v>
      </c>
    </row>
    <row r="668" spans="1:8" x14ac:dyDescent="0.3">
      <c r="A668" s="99" t="s">
        <v>17</v>
      </c>
      <c r="B668" s="117">
        <v>44228</v>
      </c>
      <c r="C668" s="97">
        <v>44242</v>
      </c>
      <c r="D668" s="58" t="s">
        <v>108</v>
      </c>
      <c r="E668" s="58" t="s">
        <v>80</v>
      </c>
      <c r="F668" s="51" t="s">
        <v>82</v>
      </c>
      <c r="G668" s="51">
        <v>50</v>
      </c>
      <c r="H668" s="51" t="str">
        <f>VLOOKUP(F668,'[1]Данные план (Задание 3)'!$I$5:$J$1297,2,FALSE)</f>
        <v>Шотландия</v>
      </c>
    </row>
    <row r="669" spans="1:8" x14ac:dyDescent="0.3">
      <c r="A669" s="99" t="s">
        <v>17</v>
      </c>
      <c r="B669" s="117">
        <v>44228</v>
      </c>
      <c r="C669" s="97">
        <v>44242</v>
      </c>
      <c r="D669" s="58" t="s">
        <v>110</v>
      </c>
      <c r="E669" s="58" t="s">
        <v>80</v>
      </c>
      <c r="F669" s="51" t="s">
        <v>83</v>
      </c>
      <c r="G669" s="51">
        <v>138</v>
      </c>
      <c r="H669" s="51" t="str">
        <f>VLOOKUP(F669,'[1]Данные план (Задание 3)'!$I$5:$J$1297,2,FALSE)</f>
        <v>Шотландия</v>
      </c>
    </row>
    <row r="670" spans="1:8" x14ac:dyDescent="0.3">
      <c r="A670" s="99" t="s">
        <v>17</v>
      </c>
      <c r="B670" s="117">
        <v>44228</v>
      </c>
      <c r="C670" s="97">
        <v>44243</v>
      </c>
      <c r="D670" s="58" t="s">
        <v>107</v>
      </c>
      <c r="E670" s="58" t="s">
        <v>95</v>
      </c>
      <c r="F670" s="51" t="s">
        <v>104</v>
      </c>
      <c r="G670" s="51">
        <v>100</v>
      </c>
      <c r="H670" s="51" t="str">
        <f>VLOOKUP(F670,'[1]Данные план (Задание 3)'!$I$5:$J$1297,2,FALSE)</f>
        <v>Италия</v>
      </c>
    </row>
    <row r="671" spans="1:8" x14ac:dyDescent="0.3">
      <c r="A671" s="99" t="s">
        <v>17</v>
      </c>
      <c r="B671" s="117">
        <v>44228</v>
      </c>
      <c r="C671" s="97">
        <v>44243</v>
      </c>
      <c r="D671" s="58" t="s">
        <v>110</v>
      </c>
      <c r="E671" s="58" t="s">
        <v>95</v>
      </c>
      <c r="F671" s="51" t="s">
        <v>101</v>
      </c>
      <c r="G671" s="51">
        <v>32</v>
      </c>
      <c r="H671" s="51" t="str">
        <f>VLOOKUP(F671,'[1]Данные план (Задание 3)'!$I$5:$J$1297,2,FALSE)</f>
        <v>Великобритания</v>
      </c>
    </row>
    <row r="672" spans="1:8" x14ac:dyDescent="0.3">
      <c r="A672" s="99" t="s">
        <v>17</v>
      </c>
      <c r="B672" s="117">
        <v>44228</v>
      </c>
      <c r="C672" s="97">
        <v>44243</v>
      </c>
      <c r="D672" s="58" t="s">
        <v>108</v>
      </c>
      <c r="E672" s="58" t="s">
        <v>95</v>
      </c>
      <c r="F672" s="51" t="s">
        <v>101</v>
      </c>
      <c r="G672" s="51">
        <v>23</v>
      </c>
      <c r="H672" s="51" t="str">
        <f>VLOOKUP(F672,'[1]Данные план (Задание 3)'!$I$5:$J$1297,2,FALSE)</f>
        <v>Великобритания</v>
      </c>
    </row>
    <row r="673" spans="1:8" x14ac:dyDescent="0.3">
      <c r="A673" s="99" t="s">
        <v>17</v>
      </c>
      <c r="B673" s="117">
        <v>44228</v>
      </c>
      <c r="C673" s="97">
        <v>44243</v>
      </c>
      <c r="D673" s="58" t="s">
        <v>110</v>
      </c>
      <c r="E673" s="58" t="s">
        <v>95</v>
      </c>
      <c r="F673" s="51" t="s">
        <v>106</v>
      </c>
      <c r="G673" s="51">
        <v>195</v>
      </c>
      <c r="H673" s="51" t="str">
        <f>VLOOKUP(F673,'[1]Данные план (Задание 3)'!$I$5:$J$1297,2,FALSE)</f>
        <v>Италия</v>
      </c>
    </row>
    <row r="674" spans="1:8" x14ac:dyDescent="0.3">
      <c r="A674" s="99" t="s">
        <v>17</v>
      </c>
      <c r="B674" s="117">
        <v>44228</v>
      </c>
      <c r="C674" s="97">
        <v>44243</v>
      </c>
      <c r="D674" s="58" t="s">
        <v>107</v>
      </c>
      <c r="E674" s="58" t="s">
        <v>80</v>
      </c>
      <c r="F674" s="51" t="s">
        <v>91</v>
      </c>
      <c r="G674" s="51">
        <v>198</v>
      </c>
      <c r="H674" s="51" t="str">
        <f>VLOOKUP(F674,'[1]Данные план (Задание 3)'!$I$5:$J$1297,2,FALSE)</f>
        <v>США</v>
      </c>
    </row>
    <row r="675" spans="1:8" x14ac:dyDescent="0.3">
      <c r="A675" s="99" t="s">
        <v>17</v>
      </c>
      <c r="B675" s="117">
        <v>44228</v>
      </c>
      <c r="C675" s="97">
        <v>44243</v>
      </c>
      <c r="D675" s="58" t="s">
        <v>110</v>
      </c>
      <c r="E675" s="58" t="s">
        <v>95</v>
      </c>
      <c r="F675" s="51" t="s">
        <v>96</v>
      </c>
      <c r="G675" s="51">
        <v>15</v>
      </c>
      <c r="H675" s="51" t="str">
        <f>VLOOKUP(F675,'[1]Данные план (Задание 3)'!$I$5:$J$1297,2,FALSE)</f>
        <v>Голландия</v>
      </c>
    </row>
    <row r="676" spans="1:8" x14ac:dyDescent="0.3">
      <c r="A676" s="99" t="s">
        <v>17</v>
      </c>
      <c r="B676" s="117">
        <v>44228</v>
      </c>
      <c r="C676" s="97">
        <v>44243</v>
      </c>
      <c r="D676" s="58" t="s">
        <v>110</v>
      </c>
      <c r="E676" s="58" t="s">
        <v>49</v>
      </c>
      <c r="F676" s="51" t="s">
        <v>67</v>
      </c>
      <c r="G676" s="51">
        <v>72</v>
      </c>
      <c r="H676" s="51" t="str">
        <f>VLOOKUP(F676,'[1]Данные план (Задание 3)'!$I$5:$J$1297,2,FALSE)</f>
        <v>Украина</v>
      </c>
    </row>
    <row r="677" spans="1:8" x14ac:dyDescent="0.3">
      <c r="A677" s="99" t="s">
        <v>17</v>
      </c>
      <c r="B677" s="117">
        <v>44228</v>
      </c>
      <c r="C677" s="97">
        <v>44243</v>
      </c>
      <c r="D677" s="58" t="s">
        <v>48</v>
      </c>
      <c r="E677" s="58" t="s">
        <v>70</v>
      </c>
      <c r="F677" s="51" t="s">
        <v>71</v>
      </c>
      <c r="G677" s="51">
        <v>190</v>
      </c>
      <c r="H677" s="51" t="str">
        <f>VLOOKUP(F677,'[1]Данные план (Задание 3)'!$I$5:$J$1297,2,FALSE)</f>
        <v>Франция</v>
      </c>
    </row>
    <row r="678" spans="1:8" x14ac:dyDescent="0.3">
      <c r="A678" s="99" t="s">
        <v>17</v>
      </c>
      <c r="B678" s="117">
        <v>44228</v>
      </c>
      <c r="C678" s="97">
        <v>44243</v>
      </c>
      <c r="D678" s="58" t="s">
        <v>108</v>
      </c>
      <c r="E678" s="58" t="s">
        <v>49</v>
      </c>
      <c r="F678" s="51" t="s">
        <v>69</v>
      </c>
      <c r="G678" s="51">
        <v>21</v>
      </c>
      <c r="H678" s="51" t="str">
        <f>VLOOKUP(F678,'[1]Данные план (Задание 3)'!$I$5:$J$1297,2,FALSE)</f>
        <v>Украина</v>
      </c>
    </row>
    <row r="679" spans="1:8" x14ac:dyDescent="0.3">
      <c r="A679" s="99" t="s">
        <v>17</v>
      </c>
      <c r="B679" s="117">
        <v>44228</v>
      </c>
      <c r="C679" s="97">
        <v>44243</v>
      </c>
      <c r="D679" s="58" t="s">
        <v>107</v>
      </c>
      <c r="E679" s="58" t="s">
        <v>70</v>
      </c>
      <c r="F679" s="51" t="s">
        <v>60</v>
      </c>
      <c r="G679" s="51">
        <v>101</v>
      </c>
      <c r="H679" s="51" t="str">
        <f>VLOOKUP(F679,'[1]Данные план (Задание 3)'!$I$5:$J$1297,2,FALSE)</f>
        <v>Армения</v>
      </c>
    </row>
    <row r="680" spans="1:8" x14ac:dyDescent="0.3">
      <c r="A680" s="99" t="s">
        <v>17</v>
      </c>
      <c r="B680" s="117">
        <v>44228</v>
      </c>
      <c r="C680" s="97">
        <v>44243</v>
      </c>
      <c r="D680" s="58" t="s">
        <v>110</v>
      </c>
      <c r="E680" s="58" t="s">
        <v>80</v>
      </c>
      <c r="F680" s="51" t="s">
        <v>85</v>
      </c>
      <c r="G680" s="51">
        <v>62</v>
      </c>
      <c r="H680" s="51" t="str">
        <f>VLOOKUP(F680,'[1]Данные план (Задание 3)'!$I$5:$J$1297,2,FALSE)</f>
        <v>Ирландия</v>
      </c>
    </row>
    <row r="681" spans="1:8" x14ac:dyDescent="0.3">
      <c r="A681" s="99" t="s">
        <v>17</v>
      </c>
      <c r="B681" s="117">
        <v>44228</v>
      </c>
      <c r="C681" s="97">
        <v>44243</v>
      </c>
      <c r="D681" s="58" t="s">
        <v>110</v>
      </c>
      <c r="E681" s="58" t="s">
        <v>80</v>
      </c>
      <c r="F681" s="51" t="s">
        <v>94</v>
      </c>
      <c r="G681" s="51">
        <v>52</v>
      </c>
      <c r="H681" s="51" t="str">
        <f>VLOOKUP(F681,'[1]Данные план (Задание 3)'!$I$5:$J$1297,2,FALSE)</f>
        <v>США</v>
      </c>
    </row>
    <row r="682" spans="1:8" x14ac:dyDescent="0.3">
      <c r="A682" s="99" t="s">
        <v>17</v>
      </c>
      <c r="B682" s="117">
        <v>44228</v>
      </c>
      <c r="C682" s="97">
        <v>44243</v>
      </c>
      <c r="D682" s="58" t="s">
        <v>48</v>
      </c>
      <c r="E682" s="58" t="s">
        <v>70</v>
      </c>
      <c r="F682" s="51" t="s">
        <v>60</v>
      </c>
      <c r="G682" s="51">
        <v>137</v>
      </c>
      <c r="H682" s="51" t="str">
        <f>VLOOKUP(F682,'[1]Данные план (Задание 3)'!$I$5:$J$1297,2,FALSE)</f>
        <v>Армения</v>
      </c>
    </row>
    <row r="683" spans="1:8" x14ac:dyDescent="0.3">
      <c r="A683" s="99" t="s">
        <v>17</v>
      </c>
      <c r="B683" s="117">
        <v>44228</v>
      </c>
      <c r="C683" s="97">
        <v>44243</v>
      </c>
      <c r="D683" s="58" t="s">
        <v>107</v>
      </c>
      <c r="E683" s="58" t="s">
        <v>70</v>
      </c>
      <c r="F683" s="51" t="s">
        <v>76</v>
      </c>
      <c r="G683" s="51">
        <v>116</v>
      </c>
      <c r="H683" s="51" t="str">
        <f>VLOOKUP(F683,'[1]Данные план (Задание 3)'!$I$5:$J$1297,2,FALSE)</f>
        <v>Россия</v>
      </c>
    </row>
    <row r="684" spans="1:8" x14ac:dyDescent="0.3">
      <c r="A684" s="99" t="s">
        <v>17</v>
      </c>
      <c r="B684" s="117">
        <v>44228</v>
      </c>
      <c r="C684" s="97">
        <v>44243</v>
      </c>
      <c r="D684" s="58" t="s">
        <v>48</v>
      </c>
      <c r="E684" s="58" t="s">
        <v>49</v>
      </c>
      <c r="F684" s="51" t="s">
        <v>69</v>
      </c>
      <c r="G684" s="51">
        <v>16</v>
      </c>
      <c r="H684" s="51" t="str">
        <f>VLOOKUP(F684,'[1]Данные план (Задание 3)'!$I$5:$J$1297,2,FALSE)</f>
        <v>Украина</v>
      </c>
    </row>
    <row r="685" spans="1:8" x14ac:dyDescent="0.3">
      <c r="A685" s="99" t="s">
        <v>17</v>
      </c>
      <c r="B685" s="117">
        <v>44228</v>
      </c>
      <c r="C685" s="97">
        <v>44243</v>
      </c>
      <c r="D685" s="58" t="s">
        <v>108</v>
      </c>
      <c r="E685" s="58" t="s">
        <v>95</v>
      </c>
      <c r="F685" s="51" t="s">
        <v>106</v>
      </c>
      <c r="G685" s="51">
        <v>55</v>
      </c>
      <c r="H685" s="51" t="str">
        <f>VLOOKUP(F685,'[1]Данные план (Задание 3)'!$I$5:$J$1297,2,FALSE)</f>
        <v>Италия</v>
      </c>
    </row>
    <row r="686" spans="1:8" x14ac:dyDescent="0.3">
      <c r="A686" s="99" t="s">
        <v>17</v>
      </c>
      <c r="B686" s="117">
        <v>44228</v>
      </c>
      <c r="C686" s="97">
        <v>44244</v>
      </c>
      <c r="D686" s="58" t="s">
        <v>48</v>
      </c>
      <c r="E686" s="58" t="s">
        <v>70</v>
      </c>
      <c r="F686" s="51" t="s">
        <v>73</v>
      </c>
      <c r="G686" s="51">
        <v>40</v>
      </c>
      <c r="H686" s="51" t="str">
        <f>VLOOKUP(F686,'[1]Данные план (Задание 3)'!$I$5:$J$1297,2,FALSE)</f>
        <v>Франция</v>
      </c>
    </row>
    <row r="687" spans="1:8" x14ac:dyDescent="0.3">
      <c r="A687" s="99" t="s">
        <v>17</v>
      </c>
      <c r="B687" s="117">
        <v>44228</v>
      </c>
      <c r="C687" s="97">
        <v>44244</v>
      </c>
      <c r="D687" s="58" t="s">
        <v>107</v>
      </c>
      <c r="E687" s="58" t="s">
        <v>70</v>
      </c>
      <c r="F687" s="51" t="s">
        <v>62</v>
      </c>
      <c r="G687" s="51">
        <v>7</v>
      </c>
      <c r="H687" s="51" t="str">
        <f>VLOOKUP(F687,'[1]Данные план (Задание 3)'!$I$5:$J$1297,2,FALSE)</f>
        <v>Армения</v>
      </c>
    </row>
    <row r="688" spans="1:8" x14ac:dyDescent="0.3">
      <c r="A688" s="99" t="s">
        <v>17</v>
      </c>
      <c r="B688" s="117">
        <v>44228</v>
      </c>
      <c r="C688" s="97">
        <v>44244</v>
      </c>
      <c r="D688" s="58" t="s">
        <v>110</v>
      </c>
      <c r="E688" s="58" t="s">
        <v>95</v>
      </c>
      <c r="F688" s="51" t="s">
        <v>100</v>
      </c>
      <c r="G688" s="51">
        <v>71</v>
      </c>
      <c r="H688" s="51" t="str">
        <f>VLOOKUP(F688,'[1]Данные план (Задание 3)'!$I$5:$J$1297,2,FALSE)</f>
        <v>Голландия</v>
      </c>
    </row>
    <row r="689" spans="1:8" x14ac:dyDescent="0.3">
      <c r="A689" s="99" t="s">
        <v>17</v>
      </c>
      <c r="B689" s="117">
        <v>44228</v>
      </c>
      <c r="C689" s="97">
        <v>44244</v>
      </c>
      <c r="D689" s="58" t="s">
        <v>110</v>
      </c>
      <c r="E689" s="58" t="s">
        <v>95</v>
      </c>
      <c r="F689" s="51" t="s">
        <v>101</v>
      </c>
      <c r="G689" s="51">
        <v>54</v>
      </c>
      <c r="H689" s="51" t="str">
        <f>VLOOKUP(F689,'[1]Данные план (Задание 3)'!$I$5:$J$1297,2,FALSE)</f>
        <v>Великобритания</v>
      </c>
    </row>
    <row r="690" spans="1:8" x14ac:dyDescent="0.3">
      <c r="A690" s="99" t="s">
        <v>17</v>
      </c>
      <c r="B690" s="117">
        <v>44228</v>
      </c>
      <c r="C690" s="97">
        <v>44244</v>
      </c>
      <c r="D690" s="58" t="s">
        <v>48</v>
      </c>
      <c r="E690" s="58" t="s">
        <v>95</v>
      </c>
      <c r="F690" s="51" t="s">
        <v>100</v>
      </c>
      <c r="G690" s="51">
        <v>29</v>
      </c>
      <c r="H690" s="51" t="str">
        <f>VLOOKUP(F690,'[1]Данные план (Задание 3)'!$I$5:$J$1297,2,FALSE)</f>
        <v>Голландия</v>
      </c>
    </row>
    <row r="691" spans="1:8" x14ac:dyDescent="0.3">
      <c r="A691" s="99" t="s">
        <v>17</v>
      </c>
      <c r="B691" s="117">
        <v>44228</v>
      </c>
      <c r="C691" s="97">
        <v>44244</v>
      </c>
      <c r="D691" s="58" t="s">
        <v>107</v>
      </c>
      <c r="E691" s="58" t="s">
        <v>70</v>
      </c>
      <c r="F691" s="51" t="s">
        <v>77</v>
      </c>
      <c r="G691" s="51">
        <v>195</v>
      </c>
      <c r="H691" s="51" t="str">
        <f>VLOOKUP(F691,'[1]Данные план (Задание 3)'!$I$5:$J$1297,2,FALSE)</f>
        <v>Россия</v>
      </c>
    </row>
    <row r="692" spans="1:8" x14ac:dyDescent="0.3">
      <c r="A692" s="99" t="s">
        <v>17</v>
      </c>
      <c r="B692" s="117">
        <v>44228</v>
      </c>
      <c r="C692" s="97">
        <v>44244</v>
      </c>
      <c r="D692" s="58" t="s">
        <v>48</v>
      </c>
      <c r="E692" s="58" t="s">
        <v>80</v>
      </c>
      <c r="F692" s="51" t="s">
        <v>91</v>
      </c>
      <c r="G692" s="51">
        <v>29</v>
      </c>
      <c r="H692" s="51" t="str">
        <f>VLOOKUP(F692,'[1]Данные план (Задание 3)'!$I$5:$J$1297,2,FALSE)</f>
        <v>США</v>
      </c>
    </row>
    <row r="693" spans="1:8" x14ac:dyDescent="0.3">
      <c r="A693" s="99" t="s">
        <v>17</v>
      </c>
      <c r="B693" s="117">
        <v>44228</v>
      </c>
      <c r="C693" s="97">
        <v>44244</v>
      </c>
      <c r="D693" s="58" t="s">
        <v>108</v>
      </c>
      <c r="E693" s="58" t="s">
        <v>70</v>
      </c>
      <c r="F693" s="51" t="s">
        <v>60</v>
      </c>
      <c r="G693" s="51">
        <v>166</v>
      </c>
      <c r="H693" s="51" t="str">
        <f>VLOOKUP(F693,'[1]Данные план (Задание 3)'!$I$5:$J$1297,2,FALSE)</f>
        <v>Армения</v>
      </c>
    </row>
    <row r="694" spans="1:8" x14ac:dyDescent="0.3">
      <c r="A694" s="99" t="s">
        <v>17</v>
      </c>
      <c r="B694" s="117">
        <v>44228</v>
      </c>
      <c r="C694" s="97">
        <v>44244</v>
      </c>
      <c r="D694" s="58" t="s">
        <v>107</v>
      </c>
      <c r="E694" s="58" t="s">
        <v>80</v>
      </c>
      <c r="F694" s="51" t="s">
        <v>91</v>
      </c>
      <c r="G694" s="51">
        <v>79</v>
      </c>
      <c r="H694" s="51" t="str">
        <f>VLOOKUP(F694,'[1]Данные план (Задание 3)'!$I$5:$J$1297,2,FALSE)</f>
        <v>США</v>
      </c>
    </row>
    <row r="695" spans="1:8" x14ac:dyDescent="0.3">
      <c r="A695" s="99" t="s">
        <v>17</v>
      </c>
      <c r="B695" s="117">
        <v>44228</v>
      </c>
      <c r="C695" s="97">
        <v>44244</v>
      </c>
      <c r="D695" s="58" t="s">
        <v>48</v>
      </c>
      <c r="E695" s="58" t="s">
        <v>70</v>
      </c>
      <c r="F695" s="51" t="s">
        <v>56</v>
      </c>
      <c r="G695" s="51">
        <v>74</v>
      </c>
      <c r="H695" s="51" t="str">
        <f>VLOOKUP(F695,'[1]Данные план (Задание 3)'!$I$5:$J$1297,2,FALSE)</f>
        <v>Армения</v>
      </c>
    </row>
    <row r="696" spans="1:8" x14ac:dyDescent="0.3">
      <c r="A696" s="99" t="s">
        <v>17</v>
      </c>
      <c r="B696" s="117">
        <v>44228</v>
      </c>
      <c r="C696" s="97">
        <v>44244</v>
      </c>
      <c r="D696" s="58" t="s">
        <v>48</v>
      </c>
      <c r="E696" s="58" t="s">
        <v>49</v>
      </c>
      <c r="F696" s="51" t="s">
        <v>64</v>
      </c>
      <c r="G696" s="51">
        <v>101</v>
      </c>
      <c r="H696" s="51" t="str">
        <f>VLOOKUP(F696,'[1]Данные план (Задание 3)'!$I$5:$J$1297,2,FALSE)</f>
        <v>Украина</v>
      </c>
    </row>
    <row r="697" spans="1:8" x14ac:dyDescent="0.3">
      <c r="A697" s="99" t="s">
        <v>17</v>
      </c>
      <c r="B697" s="117">
        <v>44228</v>
      </c>
      <c r="C697" s="97">
        <v>44244</v>
      </c>
      <c r="D697" s="58" t="s">
        <v>110</v>
      </c>
      <c r="E697" s="58" t="s">
        <v>49</v>
      </c>
      <c r="F697" s="51" t="s">
        <v>63</v>
      </c>
      <c r="G697" s="51">
        <v>75</v>
      </c>
      <c r="H697" s="51" t="str">
        <f>VLOOKUP(F697,'[1]Данные план (Задание 3)'!$I$5:$J$1297,2,FALSE)</f>
        <v>Швеция</v>
      </c>
    </row>
    <row r="698" spans="1:8" x14ac:dyDescent="0.3">
      <c r="A698" s="99" t="s">
        <v>17</v>
      </c>
      <c r="B698" s="117">
        <v>44228</v>
      </c>
      <c r="C698" s="97">
        <v>44244</v>
      </c>
      <c r="D698" s="58" t="s">
        <v>107</v>
      </c>
      <c r="E698" s="58" t="s">
        <v>49</v>
      </c>
      <c r="F698" s="51" t="s">
        <v>61</v>
      </c>
      <c r="G698" s="51">
        <v>25</v>
      </c>
      <c r="H698" s="51" t="str">
        <f>VLOOKUP(F698,'[1]Данные план (Задание 3)'!$I$5:$J$1297,2,FALSE)</f>
        <v>Россия</v>
      </c>
    </row>
    <row r="699" spans="1:8" x14ac:dyDescent="0.3">
      <c r="A699" s="99" t="s">
        <v>17</v>
      </c>
      <c r="B699" s="117">
        <v>44228</v>
      </c>
      <c r="C699" s="97">
        <v>44245</v>
      </c>
      <c r="D699" s="58" t="s">
        <v>107</v>
      </c>
      <c r="E699" s="58" t="s">
        <v>49</v>
      </c>
      <c r="F699" s="51" t="s">
        <v>65</v>
      </c>
      <c r="G699" s="51">
        <v>186</v>
      </c>
      <c r="H699" s="51" t="str">
        <f>VLOOKUP(F699,'[1]Данные план (Задание 3)'!$I$5:$J$1297,2,FALSE)</f>
        <v>Украина</v>
      </c>
    </row>
    <row r="700" spans="1:8" x14ac:dyDescent="0.3">
      <c r="A700" s="99" t="s">
        <v>17</v>
      </c>
      <c r="B700" s="117">
        <v>44228</v>
      </c>
      <c r="C700" s="97">
        <v>44245</v>
      </c>
      <c r="D700" s="58" t="s">
        <v>108</v>
      </c>
      <c r="E700" s="58" t="s">
        <v>70</v>
      </c>
      <c r="F700" s="51" t="s">
        <v>73</v>
      </c>
      <c r="G700" s="51">
        <v>96</v>
      </c>
      <c r="H700" s="51" t="str">
        <f>VLOOKUP(F700,'[1]Данные план (Задание 3)'!$I$5:$J$1297,2,FALSE)</f>
        <v>Франция</v>
      </c>
    </row>
    <row r="701" spans="1:8" x14ac:dyDescent="0.3">
      <c r="A701" s="99" t="s">
        <v>17</v>
      </c>
      <c r="B701" s="117">
        <v>44228</v>
      </c>
      <c r="C701" s="97">
        <v>44245</v>
      </c>
      <c r="D701" s="58" t="s">
        <v>107</v>
      </c>
      <c r="E701" s="58" t="s">
        <v>95</v>
      </c>
      <c r="F701" s="51" t="s">
        <v>98</v>
      </c>
      <c r="G701" s="51">
        <v>22</v>
      </c>
      <c r="H701" s="51" t="str">
        <f>VLOOKUP(F701,'[1]Данные план (Задание 3)'!$I$5:$J$1297,2,FALSE)</f>
        <v>Голландия</v>
      </c>
    </row>
    <row r="702" spans="1:8" x14ac:dyDescent="0.3">
      <c r="A702" s="99" t="s">
        <v>17</v>
      </c>
      <c r="B702" s="117">
        <v>44228</v>
      </c>
      <c r="C702" s="97">
        <v>44245</v>
      </c>
      <c r="D702" s="58" t="s">
        <v>108</v>
      </c>
      <c r="E702" s="58" t="s">
        <v>70</v>
      </c>
      <c r="F702" s="51" t="s">
        <v>56</v>
      </c>
      <c r="G702" s="51">
        <v>70</v>
      </c>
      <c r="H702" s="51" t="str">
        <f>VLOOKUP(F702,'[1]Данные план (Задание 3)'!$I$5:$J$1297,2,FALSE)</f>
        <v>Армения</v>
      </c>
    </row>
    <row r="703" spans="1:8" x14ac:dyDescent="0.3">
      <c r="A703" s="99" t="s">
        <v>17</v>
      </c>
      <c r="B703" s="117">
        <v>44228</v>
      </c>
      <c r="C703" s="97">
        <v>44245</v>
      </c>
      <c r="D703" s="58" t="s">
        <v>107</v>
      </c>
      <c r="E703" s="58" t="s">
        <v>49</v>
      </c>
      <c r="F703" s="51" t="s">
        <v>50</v>
      </c>
      <c r="G703" s="51">
        <v>9</v>
      </c>
      <c r="H703" s="51" t="str">
        <f>VLOOKUP(F703,'[1]Данные план (Задание 3)'!$I$5:$J$1297,2,FALSE)</f>
        <v>Россия</v>
      </c>
    </row>
    <row r="704" spans="1:8" x14ac:dyDescent="0.3">
      <c r="A704" s="99" t="s">
        <v>17</v>
      </c>
      <c r="B704" s="117">
        <v>44228</v>
      </c>
      <c r="C704" s="97">
        <v>44245</v>
      </c>
      <c r="D704" s="58" t="s">
        <v>48</v>
      </c>
      <c r="E704" s="58" t="s">
        <v>49</v>
      </c>
      <c r="F704" s="51" t="s">
        <v>66</v>
      </c>
      <c r="G704" s="51">
        <v>86</v>
      </c>
      <c r="H704" s="51" t="str">
        <f>VLOOKUP(F704,'[1]Данные план (Задание 3)'!$I$5:$J$1297,2,FALSE)</f>
        <v>Украина</v>
      </c>
    </row>
    <row r="705" spans="1:8" x14ac:dyDescent="0.3">
      <c r="A705" s="99" t="s">
        <v>17</v>
      </c>
      <c r="B705" s="117">
        <v>44228</v>
      </c>
      <c r="C705" s="97">
        <v>44245</v>
      </c>
      <c r="D705" s="58" t="s">
        <v>107</v>
      </c>
      <c r="E705" s="58" t="s">
        <v>80</v>
      </c>
      <c r="F705" s="51" t="s">
        <v>85</v>
      </c>
      <c r="G705" s="51">
        <v>182</v>
      </c>
      <c r="H705" s="51" t="str">
        <f>VLOOKUP(F705,'[1]Данные план (Задание 3)'!$I$5:$J$1297,2,FALSE)</f>
        <v>Ирландия</v>
      </c>
    </row>
    <row r="706" spans="1:8" x14ac:dyDescent="0.3">
      <c r="A706" s="99" t="s">
        <v>17</v>
      </c>
      <c r="B706" s="117">
        <v>44228</v>
      </c>
      <c r="C706" s="97">
        <v>44245</v>
      </c>
      <c r="D706" s="58" t="s">
        <v>107</v>
      </c>
      <c r="E706" s="58" t="s">
        <v>70</v>
      </c>
      <c r="F706" s="51" t="s">
        <v>54</v>
      </c>
      <c r="G706" s="51">
        <v>190</v>
      </c>
      <c r="H706" s="51" t="str">
        <f>VLOOKUP(F706,'[1]Данные план (Задание 3)'!$I$5:$J$1297,2,FALSE)</f>
        <v>Армения</v>
      </c>
    </row>
    <row r="707" spans="1:8" x14ac:dyDescent="0.3">
      <c r="A707" s="99" t="s">
        <v>17</v>
      </c>
      <c r="B707" s="117">
        <v>44228</v>
      </c>
      <c r="C707" s="97">
        <v>44245</v>
      </c>
      <c r="D707" s="58" t="s">
        <v>48</v>
      </c>
      <c r="E707" s="58" t="s">
        <v>49</v>
      </c>
      <c r="F707" s="51" t="s">
        <v>69</v>
      </c>
      <c r="G707" s="51">
        <v>34</v>
      </c>
      <c r="H707" s="51" t="str">
        <f>VLOOKUP(F707,'[1]Данные план (Задание 3)'!$I$5:$J$1297,2,FALSE)</f>
        <v>Украина</v>
      </c>
    </row>
    <row r="708" spans="1:8" x14ac:dyDescent="0.3">
      <c r="A708" s="99" t="s">
        <v>17</v>
      </c>
      <c r="B708" s="117">
        <v>44228</v>
      </c>
      <c r="C708" s="97">
        <v>44245</v>
      </c>
      <c r="D708" s="58" t="s">
        <v>108</v>
      </c>
      <c r="E708" s="58" t="s">
        <v>95</v>
      </c>
      <c r="F708" s="51" t="s">
        <v>102</v>
      </c>
      <c r="G708" s="51">
        <v>73</v>
      </c>
      <c r="H708" s="51" t="str">
        <f>VLOOKUP(F708,'[1]Данные план (Задание 3)'!$I$5:$J$1297,2,FALSE)</f>
        <v>Великобритания</v>
      </c>
    </row>
    <row r="709" spans="1:8" x14ac:dyDescent="0.3">
      <c r="A709" s="99" t="s">
        <v>17</v>
      </c>
      <c r="B709" s="117">
        <v>44228</v>
      </c>
      <c r="C709" s="97">
        <v>44245</v>
      </c>
      <c r="D709" s="58" t="s">
        <v>108</v>
      </c>
      <c r="E709" s="58" t="s">
        <v>70</v>
      </c>
      <c r="F709" s="51" t="s">
        <v>78</v>
      </c>
      <c r="G709" s="51">
        <v>147</v>
      </c>
      <c r="H709" s="51" t="str">
        <f>VLOOKUP(F709,'[1]Данные план (Задание 3)'!$I$5:$J$1297,2,FALSE)</f>
        <v>Россия</v>
      </c>
    </row>
    <row r="710" spans="1:8" x14ac:dyDescent="0.3">
      <c r="A710" s="99" t="s">
        <v>17</v>
      </c>
      <c r="B710" s="117">
        <v>44228</v>
      </c>
      <c r="C710" s="97">
        <v>44245</v>
      </c>
      <c r="D710" s="58" t="s">
        <v>110</v>
      </c>
      <c r="E710" s="58" t="s">
        <v>49</v>
      </c>
      <c r="F710" s="51" t="s">
        <v>69</v>
      </c>
      <c r="G710" s="51">
        <v>111</v>
      </c>
      <c r="H710" s="51" t="str">
        <f>VLOOKUP(F710,'[1]Данные план (Задание 3)'!$I$5:$J$1297,2,FALSE)</f>
        <v>Украина</v>
      </c>
    </row>
    <row r="711" spans="1:8" x14ac:dyDescent="0.3">
      <c r="A711" s="99" t="s">
        <v>17</v>
      </c>
      <c r="B711" s="117">
        <v>44228</v>
      </c>
      <c r="C711" s="97">
        <v>44245</v>
      </c>
      <c r="D711" s="58" t="s">
        <v>108</v>
      </c>
      <c r="E711" s="58" t="s">
        <v>70</v>
      </c>
      <c r="F711" s="51" t="s">
        <v>77</v>
      </c>
      <c r="G711" s="51">
        <v>182</v>
      </c>
      <c r="H711" s="51" t="str">
        <f>VLOOKUP(F711,'[1]Данные план (Задание 3)'!$I$5:$J$1297,2,FALSE)</f>
        <v>Россия</v>
      </c>
    </row>
    <row r="712" spans="1:8" x14ac:dyDescent="0.3">
      <c r="A712" s="99" t="s">
        <v>17</v>
      </c>
      <c r="B712" s="117">
        <v>44228</v>
      </c>
      <c r="C712" s="97">
        <v>44245</v>
      </c>
      <c r="D712" s="58" t="s">
        <v>110</v>
      </c>
      <c r="E712" s="58" t="s">
        <v>95</v>
      </c>
      <c r="F712" s="51" t="s">
        <v>106</v>
      </c>
      <c r="G712" s="51">
        <v>160</v>
      </c>
      <c r="H712" s="51" t="str">
        <f>VLOOKUP(F712,'[1]Данные план (Задание 3)'!$I$5:$J$1297,2,FALSE)</f>
        <v>Италия</v>
      </c>
    </row>
    <row r="713" spans="1:8" x14ac:dyDescent="0.3">
      <c r="A713" s="99" t="s">
        <v>17</v>
      </c>
      <c r="B713" s="117">
        <v>44228</v>
      </c>
      <c r="C713" s="97">
        <v>44246</v>
      </c>
      <c r="D713" s="58" t="s">
        <v>107</v>
      </c>
      <c r="E713" s="58" t="s">
        <v>70</v>
      </c>
      <c r="F713" s="51" t="s">
        <v>73</v>
      </c>
      <c r="G713" s="51">
        <v>124</v>
      </c>
      <c r="H713" s="51" t="str">
        <f>VLOOKUP(F713,'[1]Данные план (Задание 3)'!$I$5:$J$1297,2,FALSE)</f>
        <v>Франция</v>
      </c>
    </row>
    <row r="714" spans="1:8" x14ac:dyDescent="0.3">
      <c r="A714" s="99" t="s">
        <v>17</v>
      </c>
      <c r="B714" s="117">
        <v>44228</v>
      </c>
      <c r="C714" s="97">
        <v>44246</v>
      </c>
      <c r="D714" s="58" t="s">
        <v>107</v>
      </c>
      <c r="E714" s="58" t="s">
        <v>95</v>
      </c>
      <c r="F714" s="51" t="s">
        <v>105</v>
      </c>
      <c r="G714" s="51">
        <v>183</v>
      </c>
      <c r="H714" s="51" t="str">
        <f>VLOOKUP(F714,'[1]Данные план (Задание 3)'!$I$5:$J$1297,2,FALSE)</f>
        <v>Италия</v>
      </c>
    </row>
    <row r="715" spans="1:8" x14ac:dyDescent="0.3">
      <c r="A715" s="99" t="s">
        <v>17</v>
      </c>
      <c r="B715" s="117">
        <v>44228</v>
      </c>
      <c r="C715" s="97">
        <v>44246</v>
      </c>
      <c r="D715" s="58" t="s">
        <v>107</v>
      </c>
      <c r="E715" s="58" t="s">
        <v>49</v>
      </c>
      <c r="F715" s="51" t="s">
        <v>68</v>
      </c>
      <c r="G715" s="51">
        <v>70</v>
      </c>
      <c r="H715" s="51" t="str">
        <f>VLOOKUP(F715,'[1]Данные план (Задание 3)'!$I$5:$J$1297,2,FALSE)</f>
        <v>Украина</v>
      </c>
    </row>
    <row r="716" spans="1:8" x14ac:dyDescent="0.3">
      <c r="A716" s="99" t="s">
        <v>17</v>
      </c>
      <c r="B716" s="117">
        <v>44228</v>
      </c>
      <c r="C716" s="97">
        <v>44246</v>
      </c>
      <c r="D716" s="58" t="s">
        <v>108</v>
      </c>
      <c r="E716" s="58" t="s">
        <v>80</v>
      </c>
      <c r="F716" s="51" t="s">
        <v>86</v>
      </c>
      <c r="G716" s="51">
        <v>19</v>
      </c>
      <c r="H716" s="51" t="str">
        <f>VLOOKUP(F716,'[1]Данные план (Задание 3)'!$I$5:$J$1297,2,FALSE)</f>
        <v>Ирландия</v>
      </c>
    </row>
    <row r="717" spans="1:8" x14ac:dyDescent="0.3">
      <c r="A717" s="99" t="s">
        <v>17</v>
      </c>
      <c r="B717" s="117">
        <v>44228</v>
      </c>
      <c r="C717" s="97">
        <v>44246</v>
      </c>
      <c r="D717" s="58" t="s">
        <v>48</v>
      </c>
      <c r="E717" s="58" t="s">
        <v>70</v>
      </c>
      <c r="F717" s="51" t="s">
        <v>54</v>
      </c>
      <c r="G717" s="51">
        <v>13</v>
      </c>
      <c r="H717" s="51" t="str">
        <f>VLOOKUP(F717,'[1]Данные план (Задание 3)'!$I$5:$J$1297,2,FALSE)</f>
        <v>Армения</v>
      </c>
    </row>
    <row r="718" spans="1:8" x14ac:dyDescent="0.3">
      <c r="A718" s="99" t="s">
        <v>17</v>
      </c>
      <c r="B718" s="117">
        <v>44228</v>
      </c>
      <c r="C718" s="97">
        <v>44247</v>
      </c>
      <c r="D718" s="58" t="s">
        <v>107</v>
      </c>
      <c r="E718" s="58" t="s">
        <v>95</v>
      </c>
      <c r="F718" s="51" t="s">
        <v>97</v>
      </c>
      <c r="G718" s="51">
        <v>76</v>
      </c>
      <c r="H718" s="51" t="str">
        <f>VLOOKUP(F718,'[1]Данные план (Задание 3)'!$I$5:$J$1297,2,FALSE)</f>
        <v>Голландия</v>
      </c>
    </row>
    <row r="719" spans="1:8" x14ac:dyDescent="0.3">
      <c r="A719" s="99" t="s">
        <v>17</v>
      </c>
      <c r="B719" s="117">
        <v>44228</v>
      </c>
      <c r="C719" s="97">
        <v>44247</v>
      </c>
      <c r="D719" s="58" t="s">
        <v>48</v>
      </c>
      <c r="E719" s="58" t="s">
        <v>70</v>
      </c>
      <c r="F719" s="51" t="s">
        <v>78</v>
      </c>
      <c r="G719" s="51">
        <v>107</v>
      </c>
      <c r="H719" s="51" t="str">
        <f>VLOOKUP(F719,'[1]Данные план (Задание 3)'!$I$5:$J$1297,2,FALSE)</f>
        <v>Россия</v>
      </c>
    </row>
    <row r="720" spans="1:8" x14ac:dyDescent="0.3">
      <c r="A720" s="99" t="s">
        <v>17</v>
      </c>
      <c r="B720" s="117">
        <v>44228</v>
      </c>
      <c r="C720" s="97">
        <v>44247</v>
      </c>
      <c r="D720" s="58" t="s">
        <v>110</v>
      </c>
      <c r="E720" s="58" t="s">
        <v>49</v>
      </c>
      <c r="F720" s="51" t="s">
        <v>67</v>
      </c>
      <c r="G720" s="51">
        <v>164</v>
      </c>
      <c r="H720" s="51" t="str">
        <f>VLOOKUP(F720,'[1]Данные план (Задание 3)'!$I$5:$J$1297,2,FALSE)</f>
        <v>Украина</v>
      </c>
    </row>
    <row r="721" spans="1:8" x14ac:dyDescent="0.3">
      <c r="A721" s="99" t="s">
        <v>17</v>
      </c>
      <c r="B721" s="117">
        <v>44228</v>
      </c>
      <c r="C721" s="97">
        <v>44247</v>
      </c>
      <c r="D721" s="58" t="s">
        <v>107</v>
      </c>
      <c r="E721" s="58" t="s">
        <v>80</v>
      </c>
      <c r="F721" s="51" t="s">
        <v>86</v>
      </c>
      <c r="G721" s="51">
        <v>6</v>
      </c>
      <c r="H721" s="51" t="str">
        <f>VLOOKUP(F721,'[1]Данные план (Задание 3)'!$I$5:$J$1297,2,FALSE)</f>
        <v>Ирландия</v>
      </c>
    </row>
    <row r="722" spans="1:8" x14ac:dyDescent="0.3">
      <c r="A722" s="99" t="s">
        <v>17</v>
      </c>
      <c r="B722" s="117">
        <v>44228</v>
      </c>
      <c r="C722" s="97">
        <v>44247</v>
      </c>
      <c r="D722" s="58" t="s">
        <v>107</v>
      </c>
      <c r="E722" s="58" t="s">
        <v>80</v>
      </c>
      <c r="F722" s="51" t="s">
        <v>88</v>
      </c>
      <c r="G722" s="51">
        <v>30</v>
      </c>
      <c r="H722" s="51" t="str">
        <f>VLOOKUP(F722,'[1]Данные план (Задание 3)'!$I$5:$J$1297,2,FALSE)</f>
        <v>Ирландия</v>
      </c>
    </row>
    <row r="723" spans="1:8" x14ac:dyDescent="0.3">
      <c r="A723" s="99" t="s">
        <v>17</v>
      </c>
      <c r="B723" s="117">
        <v>44228</v>
      </c>
      <c r="C723" s="97">
        <v>44247</v>
      </c>
      <c r="D723" s="58" t="s">
        <v>110</v>
      </c>
      <c r="E723" s="58" t="s">
        <v>49</v>
      </c>
      <c r="F723" s="51" t="s">
        <v>66</v>
      </c>
      <c r="G723" s="51">
        <v>192</v>
      </c>
      <c r="H723" s="51" t="str">
        <f>VLOOKUP(F723,'[1]Данные план (Задание 3)'!$I$5:$J$1297,2,FALSE)</f>
        <v>Украина</v>
      </c>
    </row>
    <row r="724" spans="1:8" x14ac:dyDescent="0.3">
      <c r="A724" s="99" t="s">
        <v>17</v>
      </c>
      <c r="B724" s="117">
        <v>44228</v>
      </c>
      <c r="C724" s="97">
        <v>44247</v>
      </c>
      <c r="D724" s="58" t="s">
        <v>48</v>
      </c>
      <c r="E724" s="58" t="s">
        <v>95</v>
      </c>
      <c r="F724" s="51" t="s">
        <v>97</v>
      </c>
      <c r="G724" s="51">
        <v>153</v>
      </c>
      <c r="H724" s="51" t="str">
        <f>VLOOKUP(F724,'[1]Данные план (Задание 3)'!$I$5:$J$1297,2,FALSE)</f>
        <v>Голландия</v>
      </c>
    </row>
    <row r="725" spans="1:8" x14ac:dyDescent="0.3">
      <c r="A725" s="99" t="s">
        <v>17</v>
      </c>
      <c r="B725" s="117">
        <v>44228</v>
      </c>
      <c r="C725" s="97">
        <v>44247</v>
      </c>
      <c r="D725" s="58" t="s">
        <v>107</v>
      </c>
      <c r="E725" s="58" t="s">
        <v>80</v>
      </c>
      <c r="F725" s="51" t="s">
        <v>82</v>
      </c>
      <c r="G725" s="51">
        <v>126</v>
      </c>
      <c r="H725" s="51" t="str">
        <f>VLOOKUP(F725,'[1]Данные план (Задание 3)'!$I$5:$J$1297,2,FALSE)</f>
        <v>Шотландия</v>
      </c>
    </row>
    <row r="726" spans="1:8" x14ac:dyDescent="0.3">
      <c r="A726" s="99" t="s">
        <v>17</v>
      </c>
      <c r="B726" s="117">
        <v>44228</v>
      </c>
      <c r="C726" s="97">
        <v>44247</v>
      </c>
      <c r="D726" s="58" t="s">
        <v>48</v>
      </c>
      <c r="E726" s="58" t="s">
        <v>49</v>
      </c>
      <c r="F726" s="51" t="s">
        <v>153</v>
      </c>
      <c r="G726" s="51">
        <v>107</v>
      </c>
      <c r="H726" s="51" t="str">
        <f>VLOOKUP(F726,'[1]Данные план (Задание 3)'!$I$5:$J$1297,2,FALSE)</f>
        <v>Швеция</v>
      </c>
    </row>
    <row r="727" spans="1:8" x14ac:dyDescent="0.3">
      <c r="A727" s="99" t="s">
        <v>17</v>
      </c>
      <c r="B727" s="117">
        <v>44228</v>
      </c>
      <c r="C727" s="97">
        <v>44247</v>
      </c>
      <c r="D727" s="58" t="s">
        <v>107</v>
      </c>
      <c r="E727" s="58" t="s">
        <v>49</v>
      </c>
      <c r="F727" s="51" t="s">
        <v>67</v>
      </c>
      <c r="G727" s="51">
        <v>200</v>
      </c>
      <c r="H727" s="51" t="str">
        <f>VLOOKUP(F727,'[1]Данные план (Задание 3)'!$I$5:$J$1297,2,FALSE)</f>
        <v>Украина</v>
      </c>
    </row>
    <row r="728" spans="1:8" x14ac:dyDescent="0.3">
      <c r="A728" s="99" t="s">
        <v>17</v>
      </c>
      <c r="B728" s="117">
        <v>44228</v>
      </c>
      <c r="C728" s="97">
        <v>44247</v>
      </c>
      <c r="D728" s="58" t="s">
        <v>107</v>
      </c>
      <c r="E728" s="58" t="s">
        <v>95</v>
      </c>
      <c r="F728" s="51" t="s">
        <v>99</v>
      </c>
      <c r="G728" s="51">
        <v>48</v>
      </c>
      <c r="H728" s="51" t="str">
        <f>VLOOKUP(F728,'[1]Данные план (Задание 3)'!$I$5:$J$1297,2,FALSE)</f>
        <v>Голландия</v>
      </c>
    </row>
    <row r="729" spans="1:8" x14ac:dyDescent="0.3">
      <c r="A729" s="99" t="s">
        <v>17</v>
      </c>
      <c r="B729" s="117">
        <v>44228</v>
      </c>
      <c r="C729" s="97">
        <v>44247</v>
      </c>
      <c r="D729" s="58" t="s">
        <v>110</v>
      </c>
      <c r="E729" s="58" t="s">
        <v>70</v>
      </c>
      <c r="F729" s="51" t="s">
        <v>76</v>
      </c>
      <c r="G729" s="51">
        <v>197</v>
      </c>
      <c r="H729" s="51" t="str">
        <f>VLOOKUP(F729,'[1]Данные план (Задание 3)'!$I$5:$J$1297,2,FALSE)</f>
        <v>Россия</v>
      </c>
    </row>
    <row r="730" spans="1:8" x14ac:dyDescent="0.3">
      <c r="A730" s="99" t="s">
        <v>17</v>
      </c>
      <c r="B730" s="117">
        <v>44228</v>
      </c>
      <c r="C730" s="97">
        <v>44248</v>
      </c>
      <c r="D730" s="58" t="s">
        <v>110</v>
      </c>
      <c r="E730" s="58" t="s">
        <v>49</v>
      </c>
      <c r="F730" s="51" t="s">
        <v>64</v>
      </c>
      <c r="G730" s="51">
        <v>172</v>
      </c>
      <c r="H730" s="51" t="str">
        <f>VLOOKUP(F730,'[1]Данные план (Задание 3)'!$I$5:$J$1297,2,FALSE)</f>
        <v>Украина</v>
      </c>
    </row>
    <row r="731" spans="1:8" x14ac:dyDescent="0.3">
      <c r="A731" s="99" t="s">
        <v>17</v>
      </c>
      <c r="B731" s="117">
        <v>44228</v>
      </c>
      <c r="C731" s="97">
        <v>44248</v>
      </c>
      <c r="D731" s="58" t="s">
        <v>48</v>
      </c>
      <c r="E731" s="58" t="s">
        <v>49</v>
      </c>
      <c r="F731" s="51" t="s">
        <v>65</v>
      </c>
      <c r="G731" s="51">
        <v>72</v>
      </c>
      <c r="H731" s="51" t="str">
        <f>VLOOKUP(F731,'[1]Данные план (Задание 3)'!$I$5:$J$1297,2,FALSE)</f>
        <v>Украина</v>
      </c>
    </row>
    <row r="732" spans="1:8" x14ac:dyDescent="0.3">
      <c r="A732" s="99" t="s">
        <v>17</v>
      </c>
      <c r="B732" s="117">
        <v>44228</v>
      </c>
      <c r="C732" s="97">
        <v>44248</v>
      </c>
      <c r="D732" s="58" t="s">
        <v>108</v>
      </c>
      <c r="E732" s="58" t="s">
        <v>49</v>
      </c>
      <c r="F732" s="51" t="s">
        <v>61</v>
      </c>
      <c r="G732" s="51">
        <v>96</v>
      </c>
      <c r="H732" s="51" t="str">
        <f>VLOOKUP(F732,'[1]Данные план (Задание 3)'!$I$5:$J$1297,2,FALSE)</f>
        <v>Россия</v>
      </c>
    </row>
    <row r="733" spans="1:8" x14ac:dyDescent="0.3">
      <c r="A733" s="99" t="s">
        <v>17</v>
      </c>
      <c r="B733" s="117">
        <v>44228</v>
      </c>
      <c r="C733" s="97">
        <v>44248</v>
      </c>
      <c r="D733" s="58" t="s">
        <v>48</v>
      </c>
      <c r="E733" s="58" t="s">
        <v>49</v>
      </c>
      <c r="F733" s="51" t="s">
        <v>153</v>
      </c>
      <c r="G733" s="51">
        <v>69</v>
      </c>
      <c r="H733" s="51" t="str">
        <f>VLOOKUP(F733,'[1]Данные план (Задание 3)'!$I$5:$J$1297,2,FALSE)</f>
        <v>Швеция</v>
      </c>
    </row>
    <row r="734" spans="1:8" x14ac:dyDescent="0.3">
      <c r="A734" s="99" t="s">
        <v>17</v>
      </c>
      <c r="B734" s="117">
        <v>44228</v>
      </c>
      <c r="C734" s="97">
        <v>44248</v>
      </c>
      <c r="D734" s="58" t="s">
        <v>108</v>
      </c>
      <c r="E734" s="58" t="s">
        <v>49</v>
      </c>
      <c r="F734" s="51" t="s">
        <v>65</v>
      </c>
      <c r="G734" s="51">
        <v>115</v>
      </c>
      <c r="H734" s="51" t="str">
        <f>VLOOKUP(F734,'[1]Данные план (Задание 3)'!$I$5:$J$1297,2,FALSE)</f>
        <v>Украина</v>
      </c>
    </row>
    <row r="735" spans="1:8" x14ac:dyDescent="0.3">
      <c r="A735" s="99" t="s">
        <v>17</v>
      </c>
      <c r="B735" s="117">
        <v>44228</v>
      </c>
      <c r="C735" s="97">
        <v>44248</v>
      </c>
      <c r="D735" s="58" t="s">
        <v>107</v>
      </c>
      <c r="E735" s="58" t="s">
        <v>95</v>
      </c>
      <c r="F735" s="51" t="s">
        <v>106</v>
      </c>
      <c r="G735" s="51">
        <v>72</v>
      </c>
      <c r="H735" s="51" t="str">
        <f>VLOOKUP(F735,'[1]Данные план (Задание 3)'!$I$5:$J$1297,2,FALSE)</f>
        <v>Италия</v>
      </c>
    </row>
    <row r="736" spans="1:8" x14ac:dyDescent="0.3">
      <c r="A736" s="99" t="s">
        <v>17</v>
      </c>
      <c r="B736" s="117">
        <v>44228</v>
      </c>
      <c r="C736" s="97">
        <v>44248</v>
      </c>
      <c r="D736" s="58" t="s">
        <v>107</v>
      </c>
      <c r="E736" s="58" t="s">
        <v>49</v>
      </c>
      <c r="F736" s="51" t="s">
        <v>68</v>
      </c>
      <c r="G736" s="51">
        <v>123</v>
      </c>
      <c r="H736" s="51" t="str">
        <f>VLOOKUP(F736,'[1]Данные план (Задание 3)'!$I$5:$J$1297,2,FALSE)</f>
        <v>Украина</v>
      </c>
    </row>
    <row r="737" spans="1:8" x14ac:dyDescent="0.3">
      <c r="A737" s="99" t="s">
        <v>17</v>
      </c>
      <c r="B737" s="117">
        <v>44228</v>
      </c>
      <c r="C737" s="97">
        <v>44248</v>
      </c>
      <c r="D737" s="58" t="s">
        <v>48</v>
      </c>
      <c r="E737" s="58" t="s">
        <v>70</v>
      </c>
      <c r="F737" s="51" t="s">
        <v>71</v>
      </c>
      <c r="G737" s="51">
        <v>165</v>
      </c>
      <c r="H737" s="51" t="str">
        <f>VLOOKUP(F737,'[1]Данные план (Задание 3)'!$I$5:$J$1297,2,FALSE)</f>
        <v>Франция</v>
      </c>
    </row>
    <row r="738" spans="1:8" x14ac:dyDescent="0.3">
      <c r="A738" s="99" t="s">
        <v>17</v>
      </c>
      <c r="B738" s="117">
        <v>44228</v>
      </c>
      <c r="C738" s="97">
        <v>44248</v>
      </c>
      <c r="D738" s="58" t="s">
        <v>48</v>
      </c>
      <c r="E738" s="58" t="s">
        <v>70</v>
      </c>
      <c r="F738" s="51" t="s">
        <v>72</v>
      </c>
      <c r="G738" s="51">
        <v>133</v>
      </c>
      <c r="H738" s="51" t="str">
        <f>VLOOKUP(F738,'[1]Данные план (Задание 3)'!$I$5:$J$1297,2,FALSE)</f>
        <v>Франция</v>
      </c>
    </row>
    <row r="739" spans="1:8" x14ac:dyDescent="0.3">
      <c r="A739" s="99" t="s">
        <v>17</v>
      </c>
      <c r="B739" s="117">
        <v>44228</v>
      </c>
      <c r="C739" s="97">
        <v>44248</v>
      </c>
      <c r="D739" s="58" t="s">
        <v>48</v>
      </c>
      <c r="E739" s="58" t="s">
        <v>95</v>
      </c>
      <c r="F739" s="51" t="s">
        <v>106</v>
      </c>
      <c r="G739" s="51">
        <v>75</v>
      </c>
      <c r="H739" s="51" t="str">
        <f>VLOOKUP(F739,'[1]Данные план (Задание 3)'!$I$5:$J$1297,2,FALSE)</f>
        <v>Италия</v>
      </c>
    </row>
    <row r="740" spans="1:8" x14ac:dyDescent="0.3">
      <c r="A740" s="99" t="s">
        <v>17</v>
      </c>
      <c r="B740" s="117">
        <v>44228</v>
      </c>
      <c r="C740" s="97">
        <v>44248</v>
      </c>
      <c r="D740" s="58" t="s">
        <v>108</v>
      </c>
      <c r="E740" s="58" t="s">
        <v>80</v>
      </c>
      <c r="F740" s="51" t="s">
        <v>85</v>
      </c>
      <c r="G740" s="51">
        <v>20</v>
      </c>
      <c r="H740" s="51" t="str">
        <f>VLOOKUP(F740,'[1]Данные план (Задание 3)'!$I$5:$J$1297,2,FALSE)</f>
        <v>Ирландия</v>
      </c>
    </row>
    <row r="741" spans="1:8" x14ac:dyDescent="0.3">
      <c r="A741" s="99" t="s">
        <v>17</v>
      </c>
      <c r="B741" s="117">
        <v>44228</v>
      </c>
      <c r="C741" s="97">
        <v>44248</v>
      </c>
      <c r="D741" s="58" t="s">
        <v>110</v>
      </c>
      <c r="E741" s="58" t="s">
        <v>95</v>
      </c>
      <c r="F741" s="51" t="s">
        <v>97</v>
      </c>
      <c r="G741" s="51">
        <v>74</v>
      </c>
      <c r="H741" s="51" t="str">
        <f>VLOOKUP(F741,'[1]Данные план (Задание 3)'!$I$5:$J$1297,2,FALSE)</f>
        <v>Голландия</v>
      </c>
    </row>
    <row r="742" spans="1:8" x14ac:dyDescent="0.3">
      <c r="A742" s="99" t="s">
        <v>17</v>
      </c>
      <c r="B742" s="117">
        <v>44228</v>
      </c>
      <c r="C742" s="97">
        <v>44248</v>
      </c>
      <c r="D742" s="58" t="s">
        <v>48</v>
      </c>
      <c r="E742" s="58" t="s">
        <v>49</v>
      </c>
      <c r="F742" s="51" t="s">
        <v>53</v>
      </c>
      <c r="G742" s="51">
        <v>41</v>
      </c>
      <c r="H742" s="51" t="str">
        <f>VLOOKUP(F742,'[1]Данные план (Задание 3)'!$I$5:$J$1297,2,FALSE)</f>
        <v>Россия</v>
      </c>
    </row>
    <row r="743" spans="1:8" x14ac:dyDescent="0.3">
      <c r="A743" s="99" t="s">
        <v>17</v>
      </c>
      <c r="B743" s="117">
        <v>44228</v>
      </c>
      <c r="C743" s="97">
        <v>44248</v>
      </c>
      <c r="D743" s="58" t="s">
        <v>108</v>
      </c>
      <c r="E743" s="58" t="s">
        <v>95</v>
      </c>
      <c r="F743" s="51" t="s">
        <v>99</v>
      </c>
      <c r="G743" s="51">
        <v>135</v>
      </c>
      <c r="H743" s="51" t="str">
        <f>VLOOKUP(F743,'[1]Данные план (Задание 3)'!$I$5:$J$1297,2,FALSE)</f>
        <v>Голландия</v>
      </c>
    </row>
    <row r="744" spans="1:8" x14ac:dyDescent="0.3">
      <c r="A744" s="99" t="s">
        <v>17</v>
      </c>
      <c r="B744" s="117">
        <v>44228</v>
      </c>
      <c r="C744" s="97">
        <v>44248</v>
      </c>
      <c r="D744" s="58" t="s">
        <v>110</v>
      </c>
      <c r="E744" s="58" t="s">
        <v>49</v>
      </c>
      <c r="F744" s="51" t="s">
        <v>69</v>
      </c>
      <c r="G744" s="51">
        <v>75</v>
      </c>
      <c r="H744" s="51" t="str">
        <f>VLOOKUP(F744,'[1]Данные план (Задание 3)'!$I$5:$J$1297,2,FALSE)</f>
        <v>Украина</v>
      </c>
    </row>
    <row r="745" spans="1:8" x14ac:dyDescent="0.3">
      <c r="A745" s="99" t="s">
        <v>17</v>
      </c>
      <c r="B745" s="117">
        <v>44228</v>
      </c>
      <c r="C745" s="97">
        <v>44248</v>
      </c>
      <c r="D745" s="58" t="s">
        <v>108</v>
      </c>
      <c r="E745" s="58" t="s">
        <v>49</v>
      </c>
      <c r="F745" s="51" t="s">
        <v>67</v>
      </c>
      <c r="G745" s="51">
        <v>23</v>
      </c>
      <c r="H745" s="51" t="str">
        <f>VLOOKUP(F745,'[1]Данные план (Задание 3)'!$I$5:$J$1297,2,FALSE)</f>
        <v>Украина</v>
      </c>
    </row>
    <row r="746" spans="1:8" x14ac:dyDescent="0.3">
      <c r="A746" s="99" t="s">
        <v>17</v>
      </c>
      <c r="B746" s="117">
        <v>44228</v>
      </c>
      <c r="C746" s="97">
        <v>44248</v>
      </c>
      <c r="D746" s="58" t="s">
        <v>107</v>
      </c>
      <c r="E746" s="58" t="s">
        <v>80</v>
      </c>
      <c r="F746" s="51" t="s">
        <v>90</v>
      </c>
      <c r="G746" s="51">
        <v>118</v>
      </c>
      <c r="H746" s="51" t="str">
        <f>VLOOKUP(F746,'[1]Данные план (Задание 3)'!$I$5:$J$1297,2,FALSE)</f>
        <v>США</v>
      </c>
    </row>
    <row r="747" spans="1:8" x14ac:dyDescent="0.3">
      <c r="A747" s="99" t="s">
        <v>17</v>
      </c>
      <c r="B747" s="117">
        <v>44228</v>
      </c>
      <c r="C747" s="97">
        <v>44248</v>
      </c>
      <c r="D747" s="58" t="s">
        <v>48</v>
      </c>
      <c r="E747" s="58" t="s">
        <v>49</v>
      </c>
      <c r="F747" s="51" t="s">
        <v>61</v>
      </c>
      <c r="G747" s="51">
        <v>73</v>
      </c>
      <c r="H747" s="51" t="str">
        <f>VLOOKUP(F747,'[1]Данные план (Задание 3)'!$I$5:$J$1297,2,FALSE)</f>
        <v>Россия</v>
      </c>
    </row>
    <row r="748" spans="1:8" x14ac:dyDescent="0.3">
      <c r="A748" s="99" t="s">
        <v>17</v>
      </c>
      <c r="B748" s="117">
        <v>44228</v>
      </c>
      <c r="C748" s="97">
        <v>44248</v>
      </c>
      <c r="D748" s="58" t="s">
        <v>48</v>
      </c>
      <c r="E748" s="58" t="s">
        <v>49</v>
      </c>
      <c r="F748" s="51" t="s">
        <v>68</v>
      </c>
      <c r="G748" s="51">
        <v>164</v>
      </c>
      <c r="H748" s="51" t="str">
        <f>VLOOKUP(F748,'[1]Данные план (Задание 3)'!$I$5:$J$1297,2,FALSE)</f>
        <v>Украина</v>
      </c>
    </row>
    <row r="749" spans="1:8" x14ac:dyDescent="0.3">
      <c r="A749" s="99" t="s">
        <v>17</v>
      </c>
      <c r="B749" s="117">
        <v>44228</v>
      </c>
      <c r="C749" s="97">
        <v>44249</v>
      </c>
      <c r="D749" s="58" t="s">
        <v>108</v>
      </c>
      <c r="E749" s="58" t="s">
        <v>80</v>
      </c>
      <c r="F749" s="51" t="s">
        <v>83</v>
      </c>
      <c r="G749" s="51">
        <v>74</v>
      </c>
      <c r="H749" s="51" t="str">
        <f>VLOOKUP(F749,'[1]Данные план (Задание 3)'!$I$5:$J$1297,2,FALSE)</f>
        <v>Шотландия</v>
      </c>
    </row>
    <row r="750" spans="1:8" x14ac:dyDescent="0.3">
      <c r="A750" s="99" t="s">
        <v>17</v>
      </c>
      <c r="B750" s="117">
        <v>44228</v>
      </c>
      <c r="C750" s="97">
        <v>44249</v>
      </c>
      <c r="D750" s="58" t="s">
        <v>48</v>
      </c>
      <c r="E750" s="58" t="s">
        <v>49</v>
      </c>
      <c r="F750" s="51" t="s">
        <v>55</v>
      </c>
      <c r="G750" s="51">
        <v>17</v>
      </c>
      <c r="H750" s="51" t="str">
        <f>VLOOKUP(F750,'[1]Данные план (Задание 3)'!$I$5:$J$1297,2,FALSE)</f>
        <v>Россия</v>
      </c>
    </row>
    <row r="751" spans="1:8" x14ac:dyDescent="0.3">
      <c r="A751" s="99" t="s">
        <v>17</v>
      </c>
      <c r="B751" s="117">
        <v>44228</v>
      </c>
      <c r="C751" s="97">
        <v>44249</v>
      </c>
      <c r="D751" s="58" t="s">
        <v>107</v>
      </c>
      <c r="E751" s="58" t="s">
        <v>49</v>
      </c>
      <c r="F751" s="51" t="s">
        <v>50</v>
      </c>
      <c r="G751" s="51">
        <v>50</v>
      </c>
      <c r="H751" s="51" t="str">
        <f>VLOOKUP(F751,'[1]Данные план (Задание 3)'!$I$5:$J$1297,2,FALSE)</f>
        <v>Россия</v>
      </c>
    </row>
    <row r="752" spans="1:8" x14ac:dyDescent="0.3">
      <c r="A752" s="99" t="s">
        <v>17</v>
      </c>
      <c r="B752" s="117">
        <v>44228</v>
      </c>
      <c r="C752" s="97">
        <v>44249</v>
      </c>
      <c r="D752" s="58" t="s">
        <v>108</v>
      </c>
      <c r="E752" s="58" t="s">
        <v>49</v>
      </c>
      <c r="F752" s="51" t="s">
        <v>59</v>
      </c>
      <c r="G752" s="51">
        <v>42</v>
      </c>
      <c r="H752" s="51" t="str">
        <f>VLOOKUP(F752,'[1]Данные план (Задание 3)'!$I$5:$J$1297,2,FALSE)</f>
        <v>Россия</v>
      </c>
    </row>
    <row r="753" spans="1:8" x14ac:dyDescent="0.3">
      <c r="A753" s="99" t="s">
        <v>17</v>
      </c>
      <c r="B753" s="117">
        <v>44228</v>
      </c>
      <c r="C753" s="97">
        <v>44249</v>
      </c>
      <c r="D753" s="58" t="s">
        <v>108</v>
      </c>
      <c r="E753" s="58" t="s">
        <v>49</v>
      </c>
      <c r="F753" s="51" t="s">
        <v>57</v>
      </c>
      <c r="G753" s="51">
        <v>130</v>
      </c>
      <c r="H753" s="51" t="str">
        <f>VLOOKUP(F753,'[1]Данные план (Задание 3)'!$I$5:$J$1297,2,FALSE)</f>
        <v>Россия</v>
      </c>
    </row>
    <row r="754" spans="1:8" x14ac:dyDescent="0.3">
      <c r="A754" s="99" t="s">
        <v>17</v>
      </c>
      <c r="B754" s="117">
        <v>44228</v>
      </c>
      <c r="C754" s="97">
        <v>44249</v>
      </c>
      <c r="D754" s="58" t="s">
        <v>107</v>
      </c>
      <c r="E754" s="58" t="s">
        <v>80</v>
      </c>
      <c r="F754" s="51" t="s">
        <v>83</v>
      </c>
      <c r="G754" s="51">
        <v>29</v>
      </c>
      <c r="H754" s="51" t="str">
        <f>VLOOKUP(F754,'[1]Данные план (Задание 3)'!$I$5:$J$1297,2,FALSE)</f>
        <v>Шотландия</v>
      </c>
    </row>
    <row r="755" spans="1:8" x14ac:dyDescent="0.3">
      <c r="A755" s="99" t="s">
        <v>17</v>
      </c>
      <c r="B755" s="117">
        <v>44228</v>
      </c>
      <c r="C755" s="97">
        <v>44249</v>
      </c>
      <c r="D755" s="58" t="s">
        <v>48</v>
      </c>
      <c r="E755" s="58" t="s">
        <v>70</v>
      </c>
      <c r="F755" s="51" t="s">
        <v>77</v>
      </c>
      <c r="G755" s="51">
        <v>71</v>
      </c>
      <c r="H755" s="51" t="str">
        <f>VLOOKUP(F755,'[1]Данные план (Задание 3)'!$I$5:$J$1297,2,FALSE)</f>
        <v>Россия</v>
      </c>
    </row>
    <row r="756" spans="1:8" x14ac:dyDescent="0.3">
      <c r="A756" s="99" t="s">
        <v>17</v>
      </c>
      <c r="B756" s="117">
        <v>44228</v>
      </c>
      <c r="C756" s="97">
        <v>44249</v>
      </c>
      <c r="D756" s="58" t="s">
        <v>48</v>
      </c>
      <c r="E756" s="58" t="s">
        <v>70</v>
      </c>
      <c r="F756" s="51" t="s">
        <v>54</v>
      </c>
      <c r="G756" s="51">
        <v>40</v>
      </c>
      <c r="H756" s="51" t="str">
        <f>VLOOKUP(F756,'[1]Данные план (Задание 3)'!$I$5:$J$1297,2,FALSE)</f>
        <v>Армения</v>
      </c>
    </row>
    <row r="757" spans="1:8" x14ac:dyDescent="0.3">
      <c r="A757" s="99" t="s">
        <v>17</v>
      </c>
      <c r="B757" s="117">
        <v>44228</v>
      </c>
      <c r="C757" s="97">
        <v>44250</v>
      </c>
      <c r="D757" s="58" t="s">
        <v>48</v>
      </c>
      <c r="E757" s="58" t="s">
        <v>70</v>
      </c>
      <c r="F757" s="51" t="s">
        <v>62</v>
      </c>
      <c r="G757" s="51">
        <v>116</v>
      </c>
      <c r="H757" s="51" t="str">
        <f>VLOOKUP(F757,'[1]Данные план (Задание 3)'!$I$5:$J$1297,2,FALSE)</f>
        <v>Армения</v>
      </c>
    </row>
    <row r="758" spans="1:8" x14ac:dyDescent="0.3">
      <c r="A758" s="99" t="s">
        <v>17</v>
      </c>
      <c r="B758" s="117">
        <v>44228</v>
      </c>
      <c r="C758" s="97">
        <v>44250</v>
      </c>
      <c r="D758" s="58" t="s">
        <v>108</v>
      </c>
      <c r="E758" s="58" t="s">
        <v>80</v>
      </c>
      <c r="F758" s="51" t="s">
        <v>84</v>
      </c>
      <c r="G758" s="51">
        <v>15</v>
      </c>
      <c r="H758" s="51" t="str">
        <f>VLOOKUP(F758,'[1]Данные план (Задание 3)'!$I$5:$J$1297,2,FALSE)</f>
        <v>Шотландия</v>
      </c>
    </row>
    <row r="759" spans="1:8" x14ac:dyDescent="0.3">
      <c r="A759" s="99" t="s">
        <v>17</v>
      </c>
      <c r="B759" s="117">
        <v>44228</v>
      </c>
      <c r="C759" s="97">
        <v>44250</v>
      </c>
      <c r="D759" s="58" t="s">
        <v>108</v>
      </c>
      <c r="E759" s="58" t="s">
        <v>49</v>
      </c>
      <c r="F759" s="51" t="s">
        <v>53</v>
      </c>
      <c r="G759" s="51">
        <v>3</v>
      </c>
      <c r="H759" s="51" t="str">
        <f>VLOOKUP(F759,'[1]Данные план (Задание 3)'!$I$5:$J$1297,2,FALSE)</f>
        <v>Россия</v>
      </c>
    </row>
    <row r="760" spans="1:8" x14ac:dyDescent="0.3">
      <c r="A760" s="99" t="s">
        <v>17</v>
      </c>
      <c r="B760" s="117">
        <v>44228</v>
      </c>
      <c r="C760" s="97">
        <v>44250</v>
      </c>
      <c r="D760" s="58" t="s">
        <v>108</v>
      </c>
      <c r="E760" s="58" t="s">
        <v>70</v>
      </c>
      <c r="F760" s="51" t="s">
        <v>79</v>
      </c>
      <c r="G760" s="51">
        <v>177</v>
      </c>
      <c r="H760" s="51" t="str">
        <f>VLOOKUP(F760,'[1]Данные план (Задание 3)'!$I$5:$J$1297,2,FALSE)</f>
        <v>Россия</v>
      </c>
    </row>
    <row r="761" spans="1:8" x14ac:dyDescent="0.3">
      <c r="A761" s="99" t="s">
        <v>17</v>
      </c>
      <c r="B761" s="117">
        <v>44228</v>
      </c>
      <c r="C761" s="97">
        <v>44250</v>
      </c>
      <c r="D761" s="58" t="s">
        <v>110</v>
      </c>
      <c r="E761" s="58" t="s">
        <v>80</v>
      </c>
      <c r="F761" s="51" t="s">
        <v>83</v>
      </c>
      <c r="G761" s="51">
        <v>53</v>
      </c>
      <c r="H761" s="51" t="str">
        <f>VLOOKUP(F761,'[1]Данные план (Задание 3)'!$I$5:$J$1297,2,FALSE)</f>
        <v>Шотландия</v>
      </c>
    </row>
    <row r="762" spans="1:8" x14ac:dyDescent="0.3">
      <c r="A762" s="99" t="s">
        <v>17</v>
      </c>
      <c r="B762" s="117">
        <v>44228</v>
      </c>
      <c r="C762" s="97">
        <v>44250</v>
      </c>
      <c r="D762" s="58" t="s">
        <v>108</v>
      </c>
      <c r="E762" s="58" t="s">
        <v>80</v>
      </c>
      <c r="F762" s="51" t="s">
        <v>93</v>
      </c>
      <c r="G762" s="51">
        <v>189</v>
      </c>
      <c r="H762" s="51" t="str">
        <f>VLOOKUP(F762,'[1]Данные план (Задание 3)'!$I$5:$J$1297,2,FALSE)</f>
        <v>США</v>
      </c>
    </row>
    <row r="763" spans="1:8" x14ac:dyDescent="0.3">
      <c r="A763" s="99" t="s">
        <v>17</v>
      </c>
      <c r="B763" s="117">
        <v>44228</v>
      </c>
      <c r="C763" s="97">
        <v>44250</v>
      </c>
      <c r="D763" s="58" t="s">
        <v>107</v>
      </c>
      <c r="E763" s="58" t="s">
        <v>49</v>
      </c>
      <c r="F763" s="51" t="s">
        <v>57</v>
      </c>
      <c r="G763" s="51">
        <v>159</v>
      </c>
      <c r="H763" s="51" t="str">
        <f>VLOOKUP(F763,'[1]Данные план (Задание 3)'!$I$5:$J$1297,2,FALSE)</f>
        <v>Россия</v>
      </c>
    </row>
    <row r="764" spans="1:8" x14ac:dyDescent="0.3">
      <c r="A764" s="99" t="s">
        <v>17</v>
      </c>
      <c r="B764" s="117">
        <v>44228</v>
      </c>
      <c r="C764" s="97">
        <v>44250</v>
      </c>
      <c r="D764" s="58" t="s">
        <v>48</v>
      </c>
      <c r="E764" s="58" t="s">
        <v>49</v>
      </c>
      <c r="F764" s="51" t="s">
        <v>66</v>
      </c>
      <c r="G764" s="51">
        <v>19</v>
      </c>
      <c r="H764" s="51" t="str">
        <f>VLOOKUP(F764,'[1]Данные план (Задание 3)'!$I$5:$J$1297,2,FALSE)</f>
        <v>Украина</v>
      </c>
    </row>
    <row r="765" spans="1:8" x14ac:dyDescent="0.3">
      <c r="A765" s="99" t="s">
        <v>17</v>
      </c>
      <c r="B765" s="117">
        <v>44228</v>
      </c>
      <c r="C765" s="97">
        <v>44250</v>
      </c>
      <c r="D765" s="58" t="s">
        <v>108</v>
      </c>
      <c r="E765" s="58" t="s">
        <v>49</v>
      </c>
      <c r="F765" s="51" t="s">
        <v>64</v>
      </c>
      <c r="G765" s="51">
        <v>75</v>
      </c>
      <c r="H765" s="51" t="str">
        <f>VLOOKUP(F765,'[1]Данные план (Задание 3)'!$I$5:$J$1297,2,FALSE)</f>
        <v>Украина</v>
      </c>
    </row>
    <row r="766" spans="1:8" x14ac:dyDescent="0.3">
      <c r="A766" s="99" t="s">
        <v>17</v>
      </c>
      <c r="B766" s="117">
        <v>44228</v>
      </c>
      <c r="C766" s="97">
        <v>44250</v>
      </c>
      <c r="D766" s="58" t="s">
        <v>107</v>
      </c>
      <c r="E766" s="58" t="s">
        <v>49</v>
      </c>
      <c r="F766" s="51" t="s">
        <v>55</v>
      </c>
      <c r="G766" s="51">
        <v>115</v>
      </c>
      <c r="H766" s="51" t="str">
        <f>VLOOKUP(F766,'[1]Данные план (Задание 3)'!$I$5:$J$1297,2,FALSE)</f>
        <v>Россия</v>
      </c>
    </row>
    <row r="767" spans="1:8" x14ac:dyDescent="0.3">
      <c r="A767" s="99" t="s">
        <v>17</v>
      </c>
      <c r="B767" s="117">
        <v>44228</v>
      </c>
      <c r="C767" s="97">
        <v>44250</v>
      </c>
      <c r="D767" s="58" t="s">
        <v>48</v>
      </c>
      <c r="E767" s="58" t="s">
        <v>70</v>
      </c>
      <c r="F767" s="51" t="s">
        <v>75</v>
      </c>
      <c r="G767" s="51">
        <v>156</v>
      </c>
      <c r="H767" s="51" t="str">
        <f>VLOOKUP(F767,'[1]Данные план (Задание 3)'!$I$5:$J$1297,2,FALSE)</f>
        <v>Франция</v>
      </c>
    </row>
    <row r="768" spans="1:8" x14ac:dyDescent="0.3">
      <c r="A768" s="99" t="s">
        <v>17</v>
      </c>
      <c r="B768" s="117">
        <v>44228</v>
      </c>
      <c r="C768" s="97">
        <v>44250</v>
      </c>
      <c r="D768" s="58" t="s">
        <v>48</v>
      </c>
      <c r="E768" s="58" t="s">
        <v>80</v>
      </c>
      <c r="F768" s="51" t="s">
        <v>85</v>
      </c>
      <c r="G768" s="51">
        <v>86</v>
      </c>
      <c r="H768" s="51" t="str">
        <f>VLOOKUP(F768,'[1]Данные план (Задание 3)'!$I$5:$J$1297,2,FALSE)</f>
        <v>Ирландия</v>
      </c>
    </row>
    <row r="769" spans="1:8" x14ac:dyDescent="0.3">
      <c r="A769" s="99" t="s">
        <v>17</v>
      </c>
      <c r="B769" s="117">
        <v>44228</v>
      </c>
      <c r="C769" s="97">
        <v>44251</v>
      </c>
      <c r="D769" s="58" t="s">
        <v>108</v>
      </c>
      <c r="E769" s="58" t="s">
        <v>70</v>
      </c>
      <c r="F769" s="51" t="s">
        <v>58</v>
      </c>
      <c r="G769" s="51">
        <v>157</v>
      </c>
      <c r="H769" s="51" t="str">
        <f>VLOOKUP(F769,'[1]Данные план (Задание 3)'!$I$5:$J$1297,2,FALSE)</f>
        <v>Армения</v>
      </c>
    </row>
    <row r="770" spans="1:8" x14ac:dyDescent="0.3">
      <c r="A770" s="99" t="s">
        <v>17</v>
      </c>
      <c r="B770" s="117">
        <v>44228</v>
      </c>
      <c r="C770" s="97">
        <v>44251</v>
      </c>
      <c r="D770" s="58" t="s">
        <v>108</v>
      </c>
      <c r="E770" s="58" t="s">
        <v>70</v>
      </c>
      <c r="F770" s="51" t="s">
        <v>73</v>
      </c>
      <c r="G770" s="51">
        <v>51</v>
      </c>
      <c r="H770" s="51" t="str">
        <f>VLOOKUP(F770,'[1]Данные план (Задание 3)'!$I$5:$J$1297,2,FALSE)</f>
        <v>Франция</v>
      </c>
    </row>
    <row r="771" spans="1:8" x14ac:dyDescent="0.3">
      <c r="A771" s="99" t="s">
        <v>17</v>
      </c>
      <c r="B771" s="117">
        <v>44228</v>
      </c>
      <c r="C771" s="97">
        <v>44251</v>
      </c>
      <c r="D771" s="58" t="s">
        <v>110</v>
      </c>
      <c r="E771" s="58" t="s">
        <v>70</v>
      </c>
      <c r="F771" s="51" t="s">
        <v>75</v>
      </c>
      <c r="G771" s="51">
        <v>85</v>
      </c>
      <c r="H771" s="51" t="str">
        <f>VLOOKUP(F771,'[1]Данные план (Задание 3)'!$I$5:$J$1297,2,FALSE)</f>
        <v>Франция</v>
      </c>
    </row>
    <row r="772" spans="1:8" x14ac:dyDescent="0.3">
      <c r="A772" s="99" t="s">
        <v>17</v>
      </c>
      <c r="B772" s="117">
        <v>44228</v>
      </c>
      <c r="C772" s="97">
        <v>44251</v>
      </c>
      <c r="D772" s="58" t="s">
        <v>110</v>
      </c>
      <c r="E772" s="58" t="s">
        <v>80</v>
      </c>
      <c r="F772" s="51" t="s">
        <v>83</v>
      </c>
      <c r="G772" s="51">
        <v>95</v>
      </c>
      <c r="H772" s="51" t="str">
        <f>VLOOKUP(F772,'[1]Данные план (Задание 3)'!$I$5:$J$1297,2,FALSE)</f>
        <v>Шотландия</v>
      </c>
    </row>
    <row r="773" spans="1:8" x14ac:dyDescent="0.3">
      <c r="A773" s="99" t="s">
        <v>17</v>
      </c>
      <c r="B773" s="117">
        <v>44228</v>
      </c>
      <c r="C773" s="97">
        <v>44251</v>
      </c>
      <c r="D773" s="58" t="s">
        <v>110</v>
      </c>
      <c r="E773" s="58" t="s">
        <v>49</v>
      </c>
      <c r="F773" s="51" t="s">
        <v>50</v>
      </c>
      <c r="G773" s="51">
        <v>133</v>
      </c>
      <c r="H773" s="51" t="str">
        <f>VLOOKUP(F773,'[1]Данные план (Задание 3)'!$I$5:$J$1297,2,FALSE)</f>
        <v>Россия</v>
      </c>
    </row>
    <row r="774" spans="1:8" x14ac:dyDescent="0.3">
      <c r="A774" s="99" t="s">
        <v>17</v>
      </c>
      <c r="B774" s="117">
        <v>44228</v>
      </c>
      <c r="C774" s="97">
        <v>44251</v>
      </c>
      <c r="D774" s="58" t="s">
        <v>107</v>
      </c>
      <c r="E774" s="58" t="s">
        <v>95</v>
      </c>
      <c r="F774" s="51" t="s">
        <v>99</v>
      </c>
      <c r="G774" s="51">
        <v>76</v>
      </c>
      <c r="H774" s="51" t="str">
        <f>VLOOKUP(F774,'[1]Данные план (Задание 3)'!$I$5:$J$1297,2,FALSE)</f>
        <v>Голландия</v>
      </c>
    </row>
    <row r="775" spans="1:8" x14ac:dyDescent="0.3">
      <c r="A775" s="99" t="s">
        <v>17</v>
      </c>
      <c r="B775" s="117">
        <v>44228</v>
      </c>
      <c r="C775" s="97">
        <v>44251</v>
      </c>
      <c r="D775" s="58" t="s">
        <v>48</v>
      </c>
      <c r="E775" s="58" t="s">
        <v>49</v>
      </c>
      <c r="F775" s="51" t="s">
        <v>65</v>
      </c>
      <c r="G775" s="51">
        <v>140</v>
      </c>
      <c r="H775" s="51" t="str">
        <f>VLOOKUP(F775,'[1]Данные план (Задание 3)'!$I$5:$J$1297,2,FALSE)</f>
        <v>Украина</v>
      </c>
    </row>
    <row r="776" spans="1:8" x14ac:dyDescent="0.3">
      <c r="A776" s="99" t="s">
        <v>17</v>
      </c>
      <c r="B776" s="117">
        <v>44228</v>
      </c>
      <c r="C776" s="97">
        <v>44252</v>
      </c>
      <c r="D776" s="58" t="s">
        <v>110</v>
      </c>
      <c r="E776" s="58" t="s">
        <v>95</v>
      </c>
      <c r="F776" s="51" t="s">
        <v>105</v>
      </c>
      <c r="G776" s="51">
        <v>28</v>
      </c>
      <c r="H776" s="51" t="str">
        <f>VLOOKUP(F776,'[1]Данные план (Задание 3)'!$I$5:$J$1297,2,FALSE)</f>
        <v>Италия</v>
      </c>
    </row>
    <row r="777" spans="1:8" x14ac:dyDescent="0.3">
      <c r="A777" s="99" t="s">
        <v>17</v>
      </c>
      <c r="B777" s="117">
        <v>44228</v>
      </c>
      <c r="C777" s="97">
        <v>44252</v>
      </c>
      <c r="D777" s="58" t="s">
        <v>48</v>
      </c>
      <c r="E777" s="58" t="s">
        <v>80</v>
      </c>
      <c r="F777" s="51" t="s">
        <v>88</v>
      </c>
      <c r="G777" s="51">
        <v>134</v>
      </c>
      <c r="H777" s="51" t="str">
        <f>VLOOKUP(F777,'[1]Данные план (Задание 3)'!$I$5:$J$1297,2,FALSE)</f>
        <v>Ирландия</v>
      </c>
    </row>
    <row r="778" spans="1:8" x14ac:dyDescent="0.3">
      <c r="A778" s="99" t="s">
        <v>17</v>
      </c>
      <c r="B778" s="117">
        <v>44228</v>
      </c>
      <c r="C778" s="97">
        <v>44252</v>
      </c>
      <c r="D778" s="58" t="s">
        <v>110</v>
      </c>
      <c r="E778" s="58" t="s">
        <v>80</v>
      </c>
      <c r="F778" s="51" t="s">
        <v>89</v>
      </c>
      <c r="G778" s="51">
        <v>94</v>
      </c>
      <c r="H778" s="51" t="str">
        <f>VLOOKUP(F778,'[1]Данные план (Задание 3)'!$I$5:$J$1297,2,FALSE)</f>
        <v>США</v>
      </c>
    </row>
    <row r="779" spans="1:8" x14ac:dyDescent="0.3">
      <c r="A779" s="99" t="s">
        <v>17</v>
      </c>
      <c r="B779" s="117">
        <v>44228</v>
      </c>
      <c r="C779" s="97">
        <v>44252</v>
      </c>
      <c r="D779" s="58" t="s">
        <v>48</v>
      </c>
      <c r="E779" s="58" t="s">
        <v>49</v>
      </c>
      <c r="F779" s="51" t="s">
        <v>63</v>
      </c>
      <c r="G779" s="51">
        <v>95</v>
      </c>
      <c r="H779" s="51" t="str">
        <f>VLOOKUP(F779,'[1]Данные план (Задание 3)'!$I$5:$J$1297,2,FALSE)</f>
        <v>Швеция</v>
      </c>
    </row>
    <row r="780" spans="1:8" x14ac:dyDescent="0.3">
      <c r="A780" s="99" t="s">
        <v>17</v>
      </c>
      <c r="B780" s="117">
        <v>44228</v>
      </c>
      <c r="C780" s="97">
        <v>44252</v>
      </c>
      <c r="D780" s="58" t="s">
        <v>48</v>
      </c>
      <c r="E780" s="58" t="s">
        <v>95</v>
      </c>
      <c r="F780" s="51" t="s">
        <v>103</v>
      </c>
      <c r="G780" s="51">
        <v>167</v>
      </c>
      <c r="H780" s="51" t="str">
        <f>VLOOKUP(F780,'[1]Данные план (Задание 3)'!$I$5:$J$1297,2,FALSE)</f>
        <v>Италия</v>
      </c>
    </row>
    <row r="781" spans="1:8" x14ac:dyDescent="0.3">
      <c r="A781" s="99" t="s">
        <v>17</v>
      </c>
      <c r="B781" s="117">
        <v>44228</v>
      </c>
      <c r="C781" s="97">
        <v>44252</v>
      </c>
      <c r="D781" s="58" t="s">
        <v>107</v>
      </c>
      <c r="E781" s="58" t="s">
        <v>80</v>
      </c>
      <c r="F781" s="51" t="s">
        <v>92</v>
      </c>
      <c r="G781" s="51">
        <v>69</v>
      </c>
      <c r="H781" s="51" t="str">
        <f>VLOOKUP(F781,'[1]Данные план (Задание 3)'!$I$5:$J$1297,2,FALSE)</f>
        <v>США</v>
      </c>
    </row>
    <row r="782" spans="1:8" x14ac:dyDescent="0.3">
      <c r="A782" s="99" t="s">
        <v>17</v>
      </c>
      <c r="B782" s="117">
        <v>44228</v>
      </c>
      <c r="C782" s="97">
        <v>44252</v>
      </c>
      <c r="D782" s="58" t="s">
        <v>107</v>
      </c>
      <c r="E782" s="58" t="s">
        <v>49</v>
      </c>
      <c r="F782" s="51" t="s">
        <v>69</v>
      </c>
      <c r="G782" s="51">
        <v>31</v>
      </c>
      <c r="H782" s="51" t="str">
        <f>VLOOKUP(F782,'[1]Данные план (Задание 3)'!$I$5:$J$1297,2,FALSE)</f>
        <v>Украина</v>
      </c>
    </row>
    <row r="783" spans="1:8" x14ac:dyDescent="0.3">
      <c r="A783" s="99" t="s">
        <v>17</v>
      </c>
      <c r="B783" s="117">
        <v>44228</v>
      </c>
      <c r="C783" s="97">
        <v>44252</v>
      </c>
      <c r="D783" s="58" t="s">
        <v>110</v>
      </c>
      <c r="E783" s="58" t="s">
        <v>70</v>
      </c>
      <c r="F783" s="51" t="s">
        <v>78</v>
      </c>
      <c r="G783" s="51">
        <v>117</v>
      </c>
      <c r="H783" s="51" t="str">
        <f>VLOOKUP(F783,'[1]Данные план (Задание 3)'!$I$5:$J$1297,2,FALSE)</f>
        <v>Россия</v>
      </c>
    </row>
    <row r="784" spans="1:8" x14ac:dyDescent="0.3">
      <c r="A784" s="99" t="s">
        <v>17</v>
      </c>
      <c r="B784" s="117">
        <v>44228</v>
      </c>
      <c r="C784" s="97">
        <v>44252</v>
      </c>
      <c r="D784" s="58" t="s">
        <v>108</v>
      </c>
      <c r="E784" s="58" t="s">
        <v>80</v>
      </c>
      <c r="F784" s="51" t="s">
        <v>84</v>
      </c>
      <c r="G784" s="51">
        <v>58</v>
      </c>
      <c r="H784" s="51" t="str">
        <f>VLOOKUP(F784,'[1]Данные план (Задание 3)'!$I$5:$J$1297,2,FALSE)</f>
        <v>Шотландия</v>
      </c>
    </row>
    <row r="785" spans="1:8" x14ac:dyDescent="0.3">
      <c r="A785" s="99" t="s">
        <v>17</v>
      </c>
      <c r="B785" s="117">
        <v>44228</v>
      </c>
      <c r="C785" s="97">
        <v>44252</v>
      </c>
      <c r="D785" s="58" t="s">
        <v>107</v>
      </c>
      <c r="E785" s="58" t="s">
        <v>95</v>
      </c>
      <c r="F785" s="51" t="s">
        <v>100</v>
      </c>
      <c r="G785" s="51">
        <v>182</v>
      </c>
      <c r="H785" s="51" t="str">
        <f>VLOOKUP(F785,'[1]Данные план (Задание 3)'!$I$5:$J$1297,2,FALSE)</f>
        <v>Голландия</v>
      </c>
    </row>
    <row r="786" spans="1:8" x14ac:dyDescent="0.3">
      <c r="A786" s="99" t="s">
        <v>17</v>
      </c>
      <c r="B786" s="117">
        <v>44228</v>
      </c>
      <c r="C786" s="97">
        <v>44252</v>
      </c>
      <c r="D786" s="58" t="s">
        <v>110</v>
      </c>
      <c r="E786" s="58" t="s">
        <v>70</v>
      </c>
      <c r="F786" s="51" t="s">
        <v>74</v>
      </c>
      <c r="G786" s="51">
        <v>139</v>
      </c>
      <c r="H786" s="51" t="str">
        <f>VLOOKUP(F786,'[1]Данные план (Задание 3)'!$I$5:$J$1297,2,FALSE)</f>
        <v>Франция</v>
      </c>
    </row>
    <row r="787" spans="1:8" x14ac:dyDescent="0.3">
      <c r="A787" s="99" t="s">
        <v>17</v>
      </c>
      <c r="B787" s="117">
        <v>44228</v>
      </c>
      <c r="C787" s="97">
        <v>44252</v>
      </c>
      <c r="D787" s="58" t="s">
        <v>108</v>
      </c>
      <c r="E787" s="58" t="s">
        <v>70</v>
      </c>
      <c r="F787" s="51" t="s">
        <v>62</v>
      </c>
      <c r="G787" s="51">
        <v>21</v>
      </c>
      <c r="H787" s="51" t="str">
        <f>VLOOKUP(F787,'[1]Данные план (Задание 3)'!$I$5:$J$1297,2,FALSE)</f>
        <v>Армения</v>
      </c>
    </row>
    <row r="788" spans="1:8" x14ac:dyDescent="0.3">
      <c r="A788" s="99" t="s">
        <v>17</v>
      </c>
      <c r="B788" s="117">
        <v>44228</v>
      </c>
      <c r="C788" s="97">
        <v>44253</v>
      </c>
      <c r="D788" s="58" t="s">
        <v>108</v>
      </c>
      <c r="E788" s="58" t="s">
        <v>95</v>
      </c>
      <c r="F788" s="51" t="s">
        <v>99</v>
      </c>
      <c r="G788" s="51">
        <v>63</v>
      </c>
      <c r="H788" s="51" t="str">
        <f>VLOOKUP(F788,'[1]Данные план (Задание 3)'!$I$5:$J$1297,2,FALSE)</f>
        <v>Голландия</v>
      </c>
    </row>
    <row r="789" spans="1:8" x14ac:dyDescent="0.3">
      <c r="A789" s="99" t="s">
        <v>17</v>
      </c>
      <c r="B789" s="117">
        <v>44228</v>
      </c>
      <c r="C789" s="97">
        <v>44253</v>
      </c>
      <c r="D789" s="58" t="s">
        <v>107</v>
      </c>
      <c r="E789" s="58" t="s">
        <v>95</v>
      </c>
      <c r="F789" s="51" t="s">
        <v>99</v>
      </c>
      <c r="G789" s="51">
        <v>103</v>
      </c>
      <c r="H789" s="51" t="str">
        <f>VLOOKUP(F789,'[1]Данные план (Задание 3)'!$I$5:$J$1297,2,FALSE)</f>
        <v>Голландия</v>
      </c>
    </row>
    <row r="790" spans="1:8" x14ac:dyDescent="0.3">
      <c r="A790" s="99" t="s">
        <v>17</v>
      </c>
      <c r="B790" s="117">
        <v>44228</v>
      </c>
      <c r="C790" s="97">
        <v>44253</v>
      </c>
      <c r="D790" s="58" t="s">
        <v>48</v>
      </c>
      <c r="E790" s="58" t="s">
        <v>80</v>
      </c>
      <c r="F790" s="51" t="s">
        <v>92</v>
      </c>
      <c r="G790" s="51">
        <v>117</v>
      </c>
      <c r="H790" s="51" t="str">
        <f>VLOOKUP(F790,'[1]Данные план (Задание 3)'!$I$5:$J$1297,2,FALSE)</f>
        <v>США</v>
      </c>
    </row>
    <row r="791" spans="1:8" x14ac:dyDescent="0.3">
      <c r="A791" s="99" t="s">
        <v>17</v>
      </c>
      <c r="B791" s="117">
        <v>44228</v>
      </c>
      <c r="C791" s="97">
        <v>44253</v>
      </c>
      <c r="D791" s="58" t="s">
        <v>107</v>
      </c>
      <c r="E791" s="58" t="s">
        <v>70</v>
      </c>
      <c r="F791" s="51" t="s">
        <v>72</v>
      </c>
      <c r="G791" s="51">
        <v>111</v>
      </c>
      <c r="H791" s="51" t="str">
        <f>VLOOKUP(F791,'[1]Данные план (Задание 3)'!$I$5:$J$1297,2,FALSE)</f>
        <v>Франция</v>
      </c>
    </row>
    <row r="792" spans="1:8" x14ac:dyDescent="0.3">
      <c r="A792" s="99" t="s">
        <v>17</v>
      </c>
      <c r="B792" s="117">
        <v>44228</v>
      </c>
      <c r="C792" s="97">
        <v>44253</v>
      </c>
      <c r="D792" s="58" t="s">
        <v>48</v>
      </c>
      <c r="E792" s="58" t="s">
        <v>70</v>
      </c>
      <c r="F792" s="51" t="s">
        <v>76</v>
      </c>
      <c r="G792" s="51">
        <v>175</v>
      </c>
      <c r="H792" s="51" t="str">
        <f>VLOOKUP(F792,'[1]Данные план (Задание 3)'!$I$5:$J$1297,2,FALSE)</f>
        <v>Россия</v>
      </c>
    </row>
    <row r="793" spans="1:8" x14ac:dyDescent="0.3">
      <c r="A793" s="99" t="s">
        <v>17</v>
      </c>
      <c r="B793" s="117">
        <v>44228</v>
      </c>
      <c r="C793" s="97">
        <v>44253</v>
      </c>
      <c r="D793" s="58" t="s">
        <v>110</v>
      </c>
      <c r="E793" s="58" t="s">
        <v>70</v>
      </c>
      <c r="F793" s="51" t="s">
        <v>74</v>
      </c>
      <c r="G793" s="51">
        <v>28</v>
      </c>
      <c r="H793" s="51" t="str">
        <f>VLOOKUP(F793,'[1]Данные план (Задание 3)'!$I$5:$J$1297,2,FALSE)</f>
        <v>Франция</v>
      </c>
    </row>
    <row r="794" spans="1:8" x14ac:dyDescent="0.3">
      <c r="A794" s="99" t="s">
        <v>17</v>
      </c>
      <c r="B794" s="117">
        <v>44228</v>
      </c>
      <c r="C794" s="97">
        <v>44253</v>
      </c>
      <c r="D794" s="58" t="s">
        <v>110</v>
      </c>
      <c r="E794" s="58" t="s">
        <v>70</v>
      </c>
      <c r="F794" s="51" t="s">
        <v>60</v>
      </c>
      <c r="G794" s="51">
        <v>159</v>
      </c>
      <c r="H794" s="51" t="str">
        <f>VLOOKUP(F794,'[1]Данные план (Задание 3)'!$I$5:$J$1297,2,FALSE)</f>
        <v>Армения</v>
      </c>
    </row>
    <row r="795" spans="1:8" x14ac:dyDescent="0.3">
      <c r="A795" s="99" t="s">
        <v>17</v>
      </c>
      <c r="B795" s="117">
        <v>44228</v>
      </c>
      <c r="C795" s="97">
        <v>44253</v>
      </c>
      <c r="D795" s="58" t="s">
        <v>107</v>
      </c>
      <c r="E795" s="58" t="s">
        <v>95</v>
      </c>
      <c r="F795" s="51" t="s">
        <v>102</v>
      </c>
      <c r="G795" s="51">
        <v>181</v>
      </c>
      <c r="H795" s="51" t="str">
        <f>VLOOKUP(F795,'[1]Данные план (Задание 3)'!$I$5:$J$1297,2,FALSE)</f>
        <v>Великобритания</v>
      </c>
    </row>
    <row r="796" spans="1:8" x14ac:dyDescent="0.3">
      <c r="A796" s="99" t="s">
        <v>17</v>
      </c>
      <c r="B796" s="117">
        <v>44228</v>
      </c>
      <c r="C796" s="97">
        <v>44253</v>
      </c>
      <c r="D796" s="58" t="s">
        <v>108</v>
      </c>
      <c r="E796" s="58" t="s">
        <v>49</v>
      </c>
      <c r="F796" s="51" t="s">
        <v>66</v>
      </c>
      <c r="G796" s="51">
        <v>87</v>
      </c>
      <c r="H796" s="51" t="str">
        <f>VLOOKUP(F796,'[1]Данные план (Задание 3)'!$I$5:$J$1297,2,FALSE)</f>
        <v>Украина</v>
      </c>
    </row>
    <row r="797" spans="1:8" x14ac:dyDescent="0.3">
      <c r="A797" s="99" t="s">
        <v>17</v>
      </c>
      <c r="B797" s="117">
        <v>44228</v>
      </c>
      <c r="C797" s="97">
        <v>44253</v>
      </c>
      <c r="D797" s="58" t="s">
        <v>48</v>
      </c>
      <c r="E797" s="58" t="s">
        <v>95</v>
      </c>
      <c r="F797" s="51" t="s">
        <v>100</v>
      </c>
      <c r="G797" s="51">
        <v>150</v>
      </c>
      <c r="H797" s="51" t="str">
        <f>VLOOKUP(F797,'[1]Данные план (Задание 3)'!$I$5:$J$1297,2,FALSE)</f>
        <v>Голландия</v>
      </c>
    </row>
    <row r="798" spans="1:8" x14ac:dyDescent="0.3">
      <c r="A798" s="99" t="s">
        <v>17</v>
      </c>
      <c r="B798" s="117">
        <v>44228</v>
      </c>
      <c r="C798" s="97">
        <v>44253</v>
      </c>
      <c r="D798" s="58" t="s">
        <v>48</v>
      </c>
      <c r="E798" s="58" t="s">
        <v>49</v>
      </c>
      <c r="F798" s="51" t="s">
        <v>57</v>
      </c>
      <c r="G798" s="51">
        <v>80</v>
      </c>
      <c r="H798" s="51" t="str">
        <f>VLOOKUP(F798,'[1]Данные план (Задание 3)'!$I$5:$J$1297,2,FALSE)</f>
        <v>Россия</v>
      </c>
    </row>
    <row r="799" spans="1:8" x14ac:dyDescent="0.3">
      <c r="A799" s="99" t="s">
        <v>17</v>
      </c>
      <c r="B799" s="117">
        <v>44228</v>
      </c>
      <c r="C799" s="97">
        <v>44253</v>
      </c>
      <c r="D799" s="58" t="s">
        <v>108</v>
      </c>
      <c r="E799" s="58" t="s">
        <v>70</v>
      </c>
      <c r="F799" s="51" t="s">
        <v>71</v>
      </c>
      <c r="G799" s="51">
        <v>158</v>
      </c>
      <c r="H799" s="51" t="str">
        <f>VLOOKUP(F799,'[1]Данные план (Задание 3)'!$I$5:$J$1297,2,FALSE)</f>
        <v>Франция</v>
      </c>
    </row>
    <row r="800" spans="1:8" x14ac:dyDescent="0.3">
      <c r="A800" s="99" t="s">
        <v>17</v>
      </c>
      <c r="B800" s="117">
        <v>44228</v>
      </c>
      <c r="C800" s="97">
        <v>44253</v>
      </c>
      <c r="D800" s="58" t="s">
        <v>48</v>
      </c>
      <c r="E800" s="58" t="s">
        <v>49</v>
      </c>
      <c r="F800" s="51" t="s">
        <v>50</v>
      </c>
      <c r="G800" s="51">
        <v>30</v>
      </c>
      <c r="H800" s="51" t="str">
        <f>VLOOKUP(F800,'[1]Данные план (Задание 3)'!$I$5:$J$1297,2,FALSE)</f>
        <v>Россия</v>
      </c>
    </row>
    <row r="801" spans="1:8" x14ac:dyDescent="0.3">
      <c r="A801" s="99" t="s">
        <v>17</v>
      </c>
      <c r="B801" s="117">
        <v>44228</v>
      </c>
      <c r="C801" s="97">
        <v>44253</v>
      </c>
      <c r="D801" s="58" t="s">
        <v>110</v>
      </c>
      <c r="E801" s="58" t="s">
        <v>70</v>
      </c>
      <c r="F801" s="51" t="s">
        <v>72</v>
      </c>
      <c r="G801" s="51">
        <v>70</v>
      </c>
      <c r="H801" s="51" t="str">
        <f>VLOOKUP(F801,'[1]Данные план (Задание 3)'!$I$5:$J$1297,2,FALSE)</f>
        <v>Франция</v>
      </c>
    </row>
    <row r="802" spans="1:8" x14ac:dyDescent="0.3">
      <c r="A802" s="99" t="s">
        <v>17</v>
      </c>
      <c r="B802" s="117">
        <v>44228</v>
      </c>
      <c r="C802" s="97">
        <v>44253</v>
      </c>
      <c r="D802" s="58" t="s">
        <v>110</v>
      </c>
      <c r="E802" s="58" t="s">
        <v>95</v>
      </c>
      <c r="F802" s="51" t="s">
        <v>98</v>
      </c>
      <c r="G802" s="51">
        <v>191</v>
      </c>
      <c r="H802" s="51" t="str">
        <f>VLOOKUP(F802,'[1]Данные план (Задание 3)'!$I$5:$J$1297,2,FALSE)</f>
        <v>Голландия</v>
      </c>
    </row>
    <row r="803" spans="1:8" x14ac:dyDescent="0.3">
      <c r="A803" s="99" t="s">
        <v>17</v>
      </c>
      <c r="B803" s="117">
        <v>44228</v>
      </c>
      <c r="C803" s="97">
        <v>44254</v>
      </c>
      <c r="D803" s="58" t="s">
        <v>108</v>
      </c>
      <c r="E803" s="58" t="s">
        <v>95</v>
      </c>
      <c r="F803" s="51" t="s">
        <v>96</v>
      </c>
      <c r="G803" s="51">
        <v>195</v>
      </c>
      <c r="H803" s="51" t="str">
        <f>VLOOKUP(F803,'[1]Данные план (Задание 3)'!$I$5:$J$1297,2,FALSE)</f>
        <v>Голландия</v>
      </c>
    </row>
    <row r="804" spans="1:8" x14ac:dyDescent="0.3">
      <c r="A804" s="99" t="s">
        <v>17</v>
      </c>
      <c r="B804" s="117">
        <v>44228</v>
      </c>
      <c r="C804" s="97">
        <v>44254</v>
      </c>
      <c r="D804" s="58" t="s">
        <v>48</v>
      </c>
      <c r="E804" s="58" t="s">
        <v>95</v>
      </c>
      <c r="F804" s="51" t="s">
        <v>103</v>
      </c>
      <c r="G804" s="51">
        <v>25</v>
      </c>
      <c r="H804" s="51" t="str">
        <f>VLOOKUP(F804,'[1]Данные план (Задание 3)'!$I$5:$J$1297,2,FALSE)</f>
        <v>Италия</v>
      </c>
    </row>
    <row r="805" spans="1:8" x14ac:dyDescent="0.3">
      <c r="A805" s="99" t="s">
        <v>17</v>
      </c>
      <c r="B805" s="117">
        <v>44228</v>
      </c>
      <c r="C805" s="97">
        <v>44254</v>
      </c>
      <c r="D805" s="58" t="s">
        <v>48</v>
      </c>
      <c r="E805" s="58" t="s">
        <v>80</v>
      </c>
      <c r="F805" s="51" t="s">
        <v>88</v>
      </c>
      <c r="G805" s="51">
        <v>47</v>
      </c>
      <c r="H805" s="51" t="str">
        <f>VLOOKUP(F805,'[1]Данные план (Задание 3)'!$I$5:$J$1297,2,FALSE)</f>
        <v>Ирландия</v>
      </c>
    </row>
    <row r="806" spans="1:8" x14ac:dyDescent="0.3">
      <c r="A806" s="99" t="s">
        <v>17</v>
      </c>
      <c r="B806" s="117">
        <v>44228</v>
      </c>
      <c r="C806" s="97">
        <v>44254</v>
      </c>
      <c r="D806" s="58" t="s">
        <v>108</v>
      </c>
      <c r="E806" s="58" t="s">
        <v>80</v>
      </c>
      <c r="F806" s="51" t="s">
        <v>88</v>
      </c>
      <c r="G806" s="51">
        <v>85</v>
      </c>
      <c r="H806" s="51" t="str">
        <f>VLOOKUP(F806,'[1]Данные план (Задание 3)'!$I$5:$J$1297,2,FALSE)</f>
        <v>Ирландия</v>
      </c>
    </row>
    <row r="807" spans="1:8" x14ac:dyDescent="0.3">
      <c r="A807" s="99" t="s">
        <v>17</v>
      </c>
      <c r="B807" s="117">
        <v>44228</v>
      </c>
      <c r="C807" s="97">
        <v>44254</v>
      </c>
      <c r="D807" s="58" t="s">
        <v>107</v>
      </c>
      <c r="E807" s="58" t="s">
        <v>80</v>
      </c>
      <c r="F807" s="51" t="s">
        <v>90</v>
      </c>
      <c r="G807" s="51">
        <v>91</v>
      </c>
      <c r="H807" s="51" t="str">
        <f>VLOOKUP(F807,'[1]Данные план (Задание 3)'!$I$5:$J$1297,2,FALSE)</f>
        <v>США</v>
      </c>
    </row>
    <row r="808" spans="1:8" x14ac:dyDescent="0.3">
      <c r="A808" s="99" t="s">
        <v>17</v>
      </c>
      <c r="B808" s="117">
        <v>44228</v>
      </c>
      <c r="C808" s="97">
        <v>44254</v>
      </c>
      <c r="D808" s="58" t="s">
        <v>107</v>
      </c>
      <c r="E808" s="58" t="s">
        <v>80</v>
      </c>
      <c r="F808" s="51" t="s">
        <v>85</v>
      </c>
      <c r="G808" s="51">
        <v>44</v>
      </c>
      <c r="H808" s="51" t="str">
        <f>VLOOKUP(F808,'[1]Данные план (Задание 3)'!$I$5:$J$1297,2,FALSE)</f>
        <v>Ирландия</v>
      </c>
    </row>
    <row r="809" spans="1:8" x14ac:dyDescent="0.3">
      <c r="A809" s="99" t="s">
        <v>17</v>
      </c>
      <c r="B809" s="117">
        <v>44228</v>
      </c>
      <c r="C809" s="97">
        <v>44254</v>
      </c>
      <c r="D809" s="58" t="s">
        <v>108</v>
      </c>
      <c r="E809" s="58" t="s">
        <v>49</v>
      </c>
      <c r="F809" s="51" t="s">
        <v>59</v>
      </c>
      <c r="G809" s="51">
        <v>139</v>
      </c>
      <c r="H809" s="51" t="str">
        <f>VLOOKUP(F809,'[1]Данные план (Задание 3)'!$I$5:$J$1297,2,FALSE)</f>
        <v>Россия</v>
      </c>
    </row>
    <row r="810" spans="1:8" x14ac:dyDescent="0.3">
      <c r="A810" s="99" t="s">
        <v>17</v>
      </c>
      <c r="B810" s="117">
        <v>44228</v>
      </c>
      <c r="C810" s="97">
        <v>44254</v>
      </c>
      <c r="D810" s="58" t="s">
        <v>107</v>
      </c>
      <c r="E810" s="58" t="s">
        <v>49</v>
      </c>
      <c r="F810" s="51" t="s">
        <v>55</v>
      </c>
      <c r="G810" s="51">
        <v>92</v>
      </c>
      <c r="H810" s="51" t="str">
        <f>VLOOKUP(F810,'[1]Данные план (Задание 3)'!$I$5:$J$1297,2,FALSE)</f>
        <v>Россия</v>
      </c>
    </row>
    <row r="811" spans="1:8" x14ac:dyDescent="0.3">
      <c r="A811" s="99" t="s">
        <v>17</v>
      </c>
      <c r="B811" s="117">
        <v>44228</v>
      </c>
      <c r="C811" s="97">
        <v>44254</v>
      </c>
      <c r="D811" s="58" t="s">
        <v>110</v>
      </c>
      <c r="E811" s="58" t="s">
        <v>49</v>
      </c>
      <c r="F811" s="51" t="s">
        <v>64</v>
      </c>
      <c r="G811" s="51">
        <v>19</v>
      </c>
      <c r="H811" s="51" t="str">
        <f>VLOOKUP(F811,'[1]Данные план (Задание 3)'!$I$5:$J$1297,2,FALSE)</f>
        <v>Украина</v>
      </c>
    </row>
    <row r="812" spans="1:8" x14ac:dyDescent="0.3">
      <c r="A812" s="99" t="s">
        <v>17</v>
      </c>
      <c r="B812" s="117">
        <v>44228</v>
      </c>
      <c r="C812" s="97">
        <v>44254</v>
      </c>
      <c r="D812" s="58" t="s">
        <v>107</v>
      </c>
      <c r="E812" s="58" t="s">
        <v>49</v>
      </c>
      <c r="F812" s="51" t="s">
        <v>69</v>
      </c>
      <c r="G812" s="51">
        <v>40</v>
      </c>
      <c r="H812" s="51" t="str">
        <f>VLOOKUP(F812,'[1]Данные план (Задание 3)'!$I$5:$J$1297,2,FALSE)</f>
        <v>Украина</v>
      </c>
    </row>
    <row r="813" spans="1:8" x14ac:dyDescent="0.3">
      <c r="A813" s="99" t="s">
        <v>17</v>
      </c>
      <c r="B813" s="117">
        <v>44228</v>
      </c>
      <c r="C813" s="97">
        <v>44254</v>
      </c>
      <c r="D813" s="58" t="s">
        <v>107</v>
      </c>
      <c r="E813" s="58" t="s">
        <v>49</v>
      </c>
      <c r="F813" s="51" t="s">
        <v>64</v>
      </c>
      <c r="G813" s="51">
        <v>70</v>
      </c>
      <c r="H813" s="51" t="str">
        <f>VLOOKUP(F813,'[1]Данные план (Задание 3)'!$I$5:$J$1297,2,FALSE)</f>
        <v>Украина</v>
      </c>
    </row>
    <row r="814" spans="1:8" x14ac:dyDescent="0.3">
      <c r="A814" s="99" t="s">
        <v>17</v>
      </c>
      <c r="B814" s="117">
        <v>44228</v>
      </c>
      <c r="C814" s="97">
        <v>44254</v>
      </c>
      <c r="D814" s="58" t="s">
        <v>110</v>
      </c>
      <c r="E814" s="58" t="s">
        <v>70</v>
      </c>
      <c r="F814" s="51" t="s">
        <v>76</v>
      </c>
      <c r="G814" s="51">
        <v>10</v>
      </c>
      <c r="H814" s="51" t="str">
        <f>VLOOKUP(F814,'[1]Данные план (Задание 3)'!$I$5:$J$1297,2,FALSE)</f>
        <v>Россия</v>
      </c>
    </row>
    <row r="815" spans="1:8" x14ac:dyDescent="0.3">
      <c r="A815" s="99" t="s">
        <v>17</v>
      </c>
      <c r="B815" s="117">
        <v>44228</v>
      </c>
      <c r="C815" s="97">
        <v>44254</v>
      </c>
      <c r="D815" s="58" t="s">
        <v>108</v>
      </c>
      <c r="E815" s="58" t="s">
        <v>80</v>
      </c>
      <c r="F815" s="51" t="s">
        <v>92</v>
      </c>
      <c r="G815" s="51">
        <v>127</v>
      </c>
      <c r="H815" s="51" t="str">
        <f>VLOOKUP(F815,'[1]Данные план (Задание 3)'!$I$5:$J$1297,2,FALSE)</f>
        <v>США</v>
      </c>
    </row>
    <row r="816" spans="1:8" x14ac:dyDescent="0.3">
      <c r="A816" s="99" t="s">
        <v>17</v>
      </c>
      <c r="B816" s="117">
        <v>44228</v>
      </c>
      <c r="C816" s="97">
        <v>44255</v>
      </c>
      <c r="D816" s="58" t="s">
        <v>110</v>
      </c>
      <c r="E816" s="58" t="s">
        <v>95</v>
      </c>
      <c r="F816" s="51" t="s">
        <v>98</v>
      </c>
      <c r="G816" s="51">
        <v>194</v>
      </c>
      <c r="H816" s="51" t="str">
        <f>VLOOKUP(F816,'[1]Данные план (Задание 3)'!$I$5:$J$1297,2,FALSE)</f>
        <v>Голландия</v>
      </c>
    </row>
    <row r="817" spans="1:8" x14ac:dyDescent="0.3">
      <c r="A817" s="99" t="s">
        <v>17</v>
      </c>
      <c r="B817" s="117">
        <v>44228</v>
      </c>
      <c r="C817" s="97">
        <v>44255</v>
      </c>
      <c r="D817" s="58" t="s">
        <v>108</v>
      </c>
      <c r="E817" s="58" t="s">
        <v>70</v>
      </c>
      <c r="F817" s="51" t="s">
        <v>74</v>
      </c>
      <c r="G817" s="51">
        <v>194</v>
      </c>
      <c r="H817" s="51" t="str">
        <f>VLOOKUP(F817,'[1]Данные план (Задание 3)'!$I$5:$J$1297,2,FALSE)</f>
        <v>Франция</v>
      </c>
    </row>
    <row r="818" spans="1:8" x14ac:dyDescent="0.3">
      <c r="A818" s="99" t="s">
        <v>17</v>
      </c>
      <c r="B818" s="117">
        <v>44228</v>
      </c>
      <c r="C818" s="97">
        <v>44255</v>
      </c>
      <c r="D818" s="58" t="s">
        <v>108</v>
      </c>
      <c r="E818" s="58" t="s">
        <v>70</v>
      </c>
      <c r="F818" s="51" t="s">
        <v>52</v>
      </c>
      <c r="G818" s="51">
        <v>190</v>
      </c>
      <c r="H818" s="51" t="str">
        <f>VLOOKUP(F818,'[1]Данные план (Задание 3)'!$I$5:$J$1297,2,FALSE)</f>
        <v>Армения</v>
      </c>
    </row>
    <row r="819" spans="1:8" x14ac:dyDescent="0.3">
      <c r="A819" s="99" t="s">
        <v>17</v>
      </c>
      <c r="B819" s="117">
        <v>44228</v>
      </c>
      <c r="C819" s="97">
        <v>44255</v>
      </c>
      <c r="D819" s="58" t="s">
        <v>108</v>
      </c>
      <c r="E819" s="58" t="s">
        <v>80</v>
      </c>
      <c r="F819" s="51" t="s">
        <v>84</v>
      </c>
      <c r="G819" s="51">
        <v>111</v>
      </c>
      <c r="H819" s="51" t="str">
        <f>VLOOKUP(F819,'[1]Данные план (Задание 3)'!$I$5:$J$1297,2,FALSE)</f>
        <v>Шотландия</v>
      </c>
    </row>
    <row r="820" spans="1:8" x14ac:dyDescent="0.3">
      <c r="A820" s="99" t="s">
        <v>17</v>
      </c>
      <c r="B820" s="117">
        <v>44228</v>
      </c>
      <c r="C820" s="97">
        <v>44255</v>
      </c>
      <c r="D820" s="58" t="s">
        <v>110</v>
      </c>
      <c r="E820" s="58" t="s">
        <v>95</v>
      </c>
      <c r="F820" s="51" t="s">
        <v>106</v>
      </c>
      <c r="G820" s="51">
        <v>49</v>
      </c>
      <c r="H820" s="51" t="str">
        <f>VLOOKUP(F820,'[1]Данные план (Задание 3)'!$I$5:$J$1297,2,FALSE)</f>
        <v>Италия</v>
      </c>
    </row>
    <row r="821" spans="1:8" x14ac:dyDescent="0.3">
      <c r="A821" s="99" t="s">
        <v>17</v>
      </c>
      <c r="B821" s="117">
        <v>44228</v>
      </c>
      <c r="C821" s="97">
        <v>44255</v>
      </c>
      <c r="D821" s="58" t="s">
        <v>107</v>
      </c>
      <c r="E821" s="58" t="s">
        <v>80</v>
      </c>
      <c r="F821" s="51" t="s">
        <v>83</v>
      </c>
      <c r="G821" s="51">
        <v>10</v>
      </c>
      <c r="H821" s="51" t="str">
        <f>VLOOKUP(F821,'[1]Данные план (Задание 3)'!$I$5:$J$1297,2,FALSE)</f>
        <v>Шотландия</v>
      </c>
    </row>
    <row r="822" spans="1:8" x14ac:dyDescent="0.3">
      <c r="A822" s="99" t="s">
        <v>17</v>
      </c>
      <c r="B822" s="117">
        <v>44228</v>
      </c>
      <c r="C822" s="97">
        <v>44255</v>
      </c>
      <c r="D822" s="58" t="s">
        <v>110</v>
      </c>
      <c r="E822" s="58" t="s">
        <v>49</v>
      </c>
      <c r="F822" s="51" t="s">
        <v>61</v>
      </c>
      <c r="G822" s="51">
        <v>171</v>
      </c>
      <c r="H822" s="51" t="str">
        <f>VLOOKUP(F822,'[1]Данные план (Задание 3)'!$I$5:$J$1297,2,FALSE)</f>
        <v>Россия</v>
      </c>
    </row>
    <row r="823" spans="1:8" x14ac:dyDescent="0.3">
      <c r="A823" s="99" t="s">
        <v>17</v>
      </c>
      <c r="B823" s="117">
        <v>44228</v>
      </c>
      <c r="C823" s="97">
        <v>44255</v>
      </c>
      <c r="D823" s="58" t="s">
        <v>108</v>
      </c>
      <c r="E823" s="58" t="s">
        <v>70</v>
      </c>
      <c r="F823" s="51" t="s">
        <v>78</v>
      </c>
      <c r="G823" s="51">
        <v>138</v>
      </c>
      <c r="H823" s="51" t="str">
        <f>VLOOKUP(F823,'[1]Данные план (Задание 3)'!$I$5:$J$1297,2,FALSE)</f>
        <v>Россия</v>
      </c>
    </row>
    <row r="824" spans="1:8" x14ac:dyDescent="0.3">
      <c r="A824" s="99" t="s">
        <v>17</v>
      </c>
      <c r="B824" s="117">
        <v>44228</v>
      </c>
      <c r="C824" s="97">
        <v>44255</v>
      </c>
      <c r="D824" s="58" t="s">
        <v>110</v>
      </c>
      <c r="E824" s="58" t="s">
        <v>49</v>
      </c>
      <c r="F824" s="51" t="s">
        <v>53</v>
      </c>
      <c r="G824" s="51">
        <v>15</v>
      </c>
      <c r="H824" s="51" t="str">
        <f>VLOOKUP(F824,'[1]Данные план (Задание 3)'!$I$5:$J$1297,2,FALSE)</f>
        <v>Россия</v>
      </c>
    </row>
    <row r="825" spans="1:8" x14ac:dyDescent="0.3">
      <c r="A825" s="99" t="s">
        <v>17</v>
      </c>
      <c r="B825" s="117">
        <v>44228</v>
      </c>
      <c r="C825" s="97">
        <v>44255</v>
      </c>
      <c r="D825" s="58" t="s">
        <v>107</v>
      </c>
      <c r="E825" s="58" t="s">
        <v>95</v>
      </c>
      <c r="F825" s="51" t="s">
        <v>100</v>
      </c>
      <c r="G825" s="51">
        <v>40</v>
      </c>
      <c r="H825" s="51" t="str">
        <f>VLOOKUP(F825,'[1]Данные план (Задание 3)'!$I$5:$J$1297,2,FALSE)</f>
        <v>Голландия</v>
      </c>
    </row>
    <row r="826" spans="1:8" x14ac:dyDescent="0.3">
      <c r="A826" s="99" t="s">
        <v>17</v>
      </c>
      <c r="B826" s="117">
        <v>44228</v>
      </c>
      <c r="C826" s="97">
        <v>44255</v>
      </c>
      <c r="D826" s="58" t="s">
        <v>107</v>
      </c>
      <c r="E826" s="58" t="s">
        <v>70</v>
      </c>
      <c r="F826" s="51" t="s">
        <v>74</v>
      </c>
      <c r="G826" s="51">
        <v>173</v>
      </c>
      <c r="H826" s="51" t="str">
        <f>VLOOKUP(F826,'[1]Данные план (Задание 3)'!$I$5:$J$1297,2,FALSE)</f>
        <v>Франция</v>
      </c>
    </row>
    <row r="827" spans="1:8" x14ac:dyDescent="0.3">
      <c r="A827" s="99" t="s">
        <v>17</v>
      </c>
      <c r="B827" s="117">
        <v>44228</v>
      </c>
      <c r="C827" s="97">
        <v>44255</v>
      </c>
      <c r="D827" s="58" t="s">
        <v>110</v>
      </c>
      <c r="E827" s="58" t="s">
        <v>95</v>
      </c>
      <c r="F827" s="51" t="s">
        <v>103</v>
      </c>
      <c r="G827" s="51">
        <v>86</v>
      </c>
      <c r="H827" s="51" t="str">
        <f>VLOOKUP(F827,'[1]Данные план (Задание 3)'!$I$5:$J$1297,2,FALSE)</f>
        <v>Италия</v>
      </c>
    </row>
    <row r="828" spans="1:8" x14ac:dyDescent="0.3">
      <c r="A828" s="99" t="s">
        <v>17</v>
      </c>
      <c r="B828" s="117">
        <v>44228</v>
      </c>
      <c r="C828" s="97">
        <v>44255</v>
      </c>
      <c r="D828" s="58" t="s">
        <v>48</v>
      </c>
      <c r="E828" s="58" t="s">
        <v>49</v>
      </c>
      <c r="F828" s="51" t="s">
        <v>69</v>
      </c>
      <c r="G828" s="51">
        <v>175</v>
      </c>
      <c r="H828" s="51" t="str">
        <f>VLOOKUP(F828,'[1]Данные план (Задание 3)'!$I$5:$J$1297,2,FALSE)</f>
        <v>Украина</v>
      </c>
    </row>
    <row r="829" spans="1:8" x14ac:dyDescent="0.3">
      <c r="A829" s="99" t="s">
        <v>17</v>
      </c>
      <c r="B829" s="117">
        <v>44228</v>
      </c>
      <c r="C829" s="97">
        <v>44255</v>
      </c>
      <c r="D829" s="58" t="s">
        <v>108</v>
      </c>
      <c r="E829" s="58" t="s">
        <v>95</v>
      </c>
      <c r="F829" s="51" t="s">
        <v>103</v>
      </c>
      <c r="G829" s="51">
        <v>53</v>
      </c>
      <c r="H829" s="51" t="str">
        <f>VLOOKUP(F829,'[1]Данные план (Задание 3)'!$I$5:$J$1297,2,FALSE)</f>
        <v>Италия</v>
      </c>
    </row>
    <row r="830" spans="1:8" x14ac:dyDescent="0.3">
      <c r="A830" s="99" t="s">
        <v>17</v>
      </c>
      <c r="B830" s="117">
        <v>44228</v>
      </c>
      <c r="C830" s="97">
        <v>44255</v>
      </c>
      <c r="D830" s="58" t="s">
        <v>110</v>
      </c>
      <c r="E830" s="58" t="s">
        <v>95</v>
      </c>
      <c r="F830" s="51" t="s">
        <v>99</v>
      </c>
      <c r="G830" s="51">
        <v>111</v>
      </c>
      <c r="H830" s="51" t="str">
        <f>VLOOKUP(F830,'[1]Данные план (Задание 3)'!$I$5:$J$1297,2,FALSE)</f>
        <v>Голландия</v>
      </c>
    </row>
    <row r="831" spans="1:8" x14ac:dyDescent="0.3">
      <c r="A831" s="99" t="s">
        <v>17</v>
      </c>
      <c r="B831" s="117">
        <v>44228</v>
      </c>
      <c r="C831" s="97">
        <v>44255</v>
      </c>
      <c r="D831" s="58" t="s">
        <v>48</v>
      </c>
      <c r="E831" s="58" t="s">
        <v>80</v>
      </c>
      <c r="F831" s="51" t="s">
        <v>88</v>
      </c>
      <c r="G831" s="51">
        <v>133</v>
      </c>
      <c r="H831" s="51" t="str">
        <f>VLOOKUP(F831,'[1]Данные план (Задание 3)'!$I$5:$J$1297,2,FALSE)</f>
        <v>Ирландия</v>
      </c>
    </row>
    <row r="832" spans="1:8" x14ac:dyDescent="0.3">
      <c r="A832" s="99" t="s">
        <v>17</v>
      </c>
      <c r="B832" s="117">
        <v>44228</v>
      </c>
      <c r="C832" s="97">
        <v>44255</v>
      </c>
      <c r="D832" s="58" t="s">
        <v>108</v>
      </c>
      <c r="E832" s="58" t="s">
        <v>80</v>
      </c>
      <c r="F832" s="51" t="s">
        <v>92</v>
      </c>
      <c r="G832" s="51">
        <v>179</v>
      </c>
      <c r="H832" s="51" t="str">
        <f>VLOOKUP(F832,'[1]Данные план (Задание 3)'!$I$5:$J$1297,2,FALSE)</f>
        <v>США</v>
      </c>
    </row>
    <row r="833" spans="1:8" x14ac:dyDescent="0.3">
      <c r="A833" s="99" t="s">
        <v>17</v>
      </c>
      <c r="B833" s="117">
        <v>44228</v>
      </c>
      <c r="C833" s="97">
        <v>44255</v>
      </c>
      <c r="D833" s="58" t="s">
        <v>110</v>
      </c>
      <c r="E833" s="58" t="s">
        <v>95</v>
      </c>
      <c r="F833" s="51" t="s">
        <v>102</v>
      </c>
      <c r="G833" s="51">
        <v>29</v>
      </c>
      <c r="H833" s="51" t="str">
        <f>VLOOKUP(F833,'[1]Данные план (Задание 3)'!$I$5:$J$1297,2,FALSE)</f>
        <v>Великобритания</v>
      </c>
    </row>
    <row r="834" spans="1:8" x14ac:dyDescent="0.3">
      <c r="A834" s="99" t="s">
        <v>17</v>
      </c>
      <c r="B834" s="117">
        <v>44228</v>
      </c>
      <c r="C834" s="97">
        <v>44255</v>
      </c>
      <c r="D834" s="58" t="s">
        <v>107</v>
      </c>
      <c r="E834" s="58" t="s">
        <v>49</v>
      </c>
      <c r="F834" s="51" t="s">
        <v>68</v>
      </c>
      <c r="G834" s="51">
        <v>74</v>
      </c>
      <c r="H834" s="51" t="str">
        <f>VLOOKUP(F834,'[1]Данные план (Задание 3)'!$I$5:$J$1297,2,FALSE)</f>
        <v>Украина</v>
      </c>
    </row>
    <row r="835" spans="1:8" x14ac:dyDescent="0.3">
      <c r="A835" s="99" t="s">
        <v>17</v>
      </c>
      <c r="B835" s="117">
        <v>44228</v>
      </c>
      <c r="C835" s="97">
        <v>44255</v>
      </c>
      <c r="D835" s="58" t="s">
        <v>107</v>
      </c>
      <c r="E835" s="58" t="s">
        <v>95</v>
      </c>
      <c r="F835" s="51" t="s">
        <v>102</v>
      </c>
      <c r="G835" s="51">
        <v>13</v>
      </c>
      <c r="H835" s="51" t="str">
        <f>VLOOKUP(F835,'[1]Данные план (Задание 3)'!$I$5:$J$1297,2,FALSE)</f>
        <v>Великобритания</v>
      </c>
    </row>
    <row r="836" spans="1:8" x14ac:dyDescent="0.3">
      <c r="A836" s="99" t="s">
        <v>18</v>
      </c>
      <c r="B836" s="117">
        <v>44256</v>
      </c>
      <c r="C836" s="97">
        <v>44256</v>
      </c>
      <c r="D836" s="58" t="s">
        <v>48</v>
      </c>
      <c r="E836" s="58" t="s">
        <v>95</v>
      </c>
      <c r="F836" s="51" t="s">
        <v>96</v>
      </c>
      <c r="G836" s="51">
        <v>119</v>
      </c>
      <c r="H836" s="51" t="str">
        <f>VLOOKUP(F836,'[1]Данные план (Задание 3)'!$I$5:$J$1297,2,FALSE)</f>
        <v>Голландия</v>
      </c>
    </row>
    <row r="837" spans="1:8" x14ac:dyDescent="0.3">
      <c r="A837" s="99" t="s">
        <v>18</v>
      </c>
      <c r="B837" s="117">
        <v>44256</v>
      </c>
      <c r="C837" s="97">
        <v>44256</v>
      </c>
      <c r="D837" s="58" t="s">
        <v>107</v>
      </c>
      <c r="E837" s="58" t="s">
        <v>80</v>
      </c>
      <c r="F837" s="51" t="s">
        <v>81</v>
      </c>
      <c r="G837" s="51">
        <v>83</v>
      </c>
      <c r="H837" s="51" t="str">
        <f>VLOOKUP(F837,'[1]Данные план (Задание 3)'!$I$5:$J$1297,2,FALSE)</f>
        <v>Шотландия</v>
      </c>
    </row>
    <row r="838" spans="1:8" x14ac:dyDescent="0.3">
      <c r="A838" s="99" t="s">
        <v>18</v>
      </c>
      <c r="B838" s="117">
        <v>44256</v>
      </c>
      <c r="C838" s="97">
        <v>44256</v>
      </c>
      <c r="D838" s="58" t="s">
        <v>110</v>
      </c>
      <c r="E838" s="58" t="s">
        <v>49</v>
      </c>
      <c r="F838" s="51" t="s">
        <v>57</v>
      </c>
      <c r="G838" s="51">
        <v>5</v>
      </c>
      <c r="H838" s="51" t="str">
        <f>VLOOKUP(F838,'[1]Данные план (Задание 3)'!$I$5:$J$1297,2,FALSE)</f>
        <v>Россия</v>
      </c>
    </row>
    <row r="839" spans="1:8" x14ac:dyDescent="0.3">
      <c r="A839" s="99" t="s">
        <v>18</v>
      </c>
      <c r="B839" s="117">
        <v>44256</v>
      </c>
      <c r="C839" s="97">
        <v>44256</v>
      </c>
      <c r="D839" s="58" t="s">
        <v>110</v>
      </c>
      <c r="E839" s="58" t="s">
        <v>95</v>
      </c>
      <c r="F839" s="51" t="s">
        <v>97</v>
      </c>
      <c r="G839" s="51">
        <v>36</v>
      </c>
      <c r="H839" s="51" t="str">
        <f>VLOOKUP(F839,'[1]Данные план (Задание 3)'!$I$5:$J$1297,2,FALSE)</f>
        <v>Голландия</v>
      </c>
    </row>
    <row r="840" spans="1:8" x14ac:dyDescent="0.3">
      <c r="A840" s="99" t="s">
        <v>18</v>
      </c>
      <c r="B840" s="117">
        <v>44256</v>
      </c>
      <c r="C840" s="97">
        <v>44256</v>
      </c>
      <c r="D840" s="58" t="s">
        <v>48</v>
      </c>
      <c r="E840" s="58" t="s">
        <v>95</v>
      </c>
      <c r="F840" s="51" t="s">
        <v>103</v>
      </c>
      <c r="G840" s="51">
        <v>31</v>
      </c>
      <c r="H840" s="51" t="str">
        <f>VLOOKUP(F840,'[1]Данные план (Задание 3)'!$I$5:$J$1297,2,FALSE)</f>
        <v>Италия</v>
      </c>
    </row>
    <row r="841" spans="1:8" x14ac:dyDescent="0.3">
      <c r="A841" s="99" t="s">
        <v>18</v>
      </c>
      <c r="B841" s="117">
        <v>44256</v>
      </c>
      <c r="C841" s="97">
        <v>44256</v>
      </c>
      <c r="D841" s="58" t="s">
        <v>110</v>
      </c>
      <c r="E841" s="58" t="s">
        <v>95</v>
      </c>
      <c r="F841" s="51" t="s">
        <v>97</v>
      </c>
      <c r="G841" s="51">
        <v>44</v>
      </c>
      <c r="H841" s="51" t="str">
        <f>VLOOKUP(F841,'[1]Данные план (Задание 3)'!$I$5:$J$1297,2,FALSE)</f>
        <v>Голландия</v>
      </c>
    </row>
    <row r="842" spans="1:8" x14ac:dyDescent="0.3">
      <c r="A842" s="99" t="s">
        <v>18</v>
      </c>
      <c r="B842" s="117">
        <v>44256</v>
      </c>
      <c r="C842" s="97">
        <v>44256</v>
      </c>
      <c r="D842" s="58" t="s">
        <v>48</v>
      </c>
      <c r="E842" s="58" t="s">
        <v>95</v>
      </c>
      <c r="F842" s="51" t="s">
        <v>97</v>
      </c>
      <c r="G842" s="51">
        <v>126</v>
      </c>
      <c r="H842" s="51" t="str">
        <f>VLOOKUP(F842,'[1]Данные план (Задание 3)'!$I$5:$J$1297,2,FALSE)</f>
        <v>Голландия</v>
      </c>
    </row>
    <row r="843" spans="1:8" x14ac:dyDescent="0.3">
      <c r="A843" s="99" t="s">
        <v>18</v>
      </c>
      <c r="B843" s="117">
        <v>44256</v>
      </c>
      <c r="C843" s="97">
        <v>44256</v>
      </c>
      <c r="D843" s="58" t="s">
        <v>110</v>
      </c>
      <c r="E843" s="58" t="s">
        <v>70</v>
      </c>
      <c r="F843" s="51" t="s">
        <v>72</v>
      </c>
      <c r="G843" s="51">
        <v>161</v>
      </c>
      <c r="H843" s="51" t="str">
        <f>VLOOKUP(F843,'[1]Данные план (Задание 3)'!$I$5:$J$1297,2,FALSE)</f>
        <v>Франция</v>
      </c>
    </row>
    <row r="844" spans="1:8" x14ac:dyDescent="0.3">
      <c r="A844" s="99" t="s">
        <v>18</v>
      </c>
      <c r="B844" s="117">
        <v>44256</v>
      </c>
      <c r="C844" s="97">
        <v>44256</v>
      </c>
      <c r="D844" s="58" t="s">
        <v>108</v>
      </c>
      <c r="E844" s="58" t="s">
        <v>80</v>
      </c>
      <c r="F844" s="51" t="s">
        <v>85</v>
      </c>
      <c r="G844" s="51">
        <v>21</v>
      </c>
      <c r="H844" s="51" t="str">
        <f>VLOOKUP(F844,'[1]Данные план (Задание 3)'!$I$5:$J$1297,2,FALSE)</f>
        <v>Ирландия</v>
      </c>
    </row>
    <row r="845" spans="1:8" x14ac:dyDescent="0.3">
      <c r="A845" s="99" t="s">
        <v>18</v>
      </c>
      <c r="B845" s="117">
        <v>44256</v>
      </c>
      <c r="C845" s="97">
        <v>44256</v>
      </c>
      <c r="D845" s="58" t="s">
        <v>48</v>
      </c>
      <c r="E845" s="58" t="s">
        <v>49</v>
      </c>
      <c r="F845" s="51" t="s">
        <v>53</v>
      </c>
      <c r="G845" s="51">
        <v>22</v>
      </c>
      <c r="H845" s="51" t="str">
        <f>VLOOKUP(F845,'[1]Данные план (Задание 3)'!$I$5:$J$1297,2,FALSE)</f>
        <v>Россия</v>
      </c>
    </row>
    <row r="846" spans="1:8" x14ac:dyDescent="0.3">
      <c r="A846" s="99" t="s">
        <v>18</v>
      </c>
      <c r="B846" s="117">
        <v>44256</v>
      </c>
      <c r="C846" s="97">
        <v>44256</v>
      </c>
      <c r="D846" s="58" t="s">
        <v>48</v>
      </c>
      <c r="E846" s="58" t="s">
        <v>95</v>
      </c>
      <c r="F846" s="51" t="s">
        <v>99</v>
      </c>
      <c r="G846" s="51">
        <v>35</v>
      </c>
      <c r="H846" s="51" t="str">
        <f>VLOOKUP(F846,'[1]Данные план (Задание 3)'!$I$5:$J$1297,2,FALSE)</f>
        <v>Голландия</v>
      </c>
    </row>
    <row r="847" spans="1:8" x14ac:dyDescent="0.3">
      <c r="A847" s="99" t="s">
        <v>18</v>
      </c>
      <c r="B847" s="117">
        <v>44256</v>
      </c>
      <c r="C847" s="97">
        <v>44256</v>
      </c>
      <c r="D847" s="58" t="s">
        <v>48</v>
      </c>
      <c r="E847" s="58" t="s">
        <v>49</v>
      </c>
      <c r="F847" s="51" t="s">
        <v>64</v>
      </c>
      <c r="G847" s="51">
        <v>178</v>
      </c>
      <c r="H847" s="51" t="str">
        <f>VLOOKUP(F847,'[1]Данные план (Задание 3)'!$I$5:$J$1297,2,FALSE)</f>
        <v>Украина</v>
      </c>
    </row>
    <row r="848" spans="1:8" x14ac:dyDescent="0.3">
      <c r="A848" s="99" t="s">
        <v>18</v>
      </c>
      <c r="B848" s="117">
        <v>44256</v>
      </c>
      <c r="C848" s="97">
        <v>44256</v>
      </c>
      <c r="D848" s="58" t="s">
        <v>48</v>
      </c>
      <c r="E848" s="58" t="s">
        <v>95</v>
      </c>
      <c r="F848" s="51" t="s">
        <v>103</v>
      </c>
      <c r="G848" s="51">
        <v>71</v>
      </c>
      <c r="H848" s="51" t="str">
        <f>VLOOKUP(F848,'[1]Данные план (Задание 3)'!$I$5:$J$1297,2,FALSE)</f>
        <v>Италия</v>
      </c>
    </row>
    <row r="849" spans="1:8" x14ac:dyDescent="0.3">
      <c r="A849" s="99" t="s">
        <v>18</v>
      </c>
      <c r="B849" s="117">
        <v>44256</v>
      </c>
      <c r="C849" s="97">
        <v>44256</v>
      </c>
      <c r="D849" s="58" t="s">
        <v>110</v>
      </c>
      <c r="E849" s="58" t="s">
        <v>70</v>
      </c>
      <c r="F849" s="51" t="s">
        <v>74</v>
      </c>
      <c r="G849" s="51">
        <v>3</v>
      </c>
      <c r="H849" s="51" t="str">
        <f>VLOOKUP(F849,'[1]Данные план (Задание 3)'!$I$5:$J$1297,2,FALSE)</f>
        <v>Франция</v>
      </c>
    </row>
    <row r="850" spans="1:8" x14ac:dyDescent="0.3">
      <c r="A850" s="99" t="s">
        <v>18</v>
      </c>
      <c r="B850" s="117">
        <v>44256</v>
      </c>
      <c r="C850" s="97">
        <v>44257</v>
      </c>
      <c r="D850" s="58" t="s">
        <v>48</v>
      </c>
      <c r="E850" s="58" t="s">
        <v>49</v>
      </c>
      <c r="F850" s="51" t="s">
        <v>66</v>
      </c>
      <c r="G850" s="51">
        <v>76</v>
      </c>
      <c r="H850" s="51" t="str">
        <f>VLOOKUP(F850,'[1]Данные план (Задание 3)'!$I$5:$J$1297,2,FALSE)</f>
        <v>Украина</v>
      </c>
    </row>
    <row r="851" spans="1:8" x14ac:dyDescent="0.3">
      <c r="A851" s="99" t="s">
        <v>18</v>
      </c>
      <c r="B851" s="117">
        <v>44256</v>
      </c>
      <c r="C851" s="97">
        <v>44257</v>
      </c>
      <c r="D851" s="58" t="s">
        <v>48</v>
      </c>
      <c r="E851" s="58" t="s">
        <v>80</v>
      </c>
      <c r="F851" s="51" t="s">
        <v>86</v>
      </c>
      <c r="G851" s="51">
        <v>86</v>
      </c>
      <c r="H851" s="51" t="str">
        <f>VLOOKUP(F851,'[1]Данные план (Задание 3)'!$I$5:$J$1297,2,FALSE)</f>
        <v>Ирландия</v>
      </c>
    </row>
    <row r="852" spans="1:8" x14ac:dyDescent="0.3">
      <c r="A852" s="99" t="s">
        <v>18</v>
      </c>
      <c r="B852" s="117">
        <v>44256</v>
      </c>
      <c r="C852" s="97">
        <v>44257</v>
      </c>
      <c r="D852" s="58" t="s">
        <v>107</v>
      </c>
      <c r="E852" s="58" t="s">
        <v>95</v>
      </c>
      <c r="F852" s="51" t="s">
        <v>97</v>
      </c>
      <c r="G852" s="51">
        <v>196</v>
      </c>
      <c r="H852" s="51" t="str">
        <f>VLOOKUP(F852,'[1]Данные план (Задание 3)'!$I$5:$J$1297,2,FALSE)</f>
        <v>Голландия</v>
      </c>
    </row>
    <row r="853" spans="1:8" x14ac:dyDescent="0.3">
      <c r="A853" s="99" t="s">
        <v>18</v>
      </c>
      <c r="B853" s="117">
        <v>44256</v>
      </c>
      <c r="C853" s="97">
        <v>44257</v>
      </c>
      <c r="D853" s="58" t="s">
        <v>48</v>
      </c>
      <c r="E853" s="58" t="s">
        <v>49</v>
      </c>
      <c r="F853" s="51" t="s">
        <v>65</v>
      </c>
      <c r="G853" s="51">
        <v>67</v>
      </c>
      <c r="H853" s="51" t="str">
        <f>VLOOKUP(F853,'[1]Данные план (Задание 3)'!$I$5:$J$1297,2,FALSE)</f>
        <v>Украина</v>
      </c>
    </row>
    <row r="854" spans="1:8" x14ac:dyDescent="0.3">
      <c r="A854" s="99" t="s">
        <v>18</v>
      </c>
      <c r="B854" s="117">
        <v>44256</v>
      </c>
      <c r="C854" s="97">
        <v>44257</v>
      </c>
      <c r="D854" s="58" t="s">
        <v>107</v>
      </c>
      <c r="E854" s="58" t="s">
        <v>70</v>
      </c>
      <c r="F854" s="51" t="s">
        <v>60</v>
      </c>
      <c r="G854" s="51">
        <v>197</v>
      </c>
      <c r="H854" s="51" t="str">
        <f>VLOOKUP(F854,'[1]Данные план (Задание 3)'!$I$5:$J$1297,2,FALSE)</f>
        <v>Армения</v>
      </c>
    </row>
    <row r="855" spans="1:8" x14ac:dyDescent="0.3">
      <c r="A855" s="99" t="s">
        <v>18</v>
      </c>
      <c r="B855" s="117">
        <v>44256</v>
      </c>
      <c r="C855" s="97">
        <v>44257</v>
      </c>
      <c r="D855" s="58" t="s">
        <v>108</v>
      </c>
      <c r="E855" s="58" t="s">
        <v>95</v>
      </c>
      <c r="F855" s="51" t="s">
        <v>98</v>
      </c>
      <c r="G855" s="51">
        <v>177</v>
      </c>
      <c r="H855" s="51" t="str">
        <f>VLOOKUP(F855,'[1]Данные план (Задание 3)'!$I$5:$J$1297,2,FALSE)</f>
        <v>Голландия</v>
      </c>
    </row>
    <row r="856" spans="1:8" x14ac:dyDescent="0.3">
      <c r="A856" s="99" t="s">
        <v>18</v>
      </c>
      <c r="B856" s="117">
        <v>44256</v>
      </c>
      <c r="C856" s="97">
        <v>44257</v>
      </c>
      <c r="D856" s="58" t="s">
        <v>107</v>
      </c>
      <c r="E856" s="58" t="s">
        <v>49</v>
      </c>
      <c r="F856" s="51" t="s">
        <v>153</v>
      </c>
      <c r="G856" s="51">
        <v>127</v>
      </c>
      <c r="H856" s="51" t="str">
        <f>VLOOKUP(F856,'[1]Данные план (Задание 3)'!$I$5:$J$1297,2,FALSE)</f>
        <v>Швеция</v>
      </c>
    </row>
    <row r="857" spans="1:8" x14ac:dyDescent="0.3">
      <c r="A857" s="99" t="s">
        <v>18</v>
      </c>
      <c r="B857" s="117">
        <v>44256</v>
      </c>
      <c r="C857" s="97">
        <v>44257</v>
      </c>
      <c r="D857" s="58" t="s">
        <v>108</v>
      </c>
      <c r="E857" s="58" t="s">
        <v>80</v>
      </c>
      <c r="F857" s="51" t="s">
        <v>86</v>
      </c>
      <c r="G857" s="51">
        <v>88</v>
      </c>
      <c r="H857" s="51" t="str">
        <f>VLOOKUP(F857,'[1]Данные план (Задание 3)'!$I$5:$J$1297,2,FALSE)</f>
        <v>Ирландия</v>
      </c>
    </row>
    <row r="858" spans="1:8" x14ac:dyDescent="0.3">
      <c r="A858" s="99" t="s">
        <v>18</v>
      </c>
      <c r="B858" s="117">
        <v>44256</v>
      </c>
      <c r="C858" s="97">
        <v>44257</v>
      </c>
      <c r="D858" s="58" t="s">
        <v>110</v>
      </c>
      <c r="E858" s="58" t="s">
        <v>95</v>
      </c>
      <c r="F858" s="51" t="s">
        <v>105</v>
      </c>
      <c r="G858" s="51">
        <v>127</v>
      </c>
      <c r="H858" s="51" t="str">
        <f>VLOOKUP(F858,'[1]Данные план (Задание 3)'!$I$5:$J$1297,2,FALSE)</f>
        <v>Италия</v>
      </c>
    </row>
    <row r="859" spans="1:8" x14ac:dyDescent="0.3">
      <c r="A859" s="99" t="s">
        <v>18</v>
      </c>
      <c r="B859" s="117">
        <v>44256</v>
      </c>
      <c r="C859" s="97">
        <v>44257</v>
      </c>
      <c r="D859" s="58" t="s">
        <v>108</v>
      </c>
      <c r="E859" s="58" t="s">
        <v>95</v>
      </c>
      <c r="F859" s="51" t="s">
        <v>105</v>
      </c>
      <c r="G859" s="51">
        <v>78</v>
      </c>
      <c r="H859" s="51" t="str">
        <f>VLOOKUP(F859,'[1]Данные план (Задание 3)'!$I$5:$J$1297,2,FALSE)</f>
        <v>Италия</v>
      </c>
    </row>
    <row r="860" spans="1:8" x14ac:dyDescent="0.3">
      <c r="A860" s="99" t="s">
        <v>18</v>
      </c>
      <c r="B860" s="117">
        <v>44256</v>
      </c>
      <c r="C860" s="97">
        <v>44257</v>
      </c>
      <c r="D860" s="58" t="s">
        <v>107</v>
      </c>
      <c r="E860" s="58" t="s">
        <v>95</v>
      </c>
      <c r="F860" s="51" t="s">
        <v>105</v>
      </c>
      <c r="G860" s="51">
        <v>158</v>
      </c>
      <c r="H860" s="51" t="str">
        <f>VLOOKUP(F860,'[1]Данные план (Задание 3)'!$I$5:$J$1297,2,FALSE)</f>
        <v>Италия</v>
      </c>
    </row>
    <row r="861" spans="1:8" x14ac:dyDescent="0.3">
      <c r="A861" s="99" t="s">
        <v>18</v>
      </c>
      <c r="B861" s="117">
        <v>44256</v>
      </c>
      <c r="C861" s="97">
        <v>44257</v>
      </c>
      <c r="D861" s="58" t="s">
        <v>108</v>
      </c>
      <c r="E861" s="58" t="s">
        <v>70</v>
      </c>
      <c r="F861" s="51" t="s">
        <v>71</v>
      </c>
      <c r="G861" s="51">
        <v>134</v>
      </c>
      <c r="H861" s="51" t="str">
        <f>VLOOKUP(F861,'[1]Данные план (Задание 3)'!$I$5:$J$1297,2,FALSE)</f>
        <v>Франция</v>
      </c>
    </row>
    <row r="862" spans="1:8" x14ac:dyDescent="0.3">
      <c r="A862" s="99" t="s">
        <v>18</v>
      </c>
      <c r="B862" s="117">
        <v>44256</v>
      </c>
      <c r="C862" s="97">
        <v>44258</v>
      </c>
      <c r="D862" s="58" t="s">
        <v>48</v>
      </c>
      <c r="E862" s="58" t="s">
        <v>80</v>
      </c>
      <c r="F862" s="51" t="s">
        <v>89</v>
      </c>
      <c r="G862" s="51">
        <v>15</v>
      </c>
      <c r="H862" s="51" t="str">
        <f>VLOOKUP(F862,'[1]Данные план (Задание 3)'!$I$5:$J$1297,2,FALSE)</f>
        <v>США</v>
      </c>
    </row>
    <row r="863" spans="1:8" x14ac:dyDescent="0.3">
      <c r="A863" s="99" t="s">
        <v>18</v>
      </c>
      <c r="B863" s="117">
        <v>44256</v>
      </c>
      <c r="C863" s="97">
        <v>44258</v>
      </c>
      <c r="D863" s="58" t="s">
        <v>48</v>
      </c>
      <c r="E863" s="58" t="s">
        <v>49</v>
      </c>
      <c r="F863" s="51" t="s">
        <v>64</v>
      </c>
      <c r="G863" s="51">
        <v>16</v>
      </c>
      <c r="H863" s="51" t="str">
        <f>VLOOKUP(F863,'[1]Данные план (Задание 3)'!$I$5:$J$1297,2,FALSE)</f>
        <v>Украина</v>
      </c>
    </row>
    <row r="864" spans="1:8" x14ac:dyDescent="0.3">
      <c r="A864" s="99" t="s">
        <v>18</v>
      </c>
      <c r="B864" s="117">
        <v>44256</v>
      </c>
      <c r="C864" s="97">
        <v>44258</v>
      </c>
      <c r="D864" s="58" t="s">
        <v>110</v>
      </c>
      <c r="E864" s="58" t="s">
        <v>95</v>
      </c>
      <c r="F864" s="51" t="s">
        <v>104</v>
      </c>
      <c r="G864" s="51">
        <v>85</v>
      </c>
      <c r="H864" s="51" t="str">
        <f>VLOOKUP(F864,'[1]Данные план (Задание 3)'!$I$5:$J$1297,2,FALSE)</f>
        <v>Италия</v>
      </c>
    </row>
    <row r="865" spans="1:8" x14ac:dyDescent="0.3">
      <c r="A865" s="99" t="s">
        <v>18</v>
      </c>
      <c r="B865" s="117">
        <v>44256</v>
      </c>
      <c r="C865" s="97">
        <v>44258</v>
      </c>
      <c r="D865" s="58" t="s">
        <v>110</v>
      </c>
      <c r="E865" s="58" t="s">
        <v>80</v>
      </c>
      <c r="F865" s="51" t="s">
        <v>88</v>
      </c>
      <c r="G865" s="51">
        <v>67</v>
      </c>
      <c r="H865" s="51" t="str">
        <f>VLOOKUP(F865,'[1]Данные план (Задание 3)'!$I$5:$J$1297,2,FALSE)</f>
        <v>Ирландия</v>
      </c>
    </row>
    <row r="866" spans="1:8" x14ac:dyDescent="0.3">
      <c r="A866" s="99" t="s">
        <v>18</v>
      </c>
      <c r="B866" s="117">
        <v>44256</v>
      </c>
      <c r="C866" s="97">
        <v>44258</v>
      </c>
      <c r="D866" s="58" t="s">
        <v>110</v>
      </c>
      <c r="E866" s="58" t="s">
        <v>49</v>
      </c>
      <c r="F866" s="51" t="s">
        <v>59</v>
      </c>
      <c r="G866" s="51">
        <v>13</v>
      </c>
      <c r="H866" s="51" t="str">
        <f>VLOOKUP(F866,'[1]Данные план (Задание 3)'!$I$5:$J$1297,2,FALSE)</f>
        <v>Россия</v>
      </c>
    </row>
    <row r="867" spans="1:8" x14ac:dyDescent="0.3">
      <c r="A867" s="99" t="s">
        <v>18</v>
      </c>
      <c r="B867" s="117">
        <v>44256</v>
      </c>
      <c r="C867" s="97">
        <v>44258</v>
      </c>
      <c r="D867" s="58" t="s">
        <v>110</v>
      </c>
      <c r="E867" s="58" t="s">
        <v>80</v>
      </c>
      <c r="F867" s="51" t="s">
        <v>85</v>
      </c>
      <c r="G867" s="51">
        <v>14</v>
      </c>
      <c r="H867" s="51" t="str">
        <f>VLOOKUP(F867,'[1]Данные план (Задание 3)'!$I$5:$J$1297,2,FALSE)</f>
        <v>Ирландия</v>
      </c>
    </row>
    <row r="868" spans="1:8" x14ac:dyDescent="0.3">
      <c r="A868" s="99" t="s">
        <v>18</v>
      </c>
      <c r="B868" s="117">
        <v>44256</v>
      </c>
      <c r="C868" s="97">
        <v>44258</v>
      </c>
      <c r="D868" s="58" t="s">
        <v>108</v>
      </c>
      <c r="E868" s="58" t="s">
        <v>80</v>
      </c>
      <c r="F868" s="51" t="s">
        <v>82</v>
      </c>
      <c r="G868" s="51">
        <v>117</v>
      </c>
      <c r="H868" s="51" t="str">
        <f>VLOOKUP(F868,'[1]Данные план (Задание 3)'!$I$5:$J$1297,2,FALSE)</f>
        <v>Шотландия</v>
      </c>
    </row>
    <row r="869" spans="1:8" x14ac:dyDescent="0.3">
      <c r="A869" s="99" t="s">
        <v>18</v>
      </c>
      <c r="B869" s="117">
        <v>44256</v>
      </c>
      <c r="C869" s="97">
        <v>44258</v>
      </c>
      <c r="D869" s="58" t="s">
        <v>108</v>
      </c>
      <c r="E869" s="58" t="s">
        <v>95</v>
      </c>
      <c r="F869" s="51" t="s">
        <v>100</v>
      </c>
      <c r="G869" s="51">
        <v>141</v>
      </c>
      <c r="H869" s="51" t="str">
        <f>VLOOKUP(F869,'[1]Данные план (Задание 3)'!$I$5:$J$1297,2,FALSE)</f>
        <v>Голландия</v>
      </c>
    </row>
    <row r="870" spans="1:8" x14ac:dyDescent="0.3">
      <c r="A870" s="99" t="s">
        <v>18</v>
      </c>
      <c r="B870" s="117">
        <v>44256</v>
      </c>
      <c r="C870" s="97">
        <v>44259</v>
      </c>
      <c r="D870" s="58" t="s">
        <v>48</v>
      </c>
      <c r="E870" s="58" t="s">
        <v>80</v>
      </c>
      <c r="F870" s="51" t="s">
        <v>82</v>
      </c>
      <c r="G870" s="51">
        <v>156</v>
      </c>
      <c r="H870" s="51" t="str">
        <f>VLOOKUP(F870,'[1]Данные план (Задание 3)'!$I$5:$J$1297,2,FALSE)</f>
        <v>Шотландия</v>
      </c>
    </row>
    <row r="871" spans="1:8" x14ac:dyDescent="0.3">
      <c r="A871" s="99" t="s">
        <v>18</v>
      </c>
      <c r="B871" s="117">
        <v>44256</v>
      </c>
      <c r="C871" s="97">
        <v>44259</v>
      </c>
      <c r="D871" s="58" t="s">
        <v>110</v>
      </c>
      <c r="E871" s="58" t="s">
        <v>49</v>
      </c>
      <c r="F871" s="51" t="s">
        <v>67</v>
      </c>
      <c r="G871" s="51">
        <v>53</v>
      </c>
      <c r="H871" s="51" t="str">
        <f>VLOOKUP(F871,'[1]Данные план (Задание 3)'!$I$5:$J$1297,2,FALSE)</f>
        <v>Украина</v>
      </c>
    </row>
    <row r="872" spans="1:8" x14ac:dyDescent="0.3">
      <c r="A872" s="99" t="s">
        <v>18</v>
      </c>
      <c r="B872" s="117">
        <v>44256</v>
      </c>
      <c r="C872" s="97">
        <v>44259</v>
      </c>
      <c r="D872" s="58" t="s">
        <v>107</v>
      </c>
      <c r="E872" s="58" t="s">
        <v>80</v>
      </c>
      <c r="F872" s="51" t="s">
        <v>94</v>
      </c>
      <c r="G872" s="51">
        <v>166</v>
      </c>
      <c r="H872" s="51" t="str">
        <f>VLOOKUP(F872,'[1]Данные план (Задание 3)'!$I$5:$J$1297,2,FALSE)</f>
        <v>США</v>
      </c>
    </row>
    <row r="873" spans="1:8" x14ac:dyDescent="0.3">
      <c r="A873" s="99" t="s">
        <v>18</v>
      </c>
      <c r="B873" s="117">
        <v>44256</v>
      </c>
      <c r="C873" s="97">
        <v>44259</v>
      </c>
      <c r="D873" s="58" t="s">
        <v>108</v>
      </c>
      <c r="E873" s="58" t="s">
        <v>49</v>
      </c>
      <c r="F873" s="51" t="s">
        <v>50</v>
      </c>
      <c r="G873" s="51">
        <v>157</v>
      </c>
      <c r="H873" s="51" t="str">
        <f>VLOOKUP(F873,'[1]Данные план (Задание 3)'!$I$5:$J$1297,2,FALSE)</f>
        <v>Россия</v>
      </c>
    </row>
    <row r="874" spans="1:8" x14ac:dyDescent="0.3">
      <c r="A874" s="99" t="s">
        <v>18</v>
      </c>
      <c r="B874" s="117">
        <v>44256</v>
      </c>
      <c r="C874" s="97">
        <v>44259</v>
      </c>
      <c r="D874" s="58" t="s">
        <v>107</v>
      </c>
      <c r="E874" s="58" t="s">
        <v>70</v>
      </c>
      <c r="F874" s="51" t="s">
        <v>62</v>
      </c>
      <c r="G874" s="51">
        <v>87</v>
      </c>
      <c r="H874" s="51" t="str">
        <f>VLOOKUP(F874,'[1]Данные план (Задание 3)'!$I$5:$J$1297,2,FALSE)</f>
        <v>Армения</v>
      </c>
    </row>
    <row r="875" spans="1:8" x14ac:dyDescent="0.3">
      <c r="A875" s="99" t="s">
        <v>18</v>
      </c>
      <c r="B875" s="117">
        <v>44256</v>
      </c>
      <c r="C875" s="97">
        <v>44259</v>
      </c>
      <c r="D875" s="58" t="s">
        <v>48</v>
      </c>
      <c r="E875" s="58" t="s">
        <v>49</v>
      </c>
      <c r="F875" s="51" t="s">
        <v>55</v>
      </c>
      <c r="G875" s="51">
        <v>103</v>
      </c>
      <c r="H875" s="51" t="str">
        <f>VLOOKUP(F875,'[1]Данные план (Задание 3)'!$I$5:$J$1297,2,FALSE)</f>
        <v>Россия</v>
      </c>
    </row>
    <row r="876" spans="1:8" x14ac:dyDescent="0.3">
      <c r="A876" s="99" t="s">
        <v>18</v>
      </c>
      <c r="B876" s="117">
        <v>44256</v>
      </c>
      <c r="C876" s="97">
        <v>44259</v>
      </c>
      <c r="D876" s="58" t="s">
        <v>48</v>
      </c>
      <c r="E876" s="58" t="s">
        <v>95</v>
      </c>
      <c r="F876" s="51" t="s">
        <v>98</v>
      </c>
      <c r="G876" s="51">
        <v>166</v>
      </c>
      <c r="H876" s="51" t="str">
        <f>VLOOKUP(F876,'[1]Данные план (Задание 3)'!$I$5:$J$1297,2,FALSE)</f>
        <v>Голландия</v>
      </c>
    </row>
    <row r="877" spans="1:8" x14ac:dyDescent="0.3">
      <c r="A877" s="99" t="s">
        <v>18</v>
      </c>
      <c r="B877" s="117">
        <v>44256</v>
      </c>
      <c r="C877" s="97">
        <v>44259</v>
      </c>
      <c r="D877" s="58" t="s">
        <v>108</v>
      </c>
      <c r="E877" s="58" t="s">
        <v>70</v>
      </c>
      <c r="F877" s="51" t="s">
        <v>78</v>
      </c>
      <c r="G877" s="51">
        <v>150</v>
      </c>
      <c r="H877" s="51" t="str">
        <f>VLOOKUP(F877,'[1]Данные план (Задание 3)'!$I$5:$J$1297,2,FALSE)</f>
        <v>Россия</v>
      </c>
    </row>
    <row r="878" spans="1:8" x14ac:dyDescent="0.3">
      <c r="A878" s="99" t="s">
        <v>18</v>
      </c>
      <c r="B878" s="117">
        <v>44256</v>
      </c>
      <c r="C878" s="97">
        <v>44259</v>
      </c>
      <c r="D878" s="58" t="s">
        <v>48</v>
      </c>
      <c r="E878" s="58" t="s">
        <v>80</v>
      </c>
      <c r="F878" s="51" t="s">
        <v>89</v>
      </c>
      <c r="G878" s="51">
        <v>47</v>
      </c>
      <c r="H878" s="51" t="str">
        <f>VLOOKUP(F878,'[1]Данные план (Задание 3)'!$I$5:$J$1297,2,FALSE)</f>
        <v>США</v>
      </c>
    </row>
    <row r="879" spans="1:8" x14ac:dyDescent="0.3">
      <c r="A879" s="99" t="s">
        <v>18</v>
      </c>
      <c r="B879" s="117">
        <v>44256</v>
      </c>
      <c r="C879" s="97">
        <v>44259</v>
      </c>
      <c r="D879" s="58" t="s">
        <v>108</v>
      </c>
      <c r="E879" s="58" t="s">
        <v>49</v>
      </c>
      <c r="F879" s="51" t="s">
        <v>65</v>
      </c>
      <c r="G879" s="51">
        <v>30</v>
      </c>
      <c r="H879" s="51" t="str">
        <f>VLOOKUP(F879,'[1]Данные план (Задание 3)'!$I$5:$J$1297,2,FALSE)</f>
        <v>Украина</v>
      </c>
    </row>
    <row r="880" spans="1:8" x14ac:dyDescent="0.3">
      <c r="A880" s="99" t="s">
        <v>18</v>
      </c>
      <c r="B880" s="117">
        <v>44256</v>
      </c>
      <c r="C880" s="97">
        <v>44259</v>
      </c>
      <c r="D880" s="58" t="s">
        <v>110</v>
      </c>
      <c r="E880" s="58" t="s">
        <v>80</v>
      </c>
      <c r="F880" s="51" t="s">
        <v>84</v>
      </c>
      <c r="G880" s="51">
        <v>41</v>
      </c>
      <c r="H880" s="51" t="str">
        <f>VLOOKUP(F880,'[1]Данные план (Задание 3)'!$I$5:$J$1297,2,FALSE)</f>
        <v>Шотландия</v>
      </c>
    </row>
    <row r="881" spans="1:8" x14ac:dyDescent="0.3">
      <c r="A881" s="99" t="s">
        <v>18</v>
      </c>
      <c r="B881" s="117">
        <v>44256</v>
      </c>
      <c r="C881" s="97">
        <v>44259</v>
      </c>
      <c r="D881" s="58" t="s">
        <v>107</v>
      </c>
      <c r="E881" s="58" t="s">
        <v>70</v>
      </c>
      <c r="F881" s="51" t="s">
        <v>60</v>
      </c>
      <c r="G881" s="51">
        <v>97</v>
      </c>
      <c r="H881" s="51" t="str">
        <f>VLOOKUP(F881,'[1]Данные план (Задание 3)'!$I$5:$J$1297,2,FALSE)</f>
        <v>Армения</v>
      </c>
    </row>
    <row r="882" spans="1:8" x14ac:dyDescent="0.3">
      <c r="A882" s="99" t="s">
        <v>18</v>
      </c>
      <c r="B882" s="117">
        <v>44256</v>
      </c>
      <c r="C882" s="97">
        <v>44259</v>
      </c>
      <c r="D882" s="58" t="s">
        <v>48</v>
      </c>
      <c r="E882" s="58" t="s">
        <v>95</v>
      </c>
      <c r="F882" s="51" t="s">
        <v>102</v>
      </c>
      <c r="G882" s="51">
        <v>56</v>
      </c>
      <c r="H882" s="51" t="str">
        <f>VLOOKUP(F882,'[1]Данные план (Задание 3)'!$I$5:$J$1297,2,FALSE)</f>
        <v>Великобритания</v>
      </c>
    </row>
    <row r="883" spans="1:8" x14ac:dyDescent="0.3">
      <c r="A883" s="99" t="s">
        <v>18</v>
      </c>
      <c r="B883" s="117">
        <v>44256</v>
      </c>
      <c r="C883" s="97">
        <v>44259</v>
      </c>
      <c r="D883" s="58" t="s">
        <v>48</v>
      </c>
      <c r="E883" s="58" t="s">
        <v>70</v>
      </c>
      <c r="F883" s="51" t="s">
        <v>72</v>
      </c>
      <c r="G883" s="51">
        <v>125</v>
      </c>
      <c r="H883" s="51" t="str">
        <f>VLOOKUP(F883,'[1]Данные план (Задание 3)'!$I$5:$J$1297,2,FALSE)</f>
        <v>Франция</v>
      </c>
    </row>
    <row r="884" spans="1:8" x14ac:dyDescent="0.3">
      <c r="A884" s="99" t="s">
        <v>18</v>
      </c>
      <c r="B884" s="117">
        <v>44256</v>
      </c>
      <c r="C884" s="97">
        <v>44259</v>
      </c>
      <c r="D884" s="58" t="s">
        <v>110</v>
      </c>
      <c r="E884" s="58" t="s">
        <v>80</v>
      </c>
      <c r="F884" s="51" t="s">
        <v>89</v>
      </c>
      <c r="G884" s="51">
        <v>28</v>
      </c>
      <c r="H884" s="51" t="str">
        <f>VLOOKUP(F884,'[1]Данные план (Задание 3)'!$I$5:$J$1297,2,FALSE)</f>
        <v>США</v>
      </c>
    </row>
    <row r="885" spans="1:8" x14ac:dyDescent="0.3">
      <c r="A885" s="99" t="s">
        <v>18</v>
      </c>
      <c r="B885" s="117">
        <v>44256</v>
      </c>
      <c r="C885" s="97">
        <v>44260</v>
      </c>
      <c r="D885" s="58" t="s">
        <v>107</v>
      </c>
      <c r="E885" s="58" t="s">
        <v>49</v>
      </c>
      <c r="F885" s="51" t="s">
        <v>66</v>
      </c>
      <c r="G885" s="51">
        <v>166</v>
      </c>
      <c r="H885" s="51" t="str">
        <f>VLOOKUP(F885,'[1]Данные план (Задание 3)'!$I$5:$J$1297,2,FALSE)</f>
        <v>Украина</v>
      </c>
    </row>
    <row r="886" spans="1:8" x14ac:dyDescent="0.3">
      <c r="A886" s="99" t="s">
        <v>18</v>
      </c>
      <c r="B886" s="117">
        <v>44256</v>
      </c>
      <c r="C886" s="97">
        <v>44260</v>
      </c>
      <c r="D886" s="58" t="s">
        <v>110</v>
      </c>
      <c r="E886" s="58" t="s">
        <v>49</v>
      </c>
      <c r="F886" s="51" t="s">
        <v>64</v>
      </c>
      <c r="G886" s="51">
        <v>74</v>
      </c>
      <c r="H886" s="51" t="str">
        <f>VLOOKUP(F886,'[1]Данные план (Задание 3)'!$I$5:$J$1297,2,FALSE)</f>
        <v>Украина</v>
      </c>
    </row>
    <row r="887" spans="1:8" x14ac:dyDescent="0.3">
      <c r="A887" s="99" t="s">
        <v>18</v>
      </c>
      <c r="B887" s="117">
        <v>44256</v>
      </c>
      <c r="C887" s="97">
        <v>44260</v>
      </c>
      <c r="D887" s="58" t="s">
        <v>48</v>
      </c>
      <c r="E887" s="58" t="s">
        <v>80</v>
      </c>
      <c r="F887" s="51" t="s">
        <v>84</v>
      </c>
      <c r="G887" s="51">
        <v>167</v>
      </c>
      <c r="H887" s="51" t="str">
        <f>VLOOKUP(F887,'[1]Данные план (Задание 3)'!$I$5:$J$1297,2,FALSE)</f>
        <v>Шотландия</v>
      </c>
    </row>
    <row r="888" spans="1:8" x14ac:dyDescent="0.3">
      <c r="A888" s="99" t="s">
        <v>18</v>
      </c>
      <c r="B888" s="117">
        <v>44256</v>
      </c>
      <c r="C888" s="97">
        <v>44260</v>
      </c>
      <c r="D888" s="58" t="s">
        <v>108</v>
      </c>
      <c r="E888" s="58" t="s">
        <v>70</v>
      </c>
      <c r="F888" s="51" t="s">
        <v>72</v>
      </c>
      <c r="G888" s="51">
        <v>177</v>
      </c>
      <c r="H888" s="51" t="str">
        <f>VLOOKUP(F888,'[1]Данные план (Задание 3)'!$I$5:$J$1297,2,FALSE)</f>
        <v>Франция</v>
      </c>
    </row>
    <row r="889" spans="1:8" x14ac:dyDescent="0.3">
      <c r="A889" s="99" t="s">
        <v>18</v>
      </c>
      <c r="B889" s="117">
        <v>44256</v>
      </c>
      <c r="C889" s="97">
        <v>44260</v>
      </c>
      <c r="D889" s="58" t="s">
        <v>107</v>
      </c>
      <c r="E889" s="58" t="s">
        <v>95</v>
      </c>
      <c r="F889" s="51" t="s">
        <v>99</v>
      </c>
      <c r="G889" s="51">
        <v>51</v>
      </c>
      <c r="H889" s="51" t="str">
        <f>VLOOKUP(F889,'[1]Данные план (Задание 3)'!$I$5:$J$1297,2,FALSE)</f>
        <v>Голландия</v>
      </c>
    </row>
    <row r="890" spans="1:8" x14ac:dyDescent="0.3">
      <c r="A890" s="99" t="s">
        <v>18</v>
      </c>
      <c r="B890" s="117">
        <v>44256</v>
      </c>
      <c r="C890" s="97">
        <v>44260</v>
      </c>
      <c r="D890" s="58" t="s">
        <v>110</v>
      </c>
      <c r="E890" s="58" t="s">
        <v>70</v>
      </c>
      <c r="F890" s="51" t="s">
        <v>58</v>
      </c>
      <c r="G890" s="51">
        <v>59</v>
      </c>
      <c r="H890" s="51" t="str">
        <f>VLOOKUP(F890,'[1]Данные план (Задание 3)'!$I$5:$J$1297,2,FALSE)</f>
        <v>Армения</v>
      </c>
    </row>
    <row r="891" spans="1:8" x14ac:dyDescent="0.3">
      <c r="A891" s="99" t="s">
        <v>18</v>
      </c>
      <c r="B891" s="117">
        <v>44256</v>
      </c>
      <c r="C891" s="97">
        <v>44260</v>
      </c>
      <c r="D891" s="58" t="s">
        <v>107</v>
      </c>
      <c r="E891" s="58" t="s">
        <v>95</v>
      </c>
      <c r="F891" s="51" t="s">
        <v>101</v>
      </c>
      <c r="G891" s="51">
        <v>130</v>
      </c>
      <c r="H891" s="51" t="str">
        <f>VLOOKUP(F891,'[1]Данные план (Задание 3)'!$I$5:$J$1297,2,FALSE)</f>
        <v>Великобритания</v>
      </c>
    </row>
    <row r="892" spans="1:8" x14ac:dyDescent="0.3">
      <c r="A892" s="99" t="s">
        <v>18</v>
      </c>
      <c r="B892" s="117">
        <v>44256</v>
      </c>
      <c r="C892" s="97">
        <v>44260</v>
      </c>
      <c r="D892" s="58" t="s">
        <v>108</v>
      </c>
      <c r="E892" s="58" t="s">
        <v>49</v>
      </c>
      <c r="F892" s="51" t="s">
        <v>63</v>
      </c>
      <c r="G892" s="51">
        <v>50</v>
      </c>
      <c r="H892" s="51" t="str">
        <f>VLOOKUP(F892,'[1]Данные план (Задание 3)'!$I$5:$J$1297,2,FALSE)</f>
        <v>Швеция</v>
      </c>
    </row>
    <row r="893" spans="1:8" x14ac:dyDescent="0.3">
      <c r="A893" s="99" t="s">
        <v>18</v>
      </c>
      <c r="B893" s="117">
        <v>44256</v>
      </c>
      <c r="C893" s="97">
        <v>44260</v>
      </c>
      <c r="D893" s="58" t="s">
        <v>108</v>
      </c>
      <c r="E893" s="58" t="s">
        <v>49</v>
      </c>
      <c r="F893" s="51" t="s">
        <v>67</v>
      </c>
      <c r="G893" s="51">
        <v>154</v>
      </c>
      <c r="H893" s="51" t="str">
        <f>VLOOKUP(F893,'[1]Данные план (Задание 3)'!$I$5:$J$1297,2,FALSE)</f>
        <v>Украина</v>
      </c>
    </row>
    <row r="894" spans="1:8" x14ac:dyDescent="0.3">
      <c r="A894" s="99" t="s">
        <v>18</v>
      </c>
      <c r="B894" s="117">
        <v>44256</v>
      </c>
      <c r="C894" s="97">
        <v>44260</v>
      </c>
      <c r="D894" s="58" t="s">
        <v>108</v>
      </c>
      <c r="E894" s="58" t="s">
        <v>70</v>
      </c>
      <c r="F894" s="51" t="s">
        <v>62</v>
      </c>
      <c r="G894" s="51">
        <v>134</v>
      </c>
      <c r="H894" s="51" t="str">
        <f>VLOOKUP(F894,'[1]Данные план (Задание 3)'!$I$5:$J$1297,2,FALSE)</f>
        <v>Армения</v>
      </c>
    </row>
    <row r="895" spans="1:8" x14ac:dyDescent="0.3">
      <c r="A895" s="99" t="s">
        <v>18</v>
      </c>
      <c r="B895" s="117">
        <v>44256</v>
      </c>
      <c r="C895" s="97">
        <v>44260</v>
      </c>
      <c r="D895" s="58" t="s">
        <v>108</v>
      </c>
      <c r="E895" s="58" t="s">
        <v>80</v>
      </c>
      <c r="F895" s="51" t="s">
        <v>88</v>
      </c>
      <c r="G895" s="51">
        <v>114</v>
      </c>
      <c r="H895" s="51" t="str">
        <f>VLOOKUP(F895,'[1]Данные план (Задание 3)'!$I$5:$J$1297,2,FALSE)</f>
        <v>Ирландия</v>
      </c>
    </row>
    <row r="896" spans="1:8" x14ac:dyDescent="0.3">
      <c r="A896" s="99" t="s">
        <v>18</v>
      </c>
      <c r="B896" s="117">
        <v>44256</v>
      </c>
      <c r="C896" s="97">
        <v>44260</v>
      </c>
      <c r="D896" s="58" t="s">
        <v>110</v>
      </c>
      <c r="E896" s="58" t="s">
        <v>95</v>
      </c>
      <c r="F896" s="51" t="s">
        <v>104</v>
      </c>
      <c r="G896" s="51">
        <v>70</v>
      </c>
      <c r="H896" s="51" t="str">
        <f>VLOOKUP(F896,'[1]Данные план (Задание 3)'!$I$5:$J$1297,2,FALSE)</f>
        <v>Италия</v>
      </c>
    </row>
    <row r="897" spans="1:8" x14ac:dyDescent="0.3">
      <c r="A897" s="99" t="s">
        <v>18</v>
      </c>
      <c r="B897" s="117">
        <v>44256</v>
      </c>
      <c r="C897" s="97">
        <v>44260</v>
      </c>
      <c r="D897" s="58" t="s">
        <v>48</v>
      </c>
      <c r="E897" s="58" t="s">
        <v>70</v>
      </c>
      <c r="F897" s="51" t="s">
        <v>79</v>
      </c>
      <c r="G897" s="51">
        <v>79</v>
      </c>
      <c r="H897" s="51" t="str">
        <f>VLOOKUP(F897,'[1]Данные план (Задание 3)'!$I$5:$J$1297,2,FALSE)</f>
        <v>Россия</v>
      </c>
    </row>
    <row r="898" spans="1:8" x14ac:dyDescent="0.3">
      <c r="A898" s="99" t="s">
        <v>18</v>
      </c>
      <c r="B898" s="117">
        <v>44256</v>
      </c>
      <c r="C898" s="97">
        <v>44260</v>
      </c>
      <c r="D898" s="58" t="s">
        <v>108</v>
      </c>
      <c r="E898" s="58" t="s">
        <v>80</v>
      </c>
      <c r="F898" s="51" t="s">
        <v>83</v>
      </c>
      <c r="G898" s="51">
        <v>199</v>
      </c>
      <c r="H898" s="51" t="str">
        <f>VLOOKUP(F898,'[1]Данные план (Задание 3)'!$I$5:$J$1297,2,FALSE)</f>
        <v>Шотландия</v>
      </c>
    </row>
    <row r="899" spans="1:8" x14ac:dyDescent="0.3">
      <c r="A899" s="99" t="s">
        <v>18</v>
      </c>
      <c r="B899" s="117">
        <v>44256</v>
      </c>
      <c r="C899" s="97">
        <v>44260</v>
      </c>
      <c r="D899" s="58" t="s">
        <v>107</v>
      </c>
      <c r="E899" s="58" t="s">
        <v>80</v>
      </c>
      <c r="F899" s="51" t="s">
        <v>94</v>
      </c>
      <c r="G899" s="51">
        <v>183</v>
      </c>
      <c r="H899" s="51" t="str">
        <f>VLOOKUP(F899,'[1]Данные план (Задание 3)'!$I$5:$J$1297,2,FALSE)</f>
        <v>США</v>
      </c>
    </row>
    <row r="900" spans="1:8" x14ac:dyDescent="0.3">
      <c r="A900" s="99" t="s">
        <v>18</v>
      </c>
      <c r="B900" s="117">
        <v>44256</v>
      </c>
      <c r="C900" s="97">
        <v>44260</v>
      </c>
      <c r="D900" s="58" t="s">
        <v>110</v>
      </c>
      <c r="E900" s="58" t="s">
        <v>49</v>
      </c>
      <c r="F900" s="51" t="s">
        <v>61</v>
      </c>
      <c r="G900" s="51">
        <v>167</v>
      </c>
      <c r="H900" s="51" t="str">
        <f>VLOOKUP(F900,'[1]Данные план (Задание 3)'!$I$5:$J$1297,2,FALSE)</f>
        <v>Россия</v>
      </c>
    </row>
    <row r="901" spans="1:8" x14ac:dyDescent="0.3">
      <c r="A901" s="99" t="s">
        <v>18</v>
      </c>
      <c r="B901" s="117">
        <v>44256</v>
      </c>
      <c r="C901" s="97">
        <v>44261</v>
      </c>
      <c r="D901" s="58" t="s">
        <v>110</v>
      </c>
      <c r="E901" s="58" t="s">
        <v>70</v>
      </c>
      <c r="F901" s="51" t="s">
        <v>78</v>
      </c>
      <c r="G901" s="51">
        <v>122</v>
      </c>
      <c r="H901" s="51" t="str">
        <f>VLOOKUP(F901,'[1]Данные план (Задание 3)'!$I$5:$J$1297,2,FALSE)</f>
        <v>Россия</v>
      </c>
    </row>
    <row r="902" spans="1:8" x14ac:dyDescent="0.3">
      <c r="A902" s="99" t="s">
        <v>18</v>
      </c>
      <c r="B902" s="117">
        <v>44256</v>
      </c>
      <c r="C902" s="97">
        <v>44261</v>
      </c>
      <c r="D902" s="58" t="s">
        <v>108</v>
      </c>
      <c r="E902" s="58" t="s">
        <v>80</v>
      </c>
      <c r="F902" s="51" t="s">
        <v>86</v>
      </c>
      <c r="G902" s="51">
        <v>18</v>
      </c>
      <c r="H902" s="51" t="str">
        <f>VLOOKUP(F902,'[1]Данные план (Задание 3)'!$I$5:$J$1297,2,FALSE)</f>
        <v>Ирландия</v>
      </c>
    </row>
    <row r="903" spans="1:8" x14ac:dyDescent="0.3">
      <c r="A903" s="99" t="s">
        <v>18</v>
      </c>
      <c r="B903" s="117">
        <v>44256</v>
      </c>
      <c r="C903" s="97">
        <v>44261</v>
      </c>
      <c r="D903" s="58" t="s">
        <v>107</v>
      </c>
      <c r="E903" s="58" t="s">
        <v>70</v>
      </c>
      <c r="F903" s="51" t="s">
        <v>75</v>
      </c>
      <c r="G903" s="51">
        <v>86</v>
      </c>
      <c r="H903" s="51" t="str">
        <f>VLOOKUP(F903,'[1]Данные план (Задание 3)'!$I$5:$J$1297,2,FALSE)</f>
        <v>Франция</v>
      </c>
    </row>
    <row r="904" spans="1:8" x14ac:dyDescent="0.3">
      <c r="A904" s="99" t="s">
        <v>18</v>
      </c>
      <c r="B904" s="117">
        <v>44256</v>
      </c>
      <c r="C904" s="97">
        <v>44261</v>
      </c>
      <c r="D904" s="58" t="s">
        <v>48</v>
      </c>
      <c r="E904" s="58" t="s">
        <v>95</v>
      </c>
      <c r="F904" s="51" t="s">
        <v>104</v>
      </c>
      <c r="G904" s="51">
        <v>125</v>
      </c>
      <c r="H904" s="51" t="str">
        <f>VLOOKUP(F904,'[1]Данные план (Задание 3)'!$I$5:$J$1297,2,FALSE)</f>
        <v>Италия</v>
      </c>
    </row>
    <row r="905" spans="1:8" x14ac:dyDescent="0.3">
      <c r="A905" s="99" t="s">
        <v>18</v>
      </c>
      <c r="B905" s="117">
        <v>44256</v>
      </c>
      <c r="C905" s="97">
        <v>44261</v>
      </c>
      <c r="D905" s="58" t="s">
        <v>108</v>
      </c>
      <c r="E905" s="58" t="s">
        <v>80</v>
      </c>
      <c r="F905" s="51" t="s">
        <v>88</v>
      </c>
      <c r="G905" s="51">
        <v>121</v>
      </c>
      <c r="H905" s="51" t="str">
        <f>VLOOKUP(F905,'[1]Данные план (Задание 3)'!$I$5:$J$1297,2,FALSE)</f>
        <v>Ирландия</v>
      </c>
    </row>
    <row r="906" spans="1:8" x14ac:dyDescent="0.3">
      <c r="A906" s="99" t="s">
        <v>18</v>
      </c>
      <c r="B906" s="117">
        <v>44256</v>
      </c>
      <c r="C906" s="97">
        <v>44261</v>
      </c>
      <c r="D906" s="58" t="s">
        <v>48</v>
      </c>
      <c r="E906" s="58" t="s">
        <v>70</v>
      </c>
      <c r="F906" s="51" t="s">
        <v>58</v>
      </c>
      <c r="G906" s="51">
        <v>160</v>
      </c>
      <c r="H906" s="51" t="str">
        <f>VLOOKUP(F906,'[1]Данные план (Задание 3)'!$I$5:$J$1297,2,FALSE)</f>
        <v>Армения</v>
      </c>
    </row>
    <row r="907" spans="1:8" x14ac:dyDescent="0.3">
      <c r="A907" s="99" t="s">
        <v>18</v>
      </c>
      <c r="B907" s="117">
        <v>44256</v>
      </c>
      <c r="C907" s="97">
        <v>44261</v>
      </c>
      <c r="D907" s="58" t="s">
        <v>48</v>
      </c>
      <c r="E907" s="58" t="s">
        <v>95</v>
      </c>
      <c r="F907" s="51" t="s">
        <v>99</v>
      </c>
      <c r="G907" s="51">
        <v>156</v>
      </c>
      <c r="H907" s="51" t="str">
        <f>VLOOKUP(F907,'[1]Данные план (Задание 3)'!$I$5:$J$1297,2,FALSE)</f>
        <v>Голландия</v>
      </c>
    </row>
    <row r="908" spans="1:8" x14ac:dyDescent="0.3">
      <c r="A908" s="99" t="s">
        <v>18</v>
      </c>
      <c r="B908" s="117">
        <v>44256</v>
      </c>
      <c r="C908" s="97">
        <v>44261</v>
      </c>
      <c r="D908" s="58" t="s">
        <v>110</v>
      </c>
      <c r="E908" s="58" t="s">
        <v>80</v>
      </c>
      <c r="F908" s="51" t="s">
        <v>82</v>
      </c>
      <c r="G908" s="51">
        <v>131</v>
      </c>
      <c r="H908" s="51" t="str">
        <f>VLOOKUP(F908,'[1]Данные план (Задание 3)'!$I$5:$J$1297,2,FALSE)</f>
        <v>Шотландия</v>
      </c>
    </row>
    <row r="909" spans="1:8" x14ac:dyDescent="0.3">
      <c r="A909" s="99" t="s">
        <v>18</v>
      </c>
      <c r="B909" s="117">
        <v>44256</v>
      </c>
      <c r="C909" s="97">
        <v>44261</v>
      </c>
      <c r="D909" s="58" t="s">
        <v>108</v>
      </c>
      <c r="E909" s="58" t="s">
        <v>80</v>
      </c>
      <c r="F909" s="51" t="s">
        <v>82</v>
      </c>
      <c r="G909" s="51">
        <v>48</v>
      </c>
      <c r="H909" s="51" t="str">
        <f>VLOOKUP(F909,'[1]Данные план (Задание 3)'!$I$5:$J$1297,2,FALSE)</f>
        <v>Шотландия</v>
      </c>
    </row>
    <row r="910" spans="1:8" x14ac:dyDescent="0.3">
      <c r="A910" s="99" t="s">
        <v>18</v>
      </c>
      <c r="B910" s="117">
        <v>44256</v>
      </c>
      <c r="C910" s="97">
        <v>44261</v>
      </c>
      <c r="D910" s="58" t="s">
        <v>110</v>
      </c>
      <c r="E910" s="58" t="s">
        <v>49</v>
      </c>
      <c r="F910" s="51" t="s">
        <v>69</v>
      </c>
      <c r="G910" s="51">
        <v>125</v>
      </c>
      <c r="H910" s="51" t="str">
        <f>VLOOKUP(F910,'[1]Данные план (Задание 3)'!$I$5:$J$1297,2,FALSE)</f>
        <v>Украина</v>
      </c>
    </row>
    <row r="911" spans="1:8" x14ac:dyDescent="0.3">
      <c r="A911" s="99" t="s">
        <v>18</v>
      </c>
      <c r="B911" s="117">
        <v>44256</v>
      </c>
      <c r="C911" s="97">
        <v>44261</v>
      </c>
      <c r="D911" s="58" t="s">
        <v>107</v>
      </c>
      <c r="E911" s="58" t="s">
        <v>49</v>
      </c>
      <c r="F911" s="51" t="s">
        <v>69</v>
      </c>
      <c r="G911" s="51">
        <v>199</v>
      </c>
      <c r="H911" s="51" t="str">
        <f>VLOOKUP(F911,'[1]Данные план (Задание 3)'!$I$5:$J$1297,2,FALSE)</f>
        <v>Украина</v>
      </c>
    </row>
    <row r="912" spans="1:8" x14ac:dyDescent="0.3">
      <c r="A912" s="99" t="s">
        <v>18</v>
      </c>
      <c r="B912" s="117">
        <v>44256</v>
      </c>
      <c r="C912" s="97">
        <v>44261</v>
      </c>
      <c r="D912" s="58" t="s">
        <v>108</v>
      </c>
      <c r="E912" s="58" t="s">
        <v>95</v>
      </c>
      <c r="F912" s="51" t="s">
        <v>102</v>
      </c>
      <c r="G912" s="51">
        <v>55</v>
      </c>
      <c r="H912" s="51" t="str">
        <f>VLOOKUP(F912,'[1]Данные план (Задание 3)'!$I$5:$J$1297,2,FALSE)</f>
        <v>Великобритания</v>
      </c>
    </row>
    <row r="913" spans="1:8" x14ac:dyDescent="0.3">
      <c r="A913" s="99" t="s">
        <v>18</v>
      </c>
      <c r="B913" s="117">
        <v>44256</v>
      </c>
      <c r="C913" s="97">
        <v>44261</v>
      </c>
      <c r="D913" s="58" t="s">
        <v>110</v>
      </c>
      <c r="E913" s="58" t="s">
        <v>70</v>
      </c>
      <c r="F913" s="51" t="s">
        <v>75</v>
      </c>
      <c r="G913" s="51">
        <v>134</v>
      </c>
      <c r="H913" s="51" t="str">
        <f>VLOOKUP(F913,'[1]Данные план (Задание 3)'!$I$5:$J$1297,2,FALSE)</f>
        <v>Франция</v>
      </c>
    </row>
    <row r="914" spans="1:8" x14ac:dyDescent="0.3">
      <c r="A914" s="99" t="s">
        <v>18</v>
      </c>
      <c r="B914" s="117">
        <v>44256</v>
      </c>
      <c r="C914" s="97">
        <v>44261</v>
      </c>
      <c r="D914" s="58" t="s">
        <v>108</v>
      </c>
      <c r="E914" s="58" t="s">
        <v>49</v>
      </c>
      <c r="F914" s="51" t="s">
        <v>68</v>
      </c>
      <c r="G914" s="51">
        <v>148</v>
      </c>
      <c r="H914" s="51" t="str">
        <f>VLOOKUP(F914,'[1]Данные план (Задание 3)'!$I$5:$J$1297,2,FALSE)</f>
        <v>Украина</v>
      </c>
    </row>
    <row r="915" spans="1:8" x14ac:dyDescent="0.3">
      <c r="A915" s="99" t="s">
        <v>18</v>
      </c>
      <c r="B915" s="117">
        <v>44256</v>
      </c>
      <c r="C915" s="97">
        <v>44261</v>
      </c>
      <c r="D915" s="58" t="s">
        <v>107</v>
      </c>
      <c r="E915" s="58" t="s">
        <v>49</v>
      </c>
      <c r="F915" s="51" t="s">
        <v>63</v>
      </c>
      <c r="G915" s="51">
        <v>92</v>
      </c>
      <c r="H915" s="51" t="str">
        <f>VLOOKUP(F915,'[1]Данные план (Задание 3)'!$I$5:$J$1297,2,FALSE)</f>
        <v>Швеция</v>
      </c>
    </row>
    <row r="916" spans="1:8" x14ac:dyDescent="0.3">
      <c r="A916" s="99" t="s">
        <v>18</v>
      </c>
      <c r="B916" s="117">
        <v>44256</v>
      </c>
      <c r="C916" s="97">
        <v>44261</v>
      </c>
      <c r="D916" s="58" t="s">
        <v>48</v>
      </c>
      <c r="E916" s="58" t="s">
        <v>80</v>
      </c>
      <c r="F916" s="51" t="s">
        <v>85</v>
      </c>
      <c r="G916" s="51">
        <v>23</v>
      </c>
      <c r="H916" s="51" t="str">
        <f>VLOOKUP(F916,'[1]Данные план (Задание 3)'!$I$5:$J$1297,2,FALSE)</f>
        <v>Ирландия</v>
      </c>
    </row>
    <row r="917" spans="1:8" x14ac:dyDescent="0.3">
      <c r="A917" s="99" t="s">
        <v>18</v>
      </c>
      <c r="B917" s="117">
        <v>44256</v>
      </c>
      <c r="C917" s="97">
        <v>44261</v>
      </c>
      <c r="D917" s="58" t="s">
        <v>107</v>
      </c>
      <c r="E917" s="58" t="s">
        <v>49</v>
      </c>
      <c r="F917" s="51" t="s">
        <v>153</v>
      </c>
      <c r="G917" s="51">
        <v>84</v>
      </c>
      <c r="H917" s="51" t="str">
        <f>VLOOKUP(F917,'[1]Данные план (Задание 3)'!$I$5:$J$1297,2,FALSE)</f>
        <v>Швеция</v>
      </c>
    </row>
    <row r="918" spans="1:8" x14ac:dyDescent="0.3">
      <c r="A918" s="99" t="s">
        <v>18</v>
      </c>
      <c r="B918" s="117">
        <v>44256</v>
      </c>
      <c r="C918" s="97">
        <v>44261</v>
      </c>
      <c r="D918" s="58" t="s">
        <v>110</v>
      </c>
      <c r="E918" s="58" t="s">
        <v>49</v>
      </c>
      <c r="F918" s="51" t="s">
        <v>65</v>
      </c>
      <c r="G918" s="51">
        <v>54</v>
      </c>
      <c r="H918" s="51" t="str">
        <f>VLOOKUP(F918,'[1]Данные план (Задание 3)'!$I$5:$J$1297,2,FALSE)</f>
        <v>Украина</v>
      </c>
    </row>
    <row r="919" spans="1:8" x14ac:dyDescent="0.3">
      <c r="A919" s="99" t="s">
        <v>18</v>
      </c>
      <c r="B919" s="117">
        <v>44256</v>
      </c>
      <c r="C919" s="97">
        <v>44261</v>
      </c>
      <c r="D919" s="58" t="s">
        <v>110</v>
      </c>
      <c r="E919" s="58" t="s">
        <v>70</v>
      </c>
      <c r="F919" s="51" t="s">
        <v>77</v>
      </c>
      <c r="G919" s="51">
        <v>16</v>
      </c>
      <c r="H919" s="51" t="str">
        <f>VLOOKUP(F919,'[1]Данные план (Задание 3)'!$I$5:$J$1297,2,FALSE)</f>
        <v>Россия</v>
      </c>
    </row>
    <row r="920" spans="1:8" x14ac:dyDescent="0.3">
      <c r="A920" s="99" t="s">
        <v>18</v>
      </c>
      <c r="B920" s="117">
        <v>44256</v>
      </c>
      <c r="C920" s="97">
        <v>44262</v>
      </c>
      <c r="D920" s="58" t="s">
        <v>48</v>
      </c>
      <c r="E920" s="58" t="s">
        <v>49</v>
      </c>
      <c r="F920" s="51" t="s">
        <v>50</v>
      </c>
      <c r="G920" s="51">
        <v>139</v>
      </c>
      <c r="H920" s="51" t="str">
        <f>VLOOKUP(F920,'[1]Данные план (Задание 3)'!$I$5:$J$1297,2,FALSE)</f>
        <v>Россия</v>
      </c>
    </row>
    <row r="921" spans="1:8" x14ac:dyDescent="0.3">
      <c r="A921" s="99" t="s">
        <v>18</v>
      </c>
      <c r="B921" s="117">
        <v>44256</v>
      </c>
      <c r="C921" s="97">
        <v>44262</v>
      </c>
      <c r="D921" s="58" t="s">
        <v>110</v>
      </c>
      <c r="E921" s="58" t="s">
        <v>49</v>
      </c>
      <c r="F921" s="51" t="s">
        <v>65</v>
      </c>
      <c r="G921" s="51">
        <v>145</v>
      </c>
      <c r="H921" s="51" t="str">
        <f>VLOOKUP(F921,'[1]Данные план (Задание 3)'!$I$5:$J$1297,2,FALSE)</f>
        <v>Украина</v>
      </c>
    </row>
    <row r="922" spans="1:8" x14ac:dyDescent="0.3">
      <c r="A922" s="99" t="s">
        <v>18</v>
      </c>
      <c r="B922" s="117">
        <v>44256</v>
      </c>
      <c r="C922" s="97">
        <v>44262</v>
      </c>
      <c r="D922" s="58" t="s">
        <v>108</v>
      </c>
      <c r="E922" s="58" t="s">
        <v>49</v>
      </c>
      <c r="F922" s="51" t="s">
        <v>153</v>
      </c>
      <c r="G922" s="51">
        <v>61</v>
      </c>
      <c r="H922" s="51" t="str">
        <f>VLOOKUP(F922,'[1]Данные план (Задание 3)'!$I$5:$J$1297,2,FALSE)</f>
        <v>Швеция</v>
      </c>
    </row>
    <row r="923" spans="1:8" x14ac:dyDescent="0.3">
      <c r="A923" s="99" t="s">
        <v>18</v>
      </c>
      <c r="B923" s="117">
        <v>44256</v>
      </c>
      <c r="C923" s="97">
        <v>44262</v>
      </c>
      <c r="D923" s="58" t="s">
        <v>108</v>
      </c>
      <c r="E923" s="58" t="s">
        <v>80</v>
      </c>
      <c r="F923" s="51" t="s">
        <v>86</v>
      </c>
      <c r="G923" s="51">
        <v>55</v>
      </c>
      <c r="H923" s="51" t="str">
        <f>VLOOKUP(F923,'[1]Данные план (Задание 3)'!$I$5:$J$1297,2,FALSE)</f>
        <v>Ирландия</v>
      </c>
    </row>
    <row r="924" spans="1:8" x14ac:dyDescent="0.3">
      <c r="A924" s="99" t="s">
        <v>18</v>
      </c>
      <c r="B924" s="117">
        <v>44256</v>
      </c>
      <c r="C924" s="97">
        <v>44262</v>
      </c>
      <c r="D924" s="58" t="s">
        <v>107</v>
      </c>
      <c r="E924" s="58" t="s">
        <v>49</v>
      </c>
      <c r="F924" s="51" t="s">
        <v>69</v>
      </c>
      <c r="G924" s="51">
        <v>187</v>
      </c>
      <c r="H924" s="51" t="str">
        <f>VLOOKUP(F924,'[1]Данные план (Задание 3)'!$I$5:$J$1297,2,FALSE)</f>
        <v>Украина</v>
      </c>
    </row>
    <row r="925" spans="1:8" x14ac:dyDescent="0.3">
      <c r="A925" s="99" t="s">
        <v>18</v>
      </c>
      <c r="B925" s="117">
        <v>44256</v>
      </c>
      <c r="C925" s="97">
        <v>44262</v>
      </c>
      <c r="D925" s="58" t="s">
        <v>108</v>
      </c>
      <c r="E925" s="58" t="s">
        <v>70</v>
      </c>
      <c r="F925" s="51" t="s">
        <v>60</v>
      </c>
      <c r="G925" s="51">
        <v>188</v>
      </c>
      <c r="H925" s="51" t="str">
        <f>VLOOKUP(F925,'[1]Данные план (Задание 3)'!$I$5:$J$1297,2,FALSE)</f>
        <v>Армения</v>
      </c>
    </row>
    <row r="926" spans="1:8" x14ac:dyDescent="0.3">
      <c r="A926" s="99" t="s">
        <v>18</v>
      </c>
      <c r="B926" s="117">
        <v>44256</v>
      </c>
      <c r="C926" s="97">
        <v>44262</v>
      </c>
      <c r="D926" s="58" t="s">
        <v>48</v>
      </c>
      <c r="E926" s="58" t="s">
        <v>70</v>
      </c>
      <c r="F926" s="51" t="s">
        <v>62</v>
      </c>
      <c r="G926" s="51">
        <v>30</v>
      </c>
      <c r="H926" s="51" t="str">
        <f>VLOOKUP(F926,'[1]Данные план (Задание 3)'!$I$5:$J$1297,2,FALSE)</f>
        <v>Армения</v>
      </c>
    </row>
    <row r="927" spans="1:8" x14ac:dyDescent="0.3">
      <c r="A927" s="99" t="s">
        <v>18</v>
      </c>
      <c r="B927" s="117">
        <v>44256</v>
      </c>
      <c r="C927" s="97">
        <v>44262</v>
      </c>
      <c r="D927" s="58" t="s">
        <v>48</v>
      </c>
      <c r="E927" s="58" t="s">
        <v>70</v>
      </c>
      <c r="F927" s="51" t="s">
        <v>79</v>
      </c>
      <c r="G927" s="51">
        <v>155</v>
      </c>
      <c r="H927" s="51" t="str">
        <f>VLOOKUP(F927,'[1]Данные план (Задание 3)'!$I$5:$J$1297,2,FALSE)</f>
        <v>Россия</v>
      </c>
    </row>
    <row r="928" spans="1:8" x14ac:dyDescent="0.3">
      <c r="A928" s="99" t="s">
        <v>18</v>
      </c>
      <c r="B928" s="117">
        <v>44256</v>
      </c>
      <c r="C928" s="97">
        <v>44262</v>
      </c>
      <c r="D928" s="58" t="s">
        <v>107</v>
      </c>
      <c r="E928" s="58" t="s">
        <v>70</v>
      </c>
      <c r="F928" s="51" t="s">
        <v>58</v>
      </c>
      <c r="G928" s="51">
        <v>29</v>
      </c>
      <c r="H928" s="51" t="str">
        <f>VLOOKUP(F928,'[1]Данные план (Задание 3)'!$I$5:$J$1297,2,FALSE)</f>
        <v>Армения</v>
      </c>
    </row>
    <row r="929" spans="1:8" x14ac:dyDescent="0.3">
      <c r="A929" s="99" t="s">
        <v>18</v>
      </c>
      <c r="B929" s="117">
        <v>44256</v>
      </c>
      <c r="C929" s="97">
        <v>44262</v>
      </c>
      <c r="D929" s="58" t="s">
        <v>48</v>
      </c>
      <c r="E929" s="58" t="s">
        <v>49</v>
      </c>
      <c r="F929" s="51" t="s">
        <v>50</v>
      </c>
      <c r="G929" s="51">
        <v>151</v>
      </c>
      <c r="H929" s="51" t="str">
        <f>VLOOKUP(F929,'[1]Данные план (Задание 3)'!$I$5:$J$1297,2,FALSE)</f>
        <v>Россия</v>
      </c>
    </row>
    <row r="930" spans="1:8" x14ac:dyDescent="0.3">
      <c r="A930" s="99" t="s">
        <v>18</v>
      </c>
      <c r="B930" s="117">
        <v>44256</v>
      </c>
      <c r="C930" s="97">
        <v>44262</v>
      </c>
      <c r="D930" s="58" t="s">
        <v>107</v>
      </c>
      <c r="E930" s="58" t="s">
        <v>80</v>
      </c>
      <c r="F930" s="51" t="s">
        <v>90</v>
      </c>
      <c r="G930" s="51">
        <v>197</v>
      </c>
      <c r="H930" s="51" t="str">
        <f>VLOOKUP(F930,'[1]Данные план (Задание 3)'!$I$5:$J$1297,2,FALSE)</f>
        <v>США</v>
      </c>
    </row>
    <row r="931" spans="1:8" x14ac:dyDescent="0.3">
      <c r="A931" s="99" t="s">
        <v>18</v>
      </c>
      <c r="B931" s="117">
        <v>44256</v>
      </c>
      <c r="C931" s="97">
        <v>44262</v>
      </c>
      <c r="D931" s="58" t="s">
        <v>107</v>
      </c>
      <c r="E931" s="58" t="s">
        <v>80</v>
      </c>
      <c r="F931" s="51" t="s">
        <v>83</v>
      </c>
      <c r="G931" s="51">
        <v>46</v>
      </c>
      <c r="H931" s="51" t="str">
        <f>VLOOKUP(F931,'[1]Данные план (Задание 3)'!$I$5:$J$1297,2,FALSE)</f>
        <v>Шотландия</v>
      </c>
    </row>
    <row r="932" spans="1:8" x14ac:dyDescent="0.3">
      <c r="A932" s="99" t="s">
        <v>18</v>
      </c>
      <c r="B932" s="117">
        <v>44256</v>
      </c>
      <c r="C932" s="97">
        <v>44262</v>
      </c>
      <c r="D932" s="58" t="s">
        <v>108</v>
      </c>
      <c r="E932" s="58" t="s">
        <v>70</v>
      </c>
      <c r="F932" s="51" t="s">
        <v>54</v>
      </c>
      <c r="G932" s="51">
        <v>146</v>
      </c>
      <c r="H932" s="51" t="str">
        <f>VLOOKUP(F932,'[1]Данные план (Задание 3)'!$I$5:$J$1297,2,FALSE)</f>
        <v>Армения</v>
      </c>
    </row>
    <row r="933" spans="1:8" x14ac:dyDescent="0.3">
      <c r="A933" s="99" t="s">
        <v>18</v>
      </c>
      <c r="B933" s="117">
        <v>44256</v>
      </c>
      <c r="C933" s="97">
        <v>44262</v>
      </c>
      <c r="D933" s="58" t="s">
        <v>108</v>
      </c>
      <c r="E933" s="58" t="s">
        <v>95</v>
      </c>
      <c r="F933" s="51" t="s">
        <v>104</v>
      </c>
      <c r="G933" s="51">
        <v>198</v>
      </c>
      <c r="H933" s="51" t="str">
        <f>VLOOKUP(F933,'[1]Данные план (Задание 3)'!$I$5:$J$1297,2,FALSE)</f>
        <v>Италия</v>
      </c>
    </row>
    <row r="934" spans="1:8" x14ac:dyDescent="0.3">
      <c r="A934" s="99" t="s">
        <v>18</v>
      </c>
      <c r="B934" s="117">
        <v>44256</v>
      </c>
      <c r="C934" s="97">
        <v>44262</v>
      </c>
      <c r="D934" s="58" t="s">
        <v>107</v>
      </c>
      <c r="E934" s="58" t="s">
        <v>80</v>
      </c>
      <c r="F934" s="51" t="s">
        <v>90</v>
      </c>
      <c r="G934" s="51">
        <v>76</v>
      </c>
      <c r="H934" s="51" t="str">
        <f>VLOOKUP(F934,'[1]Данные план (Задание 3)'!$I$5:$J$1297,2,FALSE)</f>
        <v>США</v>
      </c>
    </row>
    <row r="935" spans="1:8" x14ac:dyDescent="0.3">
      <c r="A935" s="99" t="s">
        <v>18</v>
      </c>
      <c r="B935" s="117">
        <v>44256</v>
      </c>
      <c r="C935" s="97">
        <v>44262</v>
      </c>
      <c r="D935" s="58" t="s">
        <v>48</v>
      </c>
      <c r="E935" s="58" t="s">
        <v>49</v>
      </c>
      <c r="F935" s="51" t="s">
        <v>64</v>
      </c>
      <c r="G935" s="51">
        <v>67</v>
      </c>
      <c r="H935" s="51" t="str">
        <f>VLOOKUP(F935,'[1]Данные план (Задание 3)'!$I$5:$J$1297,2,FALSE)</f>
        <v>Украина</v>
      </c>
    </row>
    <row r="936" spans="1:8" x14ac:dyDescent="0.3">
      <c r="A936" s="99" t="s">
        <v>18</v>
      </c>
      <c r="B936" s="117">
        <v>44256</v>
      </c>
      <c r="C936" s="97">
        <v>44263</v>
      </c>
      <c r="D936" s="58" t="s">
        <v>48</v>
      </c>
      <c r="E936" s="58" t="s">
        <v>70</v>
      </c>
      <c r="F936" s="51" t="s">
        <v>75</v>
      </c>
      <c r="G936" s="51">
        <v>81</v>
      </c>
      <c r="H936" s="51" t="str">
        <f>VLOOKUP(F936,'[1]Данные план (Задание 3)'!$I$5:$J$1297,2,FALSE)</f>
        <v>Франция</v>
      </c>
    </row>
    <row r="937" spans="1:8" x14ac:dyDescent="0.3">
      <c r="A937" s="99" t="s">
        <v>18</v>
      </c>
      <c r="B937" s="117">
        <v>44256</v>
      </c>
      <c r="C937" s="97">
        <v>44263</v>
      </c>
      <c r="D937" s="58" t="s">
        <v>108</v>
      </c>
      <c r="E937" s="58" t="s">
        <v>70</v>
      </c>
      <c r="F937" s="51" t="s">
        <v>62</v>
      </c>
      <c r="G937" s="51">
        <v>128</v>
      </c>
      <c r="H937" s="51" t="str">
        <f>VLOOKUP(F937,'[1]Данные план (Задание 3)'!$I$5:$J$1297,2,FALSE)</f>
        <v>Армения</v>
      </c>
    </row>
    <row r="938" spans="1:8" x14ac:dyDescent="0.3">
      <c r="A938" s="99" t="s">
        <v>18</v>
      </c>
      <c r="B938" s="117">
        <v>44256</v>
      </c>
      <c r="C938" s="97">
        <v>44263</v>
      </c>
      <c r="D938" s="58" t="s">
        <v>110</v>
      </c>
      <c r="E938" s="58" t="s">
        <v>80</v>
      </c>
      <c r="F938" s="51" t="s">
        <v>93</v>
      </c>
      <c r="G938" s="51">
        <v>119</v>
      </c>
      <c r="H938" s="51" t="str">
        <f>VLOOKUP(F938,'[1]Данные план (Задание 3)'!$I$5:$J$1297,2,FALSE)</f>
        <v>США</v>
      </c>
    </row>
    <row r="939" spans="1:8" x14ac:dyDescent="0.3">
      <c r="A939" s="99" t="s">
        <v>18</v>
      </c>
      <c r="B939" s="117">
        <v>44256</v>
      </c>
      <c r="C939" s="97">
        <v>44263</v>
      </c>
      <c r="D939" s="58" t="s">
        <v>107</v>
      </c>
      <c r="E939" s="58" t="s">
        <v>80</v>
      </c>
      <c r="F939" s="51" t="s">
        <v>84</v>
      </c>
      <c r="G939" s="51">
        <v>77</v>
      </c>
      <c r="H939" s="51" t="str">
        <f>VLOOKUP(F939,'[1]Данные план (Задание 3)'!$I$5:$J$1297,2,FALSE)</f>
        <v>Шотландия</v>
      </c>
    </row>
    <row r="940" spans="1:8" x14ac:dyDescent="0.3">
      <c r="A940" s="99" t="s">
        <v>18</v>
      </c>
      <c r="B940" s="117">
        <v>44256</v>
      </c>
      <c r="C940" s="97">
        <v>44263</v>
      </c>
      <c r="D940" s="58" t="s">
        <v>107</v>
      </c>
      <c r="E940" s="58" t="s">
        <v>80</v>
      </c>
      <c r="F940" s="51" t="s">
        <v>86</v>
      </c>
      <c r="G940" s="51">
        <v>120</v>
      </c>
      <c r="H940" s="51" t="str">
        <f>VLOOKUP(F940,'[1]Данные план (Задание 3)'!$I$5:$J$1297,2,FALSE)</f>
        <v>Ирландия</v>
      </c>
    </row>
    <row r="941" spans="1:8" x14ac:dyDescent="0.3">
      <c r="A941" s="99" t="s">
        <v>18</v>
      </c>
      <c r="B941" s="117">
        <v>44256</v>
      </c>
      <c r="C941" s="97">
        <v>44263</v>
      </c>
      <c r="D941" s="58" t="s">
        <v>48</v>
      </c>
      <c r="E941" s="58" t="s">
        <v>70</v>
      </c>
      <c r="F941" s="51" t="s">
        <v>54</v>
      </c>
      <c r="G941" s="51">
        <v>14</v>
      </c>
      <c r="H941" s="51" t="str">
        <f>VLOOKUP(F941,'[1]Данные план (Задание 3)'!$I$5:$J$1297,2,FALSE)</f>
        <v>Армения</v>
      </c>
    </row>
    <row r="942" spans="1:8" x14ac:dyDescent="0.3">
      <c r="A942" s="99" t="s">
        <v>18</v>
      </c>
      <c r="B942" s="117">
        <v>44256</v>
      </c>
      <c r="C942" s="97">
        <v>44263</v>
      </c>
      <c r="D942" s="58" t="s">
        <v>108</v>
      </c>
      <c r="E942" s="58" t="s">
        <v>70</v>
      </c>
      <c r="F942" s="51" t="s">
        <v>79</v>
      </c>
      <c r="G942" s="51">
        <v>162</v>
      </c>
      <c r="H942" s="51" t="str">
        <f>VLOOKUP(F942,'[1]Данные план (Задание 3)'!$I$5:$J$1297,2,FALSE)</f>
        <v>Россия</v>
      </c>
    </row>
    <row r="943" spans="1:8" x14ac:dyDescent="0.3">
      <c r="A943" s="99" t="s">
        <v>18</v>
      </c>
      <c r="B943" s="117">
        <v>44256</v>
      </c>
      <c r="C943" s="97">
        <v>44263</v>
      </c>
      <c r="D943" s="58" t="s">
        <v>48</v>
      </c>
      <c r="E943" s="58" t="s">
        <v>49</v>
      </c>
      <c r="F943" s="51" t="s">
        <v>53</v>
      </c>
      <c r="G943" s="51">
        <v>22</v>
      </c>
      <c r="H943" s="51" t="str">
        <f>VLOOKUP(F943,'[1]Данные план (Задание 3)'!$I$5:$J$1297,2,FALSE)</f>
        <v>Россия</v>
      </c>
    </row>
    <row r="944" spans="1:8" x14ac:dyDescent="0.3">
      <c r="A944" s="99" t="s">
        <v>18</v>
      </c>
      <c r="B944" s="117">
        <v>44256</v>
      </c>
      <c r="C944" s="97">
        <v>44263</v>
      </c>
      <c r="D944" s="58" t="s">
        <v>110</v>
      </c>
      <c r="E944" s="58" t="s">
        <v>49</v>
      </c>
      <c r="F944" s="51" t="s">
        <v>153</v>
      </c>
      <c r="G944" s="51">
        <v>134</v>
      </c>
      <c r="H944" s="51" t="str">
        <f>VLOOKUP(F944,'[1]Данные план (Задание 3)'!$I$5:$J$1297,2,FALSE)</f>
        <v>Швеция</v>
      </c>
    </row>
    <row r="945" spans="1:8" x14ac:dyDescent="0.3">
      <c r="A945" s="99" t="s">
        <v>18</v>
      </c>
      <c r="B945" s="117">
        <v>44256</v>
      </c>
      <c r="C945" s="97">
        <v>44263</v>
      </c>
      <c r="D945" s="58" t="s">
        <v>110</v>
      </c>
      <c r="E945" s="58" t="s">
        <v>95</v>
      </c>
      <c r="F945" s="51" t="s">
        <v>97</v>
      </c>
      <c r="G945" s="51">
        <v>158</v>
      </c>
      <c r="H945" s="51" t="str">
        <f>VLOOKUP(F945,'[1]Данные план (Задание 3)'!$I$5:$J$1297,2,FALSE)</f>
        <v>Голландия</v>
      </c>
    </row>
    <row r="946" spans="1:8" x14ac:dyDescent="0.3">
      <c r="A946" s="99" t="s">
        <v>18</v>
      </c>
      <c r="B946" s="117">
        <v>44256</v>
      </c>
      <c r="C946" s="97">
        <v>44263</v>
      </c>
      <c r="D946" s="58" t="s">
        <v>110</v>
      </c>
      <c r="E946" s="58" t="s">
        <v>70</v>
      </c>
      <c r="F946" s="51" t="s">
        <v>52</v>
      </c>
      <c r="G946" s="51">
        <v>188</v>
      </c>
      <c r="H946" s="51" t="str">
        <f>VLOOKUP(F946,'[1]Данные план (Задание 3)'!$I$5:$J$1297,2,FALSE)</f>
        <v>Армения</v>
      </c>
    </row>
    <row r="947" spans="1:8" x14ac:dyDescent="0.3">
      <c r="A947" s="99" t="s">
        <v>18</v>
      </c>
      <c r="B947" s="117">
        <v>44256</v>
      </c>
      <c r="C947" s="97">
        <v>44264</v>
      </c>
      <c r="D947" s="58" t="s">
        <v>107</v>
      </c>
      <c r="E947" s="58" t="s">
        <v>80</v>
      </c>
      <c r="F947" s="51" t="s">
        <v>90</v>
      </c>
      <c r="G947" s="51">
        <v>111</v>
      </c>
      <c r="H947" s="51" t="str">
        <f>VLOOKUP(F947,'[1]Данные план (Задание 3)'!$I$5:$J$1297,2,FALSE)</f>
        <v>США</v>
      </c>
    </row>
    <row r="948" spans="1:8" x14ac:dyDescent="0.3">
      <c r="A948" s="99" t="s">
        <v>18</v>
      </c>
      <c r="B948" s="117">
        <v>44256</v>
      </c>
      <c r="C948" s="97">
        <v>44264</v>
      </c>
      <c r="D948" s="58" t="s">
        <v>108</v>
      </c>
      <c r="E948" s="58" t="s">
        <v>95</v>
      </c>
      <c r="F948" s="51" t="s">
        <v>105</v>
      </c>
      <c r="G948" s="51">
        <v>87</v>
      </c>
      <c r="H948" s="51" t="str">
        <f>VLOOKUP(F948,'[1]Данные план (Задание 3)'!$I$5:$J$1297,2,FALSE)</f>
        <v>Италия</v>
      </c>
    </row>
    <row r="949" spans="1:8" x14ac:dyDescent="0.3">
      <c r="A949" s="99" t="s">
        <v>18</v>
      </c>
      <c r="B949" s="117">
        <v>44256</v>
      </c>
      <c r="C949" s="97">
        <v>44264</v>
      </c>
      <c r="D949" s="58" t="s">
        <v>108</v>
      </c>
      <c r="E949" s="58" t="s">
        <v>95</v>
      </c>
      <c r="F949" s="51" t="s">
        <v>97</v>
      </c>
      <c r="G949" s="51">
        <v>31</v>
      </c>
      <c r="H949" s="51" t="str">
        <f>VLOOKUP(F949,'[1]Данные план (Задание 3)'!$I$5:$J$1297,2,FALSE)</f>
        <v>Голландия</v>
      </c>
    </row>
    <row r="950" spans="1:8" x14ac:dyDescent="0.3">
      <c r="A950" s="99" t="s">
        <v>18</v>
      </c>
      <c r="B950" s="117">
        <v>44256</v>
      </c>
      <c r="C950" s="97">
        <v>44264</v>
      </c>
      <c r="D950" s="58" t="s">
        <v>48</v>
      </c>
      <c r="E950" s="58" t="s">
        <v>49</v>
      </c>
      <c r="F950" s="51" t="s">
        <v>63</v>
      </c>
      <c r="G950" s="51">
        <v>75</v>
      </c>
      <c r="H950" s="51" t="str">
        <f>VLOOKUP(F950,'[1]Данные план (Задание 3)'!$I$5:$J$1297,2,FALSE)</f>
        <v>Швеция</v>
      </c>
    </row>
    <row r="951" spans="1:8" x14ac:dyDescent="0.3">
      <c r="A951" s="99" t="s">
        <v>18</v>
      </c>
      <c r="B951" s="117">
        <v>44256</v>
      </c>
      <c r="C951" s="97">
        <v>44264</v>
      </c>
      <c r="D951" s="58" t="s">
        <v>110</v>
      </c>
      <c r="E951" s="58" t="s">
        <v>70</v>
      </c>
      <c r="F951" s="51" t="s">
        <v>72</v>
      </c>
      <c r="G951" s="51">
        <v>192</v>
      </c>
      <c r="H951" s="51" t="str">
        <f>VLOOKUP(F951,'[1]Данные план (Задание 3)'!$I$5:$J$1297,2,FALSE)</f>
        <v>Франция</v>
      </c>
    </row>
    <row r="952" spans="1:8" x14ac:dyDescent="0.3">
      <c r="A952" s="99" t="s">
        <v>18</v>
      </c>
      <c r="B952" s="117">
        <v>44256</v>
      </c>
      <c r="C952" s="97">
        <v>44264</v>
      </c>
      <c r="D952" s="58" t="s">
        <v>108</v>
      </c>
      <c r="E952" s="58" t="s">
        <v>95</v>
      </c>
      <c r="F952" s="51" t="s">
        <v>104</v>
      </c>
      <c r="G952" s="51">
        <v>13</v>
      </c>
      <c r="H952" s="51" t="str">
        <f>VLOOKUP(F952,'[1]Данные план (Задание 3)'!$I$5:$J$1297,2,FALSE)</f>
        <v>Италия</v>
      </c>
    </row>
    <row r="953" spans="1:8" x14ac:dyDescent="0.3">
      <c r="A953" s="99" t="s">
        <v>18</v>
      </c>
      <c r="B953" s="117">
        <v>44256</v>
      </c>
      <c r="C953" s="97">
        <v>44264</v>
      </c>
      <c r="D953" s="58" t="s">
        <v>108</v>
      </c>
      <c r="E953" s="58" t="s">
        <v>80</v>
      </c>
      <c r="F953" s="51" t="s">
        <v>86</v>
      </c>
      <c r="G953" s="51">
        <v>100</v>
      </c>
      <c r="H953" s="51" t="str">
        <f>VLOOKUP(F953,'[1]Данные план (Задание 3)'!$I$5:$J$1297,2,FALSE)</f>
        <v>Ирландия</v>
      </c>
    </row>
    <row r="954" spans="1:8" x14ac:dyDescent="0.3">
      <c r="A954" s="99" t="s">
        <v>18</v>
      </c>
      <c r="B954" s="117">
        <v>44256</v>
      </c>
      <c r="C954" s="97">
        <v>44264</v>
      </c>
      <c r="D954" s="58" t="s">
        <v>48</v>
      </c>
      <c r="E954" s="58" t="s">
        <v>80</v>
      </c>
      <c r="F954" s="51" t="s">
        <v>84</v>
      </c>
      <c r="G954" s="51">
        <v>92</v>
      </c>
      <c r="H954" s="51" t="str">
        <f>VLOOKUP(F954,'[1]Данные план (Задание 3)'!$I$5:$J$1297,2,FALSE)</f>
        <v>Шотландия</v>
      </c>
    </row>
    <row r="955" spans="1:8" x14ac:dyDescent="0.3">
      <c r="A955" s="99" t="s">
        <v>18</v>
      </c>
      <c r="B955" s="117">
        <v>44256</v>
      </c>
      <c r="C955" s="97">
        <v>44264</v>
      </c>
      <c r="D955" s="58" t="s">
        <v>48</v>
      </c>
      <c r="E955" s="58" t="s">
        <v>49</v>
      </c>
      <c r="F955" s="51" t="s">
        <v>63</v>
      </c>
      <c r="G955" s="51">
        <v>150</v>
      </c>
      <c r="H955" s="51" t="str">
        <f>VLOOKUP(F955,'[1]Данные план (Задание 3)'!$I$5:$J$1297,2,FALSE)</f>
        <v>Швеция</v>
      </c>
    </row>
    <row r="956" spans="1:8" x14ac:dyDescent="0.3">
      <c r="A956" s="99" t="s">
        <v>18</v>
      </c>
      <c r="B956" s="117">
        <v>44256</v>
      </c>
      <c r="C956" s="97">
        <v>44264</v>
      </c>
      <c r="D956" s="58" t="s">
        <v>108</v>
      </c>
      <c r="E956" s="58" t="s">
        <v>70</v>
      </c>
      <c r="F956" s="51" t="s">
        <v>71</v>
      </c>
      <c r="G956" s="51">
        <v>73</v>
      </c>
      <c r="H956" s="51" t="str">
        <f>VLOOKUP(F956,'[1]Данные план (Задание 3)'!$I$5:$J$1297,2,FALSE)</f>
        <v>Франция</v>
      </c>
    </row>
    <row r="957" spans="1:8" x14ac:dyDescent="0.3">
      <c r="A957" s="99" t="s">
        <v>18</v>
      </c>
      <c r="B957" s="117">
        <v>44256</v>
      </c>
      <c r="C957" s="97">
        <v>44264</v>
      </c>
      <c r="D957" s="58" t="s">
        <v>107</v>
      </c>
      <c r="E957" s="58" t="s">
        <v>70</v>
      </c>
      <c r="F957" s="51" t="s">
        <v>72</v>
      </c>
      <c r="G957" s="51">
        <v>145</v>
      </c>
      <c r="H957" s="51" t="str">
        <f>VLOOKUP(F957,'[1]Данные план (Задание 3)'!$I$5:$J$1297,2,FALSE)</f>
        <v>Франция</v>
      </c>
    </row>
    <row r="958" spans="1:8" x14ac:dyDescent="0.3">
      <c r="A958" s="99" t="s">
        <v>18</v>
      </c>
      <c r="B958" s="117">
        <v>44256</v>
      </c>
      <c r="C958" s="97">
        <v>44264</v>
      </c>
      <c r="D958" s="58" t="s">
        <v>108</v>
      </c>
      <c r="E958" s="58" t="s">
        <v>95</v>
      </c>
      <c r="F958" s="51" t="s">
        <v>96</v>
      </c>
      <c r="G958" s="51">
        <v>171</v>
      </c>
      <c r="H958" s="51" t="str">
        <f>VLOOKUP(F958,'[1]Данные план (Задание 3)'!$I$5:$J$1297,2,FALSE)</f>
        <v>Голландия</v>
      </c>
    </row>
    <row r="959" spans="1:8" x14ac:dyDescent="0.3">
      <c r="A959" s="99" t="s">
        <v>18</v>
      </c>
      <c r="B959" s="117">
        <v>44256</v>
      </c>
      <c r="C959" s="97">
        <v>44264</v>
      </c>
      <c r="D959" s="58" t="s">
        <v>110</v>
      </c>
      <c r="E959" s="58" t="s">
        <v>70</v>
      </c>
      <c r="F959" s="51" t="s">
        <v>77</v>
      </c>
      <c r="G959" s="51">
        <v>174</v>
      </c>
      <c r="H959" s="51" t="str">
        <f>VLOOKUP(F959,'[1]Данные план (Задание 3)'!$I$5:$J$1297,2,FALSE)</f>
        <v>Россия</v>
      </c>
    </row>
    <row r="960" spans="1:8" x14ac:dyDescent="0.3">
      <c r="A960" s="99" t="s">
        <v>18</v>
      </c>
      <c r="B960" s="117">
        <v>44256</v>
      </c>
      <c r="C960" s="97">
        <v>44264</v>
      </c>
      <c r="D960" s="58" t="s">
        <v>48</v>
      </c>
      <c r="E960" s="58" t="s">
        <v>49</v>
      </c>
      <c r="F960" s="51" t="s">
        <v>69</v>
      </c>
      <c r="G960" s="51">
        <v>156</v>
      </c>
      <c r="H960" s="51" t="str">
        <f>VLOOKUP(F960,'[1]Данные план (Задание 3)'!$I$5:$J$1297,2,FALSE)</f>
        <v>Украина</v>
      </c>
    </row>
    <row r="961" spans="1:8" x14ac:dyDescent="0.3">
      <c r="A961" s="99" t="s">
        <v>18</v>
      </c>
      <c r="B961" s="117">
        <v>44256</v>
      </c>
      <c r="C961" s="97">
        <v>44264</v>
      </c>
      <c r="D961" s="58" t="s">
        <v>110</v>
      </c>
      <c r="E961" s="58" t="s">
        <v>49</v>
      </c>
      <c r="F961" s="51" t="s">
        <v>59</v>
      </c>
      <c r="G961" s="51">
        <v>188</v>
      </c>
      <c r="H961" s="51" t="str">
        <f>VLOOKUP(F961,'[1]Данные план (Задание 3)'!$I$5:$J$1297,2,FALSE)</f>
        <v>Россия</v>
      </c>
    </row>
    <row r="962" spans="1:8" x14ac:dyDescent="0.3">
      <c r="A962" s="99" t="s">
        <v>18</v>
      </c>
      <c r="B962" s="117">
        <v>44256</v>
      </c>
      <c r="C962" s="97">
        <v>44264</v>
      </c>
      <c r="D962" s="58" t="s">
        <v>110</v>
      </c>
      <c r="E962" s="58" t="s">
        <v>80</v>
      </c>
      <c r="F962" s="51" t="s">
        <v>82</v>
      </c>
      <c r="G962" s="51">
        <v>48</v>
      </c>
      <c r="H962" s="51" t="str">
        <f>VLOOKUP(F962,'[1]Данные план (Задание 3)'!$I$5:$J$1297,2,FALSE)</f>
        <v>Шотландия</v>
      </c>
    </row>
    <row r="963" spans="1:8" x14ac:dyDescent="0.3">
      <c r="A963" s="99" t="s">
        <v>18</v>
      </c>
      <c r="B963" s="117">
        <v>44256</v>
      </c>
      <c r="C963" s="97">
        <v>44264</v>
      </c>
      <c r="D963" s="58" t="s">
        <v>48</v>
      </c>
      <c r="E963" s="58" t="s">
        <v>49</v>
      </c>
      <c r="F963" s="51" t="s">
        <v>59</v>
      </c>
      <c r="G963" s="51">
        <v>127</v>
      </c>
      <c r="H963" s="51" t="str">
        <f>VLOOKUP(F963,'[1]Данные план (Задание 3)'!$I$5:$J$1297,2,FALSE)</f>
        <v>Россия</v>
      </c>
    </row>
    <row r="964" spans="1:8" x14ac:dyDescent="0.3">
      <c r="A964" s="99" t="s">
        <v>18</v>
      </c>
      <c r="B964" s="117">
        <v>44256</v>
      </c>
      <c r="C964" s="97">
        <v>44264</v>
      </c>
      <c r="D964" s="58" t="s">
        <v>110</v>
      </c>
      <c r="E964" s="58" t="s">
        <v>95</v>
      </c>
      <c r="F964" s="51" t="s">
        <v>98</v>
      </c>
      <c r="G964" s="51">
        <v>11</v>
      </c>
      <c r="H964" s="51" t="str">
        <f>VLOOKUP(F964,'[1]Данные план (Задание 3)'!$I$5:$J$1297,2,FALSE)</f>
        <v>Голландия</v>
      </c>
    </row>
    <row r="965" spans="1:8" x14ac:dyDescent="0.3">
      <c r="A965" s="99" t="s">
        <v>18</v>
      </c>
      <c r="B965" s="117">
        <v>44256</v>
      </c>
      <c r="C965" s="97">
        <v>44264</v>
      </c>
      <c r="D965" s="58" t="s">
        <v>48</v>
      </c>
      <c r="E965" s="58" t="s">
        <v>80</v>
      </c>
      <c r="F965" s="51" t="s">
        <v>84</v>
      </c>
      <c r="G965" s="51">
        <v>52</v>
      </c>
      <c r="H965" s="51" t="str">
        <f>VLOOKUP(F965,'[1]Данные план (Задание 3)'!$I$5:$J$1297,2,FALSE)</f>
        <v>Шотландия</v>
      </c>
    </row>
    <row r="966" spans="1:8" x14ac:dyDescent="0.3">
      <c r="A966" s="99" t="s">
        <v>18</v>
      </c>
      <c r="B966" s="117">
        <v>44256</v>
      </c>
      <c r="C966" s="97">
        <v>44264</v>
      </c>
      <c r="D966" s="58" t="s">
        <v>110</v>
      </c>
      <c r="E966" s="58" t="s">
        <v>70</v>
      </c>
      <c r="F966" s="51" t="s">
        <v>54</v>
      </c>
      <c r="G966" s="51">
        <v>115</v>
      </c>
      <c r="H966" s="51" t="str">
        <f>VLOOKUP(F966,'[1]Данные план (Задание 3)'!$I$5:$J$1297,2,FALSE)</f>
        <v>Армения</v>
      </c>
    </row>
    <row r="967" spans="1:8" x14ac:dyDescent="0.3">
      <c r="A967" s="99" t="s">
        <v>18</v>
      </c>
      <c r="B967" s="117">
        <v>44256</v>
      </c>
      <c r="C967" s="97">
        <v>44264</v>
      </c>
      <c r="D967" s="58" t="s">
        <v>48</v>
      </c>
      <c r="E967" s="58" t="s">
        <v>95</v>
      </c>
      <c r="F967" s="51" t="s">
        <v>105</v>
      </c>
      <c r="G967" s="51">
        <v>127</v>
      </c>
      <c r="H967" s="51" t="str">
        <f>VLOOKUP(F967,'[1]Данные план (Задание 3)'!$I$5:$J$1297,2,FALSE)</f>
        <v>Италия</v>
      </c>
    </row>
    <row r="968" spans="1:8" x14ac:dyDescent="0.3">
      <c r="A968" s="99" t="s">
        <v>18</v>
      </c>
      <c r="B968" s="117">
        <v>44256</v>
      </c>
      <c r="C968" s="97">
        <v>44264</v>
      </c>
      <c r="D968" s="58" t="s">
        <v>107</v>
      </c>
      <c r="E968" s="58" t="s">
        <v>70</v>
      </c>
      <c r="F968" s="51" t="s">
        <v>73</v>
      </c>
      <c r="G968" s="51">
        <v>99</v>
      </c>
      <c r="H968" s="51" t="str">
        <f>VLOOKUP(F968,'[1]Данные план (Задание 3)'!$I$5:$J$1297,2,FALSE)</f>
        <v>Франция</v>
      </c>
    </row>
    <row r="969" spans="1:8" x14ac:dyDescent="0.3">
      <c r="A969" s="99" t="s">
        <v>18</v>
      </c>
      <c r="B969" s="117">
        <v>44256</v>
      </c>
      <c r="C969" s="97">
        <v>44265</v>
      </c>
      <c r="D969" s="58" t="s">
        <v>108</v>
      </c>
      <c r="E969" s="58" t="s">
        <v>70</v>
      </c>
      <c r="F969" s="51" t="s">
        <v>58</v>
      </c>
      <c r="G969" s="51">
        <v>152</v>
      </c>
      <c r="H969" s="51" t="str">
        <f>VLOOKUP(F969,'[1]Данные план (Задание 3)'!$I$5:$J$1297,2,FALSE)</f>
        <v>Армения</v>
      </c>
    </row>
    <row r="970" spans="1:8" x14ac:dyDescent="0.3">
      <c r="A970" s="99" t="s">
        <v>18</v>
      </c>
      <c r="B970" s="117">
        <v>44256</v>
      </c>
      <c r="C970" s="97">
        <v>44265</v>
      </c>
      <c r="D970" s="58" t="s">
        <v>48</v>
      </c>
      <c r="E970" s="58" t="s">
        <v>70</v>
      </c>
      <c r="F970" s="51" t="s">
        <v>73</v>
      </c>
      <c r="G970" s="51">
        <v>117</v>
      </c>
      <c r="H970" s="51" t="str">
        <f>VLOOKUP(F970,'[1]Данные план (Задание 3)'!$I$5:$J$1297,2,FALSE)</f>
        <v>Франция</v>
      </c>
    </row>
    <row r="971" spans="1:8" x14ac:dyDescent="0.3">
      <c r="A971" s="99" t="s">
        <v>18</v>
      </c>
      <c r="B971" s="117">
        <v>44256</v>
      </c>
      <c r="C971" s="97">
        <v>44265</v>
      </c>
      <c r="D971" s="58" t="s">
        <v>108</v>
      </c>
      <c r="E971" s="58" t="s">
        <v>49</v>
      </c>
      <c r="F971" s="51" t="s">
        <v>57</v>
      </c>
      <c r="G971" s="51">
        <v>166</v>
      </c>
      <c r="H971" s="51" t="str">
        <f>VLOOKUP(F971,'[1]Данные план (Задание 3)'!$I$5:$J$1297,2,FALSE)</f>
        <v>Россия</v>
      </c>
    </row>
    <row r="972" spans="1:8" x14ac:dyDescent="0.3">
      <c r="A972" s="99" t="s">
        <v>18</v>
      </c>
      <c r="B972" s="117">
        <v>44256</v>
      </c>
      <c r="C972" s="97">
        <v>44265</v>
      </c>
      <c r="D972" s="58" t="s">
        <v>108</v>
      </c>
      <c r="E972" s="58" t="s">
        <v>80</v>
      </c>
      <c r="F972" s="51" t="s">
        <v>92</v>
      </c>
      <c r="G972" s="51">
        <v>33</v>
      </c>
      <c r="H972" s="51" t="str">
        <f>VLOOKUP(F972,'[1]Данные план (Задание 3)'!$I$5:$J$1297,2,FALSE)</f>
        <v>США</v>
      </c>
    </row>
    <row r="973" spans="1:8" x14ac:dyDescent="0.3">
      <c r="A973" s="99" t="s">
        <v>18</v>
      </c>
      <c r="B973" s="117">
        <v>44256</v>
      </c>
      <c r="C973" s="97">
        <v>44265</v>
      </c>
      <c r="D973" s="58" t="s">
        <v>107</v>
      </c>
      <c r="E973" s="58" t="s">
        <v>95</v>
      </c>
      <c r="F973" s="51" t="s">
        <v>100</v>
      </c>
      <c r="G973" s="51">
        <v>161</v>
      </c>
      <c r="H973" s="51" t="str">
        <f>VLOOKUP(F973,'[1]Данные план (Задание 3)'!$I$5:$J$1297,2,FALSE)</f>
        <v>Голландия</v>
      </c>
    </row>
    <row r="974" spans="1:8" x14ac:dyDescent="0.3">
      <c r="A974" s="99" t="s">
        <v>18</v>
      </c>
      <c r="B974" s="117">
        <v>44256</v>
      </c>
      <c r="C974" s="97">
        <v>44265</v>
      </c>
      <c r="D974" s="58" t="s">
        <v>108</v>
      </c>
      <c r="E974" s="58" t="s">
        <v>95</v>
      </c>
      <c r="F974" s="51" t="s">
        <v>102</v>
      </c>
      <c r="G974" s="51">
        <v>24</v>
      </c>
      <c r="H974" s="51" t="str">
        <f>VLOOKUP(F974,'[1]Данные план (Задание 3)'!$I$5:$J$1297,2,FALSE)</f>
        <v>Великобритания</v>
      </c>
    </row>
    <row r="975" spans="1:8" x14ac:dyDescent="0.3">
      <c r="A975" s="99" t="s">
        <v>18</v>
      </c>
      <c r="B975" s="117">
        <v>44256</v>
      </c>
      <c r="C975" s="97">
        <v>44265</v>
      </c>
      <c r="D975" s="58" t="s">
        <v>107</v>
      </c>
      <c r="E975" s="58" t="s">
        <v>49</v>
      </c>
      <c r="F975" s="51" t="s">
        <v>61</v>
      </c>
      <c r="G975" s="51">
        <v>191</v>
      </c>
      <c r="H975" s="51" t="str">
        <f>VLOOKUP(F975,'[1]Данные план (Задание 3)'!$I$5:$J$1297,2,FALSE)</f>
        <v>Россия</v>
      </c>
    </row>
    <row r="976" spans="1:8" x14ac:dyDescent="0.3">
      <c r="A976" s="99" t="s">
        <v>18</v>
      </c>
      <c r="B976" s="117">
        <v>44256</v>
      </c>
      <c r="C976" s="97">
        <v>44265</v>
      </c>
      <c r="D976" s="58" t="s">
        <v>108</v>
      </c>
      <c r="E976" s="58" t="s">
        <v>95</v>
      </c>
      <c r="F976" s="51" t="s">
        <v>97</v>
      </c>
      <c r="G976" s="51">
        <v>91</v>
      </c>
      <c r="H976" s="51" t="str">
        <f>VLOOKUP(F976,'[1]Данные план (Задание 3)'!$I$5:$J$1297,2,FALSE)</f>
        <v>Голландия</v>
      </c>
    </row>
    <row r="977" spans="1:8" x14ac:dyDescent="0.3">
      <c r="A977" s="99" t="s">
        <v>18</v>
      </c>
      <c r="B977" s="117">
        <v>44256</v>
      </c>
      <c r="C977" s="97">
        <v>44265</v>
      </c>
      <c r="D977" s="58" t="s">
        <v>110</v>
      </c>
      <c r="E977" s="58" t="s">
        <v>70</v>
      </c>
      <c r="F977" s="51" t="s">
        <v>75</v>
      </c>
      <c r="G977" s="51">
        <v>95</v>
      </c>
      <c r="H977" s="51" t="str">
        <f>VLOOKUP(F977,'[1]Данные план (Задание 3)'!$I$5:$J$1297,2,FALSE)</f>
        <v>Франция</v>
      </c>
    </row>
    <row r="978" spans="1:8" x14ac:dyDescent="0.3">
      <c r="A978" s="99" t="s">
        <v>18</v>
      </c>
      <c r="B978" s="117">
        <v>44256</v>
      </c>
      <c r="C978" s="97">
        <v>44265</v>
      </c>
      <c r="D978" s="58" t="s">
        <v>110</v>
      </c>
      <c r="E978" s="58" t="s">
        <v>49</v>
      </c>
      <c r="F978" s="51" t="s">
        <v>61</v>
      </c>
      <c r="G978" s="51">
        <v>108</v>
      </c>
      <c r="H978" s="51" t="str">
        <f>VLOOKUP(F978,'[1]Данные план (Задание 3)'!$I$5:$J$1297,2,FALSE)</f>
        <v>Россия</v>
      </c>
    </row>
    <row r="979" spans="1:8" x14ac:dyDescent="0.3">
      <c r="A979" s="99" t="s">
        <v>18</v>
      </c>
      <c r="B979" s="117">
        <v>44256</v>
      </c>
      <c r="C979" s="97">
        <v>44265</v>
      </c>
      <c r="D979" s="58" t="s">
        <v>108</v>
      </c>
      <c r="E979" s="58" t="s">
        <v>95</v>
      </c>
      <c r="F979" s="51" t="s">
        <v>100</v>
      </c>
      <c r="G979" s="51">
        <v>82</v>
      </c>
      <c r="H979" s="51" t="str">
        <f>VLOOKUP(F979,'[1]Данные план (Задание 3)'!$I$5:$J$1297,2,FALSE)</f>
        <v>Голландия</v>
      </c>
    </row>
    <row r="980" spans="1:8" x14ac:dyDescent="0.3">
      <c r="A980" s="99" t="s">
        <v>18</v>
      </c>
      <c r="B980" s="117">
        <v>44256</v>
      </c>
      <c r="C980" s="97">
        <v>44265</v>
      </c>
      <c r="D980" s="58" t="s">
        <v>48</v>
      </c>
      <c r="E980" s="58" t="s">
        <v>80</v>
      </c>
      <c r="F980" s="51" t="s">
        <v>83</v>
      </c>
      <c r="G980" s="51">
        <v>16</v>
      </c>
      <c r="H980" s="51" t="str">
        <f>VLOOKUP(F980,'[1]Данные план (Задание 3)'!$I$5:$J$1297,2,FALSE)</f>
        <v>Шотландия</v>
      </c>
    </row>
    <row r="981" spans="1:8" x14ac:dyDescent="0.3">
      <c r="A981" s="99" t="s">
        <v>18</v>
      </c>
      <c r="B981" s="117">
        <v>44256</v>
      </c>
      <c r="C981" s="97">
        <v>44265</v>
      </c>
      <c r="D981" s="58" t="s">
        <v>48</v>
      </c>
      <c r="E981" s="58" t="s">
        <v>95</v>
      </c>
      <c r="F981" s="51" t="s">
        <v>105</v>
      </c>
      <c r="G981" s="51">
        <v>114</v>
      </c>
      <c r="H981" s="51" t="str">
        <f>VLOOKUP(F981,'[1]Данные план (Задание 3)'!$I$5:$J$1297,2,FALSE)</f>
        <v>Италия</v>
      </c>
    </row>
    <row r="982" spans="1:8" x14ac:dyDescent="0.3">
      <c r="A982" s="99" t="s">
        <v>18</v>
      </c>
      <c r="B982" s="117">
        <v>44256</v>
      </c>
      <c r="C982" s="97">
        <v>44265</v>
      </c>
      <c r="D982" s="58" t="s">
        <v>48</v>
      </c>
      <c r="E982" s="58" t="s">
        <v>70</v>
      </c>
      <c r="F982" s="51" t="s">
        <v>72</v>
      </c>
      <c r="G982" s="51">
        <v>199</v>
      </c>
      <c r="H982" s="51" t="str">
        <f>VLOOKUP(F982,'[1]Данные план (Задание 3)'!$I$5:$J$1297,2,FALSE)</f>
        <v>Франция</v>
      </c>
    </row>
    <row r="983" spans="1:8" x14ac:dyDescent="0.3">
      <c r="A983" s="99" t="s">
        <v>18</v>
      </c>
      <c r="B983" s="117">
        <v>44256</v>
      </c>
      <c r="C983" s="97">
        <v>44265</v>
      </c>
      <c r="D983" s="58" t="s">
        <v>108</v>
      </c>
      <c r="E983" s="58" t="s">
        <v>70</v>
      </c>
      <c r="F983" s="51" t="s">
        <v>79</v>
      </c>
      <c r="G983" s="51">
        <v>82</v>
      </c>
      <c r="H983" s="51" t="str">
        <f>VLOOKUP(F983,'[1]Данные план (Задание 3)'!$I$5:$J$1297,2,FALSE)</f>
        <v>Россия</v>
      </c>
    </row>
    <row r="984" spans="1:8" x14ac:dyDescent="0.3">
      <c r="A984" s="99" t="s">
        <v>18</v>
      </c>
      <c r="B984" s="117">
        <v>44256</v>
      </c>
      <c r="C984" s="97">
        <v>44266</v>
      </c>
      <c r="D984" s="58" t="s">
        <v>107</v>
      </c>
      <c r="E984" s="58" t="s">
        <v>70</v>
      </c>
      <c r="F984" s="51" t="s">
        <v>52</v>
      </c>
      <c r="G984" s="51">
        <v>71</v>
      </c>
      <c r="H984" s="51" t="str">
        <f>VLOOKUP(F984,'[1]Данные план (Задание 3)'!$I$5:$J$1297,2,FALSE)</f>
        <v>Армения</v>
      </c>
    </row>
    <row r="985" spans="1:8" x14ac:dyDescent="0.3">
      <c r="A985" s="99" t="s">
        <v>18</v>
      </c>
      <c r="B985" s="117">
        <v>44256</v>
      </c>
      <c r="C985" s="97">
        <v>44266</v>
      </c>
      <c r="D985" s="58" t="s">
        <v>107</v>
      </c>
      <c r="E985" s="58" t="s">
        <v>80</v>
      </c>
      <c r="F985" s="51" t="s">
        <v>93</v>
      </c>
      <c r="G985" s="51">
        <v>8</v>
      </c>
      <c r="H985" s="51" t="str">
        <f>VLOOKUP(F985,'[1]Данные план (Задание 3)'!$I$5:$J$1297,2,FALSE)</f>
        <v>США</v>
      </c>
    </row>
    <row r="986" spans="1:8" x14ac:dyDescent="0.3">
      <c r="A986" s="99" t="s">
        <v>18</v>
      </c>
      <c r="B986" s="117">
        <v>44256</v>
      </c>
      <c r="C986" s="97">
        <v>44266</v>
      </c>
      <c r="D986" s="58" t="s">
        <v>108</v>
      </c>
      <c r="E986" s="58" t="s">
        <v>95</v>
      </c>
      <c r="F986" s="51" t="s">
        <v>101</v>
      </c>
      <c r="G986" s="51">
        <v>24</v>
      </c>
      <c r="H986" s="51" t="str">
        <f>VLOOKUP(F986,'[1]Данные план (Задание 3)'!$I$5:$J$1297,2,FALSE)</f>
        <v>Великобритания</v>
      </c>
    </row>
    <row r="987" spans="1:8" x14ac:dyDescent="0.3">
      <c r="A987" s="99" t="s">
        <v>18</v>
      </c>
      <c r="B987" s="117">
        <v>44256</v>
      </c>
      <c r="C987" s="97">
        <v>44266</v>
      </c>
      <c r="D987" s="58" t="s">
        <v>110</v>
      </c>
      <c r="E987" s="58" t="s">
        <v>80</v>
      </c>
      <c r="F987" s="51" t="s">
        <v>85</v>
      </c>
      <c r="G987" s="51">
        <v>61</v>
      </c>
      <c r="H987" s="51" t="str">
        <f>VLOOKUP(F987,'[1]Данные план (Задание 3)'!$I$5:$J$1297,2,FALSE)</f>
        <v>Ирландия</v>
      </c>
    </row>
    <row r="988" spans="1:8" x14ac:dyDescent="0.3">
      <c r="A988" s="99" t="s">
        <v>18</v>
      </c>
      <c r="B988" s="117">
        <v>44256</v>
      </c>
      <c r="C988" s="97">
        <v>44266</v>
      </c>
      <c r="D988" s="58" t="s">
        <v>108</v>
      </c>
      <c r="E988" s="58" t="s">
        <v>80</v>
      </c>
      <c r="F988" s="51" t="s">
        <v>81</v>
      </c>
      <c r="G988" s="51">
        <v>155</v>
      </c>
      <c r="H988" s="51" t="str">
        <f>VLOOKUP(F988,'[1]Данные план (Задание 3)'!$I$5:$J$1297,2,FALSE)</f>
        <v>Шотландия</v>
      </c>
    </row>
    <row r="989" spans="1:8" x14ac:dyDescent="0.3">
      <c r="A989" s="99" t="s">
        <v>18</v>
      </c>
      <c r="B989" s="117">
        <v>44256</v>
      </c>
      <c r="C989" s="97">
        <v>44266</v>
      </c>
      <c r="D989" s="58" t="s">
        <v>107</v>
      </c>
      <c r="E989" s="58" t="s">
        <v>70</v>
      </c>
      <c r="F989" s="51" t="s">
        <v>79</v>
      </c>
      <c r="G989" s="51">
        <v>180</v>
      </c>
      <c r="H989" s="51" t="str">
        <f>VLOOKUP(F989,'[1]Данные план (Задание 3)'!$I$5:$J$1297,2,FALSE)</f>
        <v>Россия</v>
      </c>
    </row>
    <row r="990" spans="1:8" x14ac:dyDescent="0.3">
      <c r="A990" s="99" t="s">
        <v>18</v>
      </c>
      <c r="B990" s="117">
        <v>44256</v>
      </c>
      <c r="C990" s="97">
        <v>44266</v>
      </c>
      <c r="D990" s="58" t="s">
        <v>48</v>
      </c>
      <c r="E990" s="58" t="s">
        <v>95</v>
      </c>
      <c r="F990" s="51" t="s">
        <v>101</v>
      </c>
      <c r="G990" s="51">
        <v>3</v>
      </c>
      <c r="H990" s="51" t="str">
        <f>VLOOKUP(F990,'[1]Данные план (Задание 3)'!$I$5:$J$1297,2,FALSE)</f>
        <v>Великобритания</v>
      </c>
    </row>
    <row r="991" spans="1:8" x14ac:dyDescent="0.3">
      <c r="A991" s="99" t="s">
        <v>18</v>
      </c>
      <c r="B991" s="117">
        <v>44256</v>
      </c>
      <c r="C991" s="97">
        <v>44266</v>
      </c>
      <c r="D991" s="58" t="s">
        <v>110</v>
      </c>
      <c r="E991" s="58" t="s">
        <v>70</v>
      </c>
      <c r="F991" s="51" t="s">
        <v>72</v>
      </c>
      <c r="G991" s="51">
        <v>93</v>
      </c>
      <c r="H991" s="51" t="str">
        <f>VLOOKUP(F991,'[1]Данные план (Задание 3)'!$I$5:$J$1297,2,FALSE)</f>
        <v>Франция</v>
      </c>
    </row>
    <row r="992" spans="1:8" x14ac:dyDescent="0.3">
      <c r="A992" s="99" t="s">
        <v>18</v>
      </c>
      <c r="B992" s="117">
        <v>44256</v>
      </c>
      <c r="C992" s="97">
        <v>44266</v>
      </c>
      <c r="D992" s="58" t="s">
        <v>48</v>
      </c>
      <c r="E992" s="58" t="s">
        <v>80</v>
      </c>
      <c r="F992" s="51" t="s">
        <v>88</v>
      </c>
      <c r="G992" s="51">
        <v>131</v>
      </c>
      <c r="H992" s="51" t="str">
        <f>VLOOKUP(F992,'[1]Данные план (Задание 3)'!$I$5:$J$1297,2,FALSE)</f>
        <v>Ирландия</v>
      </c>
    </row>
    <row r="993" spans="1:8" x14ac:dyDescent="0.3">
      <c r="A993" s="99" t="s">
        <v>18</v>
      </c>
      <c r="B993" s="117">
        <v>44256</v>
      </c>
      <c r="C993" s="97">
        <v>44266</v>
      </c>
      <c r="D993" s="58" t="s">
        <v>108</v>
      </c>
      <c r="E993" s="58" t="s">
        <v>49</v>
      </c>
      <c r="F993" s="51" t="s">
        <v>63</v>
      </c>
      <c r="G993" s="51">
        <v>25</v>
      </c>
      <c r="H993" s="51" t="str">
        <f>VLOOKUP(F993,'[1]Данные план (Задание 3)'!$I$5:$J$1297,2,FALSE)</f>
        <v>Швеция</v>
      </c>
    </row>
    <row r="994" spans="1:8" x14ac:dyDescent="0.3">
      <c r="A994" s="99" t="s">
        <v>18</v>
      </c>
      <c r="B994" s="117">
        <v>44256</v>
      </c>
      <c r="C994" s="97">
        <v>44266</v>
      </c>
      <c r="D994" s="58" t="s">
        <v>48</v>
      </c>
      <c r="E994" s="58" t="s">
        <v>80</v>
      </c>
      <c r="F994" s="51" t="s">
        <v>91</v>
      </c>
      <c r="G994" s="51">
        <v>127</v>
      </c>
      <c r="H994" s="51" t="str">
        <f>VLOOKUP(F994,'[1]Данные план (Задание 3)'!$I$5:$J$1297,2,FALSE)</f>
        <v>США</v>
      </c>
    </row>
    <row r="995" spans="1:8" x14ac:dyDescent="0.3">
      <c r="A995" s="99" t="s">
        <v>18</v>
      </c>
      <c r="B995" s="117">
        <v>44256</v>
      </c>
      <c r="C995" s="97">
        <v>44266</v>
      </c>
      <c r="D995" s="58" t="s">
        <v>107</v>
      </c>
      <c r="E995" s="58" t="s">
        <v>49</v>
      </c>
      <c r="F995" s="51" t="s">
        <v>50</v>
      </c>
      <c r="G995" s="51">
        <v>177</v>
      </c>
      <c r="H995" s="51" t="str">
        <f>VLOOKUP(F995,'[1]Данные план (Задание 3)'!$I$5:$J$1297,2,FALSE)</f>
        <v>Россия</v>
      </c>
    </row>
    <row r="996" spans="1:8" x14ac:dyDescent="0.3">
      <c r="A996" s="99" t="s">
        <v>18</v>
      </c>
      <c r="B996" s="117">
        <v>44256</v>
      </c>
      <c r="C996" s="97">
        <v>44266</v>
      </c>
      <c r="D996" s="58" t="s">
        <v>108</v>
      </c>
      <c r="E996" s="58" t="s">
        <v>80</v>
      </c>
      <c r="F996" s="51" t="s">
        <v>92</v>
      </c>
      <c r="G996" s="51">
        <v>152</v>
      </c>
      <c r="H996" s="51" t="str">
        <f>VLOOKUP(F996,'[1]Данные план (Задание 3)'!$I$5:$J$1297,2,FALSE)</f>
        <v>США</v>
      </c>
    </row>
    <row r="997" spans="1:8" x14ac:dyDescent="0.3">
      <c r="A997" s="99" t="s">
        <v>18</v>
      </c>
      <c r="B997" s="117">
        <v>44256</v>
      </c>
      <c r="C997" s="97">
        <v>44266</v>
      </c>
      <c r="D997" s="58" t="s">
        <v>110</v>
      </c>
      <c r="E997" s="58" t="s">
        <v>95</v>
      </c>
      <c r="F997" s="51" t="s">
        <v>106</v>
      </c>
      <c r="G997" s="51">
        <v>23</v>
      </c>
      <c r="H997" s="51" t="str">
        <f>VLOOKUP(F997,'[1]Данные план (Задание 3)'!$I$5:$J$1297,2,FALSE)</f>
        <v>Италия</v>
      </c>
    </row>
    <row r="998" spans="1:8" x14ac:dyDescent="0.3">
      <c r="A998" s="99" t="s">
        <v>18</v>
      </c>
      <c r="B998" s="117">
        <v>44256</v>
      </c>
      <c r="C998" s="97">
        <v>44266</v>
      </c>
      <c r="D998" s="58" t="s">
        <v>107</v>
      </c>
      <c r="E998" s="58" t="s">
        <v>70</v>
      </c>
      <c r="F998" s="51" t="s">
        <v>73</v>
      </c>
      <c r="G998" s="51">
        <v>144</v>
      </c>
      <c r="H998" s="51" t="str">
        <f>VLOOKUP(F998,'[1]Данные план (Задание 3)'!$I$5:$J$1297,2,FALSE)</f>
        <v>Франция</v>
      </c>
    </row>
    <row r="999" spans="1:8" x14ac:dyDescent="0.3">
      <c r="A999" s="99" t="s">
        <v>18</v>
      </c>
      <c r="B999" s="117">
        <v>44256</v>
      </c>
      <c r="C999" s="97">
        <v>44267</v>
      </c>
      <c r="D999" s="58" t="s">
        <v>108</v>
      </c>
      <c r="E999" s="58" t="s">
        <v>95</v>
      </c>
      <c r="F999" s="51" t="s">
        <v>99</v>
      </c>
      <c r="G999" s="51">
        <v>49</v>
      </c>
      <c r="H999" s="51" t="str">
        <f>VLOOKUP(F999,'[1]Данные план (Задание 3)'!$I$5:$J$1297,2,FALSE)</f>
        <v>Голландия</v>
      </c>
    </row>
    <row r="1000" spans="1:8" x14ac:dyDescent="0.3">
      <c r="A1000" s="99" t="s">
        <v>18</v>
      </c>
      <c r="B1000" s="117">
        <v>44256</v>
      </c>
      <c r="C1000" s="97">
        <v>44267</v>
      </c>
      <c r="D1000" s="58" t="s">
        <v>107</v>
      </c>
      <c r="E1000" s="58" t="s">
        <v>80</v>
      </c>
      <c r="F1000" s="51" t="s">
        <v>93</v>
      </c>
      <c r="G1000" s="51">
        <v>30</v>
      </c>
      <c r="H1000" s="51" t="str">
        <f>VLOOKUP(F1000,'[1]Данные план (Задание 3)'!$I$5:$J$1297,2,FALSE)</f>
        <v>США</v>
      </c>
    </row>
    <row r="1001" spans="1:8" x14ac:dyDescent="0.3">
      <c r="A1001" s="99" t="s">
        <v>18</v>
      </c>
      <c r="B1001" s="117">
        <v>44256</v>
      </c>
      <c r="C1001" s="97">
        <v>44267</v>
      </c>
      <c r="D1001" s="58" t="s">
        <v>48</v>
      </c>
      <c r="E1001" s="58" t="s">
        <v>95</v>
      </c>
      <c r="F1001" s="51" t="s">
        <v>103</v>
      </c>
      <c r="G1001" s="51">
        <v>118</v>
      </c>
      <c r="H1001" s="51" t="str">
        <f>VLOOKUP(F1001,'[1]Данные план (Задание 3)'!$I$5:$J$1297,2,FALSE)</f>
        <v>Италия</v>
      </c>
    </row>
    <row r="1002" spans="1:8" x14ac:dyDescent="0.3">
      <c r="A1002" s="99" t="s">
        <v>18</v>
      </c>
      <c r="B1002" s="117">
        <v>44256</v>
      </c>
      <c r="C1002" s="97">
        <v>44267</v>
      </c>
      <c r="D1002" s="58" t="s">
        <v>107</v>
      </c>
      <c r="E1002" s="58" t="s">
        <v>80</v>
      </c>
      <c r="F1002" s="51" t="s">
        <v>91</v>
      </c>
      <c r="G1002" s="51">
        <v>24</v>
      </c>
      <c r="H1002" s="51" t="str">
        <f>VLOOKUP(F1002,'[1]Данные план (Задание 3)'!$I$5:$J$1297,2,FALSE)</f>
        <v>США</v>
      </c>
    </row>
    <row r="1003" spans="1:8" x14ac:dyDescent="0.3">
      <c r="A1003" s="99" t="s">
        <v>18</v>
      </c>
      <c r="B1003" s="117">
        <v>44256</v>
      </c>
      <c r="C1003" s="97">
        <v>44267</v>
      </c>
      <c r="D1003" s="58" t="s">
        <v>48</v>
      </c>
      <c r="E1003" s="58" t="s">
        <v>95</v>
      </c>
      <c r="F1003" s="51" t="s">
        <v>98</v>
      </c>
      <c r="G1003" s="51">
        <v>175</v>
      </c>
      <c r="H1003" s="51" t="str">
        <f>VLOOKUP(F1003,'[1]Данные план (Задание 3)'!$I$5:$J$1297,2,FALSE)</f>
        <v>Голландия</v>
      </c>
    </row>
    <row r="1004" spans="1:8" x14ac:dyDescent="0.3">
      <c r="A1004" s="99" t="s">
        <v>18</v>
      </c>
      <c r="B1004" s="117">
        <v>44256</v>
      </c>
      <c r="C1004" s="97">
        <v>44267</v>
      </c>
      <c r="D1004" s="58" t="s">
        <v>107</v>
      </c>
      <c r="E1004" s="58" t="s">
        <v>80</v>
      </c>
      <c r="F1004" s="51" t="s">
        <v>91</v>
      </c>
      <c r="G1004" s="51">
        <v>56</v>
      </c>
      <c r="H1004" s="51" t="str">
        <f>VLOOKUP(F1004,'[1]Данные план (Задание 3)'!$I$5:$J$1297,2,FALSE)</f>
        <v>США</v>
      </c>
    </row>
    <row r="1005" spans="1:8" x14ac:dyDescent="0.3">
      <c r="A1005" s="99" t="s">
        <v>18</v>
      </c>
      <c r="B1005" s="117">
        <v>44256</v>
      </c>
      <c r="C1005" s="97">
        <v>44267</v>
      </c>
      <c r="D1005" s="58" t="s">
        <v>110</v>
      </c>
      <c r="E1005" s="58" t="s">
        <v>49</v>
      </c>
      <c r="F1005" s="51" t="s">
        <v>153</v>
      </c>
      <c r="G1005" s="51">
        <v>41</v>
      </c>
      <c r="H1005" s="51" t="str">
        <f>VLOOKUP(F1005,'[1]Данные план (Задание 3)'!$I$5:$J$1297,2,FALSE)</f>
        <v>Швеция</v>
      </c>
    </row>
    <row r="1006" spans="1:8" x14ac:dyDescent="0.3">
      <c r="A1006" s="99" t="s">
        <v>18</v>
      </c>
      <c r="B1006" s="117">
        <v>44256</v>
      </c>
      <c r="C1006" s="97">
        <v>44267</v>
      </c>
      <c r="D1006" s="58" t="s">
        <v>108</v>
      </c>
      <c r="E1006" s="58" t="s">
        <v>95</v>
      </c>
      <c r="F1006" s="51" t="s">
        <v>104</v>
      </c>
      <c r="G1006" s="51">
        <v>115</v>
      </c>
      <c r="H1006" s="51" t="str">
        <f>VLOOKUP(F1006,'[1]Данные план (Задание 3)'!$I$5:$J$1297,2,FALSE)</f>
        <v>Италия</v>
      </c>
    </row>
    <row r="1007" spans="1:8" x14ac:dyDescent="0.3">
      <c r="A1007" s="99" t="s">
        <v>18</v>
      </c>
      <c r="B1007" s="117">
        <v>44256</v>
      </c>
      <c r="C1007" s="97">
        <v>44267</v>
      </c>
      <c r="D1007" s="58" t="s">
        <v>108</v>
      </c>
      <c r="E1007" s="58" t="s">
        <v>49</v>
      </c>
      <c r="F1007" s="51" t="s">
        <v>55</v>
      </c>
      <c r="G1007" s="51">
        <v>185</v>
      </c>
      <c r="H1007" s="51" t="str">
        <f>VLOOKUP(F1007,'[1]Данные план (Задание 3)'!$I$5:$J$1297,2,FALSE)</f>
        <v>Россия</v>
      </c>
    </row>
    <row r="1008" spans="1:8" x14ac:dyDescent="0.3">
      <c r="A1008" s="99" t="s">
        <v>18</v>
      </c>
      <c r="B1008" s="117">
        <v>44256</v>
      </c>
      <c r="C1008" s="97">
        <v>44267</v>
      </c>
      <c r="D1008" s="58" t="s">
        <v>107</v>
      </c>
      <c r="E1008" s="58" t="s">
        <v>95</v>
      </c>
      <c r="F1008" s="51" t="s">
        <v>101</v>
      </c>
      <c r="G1008" s="51">
        <v>153</v>
      </c>
      <c r="H1008" s="51" t="str">
        <f>VLOOKUP(F1008,'[1]Данные план (Задание 3)'!$I$5:$J$1297,2,FALSE)</f>
        <v>Великобритания</v>
      </c>
    </row>
    <row r="1009" spans="1:8" x14ac:dyDescent="0.3">
      <c r="A1009" s="99" t="s">
        <v>18</v>
      </c>
      <c r="B1009" s="117">
        <v>44256</v>
      </c>
      <c r="C1009" s="97">
        <v>44267</v>
      </c>
      <c r="D1009" s="58" t="s">
        <v>110</v>
      </c>
      <c r="E1009" s="58" t="s">
        <v>95</v>
      </c>
      <c r="F1009" s="51" t="s">
        <v>105</v>
      </c>
      <c r="G1009" s="51">
        <v>128</v>
      </c>
      <c r="H1009" s="51" t="str">
        <f>VLOOKUP(F1009,'[1]Данные план (Задание 3)'!$I$5:$J$1297,2,FALSE)</f>
        <v>Италия</v>
      </c>
    </row>
    <row r="1010" spans="1:8" x14ac:dyDescent="0.3">
      <c r="A1010" s="99" t="s">
        <v>18</v>
      </c>
      <c r="B1010" s="117">
        <v>44256</v>
      </c>
      <c r="C1010" s="97">
        <v>44267</v>
      </c>
      <c r="D1010" s="58" t="s">
        <v>48</v>
      </c>
      <c r="E1010" s="58" t="s">
        <v>70</v>
      </c>
      <c r="F1010" s="51" t="s">
        <v>58</v>
      </c>
      <c r="G1010" s="51">
        <v>10</v>
      </c>
      <c r="H1010" s="51" t="str">
        <f>VLOOKUP(F1010,'[1]Данные план (Задание 3)'!$I$5:$J$1297,2,FALSE)</f>
        <v>Армения</v>
      </c>
    </row>
    <row r="1011" spans="1:8" x14ac:dyDescent="0.3">
      <c r="A1011" s="99" t="s">
        <v>18</v>
      </c>
      <c r="B1011" s="117">
        <v>44256</v>
      </c>
      <c r="C1011" s="97">
        <v>44267</v>
      </c>
      <c r="D1011" s="58" t="s">
        <v>107</v>
      </c>
      <c r="E1011" s="58" t="s">
        <v>95</v>
      </c>
      <c r="F1011" s="51" t="s">
        <v>106</v>
      </c>
      <c r="G1011" s="51">
        <v>8</v>
      </c>
      <c r="H1011" s="51" t="str">
        <f>VLOOKUP(F1011,'[1]Данные план (Задание 3)'!$I$5:$J$1297,2,FALSE)</f>
        <v>Италия</v>
      </c>
    </row>
    <row r="1012" spans="1:8" x14ac:dyDescent="0.3">
      <c r="A1012" s="99" t="s">
        <v>18</v>
      </c>
      <c r="B1012" s="117">
        <v>44256</v>
      </c>
      <c r="C1012" s="97">
        <v>44267</v>
      </c>
      <c r="D1012" s="58" t="s">
        <v>107</v>
      </c>
      <c r="E1012" s="58" t="s">
        <v>49</v>
      </c>
      <c r="F1012" s="51" t="s">
        <v>65</v>
      </c>
      <c r="G1012" s="51">
        <v>173</v>
      </c>
      <c r="H1012" s="51" t="str">
        <f>VLOOKUP(F1012,'[1]Данные план (Задание 3)'!$I$5:$J$1297,2,FALSE)</f>
        <v>Украина</v>
      </c>
    </row>
    <row r="1013" spans="1:8" x14ac:dyDescent="0.3">
      <c r="A1013" s="99" t="s">
        <v>18</v>
      </c>
      <c r="B1013" s="117">
        <v>44256</v>
      </c>
      <c r="C1013" s="97">
        <v>44267</v>
      </c>
      <c r="D1013" s="58" t="s">
        <v>110</v>
      </c>
      <c r="E1013" s="58" t="s">
        <v>80</v>
      </c>
      <c r="F1013" s="51" t="s">
        <v>82</v>
      </c>
      <c r="G1013" s="51">
        <v>83</v>
      </c>
      <c r="H1013" s="51" t="str">
        <f>VLOOKUP(F1013,'[1]Данные план (Задание 3)'!$I$5:$J$1297,2,FALSE)</f>
        <v>Шотландия</v>
      </c>
    </row>
    <row r="1014" spans="1:8" x14ac:dyDescent="0.3">
      <c r="A1014" s="99" t="s">
        <v>18</v>
      </c>
      <c r="B1014" s="117">
        <v>44256</v>
      </c>
      <c r="C1014" s="97">
        <v>44267</v>
      </c>
      <c r="D1014" s="58" t="s">
        <v>110</v>
      </c>
      <c r="E1014" s="58" t="s">
        <v>49</v>
      </c>
      <c r="F1014" s="51" t="s">
        <v>61</v>
      </c>
      <c r="G1014" s="51">
        <v>159</v>
      </c>
      <c r="H1014" s="51" t="str">
        <f>VLOOKUP(F1014,'[1]Данные план (Задание 3)'!$I$5:$J$1297,2,FALSE)</f>
        <v>Россия</v>
      </c>
    </row>
    <row r="1015" spans="1:8" x14ac:dyDescent="0.3">
      <c r="A1015" s="99" t="s">
        <v>18</v>
      </c>
      <c r="B1015" s="117">
        <v>44256</v>
      </c>
      <c r="C1015" s="97">
        <v>44268</v>
      </c>
      <c r="D1015" s="58" t="s">
        <v>48</v>
      </c>
      <c r="E1015" s="58" t="s">
        <v>70</v>
      </c>
      <c r="F1015" s="51" t="s">
        <v>52</v>
      </c>
      <c r="G1015" s="51">
        <v>200</v>
      </c>
      <c r="H1015" s="51" t="str">
        <f>VLOOKUP(F1015,'[1]Данные план (Задание 3)'!$I$5:$J$1297,2,FALSE)</f>
        <v>Армения</v>
      </c>
    </row>
    <row r="1016" spans="1:8" x14ac:dyDescent="0.3">
      <c r="A1016" s="99" t="s">
        <v>18</v>
      </c>
      <c r="B1016" s="117">
        <v>44256</v>
      </c>
      <c r="C1016" s="97">
        <v>44268</v>
      </c>
      <c r="D1016" s="58" t="s">
        <v>48</v>
      </c>
      <c r="E1016" s="58" t="s">
        <v>70</v>
      </c>
      <c r="F1016" s="51" t="s">
        <v>77</v>
      </c>
      <c r="G1016" s="51">
        <v>21</v>
      </c>
      <c r="H1016" s="51" t="str">
        <f>VLOOKUP(F1016,'[1]Данные план (Задание 3)'!$I$5:$J$1297,2,FALSE)</f>
        <v>Россия</v>
      </c>
    </row>
    <row r="1017" spans="1:8" x14ac:dyDescent="0.3">
      <c r="A1017" s="99" t="s">
        <v>18</v>
      </c>
      <c r="B1017" s="117">
        <v>44256</v>
      </c>
      <c r="C1017" s="97">
        <v>44268</v>
      </c>
      <c r="D1017" s="58" t="s">
        <v>110</v>
      </c>
      <c r="E1017" s="58" t="s">
        <v>70</v>
      </c>
      <c r="F1017" s="51" t="s">
        <v>71</v>
      </c>
      <c r="G1017" s="51">
        <v>187</v>
      </c>
      <c r="H1017" s="51" t="str">
        <f>VLOOKUP(F1017,'[1]Данные план (Задание 3)'!$I$5:$J$1297,2,FALSE)</f>
        <v>Франция</v>
      </c>
    </row>
    <row r="1018" spans="1:8" x14ac:dyDescent="0.3">
      <c r="A1018" s="99" t="s">
        <v>18</v>
      </c>
      <c r="B1018" s="117">
        <v>44256</v>
      </c>
      <c r="C1018" s="97">
        <v>44268</v>
      </c>
      <c r="D1018" s="58" t="s">
        <v>48</v>
      </c>
      <c r="E1018" s="58" t="s">
        <v>95</v>
      </c>
      <c r="F1018" s="51" t="s">
        <v>96</v>
      </c>
      <c r="G1018" s="51">
        <v>160</v>
      </c>
      <c r="H1018" s="51" t="str">
        <f>VLOOKUP(F1018,'[1]Данные план (Задание 3)'!$I$5:$J$1297,2,FALSE)</f>
        <v>Голландия</v>
      </c>
    </row>
    <row r="1019" spans="1:8" x14ac:dyDescent="0.3">
      <c r="A1019" s="99" t="s">
        <v>18</v>
      </c>
      <c r="B1019" s="117">
        <v>44256</v>
      </c>
      <c r="C1019" s="97">
        <v>44268</v>
      </c>
      <c r="D1019" s="58" t="s">
        <v>110</v>
      </c>
      <c r="E1019" s="58" t="s">
        <v>49</v>
      </c>
      <c r="F1019" s="51" t="s">
        <v>66</v>
      </c>
      <c r="G1019" s="51">
        <v>177</v>
      </c>
      <c r="H1019" s="51" t="str">
        <f>VLOOKUP(F1019,'[1]Данные план (Задание 3)'!$I$5:$J$1297,2,FALSE)</f>
        <v>Украина</v>
      </c>
    </row>
    <row r="1020" spans="1:8" x14ac:dyDescent="0.3">
      <c r="A1020" s="99" t="s">
        <v>18</v>
      </c>
      <c r="B1020" s="117">
        <v>44256</v>
      </c>
      <c r="C1020" s="97">
        <v>44268</v>
      </c>
      <c r="D1020" s="58" t="s">
        <v>107</v>
      </c>
      <c r="E1020" s="58" t="s">
        <v>95</v>
      </c>
      <c r="F1020" s="51" t="s">
        <v>104</v>
      </c>
      <c r="G1020" s="51">
        <v>163</v>
      </c>
      <c r="H1020" s="51" t="str">
        <f>VLOOKUP(F1020,'[1]Данные план (Задание 3)'!$I$5:$J$1297,2,FALSE)</f>
        <v>Италия</v>
      </c>
    </row>
    <row r="1021" spans="1:8" x14ac:dyDescent="0.3">
      <c r="A1021" s="99" t="s">
        <v>18</v>
      </c>
      <c r="B1021" s="117">
        <v>44256</v>
      </c>
      <c r="C1021" s="97">
        <v>44268</v>
      </c>
      <c r="D1021" s="58" t="s">
        <v>48</v>
      </c>
      <c r="E1021" s="58" t="s">
        <v>80</v>
      </c>
      <c r="F1021" s="51" t="s">
        <v>82</v>
      </c>
      <c r="G1021" s="51">
        <v>37</v>
      </c>
      <c r="H1021" s="51" t="str">
        <f>VLOOKUP(F1021,'[1]Данные план (Задание 3)'!$I$5:$J$1297,2,FALSE)</f>
        <v>Шотландия</v>
      </c>
    </row>
    <row r="1022" spans="1:8" x14ac:dyDescent="0.3">
      <c r="A1022" s="99" t="s">
        <v>18</v>
      </c>
      <c r="B1022" s="117">
        <v>44256</v>
      </c>
      <c r="C1022" s="97">
        <v>44268</v>
      </c>
      <c r="D1022" s="58" t="s">
        <v>48</v>
      </c>
      <c r="E1022" s="58" t="s">
        <v>80</v>
      </c>
      <c r="F1022" s="51" t="s">
        <v>84</v>
      </c>
      <c r="G1022" s="51">
        <v>66</v>
      </c>
      <c r="H1022" s="51" t="str">
        <f>VLOOKUP(F1022,'[1]Данные план (Задание 3)'!$I$5:$J$1297,2,FALSE)</f>
        <v>Шотландия</v>
      </c>
    </row>
    <row r="1023" spans="1:8" x14ac:dyDescent="0.3">
      <c r="A1023" s="99" t="s">
        <v>18</v>
      </c>
      <c r="B1023" s="117">
        <v>44256</v>
      </c>
      <c r="C1023" s="97">
        <v>44268</v>
      </c>
      <c r="D1023" s="58" t="s">
        <v>108</v>
      </c>
      <c r="E1023" s="58" t="s">
        <v>70</v>
      </c>
      <c r="F1023" s="51" t="s">
        <v>62</v>
      </c>
      <c r="G1023" s="51">
        <v>111</v>
      </c>
      <c r="H1023" s="51" t="str">
        <f>VLOOKUP(F1023,'[1]Данные план (Задание 3)'!$I$5:$J$1297,2,FALSE)</f>
        <v>Армения</v>
      </c>
    </row>
    <row r="1024" spans="1:8" x14ac:dyDescent="0.3">
      <c r="A1024" s="99" t="s">
        <v>18</v>
      </c>
      <c r="B1024" s="117">
        <v>44256</v>
      </c>
      <c r="C1024" s="97">
        <v>44268</v>
      </c>
      <c r="D1024" s="58" t="s">
        <v>110</v>
      </c>
      <c r="E1024" s="58" t="s">
        <v>70</v>
      </c>
      <c r="F1024" s="51" t="s">
        <v>73</v>
      </c>
      <c r="G1024" s="51">
        <v>184</v>
      </c>
      <c r="H1024" s="51" t="str">
        <f>VLOOKUP(F1024,'[1]Данные план (Задание 3)'!$I$5:$J$1297,2,FALSE)</f>
        <v>Франция</v>
      </c>
    </row>
    <row r="1025" spans="1:8" x14ac:dyDescent="0.3">
      <c r="A1025" s="99" t="s">
        <v>18</v>
      </c>
      <c r="B1025" s="117">
        <v>44256</v>
      </c>
      <c r="C1025" s="97">
        <v>44269</v>
      </c>
      <c r="D1025" s="58" t="s">
        <v>48</v>
      </c>
      <c r="E1025" s="58" t="s">
        <v>95</v>
      </c>
      <c r="F1025" s="51" t="s">
        <v>101</v>
      </c>
      <c r="G1025" s="51">
        <v>77</v>
      </c>
      <c r="H1025" s="51" t="str">
        <f>VLOOKUP(F1025,'[1]Данные план (Задание 3)'!$I$5:$J$1297,2,FALSE)</f>
        <v>Великобритания</v>
      </c>
    </row>
    <row r="1026" spans="1:8" x14ac:dyDescent="0.3">
      <c r="A1026" s="99" t="s">
        <v>18</v>
      </c>
      <c r="B1026" s="117">
        <v>44256</v>
      </c>
      <c r="C1026" s="97">
        <v>44269</v>
      </c>
      <c r="D1026" s="58" t="s">
        <v>107</v>
      </c>
      <c r="E1026" s="58" t="s">
        <v>49</v>
      </c>
      <c r="F1026" s="51" t="s">
        <v>55</v>
      </c>
      <c r="G1026" s="51">
        <v>192</v>
      </c>
      <c r="H1026" s="51" t="str">
        <f>VLOOKUP(F1026,'[1]Данные план (Задание 3)'!$I$5:$J$1297,2,FALSE)</f>
        <v>Россия</v>
      </c>
    </row>
    <row r="1027" spans="1:8" x14ac:dyDescent="0.3">
      <c r="A1027" s="99" t="s">
        <v>18</v>
      </c>
      <c r="B1027" s="117">
        <v>44256</v>
      </c>
      <c r="C1027" s="97">
        <v>44269</v>
      </c>
      <c r="D1027" s="58" t="s">
        <v>48</v>
      </c>
      <c r="E1027" s="58" t="s">
        <v>70</v>
      </c>
      <c r="F1027" s="51" t="s">
        <v>54</v>
      </c>
      <c r="G1027" s="51">
        <v>25</v>
      </c>
      <c r="H1027" s="51" t="str">
        <f>VLOOKUP(F1027,'[1]Данные план (Задание 3)'!$I$5:$J$1297,2,FALSE)</f>
        <v>Армения</v>
      </c>
    </row>
    <row r="1028" spans="1:8" x14ac:dyDescent="0.3">
      <c r="A1028" s="99" t="s">
        <v>18</v>
      </c>
      <c r="B1028" s="117">
        <v>44256</v>
      </c>
      <c r="C1028" s="97">
        <v>44269</v>
      </c>
      <c r="D1028" s="58" t="s">
        <v>108</v>
      </c>
      <c r="E1028" s="58" t="s">
        <v>49</v>
      </c>
      <c r="F1028" s="51" t="s">
        <v>68</v>
      </c>
      <c r="G1028" s="51">
        <v>200</v>
      </c>
      <c r="H1028" s="51" t="str">
        <f>VLOOKUP(F1028,'[1]Данные план (Задание 3)'!$I$5:$J$1297,2,FALSE)</f>
        <v>Украина</v>
      </c>
    </row>
    <row r="1029" spans="1:8" x14ac:dyDescent="0.3">
      <c r="A1029" s="99" t="s">
        <v>18</v>
      </c>
      <c r="B1029" s="117">
        <v>44256</v>
      </c>
      <c r="C1029" s="97">
        <v>44269</v>
      </c>
      <c r="D1029" s="58" t="s">
        <v>110</v>
      </c>
      <c r="E1029" s="58" t="s">
        <v>70</v>
      </c>
      <c r="F1029" s="51" t="s">
        <v>73</v>
      </c>
      <c r="G1029" s="51">
        <v>182</v>
      </c>
      <c r="H1029" s="51" t="str">
        <f>VLOOKUP(F1029,'[1]Данные план (Задание 3)'!$I$5:$J$1297,2,FALSE)</f>
        <v>Франция</v>
      </c>
    </row>
    <row r="1030" spans="1:8" x14ac:dyDescent="0.3">
      <c r="A1030" s="99" t="s">
        <v>18</v>
      </c>
      <c r="B1030" s="117">
        <v>44256</v>
      </c>
      <c r="C1030" s="97">
        <v>44269</v>
      </c>
      <c r="D1030" s="58" t="s">
        <v>48</v>
      </c>
      <c r="E1030" s="58" t="s">
        <v>80</v>
      </c>
      <c r="F1030" s="51" t="s">
        <v>85</v>
      </c>
      <c r="G1030" s="51">
        <v>56</v>
      </c>
      <c r="H1030" s="51" t="str">
        <f>VLOOKUP(F1030,'[1]Данные план (Задание 3)'!$I$5:$J$1297,2,FALSE)</f>
        <v>Ирландия</v>
      </c>
    </row>
    <row r="1031" spans="1:8" x14ac:dyDescent="0.3">
      <c r="A1031" s="99" t="s">
        <v>18</v>
      </c>
      <c r="B1031" s="117">
        <v>44256</v>
      </c>
      <c r="C1031" s="97">
        <v>44269</v>
      </c>
      <c r="D1031" s="58" t="s">
        <v>108</v>
      </c>
      <c r="E1031" s="58" t="s">
        <v>49</v>
      </c>
      <c r="F1031" s="51" t="s">
        <v>69</v>
      </c>
      <c r="G1031" s="51">
        <v>23</v>
      </c>
      <c r="H1031" s="51" t="str">
        <f>VLOOKUP(F1031,'[1]Данные план (Задание 3)'!$I$5:$J$1297,2,FALSE)</f>
        <v>Украина</v>
      </c>
    </row>
    <row r="1032" spans="1:8" x14ac:dyDescent="0.3">
      <c r="A1032" s="99" t="s">
        <v>18</v>
      </c>
      <c r="B1032" s="117">
        <v>44256</v>
      </c>
      <c r="C1032" s="97">
        <v>44269</v>
      </c>
      <c r="D1032" s="58" t="s">
        <v>48</v>
      </c>
      <c r="E1032" s="58" t="s">
        <v>95</v>
      </c>
      <c r="F1032" s="51" t="s">
        <v>100</v>
      </c>
      <c r="G1032" s="51">
        <v>125</v>
      </c>
      <c r="H1032" s="51" t="str">
        <f>VLOOKUP(F1032,'[1]Данные план (Задание 3)'!$I$5:$J$1297,2,FALSE)</f>
        <v>Голландия</v>
      </c>
    </row>
    <row r="1033" spans="1:8" x14ac:dyDescent="0.3">
      <c r="A1033" s="99" t="s">
        <v>18</v>
      </c>
      <c r="B1033" s="117">
        <v>44256</v>
      </c>
      <c r="C1033" s="97">
        <v>44269</v>
      </c>
      <c r="D1033" s="58" t="s">
        <v>110</v>
      </c>
      <c r="E1033" s="58" t="s">
        <v>49</v>
      </c>
      <c r="F1033" s="51" t="s">
        <v>63</v>
      </c>
      <c r="G1033" s="51">
        <v>105</v>
      </c>
      <c r="H1033" s="51" t="str">
        <f>VLOOKUP(F1033,'[1]Данные план (Задание 3)'!$I$5:$J$1297,2,FALSE)</f>
        <v>Швеция</v>
      </c>
    </row>
    <row r="1034" spans="1:8" x14ac:dyDescent="0.3">
      <c r="A1034" s="99" t="s">
        <v>18</v>
      </c>
      <c r="B1034" s="117">
        <v>44256</v>
      </c>
      <c r="C1034" s="97">
        <v>44269</v>
      </c>
      <c r="D1034" s="58" t="s">
        <v>107</v>
      </c>
      <c r="E1034" s="58" t="s">
        <v>49</v>
      </c>
      <c r="F1034" s="51" t="s">
        <v>63</v>
      </c>
      <c r="G1034" s="51">
        <v>52</v>
      </c>
      <c r="H1034" s="51" t="str">
        <f>VLOOKUP(F1034,'[1]Данные план (Задание 3)'!$I$5:$J$1297,2,FALSE)</f>
        <v>Швеция</v>
      </c>
    </row>
    <row r="1035" spans="1:8" x14ac:dyDescent="0.3">
      <c r="A1035" s="99" t="s">
        <v>18</v>
      </c>
      <c r="B1035" s="117">
        <v>44256</v>
      </c>
      <c r="C1035" s="97">
        <v>44269</v>
      </c>
      <c r="D1035" s="58" t="s">
        <v>108</v>
      </c>
      <c r="E1035" s="58" t="s">
        <v>80</v>
      </c>
      <c r="F1035" s="51" t="s">
        <v>84</v>
      </c>
      <c r="G1035" s="51">
        <v>182</v>
      </c>
      <c r="H1035" s="51" t="str">
        <f>VLOOKUP(F1035,'[1]Данные план (Задание 3)'!$I$5:$J$1297,2,FALSE)</f>
        <v>Шотландия</v>
      </c>
    </row>
    <row r="1036" spans="1:8" x14ac:dyDescent="0.3">
      <c r="A1036" s="99" t="s">
        <v>18</v>
      </c>
      <c r="B1036" s="117">
        <v>44256</v>
      </c>
      <c r="C1036" s="97">
        <v>44269</v>
      </c>
      <c r="D1036" s="58" t="s">
        <v>110</v>
      </c>
      <c r="E1036" s="58" t="s">
        <v>49</v>
      </c>
      <c r="F1036" s="51" t="s">
        <v>55</v>
      </c>
      <c r="G1036" s="51">
        <v>72</v>
      </c>
      <c r="H1036" s="51" t="str">
        <f>VLOOKUP(F1036,'[1]Данные план (Задание 3)'!$I$5:$J$1297,2,FALSE)</f>
        <v>Россия</v>
      </c>
    </row>
    <row r="1037" spans="1:8" x14ac:dyDescent="0.3">
      <c r="A1037" s="99" t="s">
        <v>18</v>
      </c>
      <c r="B1037" s="117">
        <v>44256</v>
      </c>
      <c r="C1037" s="97">
        <v>44269</v>
      </c>
      <c r="D1037" s="58" t="s">
        <v>48</v>
      </c>
      <c r="E1037" s="58" t="s">
        <v>49</v>
      </c>
      <c r="F1037" s="51" t="s">
        <v>65</v>
      </c>
      <c r="G1037" s="51">
        <v>62</v>
      </c>
      <c r="H1037" s="51" t="str">
        <f>VLOOKUP(F1037,'[1]Данные план (Задание 3)'!$I$5:$J$1297,2,FALSE)</f>
        <v>Украина</v>
      </c>
    </row>
    <row r="1038" spans="1:8" x14ac:dyDescent="0.3">
      <c r="A1038" s="99" t="s">
        <v>18</v>
      </c>
      <c r="B1038" s="117">
        <v>44256</v>
      </c>
      <c r="C1038" s="97">
        <v>44269</v>
      </c>
      <c r="D1038" s="58" t="s">
        <v>107</v>
      </c>
      <c r="E1038" s="58" t="s">
        <v>95</v>
      </c>
      <c r="F1038" s="51" t="s">
        <v>98</v>
      </c>
      <c r="G1038" s="51">
        <v>127</v>
      </c>
      <c r="H1038" s="51" t="str">
        <f>VLOOKUP(F1038,'[1]Данные план (Задание 3)'!$I$5:$J$1297,2,FALSE)</f>
        <v>Голландия</v>
      </c>
    </row>
    <row r="1039" spans="1:8" x14ac:dyDescent="0.3">
      <c r="A1039" s="99" t="s">
        <v>18</v>
      </c>
      <c r="B1039" s="117">
        <v>44256</v>
      </c>
      <c r="C1039" s="97">
        <v>44269</v>
      </c>
      <c r="D1039" s="58" t="s">
        <v>48</v>
      </c>
      <c r="E1039" s="58" t="s">
        <v>80</v>
      </c>
      <c r="F1039" s="51" t="s">
        <v>91</v>
      </c>
      <c r="G1039" s="51">
        <v>145</v>
      </c>
      <c r="H1039" s="51" t="str">
        <f>VLOOKUP(F1039,'[1]Данные план (Задание 3)'!$I$5:$J$1297,2,FALSE)</f>
        <v>США</v>
      </c>
    </row>
    <row r="1040" spans="1:8" x14ac:dyDescent="0.3">
      <c r="A1040" s="99" t="s">
        <v>18</v>
      </c>
      <c r="B1040" s="117">
        <v>44256</v>
      </c>
      <c r="C1040" s="97">
        <v>44269</v>
      </c>
      <c r="D1040" s="58" t="s">
        <v>110</v>
      </c>
      <c r="E1040" s="58" t="s">
        <v>80</v>
      </c>
      <c r="F1040" s="51" t="s">
        <v>84</v>
      </c>
      <c r="G1040" s="51">
        <v>189</v>
      </c>
      <c r="H1040" s="51" t="str">
        <f>VLOOKUP(F1040,'[1]Данные план (Задание 3)'!$I$5:$J$1297,2,FALSE)</f>
        <v>Шотландия</v>
      </c>
    </row>
    <row r="1041" spans="1:8" x14ac:dyDescent="0.3">
      <c r="A1041" s="99" t="s">
        <v>18</v>
      </c>
      <c r="B1041" s="117">
        <v>44256</v>
      </c>
      <c r="C1041" s="97">
        <v>44269</v>
      </c>
      <c r="D1041" s="58" t="s">
        <v>110</v>
      </c>
      <c r="E1041" s="58" t="s">
        <v>70</v>
      </c>
      <c r="F1041" s="51" t="s">
        <v>52</v>
      </c>
      <c r="G1041" s="51">
        <v>57</v>
      </c>
      <c r="H1041" s="51" t="str">
        <f>VLOOKUP(F1041,'[1]Данные план (Задание 3)'!$I$5:$J$1297,2,FALSE)</f>
        <v>Армения</v>
      </c>
    </row>
    <row r="1042" spans="1:8" x14ac:dyDescent="0.3">
      <c r="A1042" s="99" t="s">
        <v>18</v>
      </c>
      <c r="B1042" s="117">
        <v>44256</v>
      </c>
      <c r="C1042" s="97">
        <v>44269</v>
      </c>
      <c r="D1042" s="58" t="s">
        <v>107</v>
      </c>
      <c r="E1042" s="58" t="s">
        <v>49</v>
      </c>
      <c r="F1042" s="51" t="s">
        <v>68</v>
      </c>
      <c r="G1042" s="51">
        <v>25</v>
      </c>
      <c r="H1042" s="51" t="str">
        <f>VLOOKUP(F1042,'[1]Данные план (Задание 3)'!$I$5:$J$1297,2,FALSE)</f>
        <v>Украина</v>
      </c>
    </row>
    <row r="1043" spans="1:8" x14ac:dyDescent="0.3">
      <c r="A1043" s="99" t="s">
        <v>18</v>
      </c>
      <c r="B1043" s="117">
        <v>44256</v>
      </c>
      <c r="C1043" s="97">
        <v>44269</v>
      </c>
      <c r="D1043" s="58" t="s">
        <v>48</v>
      </c>
      <c r="E1043" s="58" t="s">
        <v>80</v>
      </c>
      <c r="F1043" s="51" t="s">
        <v>85</v>
      </c>
      <c r="G1043" s="51">
        <v>193</v>
      </c>
      <c r="H1043" s="51" t="str">
        <f>VLOOKUP(F1043,'[1]Данные план (Задание 3)'!$I$5:$J$1297,2,FALSE)</f>
        <v>Ирландия</v>
      </c>
    </row>
    <row r="1044" spans="1:8" x14ac:dyDescent="0.3">
      <c r="A1044" s="99" t="s">
        <v>18</v>
      </c>
      <c r="B1044" s="117">
        <v>44256</v>
      </c>
      <c r="C1044" s="97">
        <v>44269</v>
      </c>
      <c r="D1044" s="58" t="s">
        <v>107</v>
      </c>
      <c r="E1044" s="58" t="s">
        <v>70</v>
      </c>
      <c r="F1044" s="51" t="s">
        <v>76</v>
      </c>
      <c r="G1044" s="51">
        <v>156</v>
      </c>
      <c r="H1044" s="51" t="str">
        <f>VLOOKUP(F1044,'[1]Данные план (Задание 3)'!$I$5:$J$1297,2,FALSE)</f>
        <v>Россия</v>
      </c>
    </row>
    <row r="1045" spans="1:8" x14ac:dyDescent="0.3">
      <c r="A1045" s="99" t="s">
        <v>18</v>
      </c>
      <c r="B1045" s="117">
        <v>44256</v>
      </c>
      <c r="C1045" s="97">
        <v>44269</v>
      </c>
      <c r="D1045" s="58" t="s">
        <v>108</v>
      </c>
      <c r="E1045" s="58" t="s">
        <v>70</v>
      </c>
      <c r="F1045" s="51" t="s">
        <v>79</v>
      </c>
      <c r="G1045" s="51">
        <v>108</v>
      </c>
      <c r="H1045" s="51" t="str">
        <f>VLOOKUP(F1045,'[1]Данные план (Задание 3)'!$I$5:$J$1297,2,FALSE)</f>
        <v>Россия</v>
      </c>
    </row>
    <row r="1046" spans="1:8" x14ac:dyDescent="0.3">
      <c r="A1046" s="99" t="s">
        <v>18</v>
      </c>
      <c r="B1046" s="117">
        <v>44256</v>
      </c>
      <c r="C1046" s="97">
        <v>44269</v>
      </c>
      <c r="D1046" s="58" t="s">
        <v>108</v>
      </c>
      <c r="E1046" s="58" t="s">
        <v>70</v>
      </c>
      <c r="F1046" s="51" t="s">
        <v>74</v>
      </c>
      <c r="G1046" s="51">
        <v>115</v>
      </c>
      <c r="H1046" s="51" t="str">
        <f>VLOOKUP(F1046,'[1]Данные план (Задание 3)'!$I$5:$J$1297,2,FALSE)</f>
        <v>Франция</v>
      </c>
    </row>
    <row r="1047" spans="1:8" x14ac:dyDescent="0.3">
      <c r="A1047" s="99" t="s">
        <v>18</v>
      </c>
      <c r="B1047" s="117">
        <v>44256</v>
      </c>
      <c r="C1047" s="97">
        <v>44270</v>
      </c>
      <c r="D1047" s="58" t="s">
        <v>110</v>
      </c>
      <c r="E1047" s="58" t="s">
        <v>80</v>
      </c>
      <c r="F1047" s="51" t="s">
        <v>92</v>
      </c>
      <c r="G1047" s="51">
        <v>81</v>
      </c>
      <c r="H1047" s="51" t="str">
        <f>VLOOKUP(F1047,'[1]Данные план (Задание 3)'!$I$5:$J$1297,2,FALSE)</f>
        <v>США</v>
      </c>
    </row>
    <row r="1048" spans="1:8" x14ac:dyDescent="0.3">
      <c r="A1048" s="99" t="s">
        <v>18</v>
      </c>
      <c r="B1048" s="117">
        <v>44256</v>
      </c>
      <c r="C1048" s="97">
        <v>44270</v>
      </c>
      <c r="D1048" s="58" t="s">
        <v>108</v>
      </c>
      <c r="E1048" s="58" t="s">
        <v>70</v>
      </c>
      <c r="F1048" s="51" t="s">
        <v>74</v>
      </c>
      <c r="G1048" s="51">
        <v>99</v>
      </c>
      <c r="H1048" s="51" t="str">
        <f>VLOOKUP(F1048,'[1]Данные план (Задание 3)'!$I$5:$J$1297,2,FALSE)</f>
        <v>Франция</v>
      </c>
    </row>
    <row r="1049" spans="1:8" x14ac:dyDescent="0.3">
      <c r="A1049" s="99" t="s">
        <v>18</v>
      </c>
      <c r="B1049" s="117">
        <v>44256</v>
      </c>
      <c r="C1049" s="97">
        <v>44270</v>
      </c>
      <c r="D1049" s="58" t="s">
        <v>110</v>
      </c>
      <c r="E1049" s="58" t="s">
        <v>49</v>
      </c>
      <c r="F1049" s="51" t="s">
        <v>68</v>
      </c>
      <c r="G1049" s="51">
        <v>165</v>
      </c>
      <c r="H1049" s="51" t="str">
        <f>VLOOKUP(F1049,'[1]Данные план (Задание 3)'!$I$5:$J$1297,2,FALSE)</f>
        <v>Украина</v>
      </c>
    </row>
    <row r="1050" spans="1:8" x14ac:dyDescent="0.3">
      <c r="A1050" s="99" t="s">
        <v>18</v>
      </c>
      <c r="B1050" s="117">
        <v>44256</v>
      </c>
      <c r="C1050" s="97">
        <v>44270</v>
      </c>
      <c r="D1050" s="58" t="s">
        <v>108</v>
      </c>
      <c r="E1050" s="58" t="s">
        <v>80</v>
      </c>
      <c r="F1050" s="51" t="s">
        <v>84</v>
      </c>
      <c r="G1050" s="51">
        <v>74</v>
      </c>
      <c r="H1050" s="51" t="str">
        <f>VLOOKUP(F1050,'[1]Данные план (Задание 3)'!$I$5:$J$1297,2,FALSE)</f>
        <v>Шотландия</v>
      </c>
    </row>
    <row r="1051" spans="1:8" x14ac:dyDescent="0.3">
      <c r="A1051" s="99" t="s">
        <v>18</v>
      </c>
      <c r="B1051" s="117">
        <v>44256</v>
      </c>
      <c r="C1051" s="97">
        <v>44270</v>
      </c>
      <c r="D1051" s="58" t="s">
        <v>48</v>
      </c>
      <c r="E1051" s="58" t="s">
        <v>49</v>
      </c>
      <c r="F1051" s="51" t="s">
        <v>53</v>
      </c>
      <c r="G1051" s="51">
        <v>52</v>
      </c>
      <c r="H1051" s="51" t="str">
        <f>VLOOKUP(F1051,'[1]Данные план (Задание 3)'!$I$5:$J$1297,2,FALSE)</f>
        <v>Россия</v>
      </c>
    </row>
    <row r="1052" spans="1:8" x14ac:dyDescent="0.3">
      <c r="A1052" s="99" t="s">
        <v>18</v>
      </c>
      <c r="B1052" s="117">
        <v>44256</v>
      </c>
      <c r="C1052" s="97">
        <v>44270</v>
      </c>
      <c r="D1052" s="58" t="s">
        <v>107</v>
      </c>
      <c r="E1052" s="58" t="s">
        <v>49</v>
      </c>
      <c r="F1052" s="51" t="s">
        <v>63</v>
      </c>
      <c r="G1052" s="51">
        <v>154</v>
      </c>
      <c r="H1052" s="51" t="str">
        <f>VLOOKUP(F1052,'[1]Данные план (Задание 3)'!$I$5:$J$1297,2,FALSE)</f>
        <v>Швеция</v>
      </c>
    </row>
    <row r="1053" spans="1:8" x14ac:dyDescent="0.3">
      <c r="A1053" s="99" t="s">
        <v>18</v>
      </c>
      <c r="B1053" s="117">
        <v>44256</v>
      </c>
      <c r="C1053" s="97">
        <v>44270</v>
      </c>
      <c r="D1053" s="58" t="s">
        <v>107</v>
      </c>
      <c r="E1053" s="58" t="s">
        <v>70</v>
      </c>
      <c r="F1053" s="51" t="s">
        <v>78</v>
      </c>
      <c r="G1053" s="51">
        <v>33</v>
      </c>
      <c r="H1053" s="51" t="str">
        <f>VLOOKUP(F1053,'[1]Данные план (Задание 3)'!$I$5:$J$1297,2,FALSE)</f>
        <v>Россия</v>
      </c>
    </row>
    <row r="1054" spans="1:8" x14ac:dyDescent="0.3">
      <c r="A1054" s="99" t="s">
        <v>18</v>
      </c>
      <c r="B1054" s="117">
        <v>44256</v>
      </c>
      <c r="C1054" s="97">
        <v>44270</v>
      </c>
      <c r="D1054" s="58" t="s">
        <v>107</v>
      </c>
      <c r="E1054" s="58" t="s">
        <v>49</v>
      </c>
      <c r="F1054" s="51" t="s">
        <v>153</v>
      </c>
      <c r="G1054" s="51">
        <v>60</v>
      </c>
      <c r="H1054" s="51" t="str">
        <f>VLOOKUP(F1054,'[1]Данные план (Задание 3)'!$I$5:$J$1297,2,FALSE)</f>
        <v>Швеция</v>
      </c>
    </row>
    <row r="1055" spans="1:8" x14ac:dyDescent="0.3">
      <c r="A1055" s="99" t="s">
        <v>18</v>
      </c>
      <c r="B1055" s="117">
        <v>44256</v>
      </c>
      <c r="C1055" s="97">
        <v>44270</v>
      </c>
      <c r="D1055" s="58" t="s">
        <v>110</v>
      </c>
      <c r="E1055" s="58" t="s">
        <v>70</v>
      </c>
      <c r="F1055" s="51" t="s">
        <v>75</v>
      </c>
      <c r="G1055" s="51">
        <v>122</v>
      </c>
      <c r="H1055" s="51" t="str">
        <f>VLOOKUP(F1055,'[1]Данные план (Задание 3)'!$I$5:$J$1297,2,FALSE)</f>
        <v>Франция</v>
      </c>
    </row>
    <row r="1056" spans="1:8" x14ac:dyDescent="0.3">
      <c r="A1056" s="99" t="s">
        <v>18</v>
      </c>
      <c r="B1056" s="117">
        <v>44256</v>
      </c>
      <c r="C1056" s="97">
        <v>44270</v>
      </c>
      <c r="D1056" s="58" t="s">
        <v>107</v>
      </c>
      <c r="E1056" s="58" t="s">
        <v>95</v>
      </c>
      <c r="F1056" s="51" t="s">
        <v>102</v>
      </c>
      <c r="G1056" s="51">
        <v>174</v>
      </c>
      <c r="H1056" s="51" t="str">
        <f>VLOOKUP(F1056,'[1]Данные план (Задание 3)'!$I$5:$J$1297,2,FALSE)</f>
        <v>Великобритания</v>
      </c>
    </row>
    <row r="1057" spans="1:8" x14ac:dyDescent="0.3">
      <c r="A1057" s="99" t="s">
        <v>18</v>
      </c>
      <c r="B1057" s="117">
        <v>44256</v>
      </c>
      <c r="C1057" s="97">
        <v>44270</v>
      </c>
      <c r="D1057" s="58" t="s">
        <v>48</v>
      </c>
      <c r="E1057" s="58" t="s">
        <v>95</v>
      </c>
      <c r="F1057" s="51" t="s">
        <v>97</v>
      </c>
      <c r="G1057" s="51">
        <v>199</v>
      </c>
      <c r="H1057" s="51" t="str">
        <f>VLOOKUP(F1057,'[1]Данные план (Задание 3)'!$I$5:$J$1297,2,FALSE)</f>
        <v>Голландия</v>
      </c>
    </row>
    <row r="1058" spans="1:8" x14ac:dyDescent="0.3">
      <c r="A1058" s="99" t="s">
        <v>18</v>
      </c>
      <c r="B1058" s="117">
        <v>44256</v>
      </c>
      <c r="C1058" s="97">
        <v>44270</v>
      </c>
      <c r="D1058" s="58" t="s">
        <v>110</v>
      </c>
      <c r="E1058" s="58" t="s">
        <v>70</v>
      </c>
      <c r="F1058" s="51" t="s">
        <v>58</v>
      </c>
      <c r="G1058" s="51">
        <v>13</v>
      </c>
      <c r="H1058" s="51" t="str">
        <f>VLOOKUP(F1058,'[1]Данные план (Задание 3)'!$I$5:$J$1297,2,FALSE)</f>
        <v>Армения</v>
      </c>
    </row>
    <row r="1059" spans="1:8" x14ac:dyDescent="0.3">
      <c r="A1059" s="99" t="s">
        <v>18</v>
      </c>
      <c r="B1059" s="117">
        <v>44256</v>
      </c>
      <c r="C1059" s="97">
        <v>44270</v>
      </c>
      <c r="D1059" s="58" t="s">
        <v>110</v>
      </c>
      <c r="E1059" s="58" t="s">
        <v>95</v>
      </c>
      <c r="F1059" s="51" t="s">
        <v>96</v>
      </c>
      <c r="G1059" s="51">
        <v>4</v>
      </c>
      <c r="H1059" s="51" t="str">
        <f>VLOOKUP(F1059,'[1]Данные план (Задание 3)'!$I$5:$J$1297,2,FALSE)</f>
        <v>Голландия</v>
      </c>
    </row>
    <row r="1060" spans="1:8" x14ac:dyDescent="0.3">
      <c r="A1060" s="99" t="s">
        <v>18</v>
      </c>
      <c r="B1060" s="117">
        <v>44256</v>
      </c>
      <c r="C1060" s="97">
        <v>44270</v>
      </c>
      <c r="D1060" s="58" t="s">
        <v>110</v>
      </c>
      <c r="E1060" s="58" t="s">
        <v>80</v>
      </c>
      <c r="F1060" s="51" t="s">
        <v>82</v>
      </c>
      <c r="G1060" s="51">
        <v>2</v>
      </c>
      <c r="H1060" s="51" t="str">
        <f>VLOOKUP(F1060,'[1]Данные план (Задание 3)'!$I$5:$J$1297,2,FALSE)</f>
        <v>Шотландия</v>
      </c>
    </row>
    <row r="1061" spans="1:8" x14ac:dyDescent="0.3">
      <c r="A1061" s="99" t="s">
        <v>18</v>
      </c>
      <c r="B1061" s="117">
        <v>44256</v>
      </c>
      <c r="C1061" s="97">
        <v>44270</v>
      </c>
      <c r="D1061" s="58" t="s">
        <v>110</v>
      </c>
      <c r="E1061" s="58" t="s">
        <v>49</v>
      </c>
      <c r="F1061" s="51" t="s">
        <v>67</v>
      </c>
      <c r="G1061" s="51">
        <v>110</v>
      </c>
      <c r="H1061" s="51" t="str">
        <f>VLOOKUP(F1061,'[1]Данные план (Задание 3)'!$I$5:$J$1297,2,FALSE)</f>
        <v>Украина</v>
      </c>
    </row>
    <row r="1062" spans="1:8" x14ac:dyDescent="0.3">
      <c r="A1062" s="99" t="s">
        <v>18</v>
      </c>
      <c r="B1062" s="117">
        <v>44256</v>
      </c>
      <c r="C1062" s="97">
        <v>44270</v>
      </c>
      <c r="D1062" s="58" t="s">
        <v>108</v>
      </c>
      <c r="E1062" s="58" t="s">
        <v>70</v>
      </c>
      <c r="F1062" s="51" t="s">
        <v>54</v>
      </c>
      <c r="G1062" s="51">
        <v>155</v>
      </c>
      <c r="H1062" s="51" t="str">
        <f>VLOOKUP(F1062,'[1]Данные план (Задание 3)'!$I$5:$J$1297,2,FALSE)</f>
        <v>Армения</v>
      </c>
    </row>
    <row r="1063" spans="1:8" x14ac:dyDescent="0.3">
      <c r="A1063" s="99" t="s">
        <v>18</v>
      </c>
      <c r="B1063" s="117">
        <v>44256</v>
      </c>
      <c r="C1063" s="97">
        <v>44270</v>
      </c>
      <c r="D1063" s="58" t="s">
        <v>108</v>
      </c>
      <c r="E1063" s="58" t="s">
        <v>95</v>
      </c>
      <c r="F1063" s="51" t="s">
        <v>99</v>
      </c>
      <c r="G1063" s="51">
        <v>118</v>
      </c>
      <c r="H1063" s="51" t="str">
        <f>VLOOKUP(F1063,'[1]Данные план (Задание 3)'!$I$5:$J$1297,2,FALSE)</f>
        <v>Голландия</v>
      </c>
    </row>
    <row r="1064" spans="1:8" x14ac:dyDescent="0.3">
      <c r="A1064" s="99" t="s">
        <v>18</v>
      </c>
      <c r="B1064" s="117">
        <v>44256</v>
      </c>
      <c r="C1064" s="97">
        <v>44270</v>
      </c>
      <c r="D1064" s="58" t="s">
        <v>110</v>
      </c>
      <c r="E1064" s="58" t="s">
        <v>80</v>
      </c>
      <c r="F1064" s="51" t="s">
        <v>94</v>
      </c>
      <c r="G1064" s="51">
        <v>17</v>
      </c>
      <c r="H1064" s="51" t="str">
        <f>VLOOKUP(F1064,'[1]Данные план (Задание 3)'!$I$5:$J$1297,2,FALSE)</f>
        <v>США</v>
      </c>
    </row>
    <row r="1065" spans="1:8" x14ac:dyDescent="0.3">
      <c r="A1065" s="99" t="s">
        <v>18</v>
      </c>
      <c r="B1065" s="117">
        <v>44256</v>
      </c>
      <c r="C1065" s="97">
        <v>44270</v>
      </c>
      <c r="D1065" s="58" t="s">
        <v>107</v>
      </c>
      <c r="E1065" s="58" t="s">
        <v>70</v>
      </c>
      <c r="F1065" s="51" t="s">
        <v>74</v>
      </c>
      <c r="G1065" s="51">
        <v>166</v>
      </c>
      <c r="H1065" s="51" t="str">
        <f>VLOOKUP(F1065,'[1]Данные план (Задание 3)'!$I$5:$J$1297,2,FALSE)</f>
        <v>Франция</v>
      </c>
    </row>
    <row r="1066" spans="1:8" x14ac:dyDescent="0.3">
      <c r="A1066" s="99" t="s">
        <v>18</v>
      </c>
      <c r="B1066" s="117">
        <v>44256</v>
      </c>
      <c r="C1066" s="97">
        <v>44270</v>
      </c>
      <c r="D1066" s="58" t="s">
        <v>48</v>
      </c>
      <c r="E1066" s="58" t="s">
        <v>49</v>
      </c>
      <c r="F1066" s="51" t="s">
        <v>68</v>
      </c>
      <c r="G1066" s="51">
        <v>29</v>
      </c>
      <c r="H1066" s="51" t="str">
        <f>VLOOKUP(F1066,'[1]Данные план (Задание 3)'!$I$5:$J$1297,2,FALSE)</f>
        <v>Украина</v>
      </c>
    </row>
    <row r="1067" spans="1:8" x14ac:dyDescent="0.3">
      <c r="A1067" s="99" t="s">
        <v>18</v>
      </c>
      <c r="B1067" s="117">
        <v>44256</v>
      </c>
      <c r="C1067" s="97">
        <v>44271</v>
      </c>
      <c r="D1067" s="58" t="s">
        <v>48</v>
      </c>
      <c r="E1067" s="58" t="s">
        <v>49</v>
      </c>
      <c r="F1067" s="51" t="s">
        <v>67</v>
      </c>
      <c r="G1067" s="51">
        <v>10</v>
      </c>
      <c r="H1067" s="51" t="str">
        <f>VLOOKUP(F1067,'[1]Данные план (Задание 3)'!$I$5:$J$1297,2,FALSE)</f>
        <v>Украина</v>
      </c>
    </row>
    <row r="1068" spans="1:8" x14ac:dyDescent="0.3">
      <c r="A1068" s="99" t="s">
        <v>18</v>
      </c>
      <c r="B1068" s="117">
        <v>44256</v>
      </c>
      <c r="C1068" s="97">
        <v>44271</v>
      </c>
      <c r="D1068" s="58" t="s">
        <v>110</v>
      </c>
      <c r="E1068" s="58" t="s">
        <v>80</v>
      </c>
      <c r="F1068" s="51" t="s">
        <v>91</v>
      </c>
      <c r="G1068" s="51">
        <v>177</v>
      </c>
      <c r="H1068" s="51" t="str">
        <f>VLOOKUP(F1068,'[1]Данные план (Задание 3)'!$I$5:$J$1297,2,FALSE)</f>
        <v>США</v>
      </c>
    </row>
    <row r="1069" spans="1:8" x14ac:dyDescent="0.3">
      <c r="A1069" s="99" t="s">
        <v>18</v>
      </c>
      <c r="B1069" s="117">
        <v>44256</v>
      </c>
      <c r="C1069" s="97">
        <v>44271</v>
      </c>
      <c r="D1069" s="58" t="s">
        <v>108</v>
      </c>
      <c r="E1069" s="58" t="s">
        <v>49</v>
      </c>
      <c r="F1069" s="51" t="s">
        <v>67</v>
      </c>
      <c r="G1069" s="51">
        <v>17</v>
      </c>
      <c r="H1069" s="51" t="str">
        <f>VLOOKUP(F1069,'[1]Данные план (Задание 3)'!$I$5:$J$1297,2,FALSE)</f>
        <v>Украина</v>
      </c>
    </row>
    <row r="1070" spans="1:8" x14ac:dyDescent="0.3">
      <c r="A1070" s="99" t="s">
        <v>18</v>
      </c>
      <c r="B1070" s="117">
        <v>44256</v>
      </c>
      <c r="C1070" s="97">
        <v>44271</v>
      </c>
      <c r="D1070" s="58" t="s">
        <v>107</v>
      </c>
      <c r="E1070" s="58" t="s">
        <v>80</v>
      </c>
      <c r="F1070" s="51" t="s">
        <v>92</v>
      </c>
      <c r="G1070" s="51">
        <v>120</v>
      </c>
      <c r="H1070" s="51" t="str">
        <f>VLOOKUP(F1070,'[1]Данные план (Задание 3)'!$I$5:$J$1297,2,FALSE)</f>
        <v>США</v>
      </c>
    </row>
    <row r="1071" spans="1:8" x14ac:dyDescent="0.3">
      <c r="A1071" s="99" t="s">
        <v>18</v>
      </c>
      <c r="B1071" s="117">
        <v>44256</v>
      </c>
      <c r="C1071" s="97">
        <v>44271</v>
      </c>
      <c r="D1071" s="58" t="s">
        <v>110</v>
      </c>
      <c r="E1071" s="58" t="s">
        <v>70</v>
      </c>
      <c r="F1071" s="51" t="s">
        <v>73</v>
      </c>
      <c r="G1071" s="51">
        <v>108</v>
      </c>
      <c r="H1071" s="51" t="str">
        <f>VLOOKUP(F1071,'[1]Данные план (Задание 3)'!$I$5:$J$1297,2,FALSE)</f>
        <v>Франция</v>
      </c>
    </row>
    <row r="1072" spans="1:8" x14ac:dyDescent="0.3">
      <c r="A1072" s="99" t="s">
        <v>18</v>
      </c>
      <c r="B1072" s="117">
        <v>44256</v>
      </c>
      <c r="C1072" s="97">
        <v>44271</v>
      </c>
      <c r="D1072" s="58" t="s">
        <v>110</v>
      </c>
      <c r="E1072" s="58" t="s">
        <v>80</v>
      </c>
      <c r="F1072" s="51" t="s">
        <v>84</v>
      </c>
      <c r="G1072" s="51">
        <v>33</v>
      </c>
      <c r="H1072" s="51" t="str">
        <f>VLOOKUP(F1072,'[1]Данные план (Задание 3)'!$I$5:$J$1297,2,FALSE)</f>
        <v>Шотландия</v>
      </c>
    </row>
    <row r="1073" spans="1:8" x14ac:dyDescent="0.3">
      <c r="A1073" s="99" t="s">
        <v>18</v>
      </c>
      <c r="B1073" s="117">
        <v>44256</v>
      </c>
      <c r="C1073" s="97">
        <v>44271</v>
      </c>
      <c r="D1073" s="58" t="s">
        <v>108</v>
      </c>
      <c r="E1073" s="58" t="s">
        <v>70</v>
      </c>
      <c r="F1073" s="51" t="s">
        <v>75</v>
      </c>
      <c r="G1073" s="51">
        <v>56</v>
      </c>
      <c r="H1073" s="51" t="str">
        <f>VLOOKUP(F1073,'[1]Данные план (Задание 3)'!$I$5:$J$1297,2,FALSE)</f>
        <v>Франция</v>
      </c>
    </row>
    <row r="1074" spans="1:8" x14ac:dyDescent="0.3">
      <c r="A1074" s="99" t="s">
        <v>18</v>
      </c>
      <c r="B1074" s="117">
        <v>44256</v>
      </c>
      <c r="C1074" s="97">
        <v>44271</v>
      </c>
      <c r="D1074" s="58" t="s">
        <v>107</v>
      </c>
      <c r="E1074" s="58" t="s">
        <v>49</v>
      </c>
      <c r="F1074" s="51" t="s">
        <v>153</v>
      </c>
      <c r="G1074" s="51">
        <v>155</v>
      </c>
      <c r="H1074" s="51" t="str">
        <f>VLOOKUP(F1074,'[1]Данные план (Задание 3)'!$I$5:$J$1297,2,FALSE)</f>
        <v>Швеция</v>
      </c>
    </row>
    <row r="1075" spans="1:8" x14ac:dyDescent="0.3">
      <c r="A1075" s="99" t="s">
        <v>18</v>
      </c>
      <c r="B1075" s="117">
        <v>44256</v>
      </c>
      <c r="C1075" s="97">
        <v>44271</v>
      </c>
      <c r="D1075" s="58" t="s">
        <v>107</v>
      </c>
      <c r="E1075" s="58" t="s">
        <v>80</v>
      </c>
      <c r="F1075" s="51" t="s">
        <v>86</v>
      </c>
      <c r="G1075" s="51">
        <v>94</v>
      </c>
      <c r="H1075" s="51" t="str">
        <f>VLOOKUP(F1075,'[1]Данные план (Задание 3)'!$I$5:$J$1297,2,FALSE)</f>
        <v>Ирландия</v>
      </c>
    </row>
    <row r="1076" spans="1:8" x14ac:dyDescent="0.3">
      <c r="A1076" s="99" t="s">
        <v>18</v>
      </c>
      <c r="B1076" s="117">
        <v>44256</v>
      </c>
      <c r="C1076" s="97">
        <v>44271</v>
      </c>
      <c r="D1076" s="58" t="s">
        <v>108</v>
      </c>
      <c r="E1076" s="58" t="s">
        <v>70</v>
      </c>
      <c r="F1076" s="51" t="s">
        <v>54</v>
      </c>
      <c r="G1076" s="51">
        <v>69</v>
      </c>
      <c r="H1076" s="51" t="str">
        <f>VLOOKUP(F1076,'[1]Данные план (Задание 3)'!$I$5:$J$1297,2,FALSE)</f>
        <v>Армения</v>
      </c>
    </row>
    <row r="1077" spans="1:8" x14ac:dyDescent="0.3">
      <c r="A1077" s="99" t="s">
        <v>18</v>
      </c>
      <c r="B1077" s="117">
        <v>44256</v>
      </c>
      <c r="C1077" s="97">
        <v>44271</v>
      </c>
      <c r="D1077" s="58" t="s">
        <v>107</v>
      </c>
      <c r="E1077" s="58" t="s">
        <v>95</v>
      </c>
      <c r="F1077" s="51" t="s">
        <v>104</v>
      </c>
      <c r="G1077" s="51">
        <v>163</v>
      </c>
      <c r="H1077" s="51" t="str">
        <f>VLOOKUP(F1077,'[1]Данные план (Задание 3)'!$I$5:$J$1297,2,FALSE)</f>
        <v>Италия</v>
      </c>
    </row>
    <row r="1078" spans="1:8" x14ac:dyDescent="0.3">
      <c r="A1078" s="99" t="s">
        <v>18</v>
      </c>
      <c r="B1078" s="117">
        <v>44256</v>
      </c>
      <c r="C1078" s="97">
        <v>44271</v>
      </c>
      <c r="D1078" s="58" t="s">
        <v>110</v>
      </c>
      <c r="E1078" s="58" t="s">
        <v>80</v>
      </c>
      <c r="F1078" s="51" t="s">
        <v>81</v>
      </c>
      <c r="G1078" s="51">
        <v>157</v>
      </c>
      <c r="H1078" s="51" t="str">
        <f>VLOOKUP(F1078,'[1]Данные план (Задание 3)'!$I$5:$J$1297,2,FALSE)</f>
        <v>Шотландия</v>
      </c>
    </row>
    <row r="1079" spans="1:8" x14ac:dyDescent="0.3">
      <c r="A1079" s="99" t="s">
        <v>18</v>
      </c>
      <c r="B1079" s="117">
        <v>44256</v>
      </c>
      <c r="C1079" s="97">
        <v>44271</v>
      </c>
      <c r="D1079" s="58" t="s">
        <v>110</v>
      </c>
      <c r="E1079" s="58" t="s">
        <v>95</v>
      </c>
      <c r="F1079" s="51" t="s">
        <v>102</v>
      </c>
      <c r="G1079" s="51">
        <v>171</v>
      </c>
      <c r="H1079" s="51" t="str">
        <f>VLOOKUP(F1079,'[1]Данные план (Задание 3)'!$I$5:$J$1297,2,FALSE)</f>
        <v>Великобритания</v>
      </c>
    </row>
    <row r="1080" spans="1:8" x14ac:dyDescent="0.3">
      <c r="A1080" s="99" t="s">
        <v>18</v>
      </c>
      <c r="B1080" s="117">
        <v>44256</v>
      </c>
      <c r="C1080" s="97">
        <v>44271</v>
      </c>
      <c r="D1080" s="58" t="s">
        <v>48</v>
      </c>
      <c r="E1080" s="58" t="s">
        <v>80</v>
      </c>
      <c r="F1080" s="51" t="s">
        <v>83</v>
      </c>
      <c r="G1080" s="51">
        <v>29</v>
      </c>
      <c r="H1080" s="51" t="str">
        <f>VLOOKUP(F1080,'[1]Данные план (Задание 3)'!$I$5:$J$1297,2,FALSE)</f>
        <v>Шотландия</v>
      </c>
    </row>
    <row r="1081" spans="1:8" x14ac:dyDescent="0.3">
      <c r="A1081" s="99" t="s">
        <v>18</v>
      </c>
      <c r="B1081" s="117">
        <v>44256</v>
      </c>
      <c r="C1081" s="97">
        <v>44271</v>
      </c>
      <c r="D1081" s="58" t="s">
        <v>108</v>
      </c>
      <c r="E1081" s="58" t="s">
        <v>49</v>
      </c>
      <c r="F1081" s="51" t="s">
        <v>53</v>
      </c>
      <c r="G1081" s="51">
        <v>68</v>
      </c>
      <c r="H1081" s="51" t="str">
        <f>VLOOKUP(F1081,'[1]Данные план (Задание 3)'!$I$5:$J$1297,2,FALSE)</f>
        <v>Россия</v>
      </c>
    </row>
    <row r="1082" spans="1:8" x14ac:dyDescent="0.3">
      <c r="A1082" s="99" t="s">
        <v>18</v>
      </c>
      <c r="B1082" s="117">
        <v>44256</v>
      </c>
      <c r="C1082" s="97">
        <v>44271</v>
      </c>
      <c r="D1082" s="58" t="s">
        <v>108</v>
      </c>
      <c r="E1082" s="58" t="s">
        <v>80</v>
      </c>
      <c r="F1082" s="51" t="s">
        <v>85</v>
      </c>
      <c r="G1082" s="51">
        <v>123</v>
      </c>
      <c r="H1082" s="51" t="str">
        <f>VLOOKUP(F1082,'[1]Данные план (Задание 3)'!$I$5:$J$1297,2,FALSE)</f>
        <v>Ирландия</v>
      </c>
    </row>
    <row r="1083" spans="1:8" x14ac:dyDescent="0.3">
      <c r="A1083" s="99" t="s">
        <v>18</v>
      </c>
      <c r="B1083" s="117">
        <v>44256</v>
      </c>
      <c r="C1083" s="97">
        <v>44271</v>
      </c>
      <c r="D1083" s="58" t="s">
        <v>110</v>
      </c>
      <c r="E1083" s="58" t="s">
        <v>49</v>
      </c>
      <c r="F1083" s="51" t="s">
        <v>66</v>
      </c>
      <c r="G1083" s="51">
        <v>158</v>
      </c>
      <c r="H1083" s="51" t="str">
        <f>VLOOKUP(F1083,'[1]Данные план (Задание 3)'!$I$5:$J$1297,2,FALSE)</f>
        <v>Украина</v>
      </c>
    </row>
    <row r="1084" spans="1:8" x14ac:dyDescent="0.3">
      <c r="A1084" s="99" t="s">
        <v>18</v>
      </c>
      <c r="B1084" s="117">
        <v>44256</v>
      </c>
      <c r="C1084" s="97">
        <v>44271</v>
      </c>
      <c r="D1084" s="58" t="s">
        <v>48</v>
      </c>
      <c r="E1084" s="58" t="s">
        <v>70</v>
      </c>
      <c r="F1084" s="51" t="s">
        <v>54</v>
      </c>
      <c r="G1084" s="51">
        <v>126</v>
      </c>
      <c r="H1084" s="51" t="str">
        <f>VLOOKUP(F1084,'[1]Данные план (Задание 3)'!$I$5:$J$1297,2,FALSE)</f>
        <v>Армения</v>
      </c>
    </row>
    <row r="1085" spans="1:8" x14ac:dyDescent="0.3">
      <c r="A1085" s="99" t="s">
        <v>18</v>
      </c>
      <c r="B1085" s="117">
        <v>44256</v>
      </c>
      <c r="C1085" s="97">
        <v>44271</v>
      </c>
      <c r="D1085" s="58" t="s">
        <v>110</v>
      </c>
      <c r="E1085" s="58" t="s">
        <v>80</v>
      </c>
      <c r="F1085" s="51" t="s">
        <v>88</v>
      </c>
      <c r="G1085" s="51">
        <v>19</v>
      </c>
      <c r="H1085" s="51" t="str">
        <f>VLOOKUP(F1085,'[1]Данные план (Задание 3)'!$I$5:$J$1297,2,FALSE)</f>
        <v>Ирландия</v>
      </c>
    </row>
    <row r="1086" spans="1:8" x14ac:dyDescent="0.3">
      <c r="A1086" s="99" t="s">
        <v>18</v>
      </c>
      <c r="B1086" s="117">
        <v>44256</v>
      </c>
      <c r="C1086" s="97">
        <v>44272</v>
      </c>
      <c r="D1086" s="58" t="s">
        <v>107</v>
      </c>
      <c r="E1086" s="58" t="s">
        <v>95</v>
      </c>
      <c r="F1086" s="51" t="s">
        <v>105</v>
      </c>
      <c r="G1086" s="51">
        <v>84</v>
      </c>
      <c r="H1086" s="51" t="str">
        <f>VLOOKUP(F1086,'[1]Данные план (Задание 3)'!$I$5:$J$1297,2,FALSE)</f>
        <v>Италия</v>
      </c>
    </row>
    <row r="1087" spans="1:8" x14ac:dyDescent="0.3">
      <c r="A1087" s="99" t="s">
        <v>18</v>
      </c>
      <c r="B1087" s="117">
        <v>44256</v>
      </c>
      <c r="C1087" s="97">
        <v>44272</v>
      </c>
      <c r="D1087" s="58" t="s">
        <v>108</v>
      </c>
      <c r="E1087" s="58" t="s">
        <v>95</v>
      </c>
      <c r="F1087" s="51" t="s">
        <v>103</v>
      </c>
      <c r="G1087" s="51">
        <v>46</v>
      </c>
      <c r="H1087" s="51" t="str">
        <f>VLOOKUP(F1087,'[1]Данные план (Задание 3)'!$I$5:$J$1297,2,FALSE)</f>
        <v>Италия</v>
      </c>
    </row>
    <row r="1088" spans="1:8" x14ac:dyDescent="0.3">
      <c r="A1088" s="99" t="s">
        <v>18</v>
      </c>
      <c r="B1088" s="117">
        <v>44256</v>
      </c>
      <c r="C1088" s="97">
        <v>44272</v>
      </c>
      <c r="D1088" s="58" t="s">
        <v>108</v>
      </c>
      <c r="E1088" s="58" t="s">
        <v>70</v>
      </c>
      <c r="F1088" s="51" t="s">
        <v>77</v>
      </c>
      <c r="G1088" s="51">
        <v>9</v>
      </c>
      <c r="H1088" s="51" t="str">
        <f>VLOOKUP(F1088,'[1]Данные план (Задание 3)'!$I$5:$J$1297,2,FALSE)</f>
        <v>Россия</v>
      </c>
    </row>
    <row r="1089" spans="1:8" x14ac:dyDescent="0.3">
      <c r="A1089" s="99" t="s">
        <v>18</v>
      </c>
      <c r="B1089" s="117">
        <v>44256</v>
      </c>
      <c r="C1089" s="97">
        <v>44272</v>
      </c>
      <c r="D1089" s="58" t="s">
        <v>108</v>
      </c>
      <c r="E1089" s="58" t="s">
        <v>80</v>
      </c>
      <c r="F1089" s="51" t="s">
        <v>89</v>
      </c>
      <c r="G1089" s="51">
        <v>36</v>
      </c>
      <c r="H1089" s="51" t="str">
        <f>VLOOKUP(F1089,'[1]Данные план (Задание 3)'!$I$5:$J$1297,2,FALSE)</f>
        <v>США</v>
      </c>
    </row>
    <row r="1090" spans="1:8" x14ac:dyDescent="0.3">
      <c r="A1090" s="99" t="s">
        <v>18</v>
      </c>
      <c r="B1090" s="117">
        <v>44256</v>
      </c>
      <c r="C1090" s="97">
        <v>44272</v>
      </c>
      <c r="D1090" s="58" t="s">
        <v>48</v>
      </c>
      <c r="E1090" s="58" t="s">
        <v>70</v>
      </c>
      <c r="F1090" s="51" t="s">
        <v>54</v>
      </c>
      <c r="G1090" s="51">
        <v>117</v>
      </c>
      <c r="H1090" s="51" t="str">
        <f>VLOOKUP(F1090,'[1]Данные план (Задание 3)'!$I$5:$J$1297,2,FALSE)</f>
        <v>Армения</v>
      </c>
    </row>
    <row r="1091" spans="1:8" x14ac:dyDescent="0.3">
      <c r="A1091" s="99" t="s">
        <v>18</v>
      </c>
      <c r="B1091" s="117">
        <v>44256</v>
      </c>
      <c r="C1091" s="97">
        <v>44272</v>
      </c>
      <c r="D1091" s="56" t="s">
        <v>110</v>
      </c>
      <c r="E1091" s="56" t="s">
        <v>70</v>
      </c>
      <c r="F1091" s="57" t="s">
        <v>77</v>
      </c>
      <c r="G1091" s="51">
        <v>153</v>
      </c>
      <c r="H1091" s="57" t="str">
        <f>VLOOKUP(F1091,'[1]Данные план (Задание 3)'!$I$5:$J$1297,2,FALSE)</f>
        <v>Россия</v>
      </c>
    </row>
    <row r="1092" spans="1:8" x14ac:dyDescent="0.3">
      <c r="A1092" s="99" t="s">
        <v>18</v>
      </c>
      <c r="B1092" s="117">
        <v>44256</v>
      </c>
      <c r="C1092" s="97">
        <v>44272</v>
      </c>
      <c r="D1092" s="58" t="s">
        <v>107</v>
      </c>
      <c r="E1092" s="58" t="s">
        <v>70</v>
      </c>
      <c r="F1092" s="51" t="s">
        <v>71</v>
      </c>
      <c r="G1092" s="51">
        <v>5</v>
      </c>
      <c r="H1092" s="51" t="str">
        <f>VLOOKUP(F1092,'[1]Данные план (Задание 3)'!$I$5:$J$1297,2,FALSE)</f>
        <v>Франция</v>
      </c>
    </row>
    <row r="1093" spans="1:8" x14ac:dyDescent="0.3">
      <c r="A1093" s="99" t="s">
        <v>18</v>
      </c>
      <c r="B1093" s="117">
        <v>44256</v>
      </c>
      <c r="C1093" s="97">
        <v>44272</v>
      </c>
      <c r="D1093" s="58" t="s">
        <v>48</v>
      </c>
      <c r="E1093" s="58" t="s">
        <v>70</v>
      </c>
      <c r="F1093" s="51" t="s">
        <v>72</v>
      </c>
      <c r="G1093" s="51">
        <v>143</v>
      </c>
      <c r="H1093" s="51" t="str">
        <f>VLOOKUP(F1093,'[1]Данные план (Задание 3)'!$I$5:$J$1297,2,FALSE)</f>
        <v>Франция</v>
      </c>
    </row>
    <row r="1094" spans="1:8" x14ac:dyDescent="0.3">
      <c r="A1094" s="99" t="s">
        <v>18</v>
      </c>
      <c r="B1094" s="117">
        <v>44256</v>
      </c>
      <c r="C1094" s="97">
        <v>44272</v>
      </c>
      <c r="D1094" s="58" t="s">
        <v>108</v>
      </c>
      <c r="E1094" s="58" t="s">
        <v>70</v>
      </c>
      <c r="F1094" s="51" t="s">
        <v>77</v>
      </c>
      <c r="G1094" s="51">
        <v>52</v>
      </c>
      <c r="H1094" s="51" t="str">
        <f>VLOOKUP(F1094,'[1]Данные план (Задание 3)'!$I$5:$J$1297,2,FALSE)</f>
        <v>Россия</v>
      </c>
    </row>
    <row r="1095" spans="1:8" x14ac:dyDescent="0.3">
      <c r="A1095" s="99" t="s">
        <v>18</v>
      </c>
      <c r="B1095" s="117">
        <v>44256</v>
      </c>
      <c r="C1095" s="97">
        <v>44272</v>
      </c>
      <c r="D1095" s="58" t="s">
        <v>48</v>
      </c>
      <c r="E1095" s="58" t="s">
        <v>95</v>
      </c>
      <c r="F1095" s="51" t="s">
        <v>103</v>
      </c>
      <c r="G1095" s="51">
        <v>25</v>
      </c>
      <c r="H1095" s="51" t="str">
        <f>VLOOKUP(F1095,'[1]Данные план (Задание 3)'!$I$5:$J$1297,2,FALSE)</f>
        <v>Италия</v>
      </c>
    </row>
    <row r="1096" spans="1:8" x14ac:dyDescent="0.3">
      <c r="A1096" s="99" t="s">
        <v>18</v>
      </c>
      <c r="B1096" s="117">
        <v>44256</v>
      </c>
      <c r="C1096" s="97">
        <v>44272</v>
      </c>
      <c r="D1096" s="58" t="s">
        <v>48</v>
      </c>
      <c r="E1096" s="58" t="s">
        <v>49</v>
      </c>
      <c r="F1096" s="51" t="s">
        <v>55</v>
      </c>
      <c r="G1096" s="51">
        <v>81</v>
      </c>
      <c r="H1096" s="51" t="str">
        <f>VLOOKUP(F1096,'[1]Данные план (Задание 3)'!$I$5:$J$1297,2,FALSE)</f>
        <v>Россия</v>
      </c>
    </row>
    <row r="1097" spans="1:8" x14ac:dyDescent="0.3">
      <c r="A1097" s="99" t="s">
        <v>18</v>
      </c>
      <c r="B1097" s="117">
        <v>44256</v>
      </c>
      <c r="C1097" s="97">
        <v>44272</v>
      </c>
      <c r="D1097" s="58" t="s">
        <v>107</v>
      </c>
      <c r="E1097" s="58" t="s">
        <v>70</v>
      </c>
      <c r="F1097" s="51" t="s">
        <v>52</v>
      </c>
      <c r="G1097" s="51">
        <v>43</v>
      </c>
      <c r="H1097" s="51" t="str">
        <f>VLOOKUP(F1097,'[1]Данные план (Задание 3)'!$I$5:$J$1297,2,FALSE)</f>
        <v>Армения</v>
      </c>
    </row>
    <row r="1098" spans="1:8" x14ac:dyDescent="0.3">
      <c r="A1098" s="99" t="s">
        <v>18</v>
      </c>
      <c r="B1098" s="117">
        <v>44256</v>
      </c>
      <c r="C1098" s="97">
        <v>44272</v>
      </c>
      <c r="D1098" s="58" t="s">
        <v>107</v>
      </c>
      <c r="E1098" s="58" t="s">
        <v>49</v>
      </c>
      <c r="F1098" s="51" t="s">
        <v>64</v>
      </c>
      <c r="G1098" s="51">
        <v>176</v>
      </c>
      <c r="H1098" s="51" t="str">
        <f>VLOOKUP(F1098,'[1]Данные план (Задание 3)'!$I$5:$J$1297,2,FALSE)</f>
        <v>Украина</v>
      </c>
    </row>
    <row r="1099" spans="1:8" x14ac:dyDescent="0.3">
      <c r="A1099" s="99" t="s">
        <v>18</v>
      </c>
      <c r="B1099" s="117">
        <v>44256</v>
      </c>
      <c r="C1099" s="97">
        <v>44272</v>
      </c>
      <c r="D1099" s="58" t="s">
        <v>48</v>
      </c>
      <c r="E1099" s="58" t="s">
        <v>49</v>
      </c>
      <c r="F1099" s="51" t="s">
        <v>59</v>
      </c>
      <c r="G1099" s="51">
        <v>100</v>
      </c>
      <c r="H1099" s="51" t="str">
        <f>VLOOKUP(F1099,'[1]Данные план (Задание 3)'!$I$5:$J$1297,2,FALSE)</f>
        <v>Россия</v>
      </c>
    </row>
    <row r="1100" spans="1:8" x14ac:dyDescent="0.3">
      <c r="A1100" s="99" t="s">
        <v>18</v>
      </c>
      <c r="B1100" s="117">
        <v>44256</v>
      </c>
      <c r="C1100" s="97">
        <v>44272</v>
      </c>
      <c r="D1100" s="58" t="s">
        <v>108</v>
      </c>
      <c r="E1100" s="58" t="s">
        <v>95</v>
      </c>
      <c r="F1100" s="51" t="s">
        <v>106</v>
      </c>
      <c r="G1100" s="51">
        <v>73</v>
      </c>
      <c r="H1100" s="51" t="str">
        <f>VLOOKUP(F1100,'[1]Данные план (Задание 3)'!$I$5:$J$1297,2,FALSE)</f>
        <v>Италия</v>
      </c>
    </row>
    <row r="1101" spans="1:8" x14ac:dyDescent="0.3">
      <c r="A1101" s="99" t="s">
        <v>18</v>
      </c>
      <c r="B1101" s="117">
        <v>44256</v>
      </c>
      <c r="C1101" s="97">
        <v>44272</v>
      </c>
      <c r="D1101" s="58" t="s">
        <v>48</v>
      </c>
      <c r="E1101" s="58" t="s">
        <v>70</v>
      </c>
      <c r="F1101" s="51" t="s">
        <v>58</v>
      </c>
      <c r="G1101" s="51">
        <v>34</v>
      </c>
      <c r="H1101" s="51" t="str">
        <f>VLOOKUP(F1101,'[1]Данные план (Задание 3)'!$I$5:$J$1297,2,FALSE)</f>
        <v>Армения</v>
      </c>
    </row>
    <row r="1102" spans="1:8" x14ac:dyDescent="0.3">
      <c r="A1102" s="99" t="s">
        <v>18</v>
      </c>
      <c r="B1102" s="117">
        <v>44256</v>
      </c>
      <c r="C1102" s="97">
        <v>44272</v>
      </c>
      <c r="D1102" s="58" t="s">
        <v>110</v>
      </c>
      <c r="E1102" s="58" t="s">
        <v>70</v>
      </c>
      <c r="F1102" s="51" t="s">
        <v>77</v>
      </c>
      <c r="G1102" s="51">
        <v>101</v>
      </c>
      <c r="H1102" s="51" t="str">
        <f>VLOOKUP(F1102,'[1]Данные план (Задание 3)'!$I$5:$J$1297,2,FALSE)</f>
        <v>Россия</v>
      </c>
    </row>
    <row r="1103" spans="1:8" x14ac:dyDescent="0.3">
      <c r="A1103" s="99" t="s">
        <v>18</v>
      </c>
      <c r="B1103" s="117">
        <v>44256</v>
      </c>
      <c r="C1103" s="97">
        <v>44272</v>
      </c>
      <c r="D1103" s="58" t="s">
        <v>107</v>
      </c>
      <c r="E1103" s="58" t="s">
        <v>95</v>
      </c>
      <c r="F1103" s="51" t="s">
        <v>99</v>
      </c>
      <c r="G1103" s="51">
        <v>125</v>
      </c>
      <c r="H1103" s="51" t="str">
        <f>VLOOKUP(F1103,'[1]Данные план (Задание 3)'!$I$5:$J$1297,2,FALSE)</f>
        <v>Голландия</v>
      </c>
    </row>
    <row r="1104" spans="1:8" x14ac:dyDescent="0.3">
      <c r="A1104" s="99" t="s">
        <v>18</v>
      </c>
      <c r="B1104" s="117">
        <v>44256</v>
      </c>
      <c r="C1104" s="97">
        <v>44272</v>
      </c>
      <c r="D1104" s="58" t="s">
        <v>110</v>
      </c>
      <c r="E1104" s="58" t="s">
        <v>49</v>
      </c>
      <c r="F1104" s="51" t="s">
        <v>50</v>
      </c>
      <c r="G1104" s="51">
        <v>22</v>
      </c>
      <c r="H1104" s="51" t="str">
        <f>VLOOKUP(F1104,'[1]Данные план (Задание 3)'!$I$5:$J$1297,2,FALSE)</f>
        <v>Россия</v>
      </c>
    </row>
    <row r="1105" spans="1:8" x14ac:dyDescent="0.3">
      <c r="A1105" s="99" t="s">
        <v>18</v>
      </c>
      <c r="B1105" s="117">
        <v>44256</v>
      </c>
      <c r="C1105" s="97">
        <v>44272</v>
      </c>
      <c r="D1105" s="58" t="s">
        <v>107</v>
      </c>
      <c r="E1105" s="58" t="s">
        <v>70</v>
      </c>
      <c r="F1105" s="51" t="s">
        <v>78</v>
      </c>
      <c r="G1105" s="51">
        <v>153</v>
      </c>
      <c r="H1105" s="51" t="str">
        <f>VLOOKUP(F1105,'[1]Данные план (Задание 3)'!$I$5:$J$1297,2,FALSE)</f>
        <v>Россия</v>
      </c>
    </row>
    <row r="1106" spans="1:8" x14ac:dyDescent="0.3">
      <c r="A1106" s="99" t="s">
        <v>18</v>
      </c>
      <c r="B1106" s="117">
        <v>44256</v>
      </c>
      <c r="C1106" s="97">
        <v>44273</v>
      </c>
      <c r="D1106" s="58" t="s">
        <v>108</v>
      </c>
      <c r="E1106" s="58" t="s">
        <v>70</v>
      </c>
      <c r="F1106" s="51" t="s">
        <v>77</v>
      </c>
      <c r="G1106" s="51">
        <v>137</v>
      </c>
      <c r="H1106" s="51" t="str">
        <f>VLOOKUP(F1106,'[1]Данные план (Задание 3)'!$I$5:$J$1297,2,FALSE)</f>
        <v>Россия</v>
      </c>
    </row>
    <row r="1107" spans="1:8" x14ac:dyDescent="0.3">
      <c r="A1107" s="99" t="s">
        <v>18</v>
      </c>
      <c r="B1107" s="117">
        <v>44256</v>
      </c>
      <c r="C1107" s="97">
        <v>44273</v>
      </c>
      <c r="D1107" s="58" t="s">
        <v>108</v>
      </c>
      <c r="E1107" s="58" t="s">
        <v>80</v>
      </c>
      <c r="F1107" s="51" t="s">
        <v>82</v>
      </c>
      <c r="G1107" s="51">
        <v>197</v>
      </c>
      <c r="H1107" s="51" t="str">
        <f>VLOOKUP(F1107,'[1]Данные план (Задание 3)'!$I$5:$J$1297,2,FALSE)</f>
        <v>Шотландия</v>
      </c>
    </row>
    <row r="1108" spans="1:8" x14ac:dyDescent="0.3">
      <c r="A1108" s="99" t="s">
        <v>18</v>
      </c>
      <c r="B1108" s="117">
        <v>44256</v>
      </c>
      <c r="C1108" s="97">
        <v>44273</v>
      </c>
      <c r="D1108" s="58" t="s">
        <v>108</v>
      </c>
      <c r="E1108" s="58" t="s">
        <v>80</v>
      </c>
      <c r="F1108" s="51" t="s">
        <v>94</v>
      </c>
      <c r="G1108" s="51">
        <v>60</v>
      </c>
      <c r="H1108" s="51" t="str">
        <f>VLOOKUP(F1108,'[1]Данные план (Задание 3)'!$I$5:$J$1297,2,FALSE)</f>
        <v>США</v>
      </c>
    </row>
    <row r="1109" spans="1:8" x14ac:dyDescent="0.3">
      <c r="A1109" s="99" t="s">
        <v>18</v>
      </c>
      <c r="B1109" s="117">
        <v>44256</v>
      </c>
      <c r="C1109" s="97">
        <v>44273</v>
      </c>
      <c r="D1109" s="58" t="s">
        <v>108</v>
      </c>
      <c r="E1109" s="58" t="s">
        <v>80</v>
      </c>
      <c r="F1109" s="51" t="s">
        <v>87</v>
      </c>
      <c r="G1109" s="51">
        <v>167</v>
      </c>
      <c r="H1109" s="51" t="str">
        <f>VLOOKUP(F1109,'[1]Данные план (Задание 3)'!$I$5:$J$1297,2,FALSE)</f>
        <v>Ирландия</v>
      </c>
    </row>
    <row r="1110" spans="1:8" x14ac:dyDescent="0.3">
      <c r="A1110" s="99" t="s">
        <v>18</v>
      </c>
      <c r="B1110" s="117">
        <v>44256</v>
      </c>
      <c r="C1110" s="97">
        <v>44273</v>
      </c>
      <c r="D1110" s="58" t="s">
        <v>108</v>
      </c>
      <c r="E1110" s="58" t="s">
        <v>80</v>
      </c>
      <c r="F1110" s="51" t="s">
        <v>94</v>
      </c>
      <c r="G1110" s="51">
        <v>76</v>
      </c>
      <c r="H1110" s="51" t="str">
        <f>VLOOKUP(F1110,'[1]Данные план (Задание 3)'!$I$5:$J$1297,2,FALSE)</f>
        <v>США</v>
      </c>
    </row>
    <row r="1111" spans="1:8" x14ac:dyDescent="0.3">
      <c r="A1111" s="99" t="s">
        <v>18</v>
      </c>
      <c r="B1111" s="117">
        <v>44256</v>
      </c>
      <c r="C1111" s="97">
        <v>44273</v>
      </c>
      <c r="D1111" s="58" t="s">
        <v>107</v>
      </c>
      <c r="E1111" s="58" t="s">
        <v>95</v>
      </c>
      <c r="F1111" s="51" t="s">
        <v>101</v>
      </c>
      <c r="G1111" s="51">
        <v>167</v>
      </c>
      <c r="H1111" s="51" t="str">
        <f>VLOOKUP(F1111,'[1]Данные план (Задание 3)'!$I$5:$J$1297,2,FALSE)</f>
        <v>Великобритания</v>
      </c>
    </row>
    <row r="1112" spans="1:8" x14ac:dyDescent="0.3">
      <c r="A1112" s="99" t="s">
        <v>18</v>
      </c>
      <c r="B1112" s="117">
        <v>44256</v>
      </c>
      <c r="C1112" s="97">
        <v>44273</v>
      </c>
      <c r="D1112" s="58" t="s">
        <v>108</v>
      </c>
      <c r="E1112" s="58" t="s">
        <v>70</v>
      </c>
      <c r="F1112" s="51" t="s">
        <v>62</v>
      </c>
      <c r="G1112" s="51">
        <v>191</v>
      </c>
      <c r="H1112" s="51" t="str">
        <f>VLOOKUP(F1112,'[1]Данные план (Задание 3)'!$I$5:$J$1297,2,FALSE)</f>
        <v>Армения</v>
      </c>
    </row>
    <row r="1113" spans="1:8" x14ac:dyDescent="0.3">
      <c r="A1113" s="99" t="s">
        <v>18</v>
      </c>
      <c r="B1113" s="117">
        <v>44256</v>
      </c>
      <c r="C1113" s="97">
        <v>44273</v>
      </c>
      <c r="D1113" s="58" t="s">
        <v>48</v>
      </c>
      <c r="E1113" s="58" t="s">
        <v>95</v>
      </c>
      <c r="F1113" s="51" t="s">
        <v>105</v>
      </c>
      <c r="G1113" s="51">
        <v>157</v>
      </c>
      <c r="H1113" s="51" t="str">
        <f>VLOOKUP(F1113,'[1]Данные план (Задание 3)'!$I$5:$J$1297,2,FALSE)</f>
        <v>Италия</v>
      </c>
    </row>
    <row r="1114" spans="1:8" x14ac:dyDescent="0.3">
      <c r="A1114" s="99" t="s">
        <v>18</v>
      </c>
      <c r="B1114" s="117">
        <v>44256</v>
      </c>
      <c r="C1114" s="97">
        <v>44273</v>
      </c>
      <c r="D1114" s="58" t="s">
        <v>110</v>
      </c>
      <c r="E1114" s="58" t="s">
        <v>80</v>
      </c>
      <c r="F1114" s="51" t="s">
        <v>81</v>
      </c>
      <c r="G1114" s="51">
        <v>40</v>
      </c>
      <c r="H1114" s="51" t="str">
        <f>VLOOKUP(F1114,'[1]Данные план (Задание 3)'!$I$5:$J$1297,2,FALSE)</f>
        <v>Шотландия</v>
      </c>
    </row>
    <row r="1115" spans="1:8" x14ac:dyDescent="0.3">
      <c r="A1115" s="99" t="s">
        <v>18</v>
      </c>
      <c r="B1115" s="117">
        <v>44256</v>
      </c>
      <c r="C1115" s="97">
        <v>44273</v>
      </c>
      <c r="D1115" s="58" t="s">
        <v>110</v>
      </c>
      <c r="E1115" s="58" t="s">
        <v>95</v>
      </c>
      <c r="F1115" s="51" t="s">
        <v>105</v>
      </c>
      <c r="G1115" s="51">
        <v>112</v>
      </c>
      <c r="H1115" s="51" t="str">
        <f>VLOOKUP(F1115,'[1]Данные план (Задание 3)'!$I$5:$J$1297,2,FALSE)</f>
        <v>Италия</v>
      </c>
    </row>
    <row r="1116" spans="1:8" x14ac:dyDescent="0.3">
      <c r="A1116" s="99" t="s">
        <v>18</v>
      </c>
      <c r="B1116" s="117">
        <v>44256</v>
      </c>
      <c r="C1116" s="97">
        <v>44273</v>
      </c>
      <c r="D1116" s="58" t="s">
        <v>48</v>
      </c>
      <c r="E1116" s="58" t="s">
        <v>95</v>
      </c>
      <c r="F1116" s="51" t="s">
        <v>106</v>
      </c>
      <c r="G1116" s="51">
        <v>61</v>
      </c>
      <c r="H1116" s="51" t="str">
        <f>VLOOKUP(F1116,'[1]Данные план (Задание 3)'!$I$5:$J$1297,2,FALSE)</f>
        <v>Италия</v>
      </c>
    </row>
    <row r="1117" spans="1:8" x14ac:dyDescent="0.3">
      <c r="A1117" s="99" t="s">
        <v>18</v>
      </c>
      <c r="B1117" s="117">
        <v>44256</v>
      </c>
      <c r="C1117" s="97">
        <v>44273</v>
      </c>
      <c r="D1117" s="58" t="s">
        <v>108</v>
      </c>
      <c r="E1117" s="58" t="s">
        <v>70</v>
      </c>
      <c r="F1117" s="51" t="s">
        <v>71</v>
      </c>
      <c r="G1117" s="51">
        <v>20</v>
      </c>
      <c r="H1117" s="51" t="str">
        <f>VLOOKUP(F1117,'[1]Данные план (Задание 3)'!$I$5:$J$1297,2,FALSE)</f>
        <v>Франция</v>
      </c>
    </row>
    <row r="1118" spans="1:8" x14ac:dyDescent="0.3">
      <c r="A1118" s="99" t="s">
        <v>18</v>
      </c>
      <c r="B1118" s="117">
        <v>44256</v>
      </c>
      <c r="C1118" s="97">
        <v>44273</v>
      </c>
      <c r="D1118" s="58" t="s">
        <v>107</v>
      </c>
      <c r="E1118" s="58" t="s">
        <v>49</v>
      </c>
      <c r="F1118" s="51" t="s">
        <v>66</v>
      </c>
      <c r="G1118" s="51">
        <v>37</v>
      </c>
      <c r="H1118" s="51" t="str">
        <f>VLOOKUP(F1118,'[1]Данные план (Задание 3)'!$I$5:$J$1297,2,FALSE)</f>
        <v>Украина</v>
      </c>
    </row>
    <row r="1119" spans="1:8" x14ac:dyDescent="0.3">
      <c r="A1119" s="99" t="s">
        <v>18</v>
      </c>
      <c r="B1119" s="117">
        <v>44256</v>
      </c>
      <c r="C1119" s="97">
        <v>44273</v>
      </c>
      <c r="D1119" s="58" t="s">
        <v>108</v>
      </c>
      <c r="E1119" s="58" t="s">
        <v>80</v>
      </c>
      <c r="F1119" s="51" t="s">
        <v>87</v>
      </c>
      <c r="G1119" s="51">
        <v>7</v>
      </c>
      <c r="H1119" s="51" t="str">
        <f>VLOOKUP(F1119,'[1]Данные план (Задание 3)'!$I$5:$J$1297,2,FALSE)</f>
        <v>Ирландия</v>
      </c>
    </row>
    <row r="1120" spans="1:8" x14ac:dyDescent="0.3">
      <c r="A1120" s="99" t="s">
        <v>18</v>
      </c>
      <c r="B1120" s="117">
        <v>44256</v>
      </c>
      <c r="C1120" s="97">
        <v>44273</v>
      </c>
      <c r="D1120" s="58" t="s">
        <v>110</v>
      </c>
      <c r="E1120" s="58" t="s">
        <v>49</v>
      </c>
      <c r="F1120" s="51" t="s">
        <v>53</v>
      </c>
      <c r="G1120" s="51">
        <v>31</v>
      </c>
      <c r="H1120" s="51" t="str">
        <f>VLOOKUP(F1120,'[1]Данные план (Задание 3)'!$I$5:$J$1297,2,FALSE)</f>
        <v>Россия</v>
      </c>
    </row>
    <row r="1121" spans="1:8" x14ac:dyDescent="0.3">
      <c r="A1121" s="99" t="s">
        <v>18</v>
      </c>
      <c r="B1121" s="117">
        <v>44256</v>
      </c>
      <c r="C1121" s="97">
        <v>44273</v>
      </c>
      <c r="D1121" s="58" t="s">
        <v>107</v>
      </c>
      <c r="E1121" s="58" t="s">
        <v>70</v>
      </c>
      <c r="F1121" s="51" t="s">
        <v>72</v>
      </c>
      <c r="G1121" s="51">
        <v>107</v>
      </c>
      <c r="H1121" s="51" t="str">
        <f>VLOOKUP(F1121,'[1]Данные план (Задание 3)'!$I$5:$J$1297,2,FALSE)</f>
        <v>Франция</v>
      </c>
    </row>
    <row r="1122" spans="1:8" x14ac:dyDescent="0.3">
      <c r="A1122" s="99" t="s">
        <v>18</v>
      </c>
      <c r="B1122" s="117">
        <v>44256</v>
      </c>
      <c r="C1122" s="97">
        <v>44273</v>
      </c>
      <c r="D1122" s="58" t="s">
        <v>108</v>
      </c>
      <c r="E1122" s="58" t="s">
        <v>80</v>
      </c>
      <c r="F1122" s="51" t="s">
        <v>94</v>
      </c>
      <c r="G1122" s="51">
        <v>143</v>
      </c>
      <c r="H1122" s="51" t="str">
        <f>VLOOKUP(F1122,'[1]Данные план (Задание 3)'!$I$5:$J$1297,2,FALSE)</f>
        <v>США</v>
      </c>
    </row>
    <row r="1123" spans="1:8" x14ac:dyDescent="0.3">
      <c r="A1123" s="99" t="s">
        <v>18</v>
      </c>
      <c r="B1123" s="117">
        <v>44256</v>
      </c>
      <c r="C1123" s="97">
        <v>44273</v>
      </c>
      <c r="D1123" s="58" t="s">
        <v>48</v>
      </c>
      <c r="E1123" s="58" t="s">
        <v>80</v>
      </c>
      <c r="F1123" s="51" t="s">
        <v>82</v>
      </c>
      <c r="G1123" s="51">
        <v>122</v>
      </c>
      <c r="H1123" s="51" t="str">
        <f>VLOOKUP(F1123,'[1]Данные план (Задание 3)'!$I$5:$J$1297,2,FALSE)</f>
        <v>Шотландия</v>
      </c>
    </row>
    <row r="1124" spans="1:8" x14ac:dyDescent="0.3">
      <c r="A1124" s="99" t="s">
        <v>18</v>
      </c>
      <c r="B1124" s="117">
        <v>44256</v>
      </c>
      <c r="C1124" s="97">
        <v>44274</v>
      </c>
      <c r="D1124" s="58" t="s">
        <v>108</v>
      </c>
      <c r="E1124" s="58" t="s">
        <v>80</v>
      </c>
      <c r="F1124" s="51" t="s">
        <v>88</v>
      </c>
      <c r="G1124" s="51">
        <v>42</v>
      </c>
      <c r="H1124" s="51" t="str">
        <f>VLOOKUP(F1124,'[1]Данные план (Задание 3)'!$I$5:$J$1297,2,FALSE)</f>
        <v>Ирландия</v>
      </c>
    </row>
    <row r="1125" spans="1:8" x14ac:dyDescent="0.3">
      <c r="A1125" s="99" t="s">
        <v>18</v>
      </c>
      <c r="B1125" s="117">
        <v>44256</v>
      </c>
      <c r="C1125" s="97">
        <v>44274</v>
      </c>
      <c r="D1125" s="58" t="s">
        <v>108</v>
      </c>
      <c r="E1125" s="58" t="s">
        <v>49</v>
      </c>
      <c r="F1125" s="51" t="s">
        <v>50</v>
      </c>
      <c r="G1125" s="51">
        <v>83</v>
      </c>
      <c r="H1125" s="51" t="str">
        <f>VLOOKUP(F1125,'[1]Данные план (Задание 3)'!$I$5:$J$1297,2,FALSE)</f>
        <v>Россия</v>
      </c>
    </row>
    <row r="1126" spans="1:8" x14ac:dyDescent="0.3">
      <c r="A1126" s="99" t="s">
        <v>18</v>
      </c>
      <c r="B1126" s="117">
        <v>44256</v>
      </c>
      <c r="C1126" s="97">
        <v>44274</v>
      </c>
      <c r="D1126" s="58" t="s">
        <v>107</v>
      </c>
      <c r="E1126" s="58" t="s">
        <v>49</v>
      </c>
      <c r="F1126" s="51" t="s">
        <v>53</v>
      </c>
      <c r="G1126" s="51">
        <v>142</v>
      </c>
      <c r="H1126" s="51" t="str">
        <f>VLOOKUP(F1126,'[1]Данные план (Задание 3)'!$I$5:$J$1297,2,FALSE)</f>
        <v>Россия</v>
      </c>
    </row>
    <row r="1127" spans="1:8" x14ac:dyDescent="0.3">
      <c r="A1127" s="99" t="s">
        <v>18</v>
      </c>
      <c r="B1127" s="117">
        <v>44256</v>
      </c>
      <c r="C1127" s="97">
        <v>44274</v>
      </c>
      <c r="D1127" s="58" t="s">
        <v>108</v>
      </c>
      <c r="E1127" s="58" t="s">
        <v>80</v>
      </c>
      <c r="F1127" s="51" t="s">
        <v>94</v>
      </c>
      <c r="G1127" s="51">
        <v>38</v>
      </c>
      <c r="H1127" s="51" t="str">
        <f>VLOOKUP(F1127,'[1]Данные план (Задание 3)'!$I$5:$J$1297,2,FALSE)</f>
        <v>США</v>
      </c>
    </row>
    <row r="1128" spans="1:8" x14ac:dyDescent="0.3">
      <c r="A1128" s="99" t="s">
        <v>18</v>
      </c>
      <c r="B1128" s="117">
        <v>44256</v>
      </c>
      <c r="C1128" s="97">
        <v>44274</v>
      </c>
      <c r="D1128" s="58" t="s">
        <v>48</v>
      </c>
      <c r="E1128" s="58" t="s">
        <v>70</v>
      </c>
      <c r="F1128" s="51" t="s">
        <v>78</v>
      </c>
      <c r="G1128" s="51">
        <v>100</v>
      </c>
      <c r="H1128" s="51" t="str">
        <f>VLOOKUP(F1128,'[1]Данные план (Задание 3)'!$I$5:$J$1297,2,FALSE)</f>
        <v>Россия</v>
      </c>
    </row>
    <row r="1129" spans="1:8" x14ac:dyDescent="0.3">
      <c r="A1129" s="99" t="s">
        <v>18</v>
      </c>
      <c r="B1129" s="117">
        <v>44256</v>
      </c>
      <c r="C1129" s="97">
        <v>44274</v>
      </c>
      <c r="D1129" s="58" t="s">
        <v>110</v>
      </c>
      <c r="E1129" s="58" t="s">
        <v>49</v>
      </c>
      <c r="F1129" s="51" t="s">
        <v>63</v>
      </c>
      <c r="G1129" s="51">
        <v>71</v>
      </c>
      <c r="H1129" s="51" t="str">
        <f>VLOOKUP(F1129,'[1]Данные план (Задание 3)'!$I$5:$J$1297,2,FALSE)</f>
        <v>Швеция</v>
      </c>
    </row>
    <row r="1130" spans="1:8" x14ac:dyDescent="0.3">
      <c r="A1130" s="99" t="s">
        <v>18</v>
      </c>
      <c r="B1130" s="117">
        <v>44256</v>
      </c>
      <c r="C1130" s="97">
        <v>44274</v>
      </c>
      <c r="D1130" s="58" t="s">
        <v>48</v>
      </c>
      <c r="E1130" s="58" t="s">
        <v>80</v>
      </c>
      <c r="F1130" s="51" t="s">
        <v>90</v>
      </c>
      <c r="G1130" s="51">
        <v>4</v>
      </c>
      <c r="H1130" s="51" t="str">
        <f>VLOOKUP(F1130,'[1]Данные план (Задание 3)'!$I$5:$J$1297,2,FALSE)</f>
        <v>США</v>
      </c>
    </row>
    <row r="1131" spans="1:8" x14ac:dyDescent="0.3">
      <c r="A1131" s="99" t="s">
        <v>18</v>
      </c>
      <c r="B1131" s="117">
        <v>44256</v>
      </c>
      <c r="C1131" s="97">
        <v>44274</v>
      </c>
      <c r="D1131" s="58" t="s">
        <v>110</v>
      </c>
      <c r="E1131" s="58" t="s">
        <v>70</v>
      </c>
      <c r="F1131" s="51" t="s">
        <v>52</v>
      </c>
      <c r="G1131" s="51">
        <v>151</v>
      </c>
      <c r="H1131" s="51" t="str">
        <f>VLOOKUP(F1131,'[1]Данные план (Задание 3)'!$I$5:$J$1297,2,FALSE)</f>
        <v>Армения</v>
      </c>
    </row>
    <row r="1132" spans="1:8" x14ac:dyDescent="0.3">
      <c r="A1132" s="99" t="s">
        <v>18</v>
      </c>
      <c r="B1132" s="117">
        <v>44256</v>
      </c>
      <c r="C1132" s="97">
        <v>44274</v>
      </c>
      <c r="D1132" s="58" t="s">
        <v>110</v>
      </c>
      <c r="E1132" s="58" t="s">
        <v>95</v>
      </c>
      <c r="F1132" s="51" t="s">
        <v>101</v>
      </c>
      <c r="G1132" s="51">
        <v>44</v>
      </c>
      <c r="H1132" s="51" t="str">
        <f>VLOOKUP(F1132,'[1]Данные план (Задание 3)'!$I$5:$J$1297,2,FALSE)</f>
        <v>Великобритания</v>
      </c>
    </row>
    <row r="1133" spans="1:8" x14ac:dyDescent="0.3">
      <c r="A1133" s="99" t="s">
        <v>18</v>
      </c>
      <c r="B1133" s="117">
        <v>44256</v>
      </c>
      <c r="C1133" s="97">
        <v>44275</v>
      </c>
      <c r="D1133" s="58" t="s">
        <v>108</v>
      </c>
      <c r="E1133" s="58" t="s">
        <v>70</v>
      </c>
      <c r="F1133" s="51" t="s">
        <v>76</v>
      </c>
      <c r="G1133" s="51">
        <v>176</v>
      </c>
      <c r="H1133" s="51" t="str">
        <f>VLOOKUP(F1133,'[1]Данные план (Задание 3)'!$I$5:$J$1297,2,FALSE)</f>
        <v>Россия</v>
      </c>
    </row>
    <row r="1134" spans="1:8" x14ac:dyDescent="0.3">
      <c r="A1134" s="99" t="s">
        <v>18</v>
      </c>
      <c r="B1134" s="117">
        <v>44256</v>
      </c>
      <c r="C1134" s="97">
        <v>44275</v>
      </c>
      <c r="D1134" s="58" t="s">
        <v>110</v>
      </c>
      <c r="E1134" s="58" t="s">
        <v>80</v>
      </c>
      <c r="F1134" s="51" t="s">
        <v>87</v>
      </c>
      <c r="G1134" s="51">
        <v>27</v>
      </c>
      <c r="H1134" s="51" t="str">
        <f>VLOOKUP(F1134,'[1]Данные план (Задание 3)'!$I$5:$J$1297,2,FALSE)</f>
        <v>Ирландия</v>
      </c>
    </row>
    <row r="1135" spans="1:8" x14ac:dyDescent="0.3">
      <c r="A1135" s="99" t="s">
        <v>18</v>
      </c>
      <c r="B1135" s="117">
        <v>44256</v>
      </c>
      <c r="C1135" s="97">
        <v>44275</v>
      </c>
      <c r="D1135" s="58" t="s">
        <v>48</v>
      </c>
      <c r="E1135" s="58" t="s">
        <v>80</v>
      </c>
      <c r="F1135" s="51" t="s">
        <v>84</v>
      </c>
      <c r="G1135" s="51">
        <v>30</v>
      </c>
      <c r="H1135" s="51" t="str">
        <f>VLOOKUP(F1135,'[1]Данные план (Задание 3)'!$I$5:$J$1297,2,FALSE)</f>
        <v>Шотландия</v>
      </c>
    </row>
    <row r="1136" spans="1:8" x14ac:dyDescent="0.3">
      <c r="A1136" s="99" t="s">
        <v>18</v>
      </c>
      <c r="B1136" s="117">
        <v>44256</v>
      </c>
      <c r="C1136" s="97">
        <v>44275</v>
      </c>
      <c r="D1136" s="58" t="s">
        <v>110</v>
      </c>
      <c r="E1136" s="58" t="s">
        <v>49</v>
      </c>
      <c r="F1136" s="51" t="s">
        <v>68</v>
      </c>
      <c r="G1136" s="51">
        <v>136</v>
      </c>
      <c r="H1136" s="51" t="str">
        <f>VLOOKUP(F1136,'[1]Данные план (Задание 3)'!$I$5:$J$1297,2,FALSE)</f>
        <v>Украина</v>
      </c>
    </row>
    <row r="1137" spans="1:8" x14ac:dyDescent="0.3">
      <c r="A1137" s="99" t="s">
        <v>18</v>
      </c>
      <c r="B1137" s="117">
        <v>44256</v>
      </c>
      <c r="C1137" s="97">
        <v>44275</v>
      </c>
      <c r="D1137" s="58" t="s">
        <v>107</v>
      </c>
      <c r="E1137" s="58" t="s">
        <v>49</v>
      </c>
      <c r="F1137" s="51" t="s">
        <v>57</v>
      </c>
      <c r="G1137" s="51">
        <v>164</v>
      </c>
      <c r="H1137" s="51" t="str">
        <f>VLOOKUP(F1137,'[1]Данные план (Задание 3)'!$I$5:$J$1297,2,FALSE)</f>
        <v>Россия</v>
      </c>
    </row>
    <row r="1138" spans="1:8" x14ac:dyDescent="0.3">
      <c r="A1138" s="99" t="s">
        <v>18</v>
      </c>
      <c r="B1138" s="117">
        <v>44256</v>
      </c>
      <c r="C1138" s="97">
        <v>44275</v>
      </c>
      <c r="D1138" s="58" t="s">
        <v>108</v>
      </c>
      <c r="E1138" s="58" t="s">
        <v>80</v>
      </c>
      <c r="F1138" s="51" t="s">
        <v>90</v>
      </c>
      <c r="G1138" s="51">
        <v>5</v>
      </c>
      <c r="H1138" s="51" t="str">
        <f>VLOOKUP(F1138,'[1]Данные план (Задание 3)'!$I$5:$J$1297,2,FALSE)</f>
        <v>США</v>
      </c>
    </row>
    <row r="1139" spans="1:8" x14ac:dyDescent="0.3">
      <c r="A1139" s="99" t="s">
        <v>18</v>
      </c>
      <c r="B1139" s="117">
        <v>44256</v>
      </c>
      <c r="C1139" s="97">
        <v>44275</v>
      </c>
      <c r="D1139" s="58" t="s">
        <v>107</v>
      </c>
      <c r="E1139" s="58" t="s">
        <v>80</v>
      </c>
      <c r="F1139" s="51" t="s">
        <v>84</v>
      </c>
      <c r="G1139" s="51">
        <v>24</v>
      </c>
      <c r="H1139" s="51" t="str">
        <f>VLOOKUP(F1139,'[1]Данные план (Задание 3)'!$I$5:$J$1297,2,FALSE)</f>
        <v>Шотландия</v>
      </c>
    </row>
    <row r="1140" spans="1:8" x14ac:dyDescent="0.3">
      <c r="A1140" s="99" t="s">
        <v>18</v>
      </c>
      <c r="B1140" s="117">
        <v>44256</v>
      </c>
      <c r="C1140" s="97">
        <v>44275</v>
      </c>
      <c r="D1140" s="58" t="s">
        <v>48</v>
      </c>
      <c r="E1140" s="58" t="s">
        <v>70</v>
      </c>
      <c r="F1140" s="51" t="s">
        <v>74</v>
      </c>
      <c r="G1140" s="51">
        <v>49</v>
      </c>
      <c r="H1140" s="51" t="str">
        <f>VLOOKUP(F1140,'[1]Данные план (Задание 3)'!$I$5:$J$1297,2,FALSE)</f>
        <v>Франция</v>
      </c>
    </row>
    <row r="1141" spans="1:8" x14ac:dyDescent="0.3">
      <c r="A1141" s="99" t="s">
        <v>18</v>
      </c>
      <c r="B1141" s="117">
        <v>44256</v>
      </c>
      <c r="C1141" s="97">
        <v>44275</v>
      </c>
      <c r="D1141" s="58" t="s">
        <v>110</v>
      </c>
      <c r="E1141" s="58" t="s">
        <v>70</v>
      </c>
      <c r="F1141" s="51" t="s">
        <v>74</v>
      </c>
      <c r="G1141" s="51">
        <v>46</v>
      </c>
      <c r="H1141" s="51" t="str">
        <f>VLOOKUP(F1141,'[1]Данные план (Задание 3)'!$I$5:$J$1297,2,FALSE)</f>
        <v>Франция</v>
      </c>
    </row>
    <row r="1142" spans="1:8" x14ac:dyDescent="0.3">
      <c r="A1142" s="99" t="s">
        <v>18</v>
      </c>
      <c r="B1142" s="117">
        <v>44256</v>
      </c>
      <c r="C1142" s="97">
        <v>44275</v>
      </c>
      <c r="D1142" s="58" t="s">
        <v>110</v>
      </c>
      <c r="E1142" s="58" t="s">
        <v>70</v>
      </c>
      <c r="F1142" s="51" t="s">
        <v>62</v>
      </c>
      <c r="G1142" s="51">
        <v>167</v>
      </c>
      <c r="H1142" s="51" t="str">
        <f>VLOOKUP(F1142,'[1]Данные план (Задание 3)'!$I$5:$J$1297,2,FALSE)</f>
        <v>Армения</v>
      </c>
    </row>
    <row r="1143" spans="1:8" x14ac:dyDescent="0.3">
      <c r="A1143" s="99" t="s">
        <v>18</v>
      </c>
      <c r="B1143" s="117">
        <v>44256</v>
      </c>
      <c r="C1143" s="97">
        <v>44275</v>
      </c>
      <c r="D1143" s="58" t="s">
        <v>48</v>
      </c>
      <c r="E1143" s="58" t="s">
        <v>70</v>
      </c>
      <c r="F1143" s="51" t="s">
        <v>76</v>
      </c>
      <c r="G1143" s="51">
        <v>62</v>
      </c>
      <c r="H1143" s="51" t="str">
        <f>VLOOKUP(F1143,'[1]Данные план (Задание 3)'!$I$5:$J$1297,2,FALSE)</f>
        <v>Россия</v>
      </c>
    </row>
    <row r="1144" spans="1:8" x14ac:dyDescent="0.3">
      <c r="A1144" s="99" t="s">
        <v>18</v>
      </c>
      <c r="B1144" s="117">
        <v>44256</v>
      </c>
      <c r="C1144" s="97">
        <v>44275</v>
      </c>
      <c r="D1144" s="58" t="s">
        <v>108</v>
      </c>
      <c r="E1144" s="58" t="s">
        <v>49</v>
      </c>
      <c r="F1144" s="51" t="s">
        <v>65</v>
      </c>
      <c r="G1144" s="51">
        <v>162</v>
      </c>
      <c r="H1144" s="51" t="str">
        <f>VLOOKUP(F1144,'[1]Данные план (Задание 3)'!$I$5:$J$1297,2,FALSE)</f>
        <v>Украина</v>
      </c>
    </row>
    <row r="1145" spans="1:8" x14ac:dyDescent="0.3">
      <c r="A1145" s="99" t="s">
        <v>18</v>
      </c>
      <c r="B1145" s="117">
        <v>44256</v>
      </c>
      <c r="C1145" s="97">
        <v>44276</v>
      </c>
      <c r="D1145" s="58" t="s">
        <v>48</v>
      </c>
      <c r="E1145" s="58" t="s">
        <v>80</v>
      </c>
      <c r="F1145" s="51" t="s">
        <v>84</v>
      </c>
      <c r="G1145" s="51">
        <v>57</v>
      </c>
      <c r="H1145" s="51" t="str">
        <f>VLOOKUP(F1145,'[1]Данные план (Задание 3)'!$I$5:$J$1297,2,FALSE)</f>
        <v>Шотландия</v>
      </c>
    </row>
    <row r="1146" spans="1:8" x14ac:dyDescent="0.3">
      <c r="A1146" s="99" t="s">
        <v>18</v>
      </c>
      <c r="B1146" s="117">
        <v>44256</v>
      </c>
      <c r="C1146" s="97">
        <v>44276</v>
      </c>
      <c r="D1146" s="58" t="s">
        <v>107</v>
      </c>
      <c r="E1146" s="58" t="s">
        <v>80</v>
      </c>
      <c r="F1146" s="51" t="s">
        <v>85</v>
      </c>
      <c r="G1146" s="51">
        <v>96</v>
      </c>
      <c r="H1146" s="51" t="str">
        <f>VLOOKUP(F1146,'[1]Данные план (Задание 3)'!$I$5:$J$1297,2,FALSE)</f>
        <v>Ирландия</v>
      </c>
    </row>
    <row r="1147" spans="1:8" x14ac:dyDescent="0.3">
      <c r="A1147" s="99" t="s">
        <v>18</v>
      </c>
      <c r="B1147" s="117">
        <v>44256</v>
      </c>
      <c r="C1147" s="97">
        <v>44276</v>
      </c>
      <c r="D1147" s="58" t="s">
        <v>108</v>
      </c>
      <c r="E1147" s="58" t="s">
        <v>80</v>
      </c>
      <c r="F1147" s="51" t="s">
        <v>87</v>
      </c>
      <c r="G1147" s="51">
        <v>10</v>
      </c>
      <c r="H1147" s="51" t="str">
        <f>VLOOKUP(F1147,'[1]Данные план (Задание 3)'!$I$5:$J$1297,2,FALSE)</f>
        <v>Ирландия</v>
      </c>
    </row>
    <row r="1148" spans="1:8" x14ac:dyDescent="0.3">
      <c r="A1148" s="99" t="s">
        <v>18</v>
      </c>
      <c r="B1148" s="117">
        <v>44256</v>
      </c>
      <c r="C1148" s="97">
        <v>44276</v>
      </c>
      <c r="D1148" s="58" t="s">
        <v>110</v>
      </c>
      <c r="E1148" s="58" t="s">
        <v>49</v>
      </c>
      <c r="F1148" s="51" t="s">
        <v>66</v>
      </c>
      <c r="G1148" s="51">
        <v>75</v>
      </c>
      <c r="H1148" s="51" t="str">
        <f>VLOOKUP(F1148,'[1]Данные план (Задание 3)'!$I$5:$J$1297,2,FALSE)</f>
        <v>Украина</v>
      </c>
    </row>
    <row r="1149" spans="1:8" x14ac:dyDescent="0.3">
      <c r="A1149" s="99" t="s">
        <v>18</v>
      </c>
      <c r="B1149" s="117">
        <v>44256</v>
      </c>
      <c r="C1149" s="97">
        <v>44276</v>
      </c>
      <c r="D1149" s="58" t="s">
        <v>107</v>
      </c>
      <c r="E1149" s="58" t="s">
        <v>49</v>
      </c>
      <c r="F1149" s="51" t="s">
        <v>50</v>
      </c>
      <c r="G1149" s="51">
        <v>88</v>
      </c>
      <c r="H1149" s="51" t="str">
        <f>VLOOKUP(F1149,'[1]Данные план (Задание 3)'!$I$5:$J$1297,2,FALSE)</f>
        <v>Россия</v>
      </c>
    </row>
    <row r="1150" spans="1:8" x14ac:dyDescent="0.3">
      <c r="A1150" s="99" t="s">
        <v>18</v>
      </c>
      <c r="B1150" s="117">
        <v>44256</v>
      </c>
      <c r="C1150" s="97">
        <v>44276</v>
      </c>
      <c r="D1150" s="58" t="s">
        <v>48</v>
      </c>
      <c r="E1150" s="58" t="s">
        <v>80</v>
      </c>
      <c r="F1150" s="51" t="s">
        <v>81</v>
      </c>
      <c r="G1150" s="51">
        <v>86</v>
      </c>
      <c r="H1150" s="51" t="str">
        <f>VLOOKUP(F1150,'[1]Данные план (Задание 3)'!$I$5:$J$1297,2,FALSE)</f>
        <v>Шотландия</v>
      </c>
    </row>
    <row r="1151" spans="1:8" x14ac:dyDescent="0.3">
      <c r="A1151" s="99" t="s">
        <v>18</v>
      </c>
      <c r="B1151" s="117">
        <v>44256</v>
      </c>
      <c r="C1151" s="97">
        <v>44276</v>
      </c>
      <c r="D1151" s="58" t="s">
        <v>110</v>
      </c>
      <c r="E1151" s="58" t="s">
        <v>80</v>
      </c>
      <c r="F1151" s="51" t="s">
        <v>89</v>
      </c>
      <c r="G1151" s="51">
        <v>73</v>
      </c>
      <c r="H1151" s="51" t="str">
        <f>VLOOKUP(F1151,'[1]Данные план (Задание 3)'!$I$5:$J$1297,2,FALSE)</f>
        <v>США</v>
      </c>
    </row>
    <row r="1152" spans="1:8" x14ac:dyDescent="0.3">
      <c r="A1152" s="99" t="s">
        <v>18</v>
      </c>
      <c r="B1152" s="117">
        <v>44256</v>
      </c>
      <c r="C1152" s="97">
        <v>44276</v>
      </c>
      <c r="D1152" s="58" t="s">
        <v>107</v>
      </c>
      <c r="E1152" s="58" t="s">
        <v>95</v>
      </c>
      <c r="F1152" s="51" t="s">
        <v>99</v>
      </c>
      <c r="G1152" s="51">
        <v>192</v>
      </c>
      <c r="H1152" s="51" t="str">
        <f>VLOOKUP(F1152,'[1]Данные план (Задание 3)'!$I$5:$J$1297,2,FALSE)</f>
        <v>Голландия</v>
      </c>
    </row>
    <row r="1153" spans="1:8" x14ac:dyDescent="0.3">
      <c r="A1153" s="99" t="s">
        <v>18</v>
      </c>
      <c r="B1153" s="117">
        <v>44256</v>
      </c>
      <c r="C1153" s="97">
        <v>44276</v>
      </c>
      <c r="D1153" s="58" t="s">
        <v>48</v>
      </c>
      <c r="E1153" s="58" t="s">
        <v>49</v>
      </c>
      <c r="F1153" s="51" t="s">
        <v>64</v>
      </c>
      <c r="G1153" s="51">
        <v>181</v>
      </c>
      <c r="H1153" s="51" t="str">
        <f>VLOOKUP(F1153,'[1]Данные план (Задание 3)'!$I$5:$J$1297,2,FALSE)</f>
        <v>Украина</v>
      </c>
    </row>
    <row r="1154" spans="1:8" x14ac:dyDescent="0.3">
      <c r="A1154" s="99" t="s">
        <v>18</v>
      </c>
      <c r="B1154" s="117">
        <v>44256</v>
      </c>
      <c r="C1154" s="97">
        <v>44276</v>
      </c>
      <c r="D1154" s="58" t="s">
        <v>110</v>
      </c>
      <c r="E1154" s="58" t="s">
        <v>70</v>
      </c>
      <c r="F1154" s="51" t="s">
        <v>72</v>
      </c>
      <c r="G1154" s="51">
        <v>97</v>
      </c>
      <c r="H1154" s="51" t="str">
        <f>VLOOKUP(F1154,'[1]Данные план (Задание 3)'!$I$5:$J$1297,2,FALSE)</f>
        <v>Франция</v>
      </c>
    </row>
    <row r="1155" spans="1:8" x14ac:dyDescent="0.3">
      <c r="A1155" s="99" t="s">
        <v>18</v>
      </c>
      <c r="B1155" s="117">
        <v>44256</v>
      </c>
      <c r="C1155" s="97">
        <v>44276</v>
      </c>
      <c r="D1155" s="58" t="s">
        <v>48</v>
      </c>
      <c r="E1155" s="58" t="s">
        <v>80</v>
      </c>
      <c r="F1155" s="51" t="s">
        <v>91</v>
      </c>
      <c r="G1155" s="51">
        <v>158</v>
      </c>
      <c r="H1155" s="51" t="str">
        <f>VLOOKUP(F1155,'[1]Данные план (Задание 3)'!$I$5:$J$1297,2,FALSE)</f>
        <v>США</v>
      </c>
    </row>
    <row r="1156" spans="1:8" x14ac:dyDescent="0.3">
      <c r="A1156" s="99" t="s">
        <v>18</v>
      </c>
      <c r="B1156" s="117">
        <v>44256</v>
      </c>
      <c r="C1156" s="97">
        <v>44276</v>
      </c>
      <c r="D1156" s="58" t="s">
        <v>110</v>
      </c>
      <c r="E1156" s="58" t="s">
        <v>49</v>
      </c>
      <c r="F1156" s="51" t="s">
        <v>63</v>
      </c>
      <c r="G1156" s="51">
        <v>184</v>
      </c>
      <c r="H1156" s="51" t="str">
        <f>VLOOKUP(F1156,'[1]Данные план (Задание 3)'!$I$5:$J$1297,2,FALSE)</f>
        <v>Швеция</v>
      </c>
    </row>
    <row r="1157" spans="1:8" x14ac:dyDescent="0.3">
      <c r="A1157" s="99" t="s">
        <v>18</v>
      </c>
      <c r="B1157" s="117">
        <v>44256</v>
      </c>
      <c r="C1157" s="97">
        <v>44276</v>
      </c>
      <c r="D1157" s="58" t="s">
        <v>107</v>
      </c>
      <c r="E1157" s="58" t="s">
        <v>49</v>
      </c>
      <c r="F1157" s="51" t="s">
        <v>68</v>
      </c>
      <c r="G1157" s="51">
        <v>192</v>
      </c>
      <c r="H1157" s="51" t="str">
        <f>VLOOKUP(F1157,'[1]Данные план (Задание 3)'!$I$5:$J$1297,2,FALSE)</f>
        <v>Украина</v>
      </c>
    </row>
    <row r="1158" spans="1:8" x14ac:dyDescent="0.3">
      <c r="A1158" s="99" t="s">
        <v>18</v>
      </c>
      <c r="B1158" s="117">
        <v>44256</v>
      </c>
      <c r="C1158" s="97">
        <v>44276</v>
      </c>
      <c r="D1158" s="58" t="s">
        <v>48</v>
      </c>
      <c r="E1158" s="58" t="s">
        <v>49</v>
      </c>
      <c r="F1158" s="51" t="s">
        <v>69</v>
      </c>
      <c r="G1158" s="51">
        <v>74</v>
      </c>
      <c r="H1158" s="51" t="str">
        <f>VLOOKUP(F1158,'[1]Данные план (Задание 3)'!$I$5:$J$1297,2,FALSE)</f>
        <v>Украина</v>
      </c>
    </row>
    <row r="1159" spans="1:8" x14ac:dyDescent="0.3">
      <c r="A1159" s="99" t="s">
        <v>18</v>
      </c>
      <c r="B1159" s="117">
        <v>44256</v>
      </c>
      <c r="C1159" s="97">
        <v>44277</v>
      </c>
      <c r="D1159" s="58" t="s">
        <v>108</v>
      </c>
      <c r="E1159" s="58" t="s">
        <v>80</v>
      </c>
      <c r="F1159" s="51" t="s">
        <v>85</v>
      </c>
      <c r="G1159" s="51">
        <v>63</v>
      </c>
      <c r="H1159" s="51" t="str">
        <f>VLOOKUP(F1159,'[1]Данные план (Задание 3)'!$I$5:$J$1297,2,FALSE)</f>
        <v>Ирландия</v>
      </c>
    </row>
    <row r="1160" spans="1:8" x14ac:dyDescent="0.3">
      <c r="A1160" s="99" t="s">
        <v>18</v>
      </c>
      <c r="B1160" s="117">
        <v>44256</v>
      </c>
      <c r="C1160" s="97">
        <v>44277</v>
      </c>
      <c r="D1160" s="58" t="s">
        <v>110</v>
      </c>
      <c r="E1160" s="58" t="s">
        <v>80</v>
      </c>
      <c r="F1160" s="51" t="s">
        <v>86</v>
      </c>
      <c r="G1160" s="51">
        <v>142</v>
      </c>
      <c r="H1160" s="51" t="str">
        <f>VLOOKUP(F1160,'[1]Данные план (Задание 3)'!$I$5:$J$1297,2,FALSE)</f>
        <v>Ирландия</v>
      </c>
    </row>
    <row r="1161" spans="1:8" x14ac:dyDescent="0.3">
      <c r="A1161" s="99" t="s">
        <v>18</v>
      </c>
      <c r="B1161" s="117">
        <v>44256</v>
      </c>
      <c r="C1161" s="97">
        <v>44277</v>
      </c>
      <c r="D1161" s="58" t="s">
        <v>48</v>
      </c>
      <c r="E1161" s="58" t="s">
        <v>95</v>
      </c>
      <c r="F1161" s="51" t="s">
        <v>106</v>
      </c>
      <c r="G1161" s="51">
        <v>114</v>
      </c>
      <c r="H1161" s="51" t="str">
        <f>VLOOKUP(F1161,'[1]Данные план (Задание 3)'!$I$5:$J$1297,2,FALSE)</f>
        <v>Италия</v>
      </c>
    </row>
    <row r="1162" spans="1:8" x14ac:dyDescent="0.3">
      <c r="A1162" s="99" t="s">
        <v>18</v>
      </c>
      <c r="B1162" s="117">
        <v>44256</v>
      </c>
      <c r="C1162" s="97">
        <v>44277</v>
      </c>
      <c r="D1162" s="58" t="s">
        <v>107</v>
      </c>
      <c r="E1162" s="58" t="s">
        <v>49</v>
      </c>
      <c r="F1162" s="51" t="s">
        <v>65</v>
      </c>
      <c r="G1162" s="51">
        <v>108</v>
      </c>
      <c r="H1162" s="51" t="str">
        <f>VLOOKUP(F1162,'[1]Данные план (Задание 3)'!$I$5:$J$1297,2,FALSE)</f>
        <v>Украина</v>
      </c>
    </row>
    <row r="1163" spans="1:8" x14ac:dyDescent="0.3">
      <c r="A1163" s="99" t="s">
        <v>18</v>
      </c>
      <c r="B1163" s="117">
        <v>44256</v>
      </c>
      <c r="C1163" s="97">
        <v>44277</v>
      </c>
      <c r="D1163" s="58" t="s">
        <v>110</v>
      </c>
      <c r="E1163" s="58" t="s">
        <v>80</v>
      </c>
      <c r="F1163" s="51" t="s">
        <v>93</v>
      </c>
      <c r="G1163" s="51">
        <v>80</v>
      </c>
      <c r="H1163" s="51" t="str">
        <f>VLOOKUP(F1163,'[1]Данные план (Задание 3)'!$I$5:$J$1297,2,FALSE)</f>
        <v>США</v>
      </c>
    </row>
    <row r="1164" spans="1:8" x14ac:dyDescent="0.3">
      <c r="A1164" s="99" t="s">
        <v>18</v>
      </c>
      <c r="B1164" s="117">
        <v>44256</v>
      </c>
      <c r="C1164" s="97">
        <v>44277</v>
      </c>
      <c r="D1164" s="58" t="s">
        <v>48</v>
      </c>
      <c r="E1164" s="58" t="s">
        <v>80</v>
      </c>
      <c r="F1164" s="51" t="s">
        <v>89</v>
      </c>
      <c r="G1164" s="51">
        <v>125</v>
      </c>
      <c r="H1164" s="51" t="str">
        <f>VLOOKUP(F1164,'[1]Данные план (Задание 3)'!$I$5:$J$1297,2,FALSE)</f>
        <v>США</v>
      </c>
    </row>
    <row r="1165" spans="1:8" x14ac:dyDescent="0.3">
      <c r="A1165" s="99" t="s">
        <v>18</v>
      </c>
      <c r="B1165" s="117">
        <v>44256</v>
      </c>
      <c r="C1165" s="97">
        <v>44277</v>
      </c>
      <c r="D1165" s="58" t="s">
        <v>110</v>
      </c>
      <c r="E1165" s="58" t="s">
        <v>49</v>
      </c>
      <c r="F1165" s="51" t="s">
        <v>57</v>
      </c>
      <c r="G1165" s="51">
        <v>183</v>
      </c>
      <c r="H1165" s="51" t="str">
        <f>VLOOKUP(F1165,'[1]Данные план (Задание 3)'!$I$5:$J$1297,2,FALSE)</f>
        <v>Россия</v>
      </c>
    </row>
    <row r="1166" spans="1:8" x14ac:dyDescent="0.3">
      <c r="A1166" s="99" t="s">
        <v>18</v>
      </c>
      <c r="B1166" s="117">
        <v>44256</v>
      </c>
      <c r="C1166" s="97">
        <v>44277</v>
      </c>
      <c r="D1166" s="58" t="s">
        <v>110</v>
      </c>
      <c r="E1166" s="58" t="s">
        <v>49</v>
      </c>
      <c r="F1166" s="51" t="s">
        <v>153</v>
      </c>
      <c r="G1166" s="51">
        <v>165</v>
      </c>
      <c r="H1166" s="51" t="str">
        <f>VLOOKUP(F1166,'[1]Данные план (Задание 3)'!$I$5:$J$1297,2,FALSE)</f>
        <v>Швеция</v>
      </c>
    </row>
    <row r="1167" spans="1:8" x14ac:dyDescent="0.3">
      <c r="A1167" s="99" t="s">
        <v>18</v>
      </c>
      <c r="B1167" s="117">
        <v>44256</v>
      </c>
      <c r="C1167" s="97">
        <v>44277</v>
      </c>
      <c r="D1167" s="58" t="s">
        <v>110</v>
      </c>
      <c r="E1167" s="58" t="s">
        <v>80</v>
      </c>
      <c r="F1167" s="51" t="s">
        <v>93</v>
      </c>
      <c r="G1167" s="51">
        <v>196</v>
      </c>
      <c r="H1167" s="51" t="str">
        <f>VLOOKUP(F1167,'[1]Данные план (Задание 3)'!$I$5:$J$1297,2,FALSE)</f>
        <v>США</v>
      </c>
    </row>
    <row r="1168" spans="1:8" x14ac:dyDescent="0.3">
      <c r="A1168" s="99" t="s">
        <v>18</v>
      </c>
      <c r="B1168" s="117">
        <v>44256</v>
      </c>
      <c r="C1168" s="97">
        <v>44277</v>
      </c>
      <c r="D1168" s="58" t="s">
        <v>110</v>
      </c>
      <c r="E1168" s="58" t="s">
        <v>95</v>
      </c>
      <c r="F1168" s="51" t="s">
        <v>106</v>
      </c>
      <c r="G1168" s="51">
        <v>50</v>
      </c>
      <c r="H1168" s="51" t="str">
        <f>VLOOKUP(F1168,'[1]Данные план (Задание 3)'!$I$5:$J$1297,2,FALSE)</f>
        <v>Италия</v>
      </c>
    </row>
    <row r="1169" spans="1:8" x14ac:dyDescent="0.3">
      <c r="A1169" s="99" t="s">
        <v>18</v>
      </c>
      <c r="B1169" s="117">
        <v>44256</v>
      </c>
      <c r="C1169" s="97">
        <v>44277</v>
      </c>
      <c r="D1169" s="58" t="s">
        <v>110</v>
      </c>
      <c r="E1169" s="58" t="s">
        <v>95</v>
      </c>
      <c r="F1169" s="51" t="s">
        <v>98</v>
      </c>
      <c r="G1169" s="51">
        <v>74</v>
      </c>
      <c r="H1169" s="51" t="str">
        <f>VLOOKUP(F1169,'[1]Данные план (Задание 3)'!$I$5:$J$1297,2,FALSE)</f>
        <v>Голландия</v>
      </c>
    </row>
    <row r="1170" spans="1:8" x14ac:dyDescent="0.3">
      <c r="A1170" s="99" t="s">
        <v>18</v>
      </c>
      <c r="B1170" s="117">
        <v>44256</v>
      </c>
      <c r="C1170" s="97">
        <v>44277</v>
      </c>
      <c r="D1170" s="58" t="s">
        <v>110</v>
      </c>
      <c r="E1170" s="58" t="s">
        <v>95</v>
      </c>
      <c r="F1170" s="51" t="s">
        <v>97</v>
      </c>
      <c r="G1170" s="51">
        <v>143</v>
      </c>
      <c r="H1170" s="51" t="str">
        <f>VLOOKUP(F1170,'[1]Данные план (Задание 3)'!$I$5:$J$1297,2,FALSE)</f>
        <v>Голландия</v>
      </c>
    </row>
    <row r="1171" spans="1:8" x14ac:dyDescent="0.3">
      <c r="A1171" s="99" t="s">
        <v>18</v>
      </c>
      <c r="B1171" s="117">
        <v>44256</v>
      </c>
      <c r="C1171" s="97">
        <v>44277</v>
      </c>
      <c r="D1171" s="58" t="s">
        <v>110</v>
      </c>
      <c r="E1171" s="58" t="s">
        <v>95</v>
      </c>
      <c r="F1171" s="51" t="s">
        <v>100</v>
      </c>
      <c r="G1171" s="51">
        <v>152</v>
      </c>
      <c r="H1171" s="51" t="str">
        <f>VLOOKUP(F1171,'[1]Данные план (Задание 3)'!$I$5:$J$1297,2,FALSE)</f>
        <v>Голландия</v>
      </c>
    </row>
    <row r="1172" spans="1:8" x14ac:dyDescent="0.3">
      <c r="A1172" s="99" t="s">
        <v>18</v>
      </c>
      <c r="B1172" s="117">
        <v>44256</v>
      </c>
      <c r="C1172" s="97">
        <v>44277</v>
      </c>
      <c r="D1172" s="58" t="s">
        <v>110</v>
      </c>
      <c r="E1172" s="58" t="s">
        <v>49</v>
      </c>
      <c r="F1172" s="51" t="s">
        <v>53</v>
      </c>
      <c r="G1172" s="51">
        <v>148</v>
      </c>
      <c r="H1172" s="51" t="str">
        <f>VLOOKUP(F1172,'[1]Данные план (Задание 3)'!$I$5:$J$1297,2,FALSE)</f>
        <v>Россия</v>
      </c>
    </row>
    <row r="1173" spans="1:8" x14ac:dyDescent="0.3">
      <c r="A1173" s="99" t="s">
        <v>18</v>
      </c>
      <c r="B1173" s="117">
        <v>44256</v>
      </c>
      <c r="C1173" s="97">
        <v>44277</v>
      </c>
      <c r="D1173" s="58" t="s">
        <v>108</v>
      </c>
      <c r="E1173" s="58" t="s">
        <v>49</v>
      </c>
      <c r="F1173" s="51" t="s">
        <v>65</v>
      </c>
      <c r="G1173" s="51">
        <v>174</v>
      </c>
      <c r="H1173" s="51" t="str">
        <f>VLOOKUP(F1173,'[1]Данные план (Задание 3)'!$I$5:$J$1297,2,FALSE)</f>
        <v>Украина</v>
      </c>
    </row>
    <row r="1174" spans="1:8" x14ac:dyDescent="0.3">
      <c r="A1174" s="99" t="s">
        <v>18</v>
      </c>
      <c r="B1174" s="117">
        <v>44256</v>
      </c>
      <c r="C1174" s="97">
        <v>44277</v>
      </c>
      <c r="D1174" s="58" t="s">
        <v>108</v>
      </c>
      <c r="E1174" s="58" t="s">
        <v>80</v>
      </c>
      <c r="F1174" s="51" t="s">
        <v>91</v>
      </c>
      <c r="G1174" s="51">
        <v>145</v>
      </c>
      <c r="H1174" s="51" t="str">
        <f>VLOOKUP(F1174,'[1]Данные план (Задание 3)'!$I$5:$J$1297,2,FALSE)</f>
        <v>США</v>
      </c>
    </row>
    <row r="1175" spans="1:8" x14ac:dyDescent="0.3">
      <c r="A1175" s="99" t="s">
        <v>18</v>
      </c>
      <c r="B1175" s="117">
        <v>44256</v>
      </c>
      <c r="C1175" s="97">
        <v>44277</v>
      </c>
      <c r="D1175" s="58" t="s">
        <v>107</v>
      </c>
      <c r="E1175" s="58" t="s">
        <v>80</v>
      </c>
      <c r="F1175" s="51" t="s">
        <v>88</v>
      </c>
      <c r="G1175" s="51">
        <v>38</v>
      </c>
      <c r="H1175" s="51" t="str">
        <f>VLOOKUP(F1175,'[1]Данные план (Задание 3)'!$I$5:$J$1297,2,FALSE)</f>
        <v>Ирландия</v>
      </c>
    </row>
    <row r="1176" spans="1:8" x14ac:dyDescent="0.3">
      <c r="A1176" s="99" t="s">
        <v>18</v>
      </c>
      <c r="B1176" s="117">
        <v>44256</v>
      </c>
      <c r="C1176" s="97">
        <v>44277</v>
      </c>
      <c r="D1176" s="58" t="s">
        <v>48</v>
      </c>
      <c r="E1176" s="58" t="s">
        <v>70</v>
      </c>
      <c r="F1176" s="51" t="s">
        <v>77</v>
      </c>
      <c r="G1176" s="51">
        <v>2</v>
      </c>
      <c r="H1176" s="51" t="str">
        <f>VLOOKUP(F1176,'[1]Данные план (Задание 3)'!$I$5:$J$1297,2,FALSE)</f>
        <v>Россия</v>
      </c>
    </row>
    <row r="1177" spans="1:8" x14ac:dyDescent="0.3">
      <c r="A1177" s="99" t="s">
        <v>18</v>
      </c>
      <c r="B1177" s="117">
        <v>44256</v>
      </c>
      <c r="C1177" s="97">
        <v>44277</v>
      </c>
      <c r="D1177" s="58" t="s">
        <v>110</v>
      </c>
      <c r="E1177" s="58" t="s">
        <v>49</v>
      </c>
      <c r="F1177" s="51" t="s">
        <v>67</v>
      </c>
      <c r="G1177" s="51">
        <v>54</v>
      </c>
      <c r="H1177" s="51" t="str">
        <f>VLOOKUP(F1177,'[1]Данные план (Задание 3)'!$I$5:$J$1297,2,FALSE)</f>
        <v>Украина</v>
      </c>
    </row>
    <row r="1178" spans="1:8" x14ac:dyDescent="0.3">
      <c r="A1178" s="99" t="s">
        <v>18</v>
      </c>
      <c r="B1178" s="117">
        <v>44256</v>
      </c>
      <c r="C1178" s="97">
        <v>44277</v>
      </c>
      <c r="D1178" s="58" t="s">
        <v>110</v>
      </c>
      <c r="E1178" s="58" t="s">
        <v>70</v>
      </c>
      <c r="F1178" s="51" t="s">
        <v>72</v>
      </c>
      <c r="G1178" s="51">
        <v>36</v>
      </c>
      <c r="H1178" s="51" t="str">
        <f>VLOOKUP(F1178,'[1]Данные план (Задание 3)'!$I$5:$J$1297,2,FALSE)</f>
        <v>Франция</v>
      </c>
    </row>
    <row r="1179" spans="1:8" x14ac:dyDescent="0.3">
      <c r="A1179" s="99" t="s">
        <v>18</v>
      </c>
      <c r="B1179" s="117">
        <v>44256</v>
      </c>
      <c r="C1179" s="97">
        <v>44277</v>
      </c>
      <c r="D1179" s="58" t="s">
        <v>108</v>
      </c>
      <c r="E1179" s="58" t="s">
        <v>70</v>
      </c>
      <c r="F1179" s="51" t="s">
        <v>73</v>
      </c>
      <c r="G1179" s="51">
        <v>166</v>
      </c>
      <c r="H1179" s="51" t="str">
        <f>VLOOKUP(F1179,'[1]Данные план (Задание 3)'!$I$5:$J$1297,2,FALSE)</f>
        <v>Франция</v>
      </c>
    </row>
    <row r="1180" spans="1:8" x14ac:dyDescent="0.3">
      <c r="A1180" s="99" t="s">
        <v>18</v>
      </c>
      <c r="B1180" s="117">
        <v>44256</v>
      </c>
      <c r="C1180" s="97">
        <v>44277</v>
      </c>
      <c r="D1180" s="58" t="s">
        <v>48</v>
      </c>
      <c r="E1180" s="58" t="s">
        <v>70</v>
      </c>
      <c r="F1180" s="51" t="s">
        <v>56</v>
      </c>
      <c r="G1180" s="51">
        <v>9</v>
      </c>
      <c r="H1180" s="51" t="str">
        <f>VLOOKUP(F1180,'[1]Данные план (Задание 3)'!$I$5:$J$1297,2,FALSE)</f>
        <v>Армения</v>
      </c>
    </row>
    <row r="1181" spans="1:8" x14ac:dyDescent="0.3">
      <c r="A1181" s="99" t="s">
        <v>18</v>
      </c>
      <c r="B1181" s="117">
        <v>44256</v>
      </c>
      <c r="C1181" s="97">
        <v>44277</v>
      </c>
      <c r="D1181" s="58" t="s">
        <v>48</v>
      </c>
      <c r="E1181" s="58" t="s">
        <v>80</v>
      </c>
      <c r="F1181" s="51" t="s">
        <v>90</v>
      </c>
      <c r="G1181" s="51">
        <v>185</v>
      </c>
      <c r="H1181" s="51" t="str">
        <f>VLOOKUP(F1181,'[1]Данные план (Задание 3)'!$I$5:$J$1297,2,FALSE)</f>
        <v>США</v>
      </c>
    </row>
    <row r="1182" spans="1:8" x14ac:dyDescent="0.3">
      <c r="A1182" s="99" t="s">
        <v>18</v>
      </c>
      <c r="B1182" s="117">
        <v>44256</v>
      </c>
      <c r="C1182" s="97">
        <v>44277</v>
      </c>
      <c r="D1182" s="58" t="s">
        <v>48</v>
      </c>
      <c r="E1182" s="58" t="s">
        <v>80</v>
      </c>
      <c r="F1182" s="51" t="s">
        <v>91</v>
      </c>
      <c r="G1182" s="51">
        <v>41</v>
      </c>
      <c r="H1182" s="51" t="str">
        <f>VLOOKUP(F1182,'[1]Данные план (Задание 3)'!$I$5:$J$1297,2,FALSE)</f>
        <v>США</v>
      </c>
    </row>
    <row r="1183" spans="1:8" x14ac:dyDescent="0.3">
      <c r="A1183" s="99" t="s">
        <v>18</v>
      </c>
      <c r="B1183" s="117">
        <v>44256</v>
      </c>
      <c r="C1183" s="97">
        <v>44277</v>
      </c>
      <c r="D1183" s="58" t="s">
        <v>110</v>
      </c>
      <c r="E1183" s="58" t="s">
        <v>70</v>
      </c>
      <c r="F1183" s="51" t="s">
        <v>76</v>
      </c>
      <c r="G1183" s="51">
        <v>198</v>
      </c>
      <c r="H1183" s="51" t="str">
        <f>VLOOKUP(F1183,'[1]Данные план (Задание 3)'!$I$5:$J$1297,2,FALSE)</f>
        <v>Россия</v>
      </c>
    </row>
    <row r="1184" spans="1:8" x14ac:dyDescent="0.3">
      <c r="A1184" s="99" t="s">
        <v>18</v>
      </c>
      <c r="B1184" s="117">
        <v>44256</v>
      </c>
      <c r="C1184" s="97">
        <v>44278</v>
      </c>
      <c r="D1184" s="58" t="s">
        <v>107</v>
      </c>
      <c r="E1184" s="58" t="s">
        <v>80</v>
      </c>
      <c r="F1184" s="51" t="s">
        <v>90</v>
      </c>
      <c r="G1184" s="51">
        <v>62</v>
      </c>
      <c r="H1184" s="51" t="str">
        <f>VLOOKUP(F1184,'[1]Данные план (Задание 3)'!$I$5:$J$1297,2,FALSE)</f>
        <v>США</v>
      </c>
    </row>
    <row r="1185" spans="1:8" x14ac:dyDescent="0.3">
      <c r="A1185" s="99" t="s">
        <v>18</v>
      </c>
      <c r="B1185" s="117">
        <v>44256</v>
      </c>
      <c r="C1185" s="97">
        <v>44278</v>
      </c>
      <c r="D1185" s="58" t="s">
        <v>108</v>
      </c>
      <c r="E1185" s="58" t="s">
        <v>95</v>
      </c>
      <c r="F1185" s="51" t="s">
        <v>98</v>
      </c>
      <c r="G1185" s="51">
        <v>81</v>
      </c>
      <c r="H1185" s="51" t="str">
        <f>VLOOKUP(F1185,'[1]Данные план (Задание 3)'!$I$5:$J$1297,2,FALSE)</f>
        <v>Голландия</v>
      </c>
    </row>
    <row r="1186" spans="1:8" x14ac:dyDescent="0.3">
      <c r="A1186" s="99" t="s">
        <v>18</v>
      </c>
      <c r="B1186" s="117">
        <v>44256</v>
      </c>
      <c r="C1186" s="97">
        <v>44278</v>
      </c>
      <c r="D1186" s="58" t="s">
        <v>107</v>
      </c>
      <c r="E1186" s="58" t="s">
        <v>80</v>
      </c>
      <c r="F1186" s="51" t="s">
        <v>92</v>
      </c>
      <c r="G1186" s="51">
        <v>44</v>
      </c>
      <c r="H1186" s="51" t="str">
        <f>VLOOKUP(F1186,'[1]Данные план (Задание 3)'!$I$5:$J$1297,2,FALSE)</f>
        <v>США</v>
      </c>
    </row>
    <row r="1187" spans="1:8" x14ac:dyDescent="0.3">
      <c r="A1187" s="99" t="s">
        <v>18</v>
      </c>
      <c r="B1187" s="117">
        <v>44256</v>
      </c>
      <c r="C1187" s="97">
        <v>44278</v>
      </c>
      <c r="D1187" s="58" t="s">
        <v>107</v>
      </c>
      <c r="E1187" s="58" t="s">
        <v>70</v>
      </c>
      <c r="F1187" s="51" t="s">
        <v>72</v>
      </c>
      <c r="G1187" s="51">
        <v>29</v>
      </c>
      <c r="H1187" s="51" t="str">
        <f>VLOOKUP(F1187,'[1]Данные план (Задание 3)'!$I$5:$J$1297,2,FALSE)</f>
        <v>Франция</v>
      </c>
    </row>
    <row r="1188" spans="1:8" x14ac:dyDescent="0.3">
      <c r="A1188" s="99" t="s">
        <v>18</v>
      </c>
      <c r="B1188" s="117">
        <v>44256</v>
      </c>
      <c r="C1188" s="97">
        <v>44278</v>
      </c>
      <c r="D1188" s="58" t="s">
        <v>107</v>
      </c>
      <c r="E1188" s="58" t="s">
        <v>95</v>
      </c>
      <c r="F1188" s="51" t="s">
        <v>96</v>
      </c>
      <c r="G1188" s="51">
        <v>129</v>
      </c>
      <c r="H1188" s="51" t="str">
        <f>VLOOKUP(F1188,'[1]Данные план (Задание 3)'!$I$5:$J$1297,2,FALSE)</f>
        <v>Голландия</v>
      </c>
    </row>
    <row r="1189" spans="1:8" x14ac:dyDescent="0.3">
      <c r="A1189" s="99" t="s">
        <v>18</v>
      </c>
      <c r="B1189" s="117">
        <v>44256</v>
      </c>
      <c r="C1189" s="97">
        <v>44278</v>
      </c>
      <c r="D1189" s="58" t="s">
        <v>108</v>
      </c>
      <c r="E1189" s="58" t="s">
        <v>70</v>
      </c>
      <c r="F1189" s="51" t="s">
        <v>54</v>
      </c>
      <c r="G1189" s="51">
        <v>30</v>
      </c>
      <c r="H1189" s="51" t="str">
        <f>VLOOKUP(F1189,'[1]Данные план (Задание 3)'!$I$5:$J$1297,2,FALSE)</f>
        <v>Армения</v>
      </c>
    </row>
    <row r="1190" spans="1:8" x14ac:dyDescent="0.3">
      <c r="A1190" s="99" t="s">
        <v>18</v>
      </c>
      <c r="B1190" s="117">
        <v>44256</v>
      </c>
      <c r="C1190" s="97">
        <v>44278</v>
      </c>
      <c r="D1190" s="58" t="s">
        <v>107</v>
      </c>
      <c r="E1190" s="58" t="s">
        <v>70</v>
      </c>
      <c r="F1190" s="51" t="s">
        <v>58</v>
      </c>
      <c r="G1190" s="51">
        <v>12</v>
      </c>
      <c r="H1190" s="51" t="str">
        <f>VLOOKUP(F1190,'[1]Данные план (Задание 3)'!$I$5:$J$1297,2,FALSE)</f>
        <v>Армения</v>
      </c>
    </row>
    <row r="1191" spans="1:8" x14ac:dyDescent="0.3">
      <c r="A1191" s="99" t="s">
        <v>18</v>
      </c>
      <c r="B1191" s="117">
        <v>44256</v>
      </c>
      <c r="C1191" s="97">
        <v>44278</v>
      </c>
      <c r="D1191" s="58" t="s">
        <v>108</v>
      </c>
      <c r="E1191" s="58" t="s">
        <v>49</v>
      </c>
      <c r="F1191" s="51" t="s">
        <v>68</v>
      </c>
      <c r="G1191" s="51">
        <v>122</v>
      </c>
      <c r="H1191" s="51" t="str">
        <f>VLOOKUP(F1191,'[1]Данные план (Задание 3)'!$I$5:$J$1297,2,FALSE)</f>
        <v>Украина</v>
      </c>
    </row>
    <row r="1192" spans="1:8" x14ac:dyDescent="0.3">
      <c r="A1192" s="99" t="s">
        <v>18</v>
      </c>
      <c r="B1192" s="117">
        <v>44256</v>
      </c>
      <c r="C1192" s="97">
        <v>44278</v>
      </c>
      <c r="D1192" s="58" t="s">
        <v>110</v>
      </c>
      <c r="E1192" s="58" t="s">
        <v>70</v>
      </c>
      <c r="F1192" s="51" t="s">
        <v>58</v>
      </c>
      <c r="G1192" s="51">
        <v>110</v>
      </c>
      <c r="H1192" s="51" t="str">
        <f>VLOOKUP(F1192,'[1]Данные план (Задание 3)'!$I$5:$J$1297,2,FALSE)</f>
        <v>Армения</v>
      </c>
    </row>
    <row r="1193" spans="1:8" x14ac:dyDescent="0.3">
      <c r="A1193" s="99" t="s">
        <v>18</v>
      </c>
      <c r="B1193" s="117">
        <v>44256</v>
      </c>
      <c r="C1193" s="97">
        <v>44278</v>
      </c>
      <c r="D1193" s="58" t="s">
        <v>48</v>
      </c>
      <c r="E1193" s="58" t="s">
        <v>70</v>
      </c>
      <c r="F1193" s="51" t="s">
        <v>74</v>
      </c>
      <c r="G1193" s="51">
        <v>72</v>
      </c>
      <c r="H1193" s="51" t="str">
        <f>VLOOKUP(F1193,'[1]Данные план (Задание 3)'!$I$5:$J$1297,2,FALSE)</f>
        <v>Франция</v>
      </c>
    </row>
    <row r="1194" spans="1:8" x14ac:dyDescent="0.3">
      <c r="A1194" s="99" t="s">
        <v>18</v>
      </c>
      <c r="B1194" s="117">
        <v>44256</v>
      </c>
      <c r="C1194" s="97">
        <v>44278</v>
      </c>
      <c r="D1194" s="58" t="s">
        <v>108</v>
      </c>
      <c r="E1194" s="58" t="s">
        <v>49</v>
      </c>
      <c r="F1194" s="51" t="s">
        <v>69</v>
      </c>
      <c r="G1194" s="51">
        <v>7</v>
      </c>
      <c r="H1194" s="51" t="str">
        <f>VLOOKUP(F1194,'[1]Данные план (Задание 3)'!$I$5:$J$1297,2,FALSE)</f>
        <v>Украина</v>
      </c>
    </row>
    <row r="1195" spans="1:8" x14ac:dyDescent="0.3">
      <c r="A1195" s="99" t="s">
        <v>18</v>
      </c>
      <c r="B1195" s="117">
        <v>44256</v>
      </c>
      <c r="C1195" s="97">
        <v>44278</v>
      </c>
      <c r="D1195" s="58" t="s">
        <v>48</v>
      </c>
      <c r="E1195" s="58" t="s">
        <v>70</v>
      </c>
      <c r="F1195" s="51" t="s">
        <v>58</v>
      </c>
      <c r="G1195" s="51">
        <v>172</v>
      </c>
      <c r="H1195" s="51" t="str">
        <f>VLOOKUP(F1195,'[1]Данные план (Задание 3)'!$I$5:$J$1297,2,FALSE)</f>
        <v>Армения</v>
      </c>
    </row>
    <row r="1196" spans="1:8" x14ac:dyDescent="0.3">
      <c r="A1196" s="99" t="s">
        <v>18</v>
      </c>
      <c r="B1196" s="117">
        <v>44256</v>
      </c>
      <c r="C1196" s="97">
        <v>44278</v>
      </c>
      <c r="D1196" s="58" t="s">
        <v>48</v>
      </c>
      <c r="E1196" s="58" t="s">
        <v>80</v>
      </c>
      <c r="F1196" s="51" t="s">
        <v>93</v>
      </c>
      <c r="G1196" s="51">
        <v>88</v>
      </c>
      <c r="H1196" s="51" t="str">
        <f>VLOOKUP(F1196,'[1]Данные план (Задание 3)'!$I$5:$J$1297,2,FALSE)</f>
        <v>США</v>
      </c>
    </row>
    <row r="1197" spans="1:8" x14ac:dyDescent="0.3">
      <c r="A1197" s="99" t="s">
        <v>18</v>
      </c>
      <c r="B1197" s="117">
        <v>44256</v>
      </c>
      <c r="C1197" s="97">
        <v>44278</v>
      </c>
      <c r="D1197" s="58" t="s">
        <v>108</v>
      </c>
      <c r="E1197" s="58" t="s">
        <v>80</v>
      </c>
      <c r="F1197" s="51" t="s">
        <v>93</v>
      </c>
      <c r="G1197" s="51">
        <v>115</v>
      </c>
      <c r="H1197" s="51" t="str">
        <f>VLOOKUP(F1197,'[1]Данные план (Задание 3)'!$I$5:$J$1297,2,FALSE)</f>
        <v>США</v>
      </c>
    </row>
    <row r="1198" spans="1:8" x14ac:dyDescent="0.3">
      <c r="A1198" s="99" t="s">
        <v>18</v>
      </c>
      <c r="B1198" s="117">
        <v>44256</v>
      </c>
      <c r="C1198" s="97">
        <v>44278</v>
      </c>
      <c r="D1198" s="58" t="s">
        <v>110</v>
      </c>
      <c r="E1198" s="58" t="s">
        <v>49</v>
      </c>
      <c r="F1198" s="51" t="s">
        <v>61</v>
      </c>
      <c r="G1198" s="51">
        <v>168</v>
      </c>
      <c r="H1198" s="51" t="str">
        <f>VLOOKUP(F1198,'[1]Данные план (Задание 3)'!$I$5:$J$1297,2,FALSE)</f>
        <v>Россия</v>
      </c>
    </row>
    <row r="1199" spans="1:8" x14ac:dyDescent="0.3">
      <c r="A1199" s="99" t="s">
        <v>18</v>
      </c>
      <c r="B1199" s="117">
        <v>44256</v>
      </c>
      <c r="C1199" s="97">
        <v>44278</v>
      </c>
      <c r="D1199" s="58" t="s">
        <v>110</v>
      </c>
      <c r="E1199" s="58" t="s">
        <v>95</v>
      </c>
      <c r="F1199" s="51" t="s">
        <v>104</v>
      </c>
      <c r="G1199" s="51">
        <v>177</v>
      </c>
      <c r="H1199" s="51" t="str">
        <f>VLOOKUP(F1199,'[1]Данные план (Задание 3)'!$I$5:$J$1297,2,FALSE)</f>
        <v>Италия</v>
      </c>
    </row>
    <row r="1200" spans="1:8" x14ac:dyDescent="0.3">
      <c r="A1200" s="99" t="s">
        <v>18</v>
      </c>
      <c r="B1200" s="117">
        <v>44256</v>
      </c>
      <c r="C1200" s="97">
        <v>44278</v>
      </c>
      <c r="D1200" s="58" t="s">
        <v>110</v>
      </c>
      <c r="E1200" s="58" t="s">
        <v>80</v>
      </c>
      <c r="F1200" s="51" t="s">
        <v>81</v>
      </c>
      <c r="G1200" s="51">
        <v>177</v>
      </c>
      <c r="H1200" s="51" t="str">
        <f>VLOOKUP(F1200,'[1]Данные план (Задание 3)'!$I$5:$J$1297,2,FALSE)</f>
        <v>Шотландия</v>
      </c>
    </row>
    <row r="1201" spans="1:8" x14ac:dyDescent="0.3">
      <c r="A1201" s="99" t="s">
        <v>18</v>
      </c>
      <c r="B1201" s="117">
        <v>44256</v>
      </c>
      <c r="C1201" s="97">
        <v>44278</v>
      </c>
      <c r="D1201" s="58" t="s">
        <v>110</v>
      </c>
      <c r="E1201" s="58" t="s">
        <v>80</v>
      </c>
      <c r="F1201" s="51" t="s">
        <v>91</v>
      </c>
      <c r="G1201" s="51">
        <v>129</v>
      </c>
      <c r="H1201" s="51" t="str">
        <f>VLOOKUP(F1201,'[1]Данные план (Задание 3)'!$I$5:$J$1297,2,FALSE)</f>
        <v>США</v>
      </c>
    </row>
    <row r="1202" spans="1:8" x14ac:dyDescent="0.3">
      <c r="A1202" s="99" t="s">
        <v>18</v>
      </c>
      <c r="B1202" s="117">
        <v>44256</v>
      </c>
      <c r="C1202" s="97">
        <v>44278</v>
      </c>
      <c r="D1202" s="58" t="s">
        <v>108</v>
      </c>
      <c r="E1202" s="58" t="s">
        <v>49</v>
      </c>
      <c r="F1202" s="51" t="s">
        <v>55</v>
      </c>
      <c r="G1202" s="51">
        <v>114</v>
      </c>
      <c r="H1202" s="51" t="str">
        <f>VLOOKUP(F1202,'[1]Данные план (Задание 3)'!$I$5:$J$1297,2,FALSE)</f>
        <v>Россия</v>
      </c>
    </row>
    <row r="1203" spans="1:8" x14ac:dyDescent="0.3">
      <c r="A1203" s="99" t="s">
        <v>18</v>
      </c>
      <c r="B1203" s="117">
        <v>44256</v>
      </c>
      <c r="C1203" s="97">
        <v>44278</v>
      </c>
      <c r="D1203" s="58" t="s">
        <v>110</v>
      </c>
      <c r="E1203" s="58" t="s">
        <v>80</v>
      </c>
      <c r="F1203" s="51" t="s">
        <v>90</v>
      </c>
      <c r="G1203" s="51">
        <v>74</v>
      </c>
      <c r="H1203" s="51" t="str">
        <f>VLOOKUP(F1203,'[1]Данные план (Задание 3)'!$I$5:$J$1297,2,FALSE)</f>
        <v>США</v>
      </c>
    </row>
    <row r="1204" spans="1:8" x14ac:dyDescent="0.3">
      <c r="A1204" s="99" t="s">
        <v>18</v>
      </c>
      <c r="B1204" s="117">
        <v>44256</v>
      </c>
      <c r="C1204" s="97">
        <v>44278</v>
      </c>
      <c r="D1204" s="58" t="s">
        <v>107</v>
      </c>
      <c r="E1204" s="58" t="s">
        <v>95</v>
      </c>
      <c r="F1204" s="51" t="s">
        <v>100</v>
      </c>
      <c r="G1204" s="51">
        <v>183</v>
      </c>
      <c r="H1204" s="51" t="str">
        <f>VLOOKUP(F1204,'[1]Данные план (Задание 3)'!$I$5:$J$1297,2,FALSE)</f>
        <v>Голландия</v>
      </c>
    </row>
    <row r="1205" spans="1:8" x14ac:dyDescent="0.3">
      <c r="A1205" s="99" t="s">
        <v>18</v>
      </c>
      <c r="B1205" s="117">
        <v>44256</v>
      </c>
      <c r="C1205" s="97">
        <v>44278</v>
      </c>
      <c r="D1205" s="58" t="s">
        <v>107</v>
      </c>
      <c r="E1205" s="58" t="s">
        <v>70</v>
      </c>
      <c r="F1205" s="51" t="s">
        <v>62</v>
      </c>
      <c r="G1205" s="51">
        <v>104</v>
      </c>
      <c r="H1205" s="51" t="str">
        <f>VLOOKUP(F1205,'[1]Данные план (Задание 3)'!$I$5:$J$1297,2,FALSE)</f>
        <v>Армения</v>
      </c>
    </row>
    <row r="1206" spans="1:8" x14ac:dyDescent="0.3">
      <c r="A1206" s="99" t="s">
        <v>18</v>
      </c>
      <c r="B1206" s="117">
        <v>44256</v>
      </c>
      <c r="C1206" s="97">
        <v>44279</v>
      </c>
      <c r="D1206" s="58" t="s">
        <v>108</v>
      </c>
      <c r="E1206" s="58" t="s">
        <v>70</v>
      </c>
      <c r="F1206" s="51" t="s">
        <v>73</v>
      </c>
      <c r="G1206" s="51">
        <v>166</v>
      </c>
      <c r="H1206" s="51" t="str">
        <f>VLOOKUP(F1206,'[1]Данные план (Задание 3)'!$I$5:$J$1297,2,FALSE)</f>
        <v>Франция</v>
      </c>
    </row>
    <row r="1207" spans="1:8" x14ac:dyDescent="0.3">
      <c r="A1207" s="99" t="s">
        <v>18</v>
      </c>
      <c r="B1207" s="117">
        <v>44256</v>
      </c>
      <c r="C1207" s="97">
        <v>44279</v>
      </c>
      <c r="D1207" s="58" t="s">
        <v>108</v>
      </c>
      <c r="E1207" s="58" t="s">
        <v>95</v>
      </c>
      <c r="F1207" s="51" t="s">
        <v>102</v>
      </c>
      <c r="G1207" s="51">
        <v>106</v>
      </c>
      <c r="H1207" s="51" t="str">
        <f>VLOOKUP(F1207,'[1]Данные план (Задание 3)'!$I$5:$J$1297,2,FALSE)</f>
        <v>Великобритания</v>
      </c>
    </row>
    <row r="1208" spans="1:8" x14ac:dyDescent="0.3">
      <c r="A1208" s="99" t="s">
        <v>18</v>
      </c>
      <c r="B1208" s="117">
        <v>44256</v>
      </c>
      <c r="C1208" s="97">
        <v>44279</v>
      </c>
      <c r="D1208" s="58" t="s">
        <v>107</v>
      </c>
      <c r="E1208" s="58" t="s">
        <v>95</v>
      </c>
      <c r="F1208" s="51" t="s">
        <v>103</v>
      </c>
      <c r="G1208" s="51">
        <v>43</v>
      </c>
      <c r="H1208" s="51" t="str">
        <f>VLOOKUP(F1208,'[1]Данные план (Задание 3)'!$I$5:$J$1297,2,FALSE)</f>
        <v>Италия</v>
      </c>
    </row>
    <row r="1209" spans="1:8" x14ac:dyDescent="0.3">
      <c r="A1209" s="99" t="s">
        <v>18</v>
      </c>
      <c r="B1209" s="117">
        <v>44256</v>
      </c>
      <c r="C1209" s="97">
        <v>44279</v>
      </c>
      <c r="D1209" s="58" t="s">
        <v>110</v>
      </c>
      <c r="E1209" s="58" t="s">
        <v>80</v>
      </c>
      <c r="F1209" s="51" t="s">
        <v>87</v>
      </c>
      <c r="G1209" s="51">
        <v>140</v>
      </c>
      <c r="H1209" s="51" t="str">
        <f>VLOOKUP(F1209,'[1]Данные план (Задание 3)'!$I$5:$J$1297,2,FALSE)</f>
        <v>Ирландия</v>
      </c>
    </row>
    <row r="1210" spans="1:8" x14ac:dyDescent="0.3">
      <c r="A1210" s="99" t="s">
        <v>18</v>
      </c>
      <c r="B1210" s="117">
        <v>44256</v>
      </c>
      <c r="C1210" s="97">
        <v>44279</v>
      </c>
      <c r="D1210" s="58" t="s">
        <v>108</v>
      </c>
      <c r="E1210" s="58" t="s">
        <v>80</v>
      </c>
      <c r="F1210" s="51" t="s">
        <v>81</v>
      </c>
      <c r="G1210" s="51">
        <v>88</v>
      </c>
      <c r="H1210" s="51" t="str">
        <f>VLOOKUP(F1210,'[1]Данные план (Задание 3)'!$I$5:$J$1297,2,FALSE)</f>
        <v>Шотландия</v>
      </c>
    </row>
    <row r="1211" spans="1:8" x14ac:dyDescent="0.3">
      <c r="A1211" s="99" t="s">
        <v>18</v>
      </c>
      <c r="B1211" s="117">
        <v>44256</v>
      </c>
      <c r="C1211" s="97">
        <v>44279</v>
      </c>
      <c r="D1211" s="58" t="s">
        <v>107</v>
      </c>
      <c r="E1211" s="58" t="s">
        <v>70</v>
      </c>
      <c r="F1211" s="51" t="s">
        <v>62</v>
      </c>
      <c r="G1211" s="51">
        <v>88</v>
      </c>
      <c r="H1211" s="51" t="str">
        <f>VLOOKUP(F1211,'[1]Данные план (Задание 3)'!$I$5:$J$1297,2,FALSE)</f>
        <v>Армения</v>
      </c>
    </row>
    <row r="1212" spans="1:8" x14ac:dyDescent="0.3">
      <c r="A1212" s="99" t="s">
        <v>18</v>
      </c>
      <c r="B1212" s="117">
        <v>44256</v>
      </c>
      <c r="C1212" s="97">
        <v>44279</v>
      </c>
      <c r="D1212" s="58" t="s">
        <v>48</v>
      </c>
      <c r="E1212" s="58" t="s">
        <v>49</v>
      </c>
      <c r="F1212" s="51" t="s">
        <v>61</v>
      </c>
      <c r="G1212" s="51">
        <v>130</v>
      </c>
      <c r="H1212" s="51" t="str">
        <f>VLOOKUP(F1212,'[1]Данные план (Задание 3)'!$I$5:$J$1297,2,FALSE)</f>
        <v>Россия</v>
      </c>
    </row>
    <row r="1213" spans="1:8" x14ac:dyDescent="0.3">
      <c r="A1213" s="99" t="s">
        <v>18</v>
      </c>
      <c r="B1213" s="117">
        <v>44256</v>
      </c>
      <c r="C1213" s="97">
        <v>44279</v>
      </c>
      <c r="D1213" s="58" t="s">
        <v>108</v>
      </c>
      <c r="E1213" s="58" t="s">
        <v>95</v>
      </c>
      <c r="F1213" s="51" t="s">
        <v>98</v>
      </c>
      <c r="G1213" s="51">
        <v>123</v>
      </c>
      <c r="H1213" s="51" t="str">
        <f>VLOOKUP(F1213,'[1]Данные план (Задание 3)'!$I$5:$J$1297,2,FALSE)</f>
        <v>Голландия</v>
      </c>
    </row>
    <row r="1214" spans="1:8" x14ac:dyDescent="0.3">
      <c r="A1214" s="99" t="s">
        <v>18</v>
      </c>
      <c r="B1214" s="117">
        <v>44256</v>
      </c>
      <c r="C1214" s="97">
        <v>44279</v>
      </c>
      <c r="D1214" s="58" t="s">
        <v>110</v>
      </c>
      <c r="E1214" s="58" t="s">
        <v>80</v>
      </c>
      <c r="F1214" s="51" t="s">
        <v>86</v>
      </c>
      <c r="G1214" s="51">
        <v>167</v>
      </c>
      <c r="H1214" s="51" t="str">
        <f>VLOOKUP(F1214,'[1]Данные план (Задание 3)'!$I$5:$J$1297,2,FALSE)</f>
        <v>Ирландия</v>
      </c>
    </row>
    <row r="1215" spans="1:8" x14ac:dyDescent="0.3">
      <c r="A1215" s="99" t="s">
        <v>18</v>
      </c>
      <c r="B1215" s="117">
        <v>44256</v>
      </c>
      <c r="C1215" s="97">
        <v>44279</v>
      </c>
      <c r="D1215" s="58" t="s">
        <v>110</v>
      </c>
      <c r="E1215" s="58" t="s">
        <v>70</v>
      </c>
      <c r="F1215" s="51" t="s">
        <v>60</v>
      </c>
      <c r="G1215" s="51">
        <v>151</v>
      </c>
      <c r="H1215" s="51" t="str">
        <f>VLOOKUP(F1215,'[1]Данные план (Задание 3)'!$I$5:$J$1297,2,FALSE)</f>
        <v>Армения</v>
      </c>
    </row>
    <row r="1216" spans="1:8" x14ac:dyDescent="0.3">
      <c r="A1216" s="99" t="s">
        <v>18</v>
      </c>
      <c r="B1216" s="117">
        <v>44256</v>
      </c>
      <c r="C1216" s="97">
        <v>44279</v>
      </c>
      <c r="D1216" s="58" t="s">
        <v>108</v>
      </c>
      <c r="E1216" s="58" t="s">
        <v>80</v>
      </c>
      <c r="F1216" s="51" t="s">
        <v>92</v>
      </c>
      <c r="G1216" s="51">
        <v>10</v>
      </c>
      <c r="H1216" s="51" t="str">
        <f>VLOOKUP(F1216,'[1]Данные план (Задание 3)'!$I$5:$J$1297,2,FALSE)</f>
        <v>США</v>
      </c>
    </row>
    <row r="1217" spans="1:8" x14ac:dyDescent="0.3">
      <c r="A1217" s="99" t="s">
        <v>18</v>
      </c>
      <c r="B1217" s="117">
        <v>44256</v>
      </c>
      <c r="C1217" s="97">
        <v>44279</v>
      </c>
      <c r="D1217" s="58" t="s">
        <v>48</v>
      </c>
      <c r="E1217" s="58" t="s">
        <v>80</v>
      </c>
      <c r="F1217" s="51" t="s">
        <v>87</v>
      </c>
      <c r="G1217" s="51">
        <v>117</v>
      </c>
      <c r="H1217" s="51" t="str">
        <f>VLOOKUP(F1217,'[1]Данные план (Задание 3)'!$I$5:$J$1297,2,FALSE)</f>
        <v>Ирландия</v>
      </c>
    </row>
    <row r="1218" spans="1:8" x14ac:dyDescent="0.3">
      <c r="A1218" s="99" t="s">
        <v>18</v>
      </c>
      <c r="B1218" s="117">
        <v>44256</v>
      </c>
      <c r="C1218" s="97">
        <v>44279</v>
      </c>
      <c r="D1218" s="58" t="s">
        <v>48</v>
      </c>
      <c r="E1218" s="58" t="s">
        <v>80</v>
      </c>
      <c r="F1218" s="51" t="s">
        <v>81</v>
      </c>
      <c r="G1218" s="51">
        <v>49</v>
      </c>
      <c r="H1218" s="51" t="str">
        <f>VLOOKUP(F1218,'[1]Данные план (Задание 3)'!$I$5:$J$1297,2,FALSE)</f>
        <v>Шотландия</v>
      </c>
    </row>
    <row r="1219" spans="1:8" x14ac:dyDescent="0.3">
      <c r="A1219" s="99" t="s">
        <v>18</v>
      </c>
      <c r="B1219" s="117">
        <v>44256</v>
      </c>
      <c r="C1219" s="97">
        <v>44279</v>
      </c>
      <c r="D1219" s="58" t="s">
        <v>107</v>
      </c>
      <c r="E1219" s="58" t="s">
        <v>95</v>
      </c>
      <c r="F1219" s="51" t="s">
        <v>96</v>
      </c>
      <c r="G1219" s="51">
        <v>128</v>
      </c>
      <c r="H1219" s="51" t="str">
        <f>VLOOKUP(F1219,'[1]Данные план (Задание 3)'!$I$5:$J$1297,2,FALSE)</f>
        <v>Голландия</v>
      </c>
    </row>
    <row r="1220" spans="1:8" x14ac:dyDescent="0.3">
      <c r="A1220" s="99" t="s">
        <v>18</v>
      </c>
      <c r="B1220" s="117">
        <v>44256</v>
      </c>
      <c r="C1220" s="97">
        <v>44279</v>
      </c>
      <c r="D1220" s="58" t="s">
        <v>48</v>
      </c>
      <c r="E1220" s="58" t="s">
        <v>49</v>
      </c>
      <c r="F1220" s="51" t="s">
        <v>153</v>
      </c>
      <c r="G1220" s="51">
        <v>77</v>
      </c>
      <c r="H1220" s="51" t="str">
        <f>VLOOKUP(F1220,'[1]Данные план (Задание 3)'!$I$5:$J$1297,2,FALSE)</f>
        <v>Швеция</v>
      </c>
    </row>
    <row r="1221" spans="1:8" x14ac:dyDescent="0.3">
      <c r="A1221" s="99" t="s">
        <v>18</v>
      </c>
      <c r="B1221" s="117">
        <v>44256</v>
      </c>
      <c r="C1221" s="97">
        <v>44280</v>
      </c>
      <c r="D1221" s="58" t="s">
        <v>108</v>
      </c>
      <c r="E1221" s="58" t="s">
        <v>70</v>
      </c>
      <c r="F1221" s="51" t="s">
        <v>54</v>
      </c>
      <c r="G1221" s="51">
        <v>83</v>
      </c>
      <c r="H1221" s="51" t="str">
        <f>VLOOKUP(F1221,'[1]Данные план (Задание 3)'!$I$5:$J$1297,2,FALSE)</f>
        <v>Армения</v>
      </c>
    </row>
    <row r="1222" spans="1:8" x14ac:dyDescent="0.3">
      <c r="A1222" s="99" t="s">
        <v>18</v>
      </c>
      <c r="B1222" s="117">
        <v>44256</v>
      </c>
      <c r="C1222" s="97">
        <v>44280</v>
      </c>
      <c r="D1222" s="58" t="s">
        <v>107</v>
      </c>
      <c r="E1222" s="58" t="s">
        <v>70</v>
      </c>
      <c r="F1222" s="51" t="s">
        <v>56</v>
      </c>
      <c r="G1222" s="51">
        <v>151</v>
      </c>
      <c r="H1222" s="51" t="str">
        <f>VLOOKUP(F1222,'[1]Данные план (Задание 3)'!$I$5:$J$1297,2,FALSE)</f>
        <v>Армения</v>
      </c>
    </row>
    <row r="1223" spans="1:8" x14ac:dyDescent="0.3">
      <c r="A1223" s="99" t="s">
        <v>18</v>
      </c>
      <c r="B1223" s="117">
        <v>44256</v>
      </c>
      <c r="C1223" s="97">
        <v>44280</v>
      </c>
      <c r="D1223" s="58" t="s">
        <v>108</v>
      </c>
      <c r="E1223" s="58" t="s">
        <v>70</v>
      </c>
      <c r="F1223" s="51" t="s">
        <v>71</v>
      </c>
      <c r="G1223" s="51">
        <v>20</v>
      </c>
      <c r="H1223" s="51" t="str">
        <f>VLOOKUP(F1223,'[1]Данные план (Задание 3)'!$I$5:$J$1297,2,FALSE)</f>
        <v>Франция</v>
      </c>
    </row>
    <row r="1224" spans="1:8" x14ac:dyDescent="0.3">
      <c r="A1224" s="99" t="s">
        <v>18</v>
      </c>
      <c r="B1224" s="117">
        <v>44256</v>
      </c>
      <c r="C1224" s="97">
        <v>44280</v>
      </c>
      <c r="D1224" s="58" t="s">
        <v>108</v>
      </c>
      <c r="E1224" s="58" t="s">
        <v>95</v>
      </c>
      <c r="F1224" s="51" t="s">
        <v>102</v>
      </c>
      <c r="G1224" s="51">
        <v>11</v>
      </c>
      <c r="H1224" s="51" t="str">
        <f>VLOOKUP(F1224,'[1]Данные план (Задание 3)'!$I$5:$J$1297,2,FALSE)</f>
        <v>Великобритания</v>
      </c>
    </row>
    <row r="1225" spans="1:8" x14ac:dyDescent="0.3">
      <c r="A1225" s="99" t="s">
        <v>18</v>
      </c>
      <c r="B1225" s="117">
        <v>44256</v>
      </c>
      <c r="C1225" s="97">
        <v>44280</v>
      </c>
      <c r="D1225" s="58" t="s">
        <v>48</v>
      </c>
      <c r="E1225" s="58" t="s">
        <v>80</v>
      </c>
      <c r="F1225" s="51" t="s">
        <v>82</v>
      </c>
      <c r="G1225" s="51">
        <v>71</v>
      </c>
      <c r="H1225" s="51" t="str">
        <f>VLOOKUP(F1225,'[1]Данные план (Задание 3)'!$I$5:$J$1297,2,FALSE)</f>
        <v>Шотландия</v>
      </c>
    </row>
    <row r="1226" spans="1:8" x14ac:dyDescent="0.3">
      <c r="A1226" s="99" t="s">
        <v>18</v>
      </c>
      <c r="B1226" s="117">
        <v>44256</v>
      </c>
      <c r="C1226" s="97">
        <v>44280</v>
      </c>
      <c r="D1226" s="58" t="s">
        <v>107</v>
      </c>
      <c r="E1226" s="58" t="s">
        <v>70</v>
      </c>
      <c r="F1226" s="51" t="s">
        <v>74</v>
      </c>
      <c r="G1226" s="51">
        <v>188</v>
      </c>
      <c r="H1226" s="51" t="str">
        <f>VLOOKUP(F1226,'[1]Данные план (Задание 3)'!$I$5:$J$1297,2,FALSE)</f>
        <v>Франция</v>
      </c>
    </row>
    <row r="1227" spans="1:8" x14ac:dyDescent="0.3">
      <c r="A1227" s="99" t="s">
        <v>18</v>
      </c>
      <c r="B1227" s="117">
        <v>44256</v>
      </c>
      <c r="C1227" s="97">
        <v>44280</v>
      </c>
      <c r="D1227" s="58" t="s">
        <v>110</v>
      </c>
      <c r="E1227" s="58" t="s">
        <v>95</v>
      </c>
      <c r="F1227" s="51" t="s">
        <v>100</v>
      </c>
      <c r="G1227" s="51">
        <v>9</v>
      </c>
      <c r="H1227" s="51" t="str">
        <f>VLOOKUP(F1227,'[1]Данные план (Задание 3)'!$I$5:$J$1297,2,FALSE)</f>
        <v>Голландия</v>
      </c>
    </row>
    <row r="1228" spans="1:8" x14ac:dyDescent="0.3">
      <c r="A1228" s="99" t="s">
        <v>18</v>
      </c>
      <c r="B1228" s="117">
        <v>44256</v>
      </c>
      <c r="C1228" s="97">
        <v>44280</v>
      </c>
      <c r="D1228" s="58" t="s">
        <v>110</v>
      </c>
      <c r="E1228" s="58" t="s">
        <v>95</v>
      </c>
      <c r="F1228" s="51" t="s">
        <v>103</v>
      </c>
      <c r="G1228" s="51">
        <v>79</v>
      </c>
      <c r="H1228" s="51" t="str">
        <f>VLOOKUP(F1228,'[1]Данные план (Задание 3)'!$I$5:$J$1297,2,FALSE)</f>
        <v>Италия</v>
      </c>
    </row>
    <row r="1229" spans="1:8" x14ac:dyDescent="0.3">
      <c r="A1229" s="99" t="s">
        <v>18</v>
      </c>
      <c r="B1229" s="117">
        <v>44256</v>
      </c>
      <c r="C1229" s="97">
        <v>44280</v>
      </c>
      <c r="D1229" s="58" t="s">
        <v>48</v>
      </c>
      <c r="E1229" s="58" t="s">
        <v>49</v>
      </c>
      <c r="F1229" s="51" t="s">
        <v>59</v>
      </c>
      <c r="G1229" s="51">
        <v>112</v>
      </c>
      <c r="H1229" s="51" t="str">
        <f>VLOOKUP(F1229,'[1]Данные план (Задание 3)'!$I$5:$J$1297,2,FALSE)</f>
        <v>Россия</v>
      </c>
    </row>
    <row r="1230" spans="1:8" x14ac:dyDescent="0.3">
      <c r="A1230" s="99" t="s">
        <v>18</v>
      </c>
      <c r="B1230" s="117">
        <v>44256</v>
      </c>
      <c r="C1230" s="97">
        <v>44280</v>
      </c>
      <c r="D1230" s="58" t="s">
        <v>108</v>
      </c>
      <c r="E1230" s="58" t="s">
        <v>70</v>
      </c>
      <c r="F1230" s="51" t="s">
        <v>76</v>
      </c>
      <c r="G1230" s="51">
        <v>140</v>
      </c>
      <c r="H1230" s="51" t="str">
        <f>VLOOKUP(F1230,'[1]Данные план (Задание 3)'!$I$5:$J$1297,2,FALSE)</f>
        <v>Россия</v>
      </c>
    </row>
    <row r="1231" spans="1:8" x14ac:dyDescent="0.3">
      <c r="A1231" s="99" t="s">
        <v>18</v>
      </c>
      <c r="B1231" s="117">
        <v>44256</v>
      </c>
      <c r="C1231" s="97">
        <v>44280</v>
      </c>
      <c r="D1231" s="58" t="s">
        <v>108</v>
      </c>
      <c r="E1231" s="58" t="s">
        <v>49</v>
      </c>
      <c r="F1231" s="51" t="s">
        <v>53</v>
      </c>
      <c r="G1231" s="51">
        <v>172</v>
      </c>
      <c r="H1231" s="51" t="str">
        <f>VLOOKUP(F1231,'[1]Данные план (Задание 3)'!$I$5:$J$1297,2,FALSE)</f>
        <v>Россия</v>
      </c>
    </row>
    <row r="1232" spans="1:8" x14ac:dyDescent="0.3">
      <c r="A1232" s="99" t="s">
        <v>18</v>
      </c>
      <c r="B1232" s="117">
        <v>44256</v>
      </c>
      <c r="C1232" s="97">
        <v>44280</v>
      </c>
      <c r="D1232" s="58" t="s">
        <v>110</v>
      </c>
      <c r="E1232" s="58" t="s">
        <v>70</v>
      </c>
      <c r="F1232" s="51" t="s">
        <v>76</v>
      </c>
      <c r="G1232" s="51">
        <v>166</v>
      </c>
      <c r="H1232" s="51" t="str">
        <f>VLOOKUP(F1232,'[1]Данные план (Задание 3)'!$I$5:$J$1297,2,FALSE)</f>
        <v>Россия</v>
      </c>
    </row>
    <row r="1233" spans="1:8" x14ac:dyDescent="0.3">
      <c r="A1233" s="99" t="s">
        <v>18</v>
      </c>
      <c r="B1233" s="117">
        <v>44256</v>
      </c>
      <c r="C1233" s="97">
        <v>44280</v>
      </c>
      <c r="D1233" s="58" t="s">
        <v>107</v>
      </c>
      <c r="E1233" s="58" t="s">
        <v>70</v>
      </c>
      <c r="F1233" s="51" t="s">
        <v>77</v>
      </c>
      <c r="G1233" s="51">
        <v>65</v>
      </c>
      <c r="H1233" s="51" t="str">
        <f>VLOOKUP(F1233,'[1]Данные план (Задание 3)'!$I$5:$J$1297,2,FALSE)</f>
        <v>Россия</v>
      </c>
    </row>
    <row r="1234" spans="1:8" x14ac:dyDescent="0.3">
      <c r="A1234" s="99" t="s">
        <v>18</v>
      </c>
      <c r="B1234" s="117">
        <v>44256</v>
      </c>
      <c r="C1234" s="97">
        <v>44281</v>
      </c>
      <c r="D1234" s="58" t="s">
        <v>107</v>
      </c>
      <c r="E1234" s="58" t="s">
        <v>80</v>
      </c>
      <c r="F1234" s="51" t="s">
        <v>85</v>
      </c>
      <c r="G1234" s="51">
        <v>55</v>
      </c>
      <c r="H1234" s="51" t="str">
        <f>VLOOKUP(F1234,'[1]Данные план (Задание 3)'!$I$5:$J$1297,2,FALSE)</f>
        <v>Ирландия</v>
      </c>
    </row>
    <row r="1235" spans="1:8" x14ac:dyDescent="0.3">
      <c r="A1235" s="99" t="s">
        <v>18</v>
      </c>
      <c r="B1235" s="117">
        <v>44256</v>
      </c>
      <c r="C1235" s="97">
        <v>44281</v>
      </c>
      <c r="D1235" s="58" t="s">
        <v>110</v>
      </c>
      <c r="E1235" s="58" t="s">
        <v>95</v>
      </c>
      <c r="F1235" s="51" t="s">
        <v>104</v>
      </c>
      <c r="G1235" s="51">
        <v>80</v>
      </c>
      <c r="H1235" s="51" t="str">
        <f>VLOOKUP(F1235,'[1]Данные план (Задание 3)'!$I$5:$J$1297,2,FALSE)</f>
        <v>Италия</v>
      </c>
    </row>
    <row r="1236" spans="1:8" x14ac:dyDescent="0.3">
      <c r="A1236" s="99" t="s">
        <v>18</v>
      </c>
      <c r="B1236" s="117">
        <v>44256</v>
      </c>
      <c r="C1236" s="97">
        <v>44281</v>
      </c>
      <c r="D1236" s="58" t="s">
        <v>110</v>
      </c>
      <c r="E1236" s="58" t="s">
        <v>70</v>
      </c>
      <c r="F1236" s="51" t="s">
        <v>74</v>
      </c>
      <c r="G1236" s="51">
        <v>112</v>
      </c>
      <c r="H1236" s="51" t="str">
        <f>VLOOKUP(F1236,'[1]Данные план (Задание 3)'!$I$5:$J$1297,2,FALSE)</f>
        <v>Франция</v>
      </c>
    </row>
    <row r="1237" spans="1:8" x14ac:dyDescent="0.3">
      <c r="A1237" s="99" t="s">
        <v>18</v>
      </c>
      <c r="B1237" s="117">
        <v>44256</v>
      </c>
      <c r="C1237" s="97">
        <v>44281</v>
      </c>
      <c r="D1237" s="58" t="s">
        <v>107</v>
      </c>
      <c r="E1237" s="58" t="s">
        <v>80</v>
      </c>
      <c r="F1237" s="51" t="s">
        <v>93</v>
      </c>
      <c r="G1237" s="51">
        <v>174</v>
      </c>
      <c r="H1237" s="51" t="str">
        <f>VLOOKUP(F1237,'[1]Данные план (Задание 3)'!$I$5:$J$1297,2,FALSE)</f>
        <v>США</v>
      </c>
    </row>
    <row r="1238" spans="1:8" x14ac:dyDescent="0.3">
      <c r="A1238" s="99" t="s">
        <v>18</v>
      </c>
      <c r="B1238" s="117">
        <v>44256</v>
      </c>
      <c r="C1238" s="97">
        <v>44281</v>
      </c>
      <c r="D1238" s="58" t="s">
        <v>108</v>
      </c>
      <c r="E1238" s="58" t="s">
        <v>49</v>
      </c>
      <c r="F1238" s="51" t="s">
        <v>53</v>
      </c>
      <c r="G1238" s="51">
        <v>7</v>
      </c>
      <c r="H1238" s="51" t="str">
        <f>VLOOKUP(F1238,'[1]Данные план (Задание 3)'!$I$5:$J$1297,2,FALSE)</f>
        <v>Россия</v>
      </c>
    </row>
    <row r="1239" spans="1:8" x14ac:dyDescent="0.3">
      <c r="A1239" s="99" t="s">
        <v>18</v>
      </c>
      <c r="B1239" s="117">
        <v>44256</v>
      </c>
      <c r="C1239" s="97">
        <v>44281</v>
      </c>
      <c r="D1239" s="58" t="s">
        <v>107</v>
      </c>
      <c r="E1239" s="58" t="s">
        <v>70</v>
      </c>
      <c r="F1239" s="51" t="s">
        <v>74</v>
      </c>
      <c r="G1239" s="51">
        <v>61</v>
      </c>
      <c r="H1239" s="51" t="str">
        <f>VLOOKUP(F1239,'[1]Данные план (Задание 3)'!$I$5:$J$1297,2,FALSE)</f>
        <v>Франция</v>
      </c>
    </row>
    <row r="1240" spans="1:8" x14ac:dyDescent="0.3">
      <c r="A1240" s="99" t="s">
        <v>18</v>
      </c>
      <c r="B1240" s="117">
        <v>44256</v>
      </c>
      <c r="C1240" s="97">
        <v>44281</v>
      </c>
      <c r="D1240" s="58" t="s">
        <v>110</v>
      </c>
      <c r="E1240" s="58" t="s">
        <v>49</v>
      </c>
      <c r="F1240" s="51" t="s">
        <v>50</v>
      </c>
      <c r="G1240" s="51">
        <v>97</v>
      </c>
      <c r="H1240" s="51" t="str">
        <f>VLOOKUP(F1240,'[1]Данные план (Задание 3)'!$I$5:$J$1297,2,FALSE)</f>
        <v>Россия</v>
      </c>
    </row>
    <row r="1241" spans="1:8" x14ac:dyDescent="0.3">
      <c r="A1241" s="99" t="s">
        <v>18</v>
      </c>
      <c r="B1241" s="117">
        <v>44256</v>
      </c>
      <c r="C1241" s="97">
        <v>44281</v>
      </c>
      <c r="D1241" s="58" t="s">
        <v>108</v>
      </c>
      <c r="E1241" s="58" t="s">
        <v>80</v>
      </c>
      <c r="F1241" s="51" t="s">
        <v>82</v>
      </c>
      <c r="G1241" s="51">
        <v>9</v>
      </c>
      <c r="H1241" s="51" t="str">
        <f>VLOOKUP(F1241,'[1]Данные план (Задание 3)'!$I$5:$J$1297,2,FALSE)</f>
        <v>Шотландия</v>
      </c>
    </row>
    <row r="1242" spans="1:8" x14ac:dyDescent="0.3">
      <c r="A1242" s="99" t="s">
        <v>18</v>
      </c>
      <c r="B1242" s="117">
        <v>44256</v>
      </c>
      <c r="C1242" s="97">
        <v>44281</v>
      </c>
      <c r="D1242" s="58" t="s">
        <v>110</v>
      </c>
      <c r="E1242" s="58" t="s">
        <v>49</v>
      </c>
      <c r="F1242" s="51" t="s">
        <v>57</v>
      </c>
      <c r="G1242" s="51">
        <v>132</v>
      </c>
      <c r="H1242" s="51" t="str">
        <f>VLOOKUP(F1242,'[1]Данные план (Задание 3)'!$I$5:$J$1297,2,FALSE)</f>
        <v>Россия</v>
      </c>
    </row>
    <row r="1243" spans="1:8" x14ac:dyDescent="0.3">
      <c r="A1243" s="99" t="s">
        <v>18</v>
      </c>
      <c r="B1243" s="117">
        <v>44256</v>
      </c>
      <c r="C1243" s="97">
        <v>44281</v>
      </c>
      <c r="D1243" s="58" t="s">
        <v>110</v>
      </c>
      <c r="E1243" s="58" t="s">
        <v>49</v>
      </c>
      <c r="F1243" s="51" t="s">
        <v>66</v>
      </c>
      <c r="G1243" s="51">
        <v>164</v>
      </c>
      <c r="H1243" s="51" t="str">
        <f>VLOOKUP(F1243,'[1]Данные план (Задание 3)'!$I$5:$J$1297,2,FALSE)</f>
        <v>Украина</v>
      </c>
    </row>
    <row r="1244" spans="1:8" x14ac:dyDescent="0.3">
      <c r="A1244" s="99" t="s">
        <v>18</v>
      </c>
      <c r="B1244" s="117">
        <v>44256</v>
      </c>
      <c r="C1244" s="97">
        <v>44281</v>
      </c>
      <c r="D1244" s="58" t="s">
        <v>110</v>
      </c>
      <c r="E1244" s="58" t="s">
        <v>49</v>
      </c>
      <c r="F1244" s="51" t="s">
        <v>68</v>
      </c>
      <c r="G1244" s="51">
        <v>76</v>
      </c>
      <c r="H1244" s="51" t="str">
        <f>VLOOKUP(F1244,'[1]Данные план (Задание 3)'!$I$5:$J$1297,2,FALSE)</f>
        <v>Украина</v>
      </c>
    </row>
    <row r="1245" spans="1:8" x14ac:dyDescent="0.3">
      <c r="A1245" s="99" t="s">
        <v>18</v>
      </c>
      <c r="B1245" s="117">
        <v>44256</v>
      </c>
      <c r="C1245" s="97">
        <v>44281</v>
      </c>
      <c r="D1245" s="58" t="s">
        <v>108</v>
      </c>
      <c r="E1245" s="58" t="s">
        <v>95</v>
      </c>
      <c r="F1245" s="51" t="s">
        <v>106</v>
      </c>
      <c r="G1245" s="51">
        <v>196</v>
      </c>
      <c r="H1245" s="51" t="str">
        <f>VLOOKUP(F1245,'[1]Данные план (Задание 3)'!$I$5:$J$1297,2,FALSE)</f>
        <v>Италия</v>
      </c>
    </row>
    <row r="1246" spans="1:8" x14ac:dyDescent="0.3">
      <c r="A1246" s="99" t="s">
        <v>18</v>
      </c>
      <c r="B1246" s="117">
        <v>44256</v>
      </c>
      <c r="C1246" s="97">
        <v>44282</v>
      </c>
      <c r="D1246" s="58" t="s">
        <v>48</v>
      </c>
      <c r="E1246" s="58" t="s">
        <v>80</v>
      </c>
      <c r="F1246" s="51" t="s">
        <v>90</v>
      </c>
      <c r="G1246" s="51">
        <v>145</v>
      </c>
      <c r="H1246" s="51" t="str">
        <f>VLOOKUP(F1246,'[1]Данные план (Задание 3)'!$I$5:$J$1297,2,FALSE)</f>
        <v>США</v>
      </c>
    </row>
    <row r="1247" spans="1:8" x14ac:dyDescent="0.3">
      <c r="A1247" s="99" t="s">
        <v>18</v>
      </c>
      <c r="B1247" s="117">
        <v>44256</v>
      </c>
      <c r="C1247" s="97">
        <v>44282</v>
      </c>
      <c r="D1247" s="58" t="s">
        <v>108</v>
      </c>
      <c r="E1247" s="58" t="s">
        <v>49</v>
      </c>
      <c r="F1247" s="51" t="s">
        <v>65</v>
      </c>
      <c r="G1247" s="51">
        <v>58</v>
      </c>
      <c r="H1247" s="51" t="str">
        <f>VLOOKUP(F1247,'[1]Данные план (Задание 3)'!$I$5:$J$1297,2,FALSE)</f>
        <v>Украина</v>
      </c>
    </row>
    <row r="1248" spans="1:8" x14ac:dyDescent="0.3">
      <c r="A1248" s="99" t="s">
        <v>18</v>
      </c>
      <c r="B1248" s="117">
        <v>44256</v>
      </c>
      <c r="C1248" s="97">
        <v>44282</v>
      </c>
      <c r="D1248" s="58" t="s">
        <v>110</v>
      </c>
      <c r="E1248" s="58" t="s">
        <v>95</v>
      </c>
      <c r="F1248" s="51" t="s">
        <v>101</v>
      </c>
      <c r="G1248" s="51">
        <v>142</v>
      </c>
      <c r="H1248" s="51" t="str">
        <f>VLOOKUP(F1248,'[1]Данные план (Задание 3)'!$I$5:$J$1297,2,FALSE)</f>
        <v>Великобритания</v>
      </c>
    </row>
    <row r="1249" spans="1:8" x14ac:dyDescent="0.3">
      <c r="A1249" s="99" t="s">
        <v>18</v>
      </c>
      <c r="B1249" s="117">
        <v>44256</v>
      </c>
      <c r="C1249" s="97">
        <v>44282</v>
      </c>
      <c r="D1249" s="58" t="s">
        <v>107</v>
      </c>
      <c r="E1249" s="58" t="s">
        <v>80</v>
      </c>
      <c r="F1249" s="51" t="s">
        <v>93</v>
      </c>
      <c r="G1249" s="51">
        <v>58</v>
      </c>
      <c r="H1249" s="51" t="str">
        <f>VLOOKUP(F1249,'[1]Данные план (Задание 3)'!$I$5:$J$1297,2,FALSE)</f>
        <v>США</v>
      </c>
    </row>
    <row r="1250" spans="1:8" x14ac:dyDescent="0.3">
      <c r="A1250" s="99" t="s">
        <v>18</v>
      </c>
      <c r="B1250" s="117">
        <v>44256</v>
      </c>
      <c r="C1250" s="97">
        <v>44282</v>
      </c>
      <c r="D1250" s="58" t="s">
        <v>107</v>
      </c>
      <c r="E1250" s="58" t="s">
        <v>70</v>
      </c>
      <c r="F1250" s="51" t="s">
        <v>52</v>
      </c>
      <c r="G1250" s="51">
        <v>99</v>
      </c>
      <c r="H1250" s="51" t="str">
        <f>VLOOKUP(F1250,'[1]Данные план (Задание 3)'!$I$5:$J$1297,2,FALSE)</f>
        <v>Армения</v>
      </c>
    </row>
    <row r="1251" spans="1:8" x14ac:dyDescent="0.3">
      <c r="A1251" s="99" t="s">
        <v>18</v>
      </c>
      <c r="B1251" s="117">
        <v>44256</v>
      </c>
      <c r="C1251" s="97">
        <v>44282</v>
      </c>
      <c r="D1251" s="58" t="s">
        <v>110</v>
      </c>
      <c r="E1251" s="58" t="s">
        <v>95</v>
      </c>
      <c r="F1251" s="51" t="s">
        <v>97</v>
      </c>
      <c r="G1251" s="51">
        <v>117</v>
      </c>
      <c r="H1251" s="51" t="str">
        <f>VLOOKUP(F1251,'[1]Данные план (Задание 3)'!$I$5:$J$1297,2,FALSE)</f>
        <v>Голландия</v>
      </c>
    </row>
    <row r="1252" spans="1:8" x14ac:dyDescent="0.3">
      <c r="A1252" s="99" t="s">
        <v>18</v>
      </c>
      <c r="B1252" s="117">
        <v>44256</v>
      </c>
      <c r="C1252" s="97">
        <v>44282</v>
      </c>
      <c r="D1252" s="58" t="s">
        <v>48</v>
      </c>
      <c r="E1252" s="58" t="s">
        <v>49</v>
      </c>
      <c r="F1252" s="51" t="s">
        <v>64</v>
      </c>
      <c r="G1252" s="51">
        <v>16</v>
      </c>
      <c r="H1252" s="51" t="str">
        <f>VLOOKUP(F1252,'[1]Данные план (Задание 3)'!$I$5:$J$1297,2,FALSE)</f>
        <v>Украина</v>
      </c>
    </row>
    <row r="1253" spans="1:8" x14ac:dyDescent="0.3">
      <c r="A1253" s="99" t="s">
        <v>18</v>
      </c>
      <c r="B1253" s="117">
        <v>44256</v>
      </c>
      <c r="C1253" s="97">
        <v>44282</v>
      </c>
      <c r="D1253" s="58" t="s">
        <v>107</v>
      </c>
      <c r="E1253" s="58" t="s">
        <v>95</v>
      </c>
      <c r="F1253" s="51" t="s">
        <v>100</v>
      </c>
      <c r="G1253" s="51">
        <v>146</v>
      </c>
      <c r="H1253" s="51" t="str">
        <f>VLOOKUP(F1253,'[1]Данные план (Задание 3)'!$I$5:$J$1297,2,FALSE)</f>
        <v>Голландия</v>
      </c>
    </row>
    <row r="1254" spans="1:8" x14ac:dyDescent="0.3">
      <c r="A1254" s="99" t="s">
        <v>18</v>
      </c>
      <c r="B1254" s="117">
        <v>44256</v>
      </c>
      <c r="C1254" s="97">
        <v>44282</v>
      </c>
      <c r="D1254" s="58" t="s">
        <v>110</v>
      </c>
      <c r="E1254" s="58" t="s">
        <v>70</v>
      </c>
      <c r="F1254" s="51" t="s">
        <v>78</v>
      </c>
      <c r="G1254" s="51">
        <v>126</v>
      </c>
      <c r="H1254" s="51" t="str">
        <f>VLOOKUP(F1254,'[1]Данные план (Задание 3)'!$I$5:$J$1297,2,FALSE)</f>
        <v>Россия</v>
      </c>
    </row>
    <row r="1255" spans="1:8" x14ac:dyDescent="0.3">
      <c r="A1255" s="99" t="s">
        <v>18</v>
      </c>
      <c r="B1255" s="117">
        <v>44256</v>
      </c>
      <c r="C1255" s="97">
        <v>44282</v>
      </c>
      <c r="D1255" s="58" t="s">
        <v>110</v>
      </c>
      <c r="E1255" s="58" t="s">
        <v>49</v>
      </c>
      <c r="F1255" s="51" t="s">
        <v>61</v>
      </c>
      <c r="G1255" s="51">
        <v>167</v>
      </c>
      <c r="H1255" s="51" t="str">
        <f>VLOOKUP(F1255,'[1]Данные план (Задание 3)'!$I$5:$J$1297,2,FALSE)</f>
        <v>Россия</v>
      </c>
    </row>
    <row r="1256" spans="1:8" x14ac:dyDescent="0.3">
      <c r="A1256" s="99" t="s">
        <v>18</v>
      </c>
      <c r="B1256" s="117">
        <v>44256</v>
      </c>
      <c r="C1256" s="97">
        <v>44282</v>
      </c>
      <c r="D1256" s="58" t="s">
        <v>108</v>
      </c>
      <c r="E1256" s="58" t="s">
        <v>70</v>
      </c>
      <c r="F1256" s="51" t="s">
        <v>76</v>
      </c>
      <c r="G1256" s="51">
        <v>184</v>
      </c>
      <c r="H1256" s="51" t="str">
        <f>VLOOKUP(F1256,'[1]Данные план (Задание 3)'!$I$5:$J$1297,2,FALSE)</f>
        <v>Россия</v>
      </c>
    </row>
    <row r="1257" spans="1:8" x14ac:dyDescent="0.3">
      <c r="A1257" s="99" t="s">
        <v>18</v>
      </c>
      <c r="B1257" s="117">
        <v>44256</v>
      </c>
      <c r="C1257" s="97">
        <v>44283</v>
      </c>
      <c r="D1257" s="58" t="s">
        <v>108</v>
      </c>
      <c r="E1257" s="58" t="s">
        <v>70</v>
      </c>
      <c r="F1257" s="51" t="s">
        <v>79</v>
      </c>
      <c r="G1257" s="51">
        <v>26</v>
      </c>
      <c r="H1257" s="51" t="str">
        <f>VLOOKUP(F1257,'[1]Данные план (Задание 3)'!$I$5:$J$1297,2,FALSE)</f>
        <v>Россия</v>
      </c>
    </row>
    <row r="1258" spans="1:8" x14ac:dyDescent="0.3">
      <c r="A1258" s="99" t="s">
        <v>18</v>
      </c>
      <c r="B1258" s="117">
        <v>44256</v>
      </c>
      <c r="C1258" s="97">
        <v>44283</v>
      </c>
      <c r="D1258" s="58" t="s">
        <v>107</v>
      </c>
      <c r="E1258" s="58" t="s">
        <v>49</v>
      </c>
      <c r="F1258" s="51" t="s">
        <v>65</v>
      </c>
      <c r="G1258" s="51">
        <v>154</v>
      </c>
      <c r="H1258" s="51" t="str">
        <f>VLOOKUP(F1258,'[1]Данные план (Задание 3)'!$I$5:$J$1297,2,FALSE)</f>
        <v>Украина</v>
      </c>
    </row>
    <row r="1259" spans="1:8" x14ac:dyDescent="0.3">
      <c r="A1259" s="99" t="s">
        <v>18</v>
      </c>
      <c r="B1259" s="117">
        <v>44256</v>
      </c>
      <c r="C1259" s="97">
        <v>44283</v>
      </c>
      <c r="D1259" s="58" t="s">
        <v>108</v>
      </c>
      <c r="E1259" s="58" t="s">
        <v>70</v>
      </c>
      <c r="F1259" s="51" t="s">
        <v>62</v>
      </c>
      <c r="G1259" s="51">
        <v>185</v>
      </c>
      <c r="H1259" s="51" t="str">
        <f>VLOOKUP(F1259,'[1]Данные план (Задание 3)'!$I$5:$J$1297,2,FALSE)</f>
        <v>Армения</v>
      </c>
    </row>
    <row r="1260" spans="1:8" x14ac:dyDescent="0.3">
      <c r="A1260" s="99" t="s">
        <v>18</v>
      </c>
      <c r="B1260" s="117">
        <v>44256</v>
      </c>
      <c r="C1260" s="97">
        <v>44283</v>
      </c>
      <c r="D1260" s="58" t="s">
        <v>48</v>
      </c>
      <c r="E1260" s="58" t="s">
        <v>80</v>
      </c>
      <c r="F1260" s="51" t="s">
        <v>94</v>
      </c>
      <c r="G1260" s="51">
        <v>13</v>
      </c>
      <c r="H1260" s="51" t="str">
        <f>VLOOKUP(F1260,'[1]Данные план (Задание 3)'!$I$5:$J$1297,2,FALSE)</f>
        <v>США</v>
      </c>
    </row>
    <row r="1261" spans="1:8" x14ac:dyDescent="0.3">
      <c r="A1261" s="99" t="s">
        <v>18</v>
      </c>
      <c r="B1261" s="117">
        <v>44256</v>
      </c>
      <c r="C1261" s="97">
        <v>44283</v>
      </c>
      <c r="D1261" s="58" t="s">
        <v>108</v>
      </c>
      <c r="E1261" s="58" t="s">
        <v>80</v>
      </c>
      <c r="F1261" s="51" t="s">
        <v>85</v>
      </c>
      <c r="G1261" s="51">
        <v>48</v>
      </c>
      <c r="H1261" s="51" t="str">
        <f>VLOOKUP(F1261,'[1]Данные план (Задание 3)'!$I$5:$J$1297,2,FALSE)</f>
        <v>Ирландия</v>
      </c>
    </row>
    <row r="1262" spans="1:8" x14ac:dyDescent="0.3">
      <c r="A1262" s="99" t="s">
        <v>18</v>
      </c>
      <c r="B1262" s="117">
        <v>44256</v>
      </c>
      <c r="C1262" s="97">
        <v>44283</v>
      </c>
      <c r="D1262" s="58" t="s">
        <v>107</v>
      </c>
      <c r="E1262" s="58" t="s">
        <v>80</v>
      </c>
      <c r="F1262" s="51" t="s">
        <v>94</v>
      </c>
      <c r="G1262" s="51">
        <v>113</v>
      </c>
      <c r="H1262" s="51" t="str">
        <f>VLOOKUP(F1262,'[1]Данные план (Задание 3)'!$I$5:$J$1297,2,FALSE)</f>
        <v>США</v>
      </c>
    </row>
    <row r="1263" spans="1:8" x14ac:dyDescent="0.3">
      <c r="A1263" s="99" t="s">
        <v>18</v>
      </c>
      <c r="B1263" s="117">
        <v>44256</v>
      </c>
      <c r="C1263" s="97">
        <v>44283</v>
      </c>
      <c r="D1263" s="58" t="s">
        <v>107</v>
      </c>
      <c r="E1263" s="58" t="s">
        <v>70</v>
      </c>
      <c r="F1263" s="51" t="s">
        <v>54</v>
      </c>
      <c r="G1263" s="51">
        <v>95</v>
      </c>
      <c r="H1263" s="51" t="str">
        <f>VLOOKUP(F1263,'[1]Данные план (Задание 3)'!$I$5:$J$1297,2,FALSE)</f>
        <v>Армения</v>
      </c>
    </row>
    <row r="1264" spans="1:8" x14ac:dyDescent="0.3">
      <c r="A1264" s="99" t="s">
        <v>18</v>
      </c>
      <c r="B1264" s="117">
        <v>44256</v>
      </c>
      <c r="C1264" s="97">
        <v>44284</v>
      </c>
      <c r="D1264" s="58" t="s">
        <v>110</v>
      </c>
      <c r="E1264" s="58" t="s">
        <v>80</v>
      </c>
      <c r="F1264" s="51" t="s">
        <v>89</v>
      </c>
      <c r="G1264" s="51">
        <v>91</v>
      </c>
      <c r="H1264" s="51" t="str">
        <f>VLOOKUP(F1264,'[1]Данные план (Задание 3)'!$I$5:$J$1297,2,FALSE)</f>
        <v>США</v>
      </c>
    </row>
    <row r="1265" spans="1:8" x14ac:dyDescent="0.3">
      <c r="A1265" s="99" t="s">
        <v>18</v>
      </c>
      <c r="B1265" s="117">
        <v>44256</v>
      </c>
      <c r="C1265" s="97">
        <v>44284</v>
      </c>
      <c r="D1265" s="58" t="s">
        <v>48</v>
      </c>
      <c r="E1265" s="58" t="s">
        <v>49</v>
      </c>
      <c r="F1265" s="51" t="s">
        <v>65</v>
      </c>
      <c r="G1265" s="51">
        <v>104</v>
      </c>
      <c r="H1265" s="51" t="str">
        <f>VLOOKUP(F1265,'[1]Данные план (Задание 3)'!$I$5:$J$1297,2,FALSE)</f>
        <v>Украина</v>
      </c>
    </row>
    <row r="1266" spans="1:8" x14ac:dyDescent="0.3">
      <c r="A1266" s="99" t="s">
        <v>18</v>
      </c>
      <c r="B1266" s="117">
        <v>44256</v>
      </c>
      <c r="C1266" s="97">
        <v>44284</v>
      </c>
      <c r="D1266" s="58" t="s">
        <v>108</v>
      </c>
      <c r="E1266" s="58" t="s">
        <v>70</v>
      </c>
      <c r="F1266" s="51" t="s">
        <v>78</v>
      </c>
      <c r="G1266" s="51">
        <v>173</v>
      </c>
      <c r="H1266" s="51" t="str">
        <f>VLOOKUP(F1266,'[1]Данные план (Задание 3)'!$I$5:$J$1297,2,FALSE)</f>
        <v>Россия</v>
      </c>
    </row>
    <row r="1267" spans="1:8" x14ac:dyDescent="0.3">
      <c r="A1267" s="99" t="s">
        <v>18</v>
      </c>
      <c r="B1267" s="117">
        <v>44256</v>
      </c>
      <c r="C1267" s="97">
        <v>44284</v>
      </c>
      <c r="D1267" s="58" t="s">
        <v>107</v>
      </c>
      <c r="E1267" s="58" t="s">
        <v>70</v>
      </c>
      <c r="F1267" s="51" t="s">
        <v>75</v>
      </c>
      <c r="G1267" s="51">
        <v>28</v>
      </c>
      <c r="H1267" s="51" t="str">
        <f>VLOOKUP(F1267,'[1]Данные план (Задание 3)'!$I$5:$J$1297,2,FALSE)</f>
        <v>Франция</v>
      </c>
    </row>
    <row r="1268" spans="1:8" x14ac:dyDescent="0.3">
      <c r="A1268" s="99" t="s">
        <v>18</v>
      </c>
      <c r="B1268" s="117">
        <v>44256</v>
      </c>
      <c r="C1268" s="97">
        <v>44284</v>
      </c>
      <c r="D1268" s="58" t="s">
        <v>108</v>
      </c>
      <c r="E1268" s="58" t="s">
        <v>49</v>
      </c>
      <c r="F1268" s="51" t="s">
        <v>57</v>
      </c>
      <c r="G1268" s="51">
        <v>177</v>
      </c>
      <c r="H1268" s="51" t="str">
        <f>VLOOKUP(F1268,'[1]Данные план (Задание 3)'!$I$5:$J$1297,2,FALSE)</f>
        <v>Россия</v>
      </c>
    </row>
    <row r="1269" spans="1:8" x14ac:dyDescent="0.3">
      <c r="A1269" s="99" t="s">
        <v>18</v>
      </c>
      <c r="B1269" s="117">
        <v>44256</v>
      </c>
      <c r="C1269" s="97">
        <v>44284</v>
      </c>
      <c r="D1269" s="58" t="s">
        <v>108</v>
      </c>
      <c r="E1269" s="58" t="s">
        <v>70</v>
      </c>
      <c r="F1269" s="51" t="s">
        <v>75</v>
      </c>
      <c r="G1269" s="51">
        <v>1</v>
      </c>
      <c r="H1269" s="51" t="str">
        <f>VLOOKUP(F1269,'[1]Данные план (Задание 3)'!$I$5:$J$1297,2,FALSE)</f>
        <v>Франция</v>
      </c>
    </row>
    <row r="1270" spans="1:8" x14ac:dyDescent="0.3">
      <c r="A1270" s="99" t="s">
        <v>18</v>
      </c>
      <c r="B1270" s="117">
        <v>44256</v>
      </c>
      <c r="C1270" s="97">
        <v>44284</v>
      </c>
      <c r="D1270" s="58" t="s">
        <v>107</v>
      </c>
      <c r="E1270" s="58" t="s">
        <v>95</v>
      </c>
      <c r="F1270" s="51" t="s">
        <v>105</v>
      </c>
      <c r="G1270" s="51">
        <v>141</v>
      </c>
      <c r="H1270" s="51" t="str">
        <f>VLOOKUP(F1270,'[1]Данные план (Задание 3)'!$I$5:$J$1297,2,FALSE)</f>
        <v>Италия</v>
      </c>
    </row>
    <row r="1271" spans="1:8" x14ac:dyDescent="0.3">
      <c r="A1271" s="99" t="s">
        <v>18</v>
      </c>
      <c r="B1271" s="117">
        <v>44256</v>
      </c>
      <c r="C1271" s="97">
        <v>44284</v>
      </c>
      <c r="D1271" s="58" t="s">
        <v>108</v>
      </c>
      <c r="E1271" s="58" t="s">
        <v>80</v>
      </c>
      <c r="F1271" s="51" t="s">
        <v>83</v>
      </c>
      <c r="G1271" s="51">
        <v>95</v>
      </c>
      <c r="H1271" s="51" t="str">
        <f>VLOOKUP(F1271,'[1]Данные план (Задание 3)'!$I$5:$J$1297,2,FALSE)</f>
        <v>Шотландия</v>
      </c>
    </row>
    <row r="1272" spans="1:8" x14ac:dyDescent="0.3">
      <c r="A1272" s="99" t="s">
        <v>18</v>
      </c>
      <c r="B1272" s="117">
        <v>44256</v>
      </c>
      <c r="C1272" s="97">
        <v>44284</v>
      </c>
      <c r="D1272" s="58" t="s">
        <v>110</v>
      </c>
      <c r="E1272" s="58" t="s">
        <v>95</v>
      </c>
      <c r="F1272" s="51" t="s">
        <v>98</v>
      </c>
      <c r="G1272" s="51">
        <v>15</v>
      </c>
      <c r="H1272" s="51" t="str">
        <f>VLOOKUP(F1272,'[1]Данные план (Задание 3)'!$I$5:$J$1297,2,FALSE)</f>
        <v>Голландия</v>
      </c>
    </row>
    <row r="1273" spans="1:8" x14ac:dyDescent="0.3">
      <c r="A1273" s="99" t="s">
        <v>18</v>
      </c>
      <c r="B1273" s="117">
        <v>44256</v>
      </c>
      <c r="C1273" s="97">
        <v>44284</v>
      </c>
      <c r="D1273" s="58" t="s">
        <v>107</v>
      </c>
      <c r="E1273" s="58" t="s">
        <v>80</v>
      </c>
      <c r="F1273" s="51" t="s">
        <v>87</v>
      </c>
      <c r="G1273" s="51">
        <v>70</v>
      </c>
      <c r="H1273" s="51" t="str">
        <f>VLOOKUP(F1273,'[1]Данные план (Задание 3)'!$I$5:$J$1297,2,FALSE)</f>
        <v>Ирландия</v>
      </c>
    </row>
    <row r="1274" spans="1:8" x14ac:dyDescent="0.3">
      <c r="A1274" s="99" t="s">
        <v>18</v>
      </c>
      <c r="B1274" s="117">
        <v>44256</v>
      </c>
      <c r="C1274" s="97">
        <v>44284</v>
      </c>
      <c r="D1274" s="58" t="s">
        <v>108</v>
      </c>
      <c r="E1274" s="58" t="s">
        <v>70</v>
      </c>
      <c r="F1274" s="51" t="s">
        <v>72</v>
      </c>
      <c r="G1274" s="51">
        <v>31</v>
      </c>
      <c r="H1274" s="51" t="str">
        <f>VLOOKUP(F1274,'[1]Данные план (Задание 3)'!$I$5:$J$1297,2,FALSE)</f>
        <v>Франция</v>
      </c>
    </row>
    <row r="1275" spans="1:8" x14ac:dyDescent="0.3">
      <c r="A1275" s="99" t="s">
        <v>18</v>
      </c>
      <c r="B1275" s="117">
        <v>44256</v>
      </c>
      <c r="C1275" s="97">
        <v>44284</v>
      </c>
      <c r="D1275" s="58" t="s">
        <v>107</v>
      </c>
      <c r="E1275" s="58" t="s">
        <v>80</v>
      </c>
      <c r="F1275" s="51" t="s">
        <v>94</v>
      </c>
      <c r="G1275" s="51">
        <v>142</v>
      </c>
      <c r="H1275" s="51" t="str">
        <f>VLOOKUP(F1275,'[1]Данные план (Задание 3)'!$I$5:$J$1297,2,FALSE)</f>
        <v>США</v>
      </c>
    </row>
    <row r="1276" spans="1:8" x14ac:dyDescent="0.3">
      <c r="A1276" s="99" t="s">
        <v>18</v>
      </c>
      <c r="B1276" s="117">
        <v>44256</v>
      </c>
      <c r="C1276" s="97">
        <v>44284</v>
      </c>
      <c r="D1276" s="58" t="s">
        <v>108</v>
      </c>
      <c r="E1276" s="58" t="s">
        <v>49</v>
      </c>
      <c r="F1276" s="51" t="s">
        <v>67</v>
      </c>
      <c r="G1276" s="51">
        <v>58</v>
      </c>
      <c r="H1276" s="51" t="str">
        <f>VLOOKUP(F1276,'[1]Данные план (Задание 3)'!$I$5:$J$1297,2,FALSE)</f>
        <v>Украина</v>
      </c>
    </row>
    <row r="1277" spans="1:8" x14ac:dyDescent="0.3">
      <c r="A1277" s="99" t="s">
        <v>18</v>
      </c>
      <c r="B1277" s="117">
        <v>44256</v>
      </c>
      <c r="C1277" s="97">
        <v>44284</v>
      </c>
      <c r="D1277" s="58" t="s">
        <v>48</v>
      </c>
      <c r="E1277" s="58" t="s">
        <v>70</v>
      </c>
      <c r="F1277" s="51" t="s">
        <v>75</v>
      </c>
      <c r="G1277" s="51">
        <v>91</v>
      </c>
      <c r="H1277" s="51" t="str">
        <f>VLOOKUP(F1277,'[1]Данные план (Задание 3)'!$I$5:$J$1297,2,FALSE)</f>
        <v>Франция</v>
      </c>
    </row>
    <row r="1278" spans="1:8" x14ac:dyDescent="0.3">
      <c r="A1278" s="99" t="s">
        <v>18</v>
      </c>
      <c r="B1278" s="117">
        <v>44256</v>
      </c>
      <c r="C1278" s="97">
        <v>44284</v>
      </c>
      <c r="D1278" s="58" t="s">
        <v>110</v>
      </c>
      <c r="E1278" s="58" t="s">
        <v>80</v>
      </c>
      <c r="F1278" s="51" t="s">
        <v>91</v>
      </c>
      <c r="G1278" s="51">
        <v>95</v>
      </c>
      <c r="H1278" s="51" t="str">
        <f>VLOOKUP(F1278,'[1]Данные план (Задание 3)'!$I$5:$J$1297,2,FALSE)</f>
        <v>США</v>
      </c>
    </row>
    <row r="1279" spans="1:8" x14ac:dyDescent="0.3">
      <c r="A1279" s="99" t="s">
        <v>18</v>
      </c>
      <c r="B1279" s="117">
        <v>44256</v>
      </c>
      <c r="C1279" s="97">
        <v>44284</v>
      </c>
      <c r="D1279" s="58" t="s">
        <v>108</v>
      </c>
      <c r="E1279" s="58" t="s">
        <v>49</v>
      </c>
      <c r="F1279" s="51" t="s">
        <v>69</v>
      </c>
      <c r="G1279" s="51">
        <v>90</v>
      </c>
      <c r="H1279" s="51" t="str">
        <f>VLOOKUP(F1279,'[1]Данные план (Задание 3)'!$I$5:$J$1297,2,FALSE)</f>
        <v>Украина</v>
      </c>
    </row>
    <row r="1280" spans="1:8" x14ac:dyDescent="0.3">
      <c r="A1280" s="99" t="s">
        <v>18</v>
      </c>
      <c r="B1280" s="117">
        <v>44256</v>
      </c>
      <c r="C1280" s="97">
        <v>44285</v>
      </c>
      <c r="D1280" s="58" t="s">
        <v>110</v>
      </c>
      <c r="E1280" s="58" t="s">
        <v>49</v>
      </c>
      <c r="F1280" s="51" t="s">
        <v>63</v>
      </c>
      <c r="G1280" s="51">
        <v>28</v>
      </c>
      <c r="H1280" s="51" t="str">
        <f>VLOOKUP(F1280,'[1]Данные план (Задание 3)'!$I$5:$J$1297,2,FALSE)</f>
        <v>Швеция</v>
      </c>
    </row>
    <row r="1281" spans="1:8" x14ac:dyDescent="0.3">
      <c r="A1281" s="99" t="s">
        <v>18</v>
      </c>
      <c r="B1281" s="117">
        <v>44256</v>
      </c>
      <c r="C1281" s="97">
        <v>44285</v>
      </c>
      <c r="D1281" s="58" t="s">
        <v>107</v>
      </c>
      <c r="E1281" s="58" t="s">
        <v>49</v>
      </c>
      <c r="F1281" s="51" t="s">
        <v>69</v>
      </c>
      <c r="G1281" s="51">
        <v>140</v>
      </c>
      <c r="H1281" s="51" t="str">
        <f>VLOOKUP(F1281,'[1]Данные план (Задание 3)'!$I$5:$J$1297,2,FALSE)</f>
        <v>Украина</v>
      </c>
    </row>
    <row r="1282" spans="1:8" x14ac:dyDescent="0.3">
      <c r="A1282" s="99" t="s">
        <v>18</v>
      </c>
      <c r="B1282" s="117">
        <v>44256</v>
      </c>
      <c r="C1282" s="97">
        <v>44285</v>
      </c>
      <c r="D1282" s="58" t="s">
        <v>108</v>
      </c>
      <c r="E1282" s="58" t="s">
        <v>80</v>
      </c>
      <c r="F1282" s="51" t="s">
        <v>81</v>
      </c>
      <c r="G1282" s="51">
        <v>176</v>
      </c>
      <c r="H1282" s="51" t="str">
        <f>VLOOKUP(F1282,'[1]Данные план (Задание 3)'!$I$5:$J$1297,2,FALSE)</f>
        <v>Шотландия</v>
      </c>
    </row>
    <row r="1283" spans="1:8" x14ac:dyDescent="0.3">
      <c r="A1283" s="99" t="s">
        <v>18</v>
      </c>
      <c r="B1283" s="117">
        <v>44256</v>
      </c>
      <c r="C1283" s="97">
        <v>44285</v>
      </c>
      <c r="D1283" s="58" t="s">
        <v>48</v>
      </c>
      <c r="E1283" s="58" t="s">
        <v>80</v>
      </c>
      <c r="F1283" s="51" t="s">
        <v>81</v>
      </c>
      <c r="G1283" s="51">
        <v>180</v>
      </c>
      <c r="H1283" s="51" t="str">
        <f>VLOOKUP(F1283,'[1]Данные план (Задание 3)'!$I$5:$J$1297,2,FALSE)</f>
        <v>Шотландия</v>
      </c>
    </row>
    <row r="1284" spans="1:8" x14ac:dyDescent="0.3">
      <c r="A1284" s="99" t="s">
        <v>18</v>
      </c>
      <c r="B1284" s="117">
        <v>44256</v>
      </c>
      <c r="C1284" s="97">
        <v>44285</v>
      </c>
      <c r="D1284" s="58" t="s">
        <v>108</v>
      </c>
      <c r="E1284" s="58" t="s">
        <v>70</v>
      </c>
      <c r="F1284" s="51" t="s">
        <v>60</v>
      </c>
      <c r="G1284" s="51">
        <v>23</v>
      </c>
      <c r="H1284" s="51" t="str">
        <f>VLOOKUP(F1284,'[1]Данные план (Задание 3)'!$I$5:$J$1297,2,FALSE)</f>
        <v>Армения</v>
      </c>
    </row>
    <row r="1285" spans="1:8" x14ac:dyDescent="0.3">
      <c r="A1285" s="99" t="s">
        <v>18</v>
      </c>
      <c r="B1285" s="117">
        <v>44256</v>
      </c>
      <c r="C1285" s="97">
        <v>44285</v>
      </c>
      <c r="D1285" s="58" t="s">
        <v>107</v>
      </c>
      <c r="E1285" s="58" t="s">
        <v>49</v>
      </c>
      <c r="F1285" s="51" t="s">
        <v>67</v>
      </c>
      <c r="G1285" s="51">
        <v>81</v>
      </c>
      <c r="H1285" s="51" t="str">
        <f>VLOOKUP(F1285,'[1]Данные план (Задание 3)'!$I$5:$J$1297,2,FALSE)</f>
        <v>Украина</v>
      </c>
    </row>
    <row r="1286" spans="1:8" x14ac:dyDescent="0.3">
      <c r="A1286" s="99" t="s">
        <v>18</v>
      </c>
      <c r="B1286" s="117">
        <v>44256</v>
      </c>
      <c r="C1286" s="97">
        <v>44285</v>
      </c>
      <c r="D1286" s="58" t="s">
        <v>48</v>
      </c>
      <c r="E1286" s="58" t="s">
        <v>80</v>
      </c>
      <c r="F1286" s="51" t="s">
        <v>91</v>
      </c>
      <c r="G1286" s="51">
        <v>168</v>
      </c>
      <c r="H1286" s="51" t="str">
        <f>VLOOKUP(F1286,'[1]Данные план (Задание 3)'!$I$5:$J$1297,2,FALSE)</f>
        <v>США</v>
      </c>
    </row>
    <row r="1287" spans="1:8" x14ac:dyDescent="0.3">
      <c r="A1287" s="99" t="s">
        <v>18</v>
      </c>
      <c r="B1287" s="117">
        <v>44256</v>
      </c>
      <c r="C1287" s="97">
        <v>44285</v>
      </c>
      <c r="D1287" s="58" t="s">
        <v>48</v>
      </c>
      <c r="E1287" s="58" t="s">
        <v>49</v>
      </c>
      <c r="F1287" s="51" t="s">
        <v>67</v>
      </c>
      <c r="G1287" s="51">
        <v>120</v>
      </c>
      <c r="H1287" s="51" t="str">
        <f>VLOOKUP(F1287,'[1]Данные план (Задание 3)'!$I$5:$J$1297,2,FALSE)</f>
        <v>Украина</v>
      </c>
    </row>
    <row r="1288" spans="1:8" x14ac:dyDescent="0.3">
      <c r="A1288" s="99" t="s">
        <v>18</v>
      </c>
      <c r="B1288" s="117">
        <v>44256</v>
      </c>
      <c r="C1288" s="97">
        <v>44285</v>
      </c>
      <c r="D1288" s="58" t="s">
        <v>107</v>
      </c>
      <c r="E1288" s="58" t="s">
        <v>95</v>
      </c>
      <c r="F1288" s="51" t="s">
        <v>103</v>
      </c>
      <c r="G1288" s="51">
        <v>16</v>
      </c>
      <c r="H1288" s="51" t="str">
        <f>VLOOKUP(F1288,'[1]Данные план (Задание 3)'!$I$5:$J$1297,2,FALSE)</f>
        <v>Италия</v>
      </c>
    </row>
    <row r="1289" spans="1:8" x14ac:dyDescent="0.3">
      <c r="A1289" s="99" t="s">
        <v>18</v>
      </c>
      <c r="B1289" s="117">
        <v>44256</v>
      </c>
      <c r="C1289" s="97">
        <v>44285</v>
      </c>
      <c r="D1289" s="58" t="s">
        <v>108</v>
      </c>
      <c r="E1289" s="58" t="s">
        <v>49</v>
      </c>
      <c r="F1289" s="51" t="s">
        <v>61</v>
      </c>
      <c r="G1289" s="51">
        <v>138</v>
      </c>
      <c r="H1289" s="51" t="str">
        <f>VLOOKUP(F1289,'[1]Данные план (Задание 3)'!$I$5:$J$1297,2,FALSE)</f>
        <v>Россия</v>
      </c>
    </row>
    <row r="1290" spans="1:8" x14ac:dyDescent="0.3">
      <c r="A1290" s="99" t="s">
        <v>18</v>
      </c>
      <c r="B1290" s="117">
        <v>44256</v>
      </c>
      <c r="C1290" s="97">
        <v>44285</v>
      </c>
      <c r="D1290" s="58" t="s">
        <v>108</v>
      </c>
      <c r="E1290" s="58" t="s">
        <v>70</v>
      </c>
      <c r="F1290" s="51" t="s">
        <v>52</v>
      </c>
      <c r="G1290" s="51">
        <v>134</v>
      </c>
      <c r="H1290" s="51" t="str">
        <f>VLOOKUP(F1290,'[1]Данные план (Задание 3)'!$I$5:$J$1297,2,FALSE)</f>
        <v>Армения</v>
      </c>
    </row>
    <row r="1291" spans="1:8" x14ac:dyDescent="0.3">
      <c r="A1291" s="99" t="s">
        <v>18</v>
      </c>
      <c r="B1291" s="117">
        <v>44256</v>
      </c>
      <c r="C1291" s="97">
        <v>44286</v>
      </c>
      <c r="D1291" s="58" t="s">
        <v>107</v>
      </c>
      <c r="E1291" s="58" t="s">
        <v>70</v>
      </c>
      <c r="F1291" s="51" t="s">
        <v>54</v>
      </c>
      <c r="G1291" s="51">
        <v>66</v>
      </c>
      <c r="H1291" s="51" t="str">
        <f>VLOOKUP(F1291,'[1]Данные план (Задание 3)'!$I$5:$J$1297,2,FALSE)</f>
        <v>Армения</v>
      </c>
    </row>
    <row r="1292" spans="1:8" x14ac:dyDescent="0.3">
      <c r="A1292" s="99" t="s">
        <v>18</v>
      </c>
      <c r="B1292" s="117">
        <v>44256</v>
      </c>
      <c r="C1292" s="97">
        <v>44286</v>
      </c>
      <c r="D1292" s="58" t="s">
        <v>107</v>
      </c>
      <c r="E1292" s="58" t="s">
        <v>49</v>
      </c>
      <c r="F1292" s="51" t="s">
        <v>61</v>
      </c>
      <c r="G1292" s="51">
        <v>164</v>
      </c>
      <c r="H1292" s="51" t="str">
        <f>VLOOKUP(F1292,'[1]Данные план (Задание 3)'!$I$5:$J$1297,2,FALSE)</f>
        <v>Россия</v>
      </c>
    </row>
    <row r="1293" spans="1:8" x14ac:dyDescent="0.3">
      <c r="A1293" s="99" t="s">
        <v>18</v>
      </c>
      <c r="B1293" s="117">
        <v>44256</v>
      </c>
      <c r="C1293" s="97">
        <v>44286</v>
      </c>
      <c r="D1293" s="58" t="s">
        <v>107</v>
      </c>
      <c r="E1293" s="58" t="s">
        <v>70</v>
      </c>
      <c r="F1293" s="51" t="s">
        <v>77</v>
      </c>
      <c r="G1293" s="51">
        <v>137</v>
      </c>
      <c r="H1293" s="51" t="str">
        <f>VLOOKUP(F1293,'[1]Данные план (Задание 3)'!$I$5:$J$1297,2,FALSE)</f>
        <v>Россия</v>
      </c>
    </row>
    <row r="1294" spans="1:8" x14ac:dyDescent="0.3">
      <c r="A1294" s="99" t="s">
        <v>18</v>
      </c>
      <c r="B1294" s="117">
        <v>44256</v>
      </c>
      <c r="C1294" s="97">
        <v>44286</v>
      </c>
      <c r="D1294" s="58" t="s">
        <v>108</v>
      </c>
      <c r="E1294" s="58" t="s">
        <v>95</v>
      </c>
      <c r="F1294" s="51" t="s">
        <v>104</v>
      </c>
      <c r="G1294" s="51">
        <v>55</v>
      </c>
      <c r="H1294" s="51" t="str">
        <f>VLOOKUP(F1294,'[1]Данные план (Задание 3)'!$I$5:$J$1297,2,FALSE)</f>
        <v>Италия</v>
      </c>
    </row>
    <row r="1295" spans="1:8" x14ac:dyDescent="0.3">
      <c r="A1295" s="99" t="s">
        <v>18</v>
      </c>
      <c r="B1295" s="117">
        <v>44256</v>
      </c>
      <c r="C1295" s="97">
        <v>44286</v>
      </c>
      <c r="D1295" s="58" t="s">
        <v>108</v>
      </c>
      <c r="E1295" s="58" t="s">
        <v>80</v>
      </c>
      <c r="F1295" s="51" t="s">
        <v>94</v>
      </c>
      <c r="G1295" s="51">
        <v>80</v>
      </c>
      <c r="H1295" s="51" t="str">
        <f>VLOOKUP(F1295,'[1]Данные план (Задание 3)'!$I$5:$J$1297,2,FALSE)</f>
        <v>США</v>
      </c>
    </row>
    <row r="1296" spans="1:8" x14ac:dyDescent="0.3">
      <c r="A1296" s="99" t="s">
        <v>18</v>
      </c>
      <c r="B1296" s="117">
        <v>44256</v>
      </c>
      <c r="C1296" s="97">
        <v>44286</v>
      </c>
      <c r="D1296" s="58" t="s">
        <v>48</v>
      </c>
      <c r="E1296" s="58" t="s">
        <v>95</v>
      </c>
      <c r="F1296" s="51" t="s">
        <v>96</v>
      </c>
      <c r="G1296" s="51">
        <v>168</v>
      </c>
      <c r="H1296" s="51" t="str">
        <f>VLOOKUP(F1296,'[1]Данные план (Задание 3)'!$I$5:$J$1297,2,FALSE)</f>
        <v>Голландия</v>
      </c>
    </row>
    <row r="1297" spans="1:8" x14ac:dyDescent="0.3">
      <c r="A1297" s="99" t="s">
        <v>18</v>
      </c>
      <c r="B1297" s="117">
        <v>44256</v>
      </c>
      <c r="C1297" s="97">
        <v>44286</v>
      </c>
      <c r="D1297" s="58" t="s">
        <v>107</v>
      </c>
      <c r="E1297" s="58" t="s">
        <v>49</v>
      </c>
      <c r="F1297" s="51" t="s">
        <v>50</v>
      </c>
      <c r="G1297" s="51">
        <v>12</v>
      </c>
      <c r="H1297" s="51" t="str">
        <f>VLOOKUP(F1297,'[1]Данные план (Задание 3)'!$I$5:$J$1297,2,FALSE)</f>
        <v>Россия</v>
      </c>
    </row>
    <row r="1298" spans="1:8" x14ac:dyDescent="0.3">
      <c r="A1298" s="99" t="s">
        <v>18</v>
      </c>
      <c r="B1298" s="117">
        <v>44256</v>
      </c>
      <c r="C1298" s="97">
        <v>44286</v>
      </c>
      <c r="D1298" s="58" t="s">
        <v>108</v>
      </c>
      <c r="E1298" s="58" t="s">
        <v>49</v>
      </c>
      <c r="F1298" s="51" t="s">
        <v>67</v>
      </c>
      <c r="G1298" s="51">
        <v>129</v>
      </c>
      <c r="H1298" s="51" t="str">
        <f>VLOOKUP(F1298,'[1]Данные план (Задание 3)'!$I$5:$J$1297,2,FALSE)</f>
        <v>Украина</v>
      </c>
    </row>
    <row r="1299" spans="1:8" x14ac:dyDescent="0.3">
      <c r="A1299" s="99" t="s">
        <v>18</v>
      </c>
      <c r="B1299" s="117">
        <v>44256</v>
      </c>
      <c r="C1299" s="97">
        <v>44286</v>
      </c>
      <c r="D1299" s="58" t="s">
        <v>110</v>
      </c>
      <c r="E1299" s="58" t="s">
        <v>70</v>
      </c>
      <c r="F1299" s="51" t="s">
        <v>60</v>
      </c>
      <c r="G1299" s="51">
        <v>45</v>
      </c>
      <c r="H1299" s="51" t="str">
        <f>VLOOKUP(F1299,'[1]Данные план (Задание 3)'!$I$5:$J$1297,2,FALSE)</f>
        <v>Армения</v>
      </c>
    </row>
    <row r="1300" spans="1:8" x14ac:dyDescent="0.3">
      <c r="A1300" s="99" t="s">
        <v>18</v>
      </c>
      <c r="B1300" s="117">
        <v>44256</v>
      </c>
      <c r="C1300" s="97">
        <v>44286</v>
      </c>
      <c r="D1300" s="58" t="s">
        <v>108</v>
      </c>
      <c r="E1300" s="58" t="s">
        <v>70</v>
      </c>
      <c r="F1300" s="51" t="s">
        <v>78</v>
      </c>
      <c r="G1300" s="51">
        <v>17</v>
      </c>
      <c r="H1300" s="51" t="str">
        <f>VLOOKUP(F1300,'[1]Данные план (Задание 3)'!$I$5:$J$1297,2,FALSE)</f>
        <v>Россия</v>
      </c>
    </row>
    <row r="1301" spans="1:8" x14ac:dyDescent="0.3">
      <c r="A1301" s="99" t="s">
        <v>18</v>
      </c>
      <c r="B1301" s="117">
        <v>44256</v>
      </c>
      <c r="C1301" s="97">
        <v>44286</v>
      </c>
      <c r="D1301" s="58" t="s">
        <v>48</v>
      </c>
      <c r="E1301" s="58" t="s">
        <v>80</v>
      </c>
      <c r="F1301" s="51" t="s">
        <v>84</v>
      </c>
      <c r="G1301" s="51">
        <v>82</v>
      </c>
      <c r="H1301" s="51" t="str">
        <f>VLOOKUP(F1301,'[1]Данные план (Задание 3)'!$I$5:$J$1297,2,FALSE)</f>
        <v>Шотландия</v>
      </c>
    </row>
    <row r="1302" spans="1:8" x14ac:dyDescent="0.3">
      <c r="A1302" s="99" t="s">
        <v>18</v>
      </c>
      <c r="B1302" s="117">
        <v>44256</v>
      </c>
      <c r="C1302" s="97">
        <v>44286</v>
      </c>
      <c r="D1302" s="58" t="s">
        <v>110</v>
      </c>
      <c r="E1302" s="58" t="s">
        <v>49</v>
      </c>
      <c r="F1302" s="51" t="s">
        <v>153</v>
      </c>
      <c r="G1302" s="51">
        <v>28</v>
      </c>
      <c r="H1302" s="51" t="str">
        <f>VLOOKUP(F1302,'[1]Данные план (Задание 3)'!$I$5:$J$1297,2,FALSE)</f>
        <v>Швеция</v>
      </c>
    </row>
    <row r="1303" spans="1:8" x14ac:dyDescent="0.3">
      <c r="A1303" s="99" t="s">
        <v>19</v>
      </c>
      <c r="B1303" s="117">
        <v>44287</v>
      </c>
      <c r="C1303" s="97">
        <v>44287</v>
      </c>
      <c r="D1303" s="58" t="s">
        <v>107</v>
      </c>
      <c r="E1303" s="58" t="s">
        <v>49</v>
      </c>
      <c r="F1303" s="51" t="s">
        <v>53</v>
      </c>
      <c r="G1303" s="51">
        <v>194</v>
      </c>
      <c r="H1303" s="51" t="str">
        <f>VLOOKUP(F1303,'[1]Данные план (Задание 3)'!$I$5:$J$1297,2,FALSE)</f>
        <v>Россия</v>
      </c>
    </row>
    <row r="1304" spans="1:8" x14ac:dyDescent="0.3">
      <c r="A1304" s="99" t="s">
        <v>19</v>
      </c>
      <c r="B1304" s="117">
        <v>44287</v>
      </c>
      <c r="C1304" s="97">
        <v>44287</v>
      </c>
      <c r="D1304" s="58" t="s">
        <v>110</v>
      </c>
      <c r="E1304" s="58" t="s">
        <v>49</v>
      </c>
      <c r="F1304" s="51" t="s">
        <v>59</v>
      </c>
      <c r="G1304" s="51">
        <v>185</v>
      </c>
      <c r="H1304" s="51" t="str">
        <f>VLOOKUP(F1304,'[1]Данные план (Задание 3)'!$I$5:$J$1297,2,FALSE)</f>
        <v>Россия</v>
      </c>
    </row>
    <row r="1305" spans="1:8" x14ac:dyDescent="0.3">
      <c r="A1305" s="99" t="s">
        <v>19</v>
      </c>
      <c r="B1305" s="117">
        <v>44287</v>
      </c>
      <c r="C1305" s="97">
        <v>44287</v>
      </c>
      <c r="D1305" s="58" t="s">
        <v>107</v>
      </c>
      <c r="E1305" s="58" t="s">
        <v>95</v>
      </c>
      <c r="F1305" s="51" t="s">
        <v>102</v>
      </c>
      <c r="G1305" s="51">
        <v>173</v>
      </c>
      <c r="H1305" s="51" t="str">
        <f>VLOOKUP(F1305,'[1]Данные план (Задание 3)'!$I$5:$J$1297,2,FALSE)</f>
        <v>Великобритания</v>
      </c>
    </row>
    <row r="1306" spans="1:8" x14ac:dyDescent="0.3">
      <c r="A1306" s="99" t="s">
        <v>19</v>
      </c>
      <c r="B1306" s="117">
        <v>44287</v>
      </c>
      <c r="C1306" s="97">
        <v>44287</v>
      </c>
      <c r="D1306" s="58" t="s">
        <v>110</v>
      </c>
      <c r="E1306" s="58" t="s">
        <v>70</v>
      </c>
      <c r="F1306" s="51" t="s">
        <v>78</v>
      </c>
      <c r="G1306" s="51">
        <v>2</v>
      </c>
      <c r="H1306" s="51" t="str">
        <f>VLOOKUP(F1306,'[1]Данные план (Задание 3)'!$I$5:$J$1297,2,FALSE)</f>
        <v>Россия</v>
      </c>
    </row>
    <row r="1307" spans="1:8" x14ac:dyDescent="0.3">
      <c r="A1307" s="99" t="s">
        <v>19</v>
      </c>
      <c r="B1307" s="117">
        <v>44287</v>
      </c>
      <c r="C1307" s="97">
        <v>44287</v>
      </c>
      <c r="D1307" s="58" t="s">
        <v>108</v>
      </c>
      <c r="E1307" s="58" t="s">
        <v>80</v>
      </c>
      <c r="F1307" s="51" t="s">
        <v>93</v>
      </c>
      <c r="G1307" s="51">
        <v>38</v>
      </c>
      <c r="H1307" s="51" t="str">
        <f>VLOOKUP(F1307,'[1]Данные план (Задание 3)'!$I$5:$J$1297,2,FALSE)</f>
        <v>США</v>
      </c>
    </row>
    <row r="1308" spans="1:8" x14ac:dyDescent="0.3">
      <c r="A1308" s="99" t="s">
        <v>19</v>
      </c>
      <c r="B1308" s="117">
        <v>44287</v>
      </c>
      <c r="C1308" s="97">
        <v>44287</v>
      </c>
      <c r="D1308" s="58" t="s">
        <v>107</v>
      </c>
      <c r="E1308" s="58" t="s">
        <v>49</v>
      </c>
      <c r="F1308" s="51" t="s">
        <v>57</v>
      </c>
      <c r="G1308" s="51">
        <v>69</v>
      </c>
      <c r="H1308" s="51" t="str">
        <f>VLOOKUP(F1308,'[1]Данные план (Задание 3)'!$I$5:$J$1297,2,FALSE)</f>
        <v>Россия</v>
      </c>
    </row>
    <row r="1309" spans="1:8" x14ac:dyDescent="0.3">
      <c r="A1309" s="99" t="s">
        <v>19</v>
      </c>
      <c r="B1309" s="117">
        <v>44287</v>
      </c>
      <c r="C1309" s="97">
        <v>44287</v>
      </c>
      <c r="D1309" s="58" t="s">
        <v>108</v>
      </c>
      <c r="E1309" s="58" t="s">
        <v>49</v>
      </c>
      <c r="F1309" s="51" t="s">
        <v>63</v>
      </c>
      <c r="G1309" s="51">
        <v>147</v>
      </c>
      <c r="H1309" s="51" t="str">
        <f>VLOOKUP(F1309,'[1]Данные план (Задание 3)'!$I$5:$J$1297,2,FALSE)</f>
        <v>Швеция</v>
      </c>
    </row>
    <row r="1310" spans="1:8" x14ac:dyDescent="0.3">
      <c r="A1310" s="99" t="s">
        <v>19</v>
      </c>
      <c r="B1310" s="117">
        <v>44287</v>
      </c>
      <c r="C1310" s="97">
        <v>44287</v>
      </c>
      <c r="D1310" s="58" t="s">
        <v>108</v>
      </c>
      <c r="E1310" s="58" t="s">
        <v>70</v>
      </c>
      <c r="F1310" s="51" t="s">
        <v>76</v>
      </c>
      <c r="G1310" s="51">
        <v>61</v>
      </c>
      <c r="H1310" s="51" t="str">
        <f>VLOOKUP(F1310,'[1]Данные план (Задание 3)'!$I$5:$J$1297,2,FALSE)</f>
        <v>Россия</v>
      </c>
    </row>
    <row r="1311" spans="1:8" x14ac:dyDescent="0.3">
      <c r="A1311" s="99" t="s">
        <v>19</v>
      </c>
      <c r="B1311" s="117">
        <v>44287</v>
      </c>
      <c r="C1311" s="97">
        <v>44287</v>
      </c>
      <c r="D1311" s="58" t="s">
        <v>107</v>
      </c>
      <c r="E1311" s="58" t="s">
        <v>49</v>
      </c>
      <c r="F1311" s="51" t="s">
        <v>65</v>
      </c>
      <c r="G1311" s="51">
        <v>80</v>
      </c>
      <c r="H1311" s="51" t="str">
        <f>VLOOKUP(F1311,'[1]Данные план (Задание 3)'!$I$5:$J$1297,2,FALSE)</f>
        <v>Украина</v>
      </c>
    </row>
    <row r="1312" spans="1:8" x14ac:dyDescent="0.3">
      <c r="A1312" s="99" t="s">
        <v>19</v>
      </c>
      <c r="B1312" s="117">
        <v>44287</v>
      </c>
      <c r="C1312" s="97">
        <v>44287</v>
      </c>
      <c r="D1312" s="58" t="s">
        <v>108</v>
      </c>
      <c r="E1312" s="58" t="s">
        <v>70</v>
      </c>
      <c r="F1312" s="51" t="s">
        <v>54</v>
      </c>
      <c r="G1312" s="51">
        <v>93</v>
      </c>
      <c r="H1312" s="51" t="str">
        <f>VLOOKUP(F1312,'[1]Данные план (Задание 3)'!$I$5:$J$1297,2,FALSE)</f>
        <v>Армения</v>
      </c>
    </row>
    <row r="1313" spans="1:8" x14ac:dyDescent="0.3">
      <c r="A1313" s="99" t="s">
        <v>19</v>
      </c>
      <c r="B1313" s="117">
        <v>44287</v>
      </c>
      <c r="C1313" s="97">
        <v>44287</v>
      </c>
      <c r="D1313" s="58" t="s">
        <v>110</v>
      </c>
      <c r="E1313" s="58" t="s">
        <v>49</v>
      </c>
      <c r="F1313" s="51" t="s">
        <v>66</v>
      </c>
      <c r="G1313" s="51">
        <v>140</v>
      </c>
      <c r="H1313" s="51" t="str">
        <f>VLOOKUP(F1313,'[1]Данные план (Задание 3)'!$I$5:$J$1297,2,FALSE)</f>
        <v>Украина</v>
      </c>
    </row>
    <row r="1314" spans="1:8" x14ac:dyDescent="0.3">
      <c r="A1314" s="99" t="s">
        <v>19</v>
      </c>
      <c r="B1314" s="117">
        <v>44287</v>
      </c>
      <c r="C1314" s="97">
        <v>44288</v>
      </c>
      <c r="D1314" s="58" t="s">
        <v>108</v>
      </c>
      <c r="E1314" s="58" t="s">
        <v>49</v>
      </c>
      <c r="F1314" s="51" t="s">
        <v>153</v>
      </c>
      <c r="G1314" s="51">
        <v>153</v>
      </c>
      <c r="H1314" s="51" t="str">
        <f>VLOOKUP(F1314,'[1]Данные план (Задание 3)'!$I$5:$J$1297,2,FALSE)</f>
        <v>Швеция</v>
      </c>
    </row>
    <row r="1315" spans="1:8" x14ac:dyDescent="0.3">
      <c r="A1315" s="99" t="s">
        <v>19</v>
      </c>
      <c r="B1315" s="117">
        <v>44287</v>
      </c>
      <c r="C1315" s="97">
        <v>44288</v>
      </c>
      <c r="D1315" s="58" t="s">
        <v>108</v>
      </c>
      <c r="E1315" s="58" t="s">
        <v>49</v>
      </c>
      <c r="F1315" s="51" t="s">
        <v>65</v>
      </c>
      <c r="G1315" s="51">
        <v>21</v>
      </c>
      <c r="H1315" s="51" t="str">
        <f>VLOOKUP(F1315,'[1]Данные план (Задание 3)'!$I$5:$J$1297,2,FALSE)</f>
        <v>Украина</v>
      </c>
    </row>
    <row r="1316" spans="1:8" x14ac:dyDescent="0.3">
      <c r="A1316" s="99" t="s">
        <v>19</v>
      </c>
      <c r="B1316" s="117">
        <v>44287</v>
      </c>
      <c r="C1316" s="97">
        <v>44288</v>
      </c>
      <c r="D1316" s="58" t="s">
        <v>108</v>
      </c>
      <c r="E1316" s="58" t="s">
        <v>70</v>
      </c>
      <c r="F1316" s="51" t="s">
        <v>77</v>
      </c>
      <c r="G1316" s="51">
        <v>85</v>
      </c>
      <c r="H1316" s="51" t="str">
        <f>VLOOKUP(F1316,'[1]Данные план (Задание 3)'!$I$5:$J$1297,2,FALSE)</f>
        <v>Россия</v>
      </c>
    </row>
    <row r="1317" spans="1:8" x14ac:dyDescent="0.3">
      <c r="A1317" s="99" t="s">
        <v>19</v>
      </c>
      <c r="B1317" s="117">
        <v>44287</v>
      </c>
      <c r="C1317" s="97">
        <v>44288</v>
      </c>
      <c r="D1317" s="58" t="s">
        <v>48</v>
      </c>
      <c r="E1317" s="58" t="s">
        <v>49</v>
      </c>
      <c r="F1317" s="51" t="s">
        <v>65</v>
      </c>
      <c r="G1317" s="51">
        <v>173</v>
      </c>
      <c r="H1317" s="51" t="str">
        <f>VLOOKUP(F1317,'[1]Данные план (Задание 3)'!$I$5:$J$1297,2,FALSE)</f>
        <v>Украина</v>
      </c>
    </row>
    <row r="1318" spans="1:8" x14ac:dyDescent="0.3">
      <c r="A1318" s="99" t="s">
        <v>19</v>
      </c>
      <c r="B1318" s="117">
        <v>44287</v>
      </c>
      <c r="C1318" s="97">
        <v>44288</v>
      </c>
      <c r="D1318" s="58" t="s">
        <v>110</v>
      </c>
      <c r="E1318" s="58" t="s">
        <v>70</v>
      </c>
      <c r="F1318" s="51" t="s">
        <v>79</v>
      </c>
      <c r="G1318" s="51">
        <v>142</v>
      </c>
      <c r="H1318" s="51" t="str">
        <f>VLOOKUP(F1318,'[1]Данные план (Задание 3)'!$I$5:$J$1297,2,FALSE)</f>
        <v>Россия</v>
      </c>
    </row>
    <row r="1319" spans="1:8" x14ac:dyDescent="0.3">
      <c r="A1319" s="99" t="s">
        <v>19</v>
      </c>
      <c r="B1319" s="117">
        <v>44287</v>
      </c>
      <c r="C1319" s="97">
        <v>44288</v>
      </c>
      <c r="D1319" s="58" t="s">
        <v>107</v>
      </c>
      <c r="E1319" s="58" t="s">
        <v>70</v>
      </c>
      <c r="F1319" s="51" t="s">
        <v>78</v>
      </c>
      <c r="G1319" s="51">
        <v>6</v>
      </c>
      <c r="H1319" s="51" t="str">
        <f>VLOOKUP(F1319,'[1]Данные план (Задание 3)'!$I$5:$J$1297,2,FALSE)</f>
        <v>Россия</v>
      </c>
    </row>
    <row r="1320" spans="1:8" x14ac:dyDescent="0.3">
      <c r="A1320" s="99" t="s">
        <v>19</v>
      </c>
      <c r="B1320" s="117">
        <v>44287</v>
      </c>
      <c r="C1320" s="97">
        <v>44288</v>
      </c>
      <c r="D1320" s="58" t="s">
        <v>108</v>
      </c>
      <c r="E1320" s="58" t="s">
        <v>80</v>
      </c>
      <c r="F1320" s="51" t="s">
        <v>86</v>
      </c>
      <c r="G1320" s="51">
        <v>164</v>
      </c>
      <c r="H1320" s="51" t="str">
        <f>VLOOKUP(F1320,'[1]Данные план (Задание 3)'!$I$5:$J$1297,2,FALSE)</f>
        <v>Ирландия</v>
      </c>
    </row>
    <row r="1321" spans="1:8" x14ac:dyDescent="0.3">
      <c r="A1321" s="99" t="s">
        <v>19</v>
      </c>
      <c r="B1321" s="117">
        <v>44287</v>
      </c>
      <c r="C1321" s="97">
        <v>44288</v>
      </c>
      <c r="D1321" s="58" t="s">
        <v>108</v>
      </c>
      <c r="E1321" s="58" t="s">
        <v>70</v>
      </c>
      <c r="F1321" s="51" t="s">
        <v>54</v>
      </c>
      <c r="G1321" s="51">
        <v>49</v>
      </c>
      <c r="H1321" s="51" t="str">
        <f>VLOOKUP(F1321,'[1]Данные план (Задание 3)'!$I$5:$J$1297,2,FALSE)</f>
        <v>Армения</v>
      </c>
    </row>
    <row r="1322" spans="1:8" x14ac:dyDescent="0.3">
      <c r="A1322" s="99" t="s">
        <v>19</v>
      </c>
      <c r="B1322" s="117">
        <v>44287</v>
      </c>
      <c r="C1322" s="97">
        <v>44288</v>
      </c>
      <c r="D1322" s="58" t="s">
        <v>107</v>
      </c>
      <c r="E1322" s="58" t="s">
        <v>70</v>
      </c>
      <c r="F1322" s="51" t="s">
        <v>71</v>
      </c>
      <c r="G1322" s="51">
        <v>6</v>
      </c>
      <c r="H1322" s="51" t="str">
        <f>VLOOKUP(F1322,'[1]Данные план (Задание 3)'!$I$5:$J$1297,2,FALSE)</f>
        <v>Франция</v>
      </c>
    </row>
    <row r="1323" spans="1:8" x14ac:dyDescent="0.3">
      <c r="A1323" s="99" t="s">
        <v>19</v>
      </c>
      <c r="B1323" s="117">
        <v>44287</v>
      </c>
      <c r="C1323" s="97">
        <v>44288</v>
      </c>
      <c r="D1323" s="58" t="s">
        <v>107</v>
      </c>
      <c r="E1323" s="58" t="s">
        <v>95</v>
      </c>
      <c r="F1323" s="51" t="s">
        <v>106</v>
      </c>
      <c r="G1323" s="51">
        <v>33</v>
      </c>
      <c r="H1323" s="51" t="str">
        <f>VLOOKUP(F1323,'[1]Данные план (Задание 3)'!$I$5:$J$1297,2,FALSE)</f>
        <v>Италия</v>
      </c>
    </row>
    <row r="1324" spans="1:8" x14ac:dyDescent="0.3">
      <c r="A1324" s="99" t="s">
        <v>19</v>
      </c>
      <c r="B1324" s="117">
        <v>44287</v>
      </c>
      <c r="C1324" s="97">
        <v>44288</v>
      </c>
      <c r="D1324" s="58" t="s">
        <v>108</v>
      </c>
      <c r="E1324" s="58" t="s">
        <v>49</v>
      </c>
      <c r="F1324" s="51" t="s">
        <v>67</v>
      </c>
      <c r="G1324" s="51">
        <v>124</v>
      </c>
      <c r="H1324" s="51" t="str">
        <f>VLOOKUP(F1324,'[1]Данные план (Задание 3)'!$I$5:$J$1297,2,FALSE)</f>
        <v>Украина</v>
      </c>
    </row>
    <row r="1325" spans="1:8" x14ac:dyDescent="0.3">
      <c r="A1325" s="99" t="s">
        <v>19</v>
      </c>
      <c r="B1325" s="117">
        <v>44287</v>
      </c>
      <c r="C1325" s="97">
        <v>44288</v>
      </c>
      <c r="D1325" s="58" t="s">
        <v>108</v>
      </c>
      <c r="E1325" s="58" t="s">
        <v>49</v>
      </c>
      <c r="F1325" s="51" t="s">
        <v>67</v>
      </c>
      <c r="G1325" s="51">
        <v>93</v>
      </c>
      <c r="H1325" s="51" t="str">
        <f>VLOOKUP(F1325,'[1]Данные план (Задание 3)'!$I$5:$J$1297,2,FALSE)</f>
        <v>Украина</v>
      </c>
    </row>
    <row r="1326" spans="1:8" x14ac:dyDescent="0.3">
      <c r="A1326" s="99" t="s">
        <v>19</v>
      </c>
      <c r="B1326" s="117">
        <v>44287</v>
      </c>
      <c r="C1326" s="97">
        <v>44288</v>
      </c>
      <c r="D1326" s="58" t="s">
        <v>48</v>
      </c>
      <c r="E1326" s="58" t="s">
        <v>95</v>
      </c>
      <c r="F1326" s="51" t="s">
        <v>102</v>
      </c>
      <c r="G1326" s="51">
        <v>168</v>
      </c>
      <c r="H1326" s="51" t="str">
        <f>VLOOKUP(F1326,'[1]Данные план (Задание 3)'!$I$5:$J$1297,2,FALSE)</f>
        <v>Великобритания</v>
      </c>
    </row>
    <row r="1327" spans="1:8" x14ac:dyDescent="0.3">
      <c r="A1327" s="99" t="s">
        <v>19</v>
      </c>
      <c r="B1327" s="117">
        <v>44287</v>
      </c>
      <c r="C1327" s="97">
        <v>44289</v>
      </c>
      <c r="D1327" s="58" t="s">
        <v>107</v>
      </c>
      <c r="E1327" s="58" t="s">
        <v>95</v>
      </c>
      <c r="F1327" s="51" t="s">
        <v>96</v>
      </c>
      <c r="G1327" s="51">
        <v>170</v>
      </c>
      <c r="H1327" s="51" t="str">
        <f>VLOOKUP(F1327,'[1]Данные план (Задание 3)'!$I$5:$J$1297,2,FALSE)</f>
        <v>Голландия</v>
      </c>
    </row>
    <row r="1328" spans="1:8" x14ac:dyDescent="0.3">
      <c r="A1328" s="99" t="s">
        <v>19</v>
      </c>
      <c r="B1328" s="117">
        <v>44287</v>
      </c>
      <c r="C1328" s="97">
        <v>44289</v>
      </c>
      <c r="D1328" s="58" t="s">
        <v>110</v>
      </c>
      <c r="E1328" s="58" t="s">
        <v>49</v>
      </c>
      <c r="F1328" s="51" t="s">
        <v>68</v>
      </c>
      <c r="G1328" s="51">
        <v>18</v>
      </c>
      <c r="H1328" s="51" t="str">
        <f>VLOOKUP(F1328,'[1]Данные план (Задание 3)'!$I$5:$J$1297,2,FALSE)</f>
        <v>Украина</v>
      </c>
    </row>
    <row r="1329" spans="1:8" x14ac:dyDescent="0.3">
      <c r="A1329" s="99" t="s">
        <v>19</v>
      </c>
      <c r="B1329" s="117">
        <v>44287</v>
      </c>
      <c r="C1329" s="97">
        <v>44289</v>
      </c>
      <c r="D1329" s="58" t="s">
        <v>110</v>
      </c>
      <c r="E1329" s="58" t="s">
        <v>49</v>
      </c>
      <c r="F1329" s="51" t="s">
        <v>50</v>
      </c>
      <c r="G1329" s="51">
        <v>93</v>
      </c>
      <c r="H1329" s="51" t="str">
        <f>VLOOKUP(F1329,'[1]Данные план (Задание 3)'!$I$5:$J$1297,2,FALSE)</f>
        <v>Россия</v>
      </c>
    </row>
    <row r="1330" spans="1:8" x14ac:dyDescent="0.3">
      <c r="A1330" s="99" t="s">
        <v>19</v>
      </c>
      <c r="B1330" s="117">
        <v>44287</v>
      </c>
      <c r="C1330" s="97">
        <v>44289</v>
      </c>
      <c r="D1330" s="58" t="s">
        <v>108</v>
      </c>
      <c r="E1330" s="58" t="s">
        <v>70</v>
      </c>
      <c r="F1330" s="51" t="s">
        <v>58</v>
      </c>
      <c r="G1330" s="51">
        <v>185</v>
      </c>
      <c r="H1330" s="51" t="str">
        <f>VLOOKUP(F1330,'[1]Данные план (Задание 3)'!$I$5:$J$1297,2,FALSE)</f>
        <v>Армения</v>
      </c>
    </row>
    <row r="1331" spans="1:8" x14ac:dyDescent="0.3">
      <c r="A1331" s="99" t="s">
        <v>19</v>
      </c>
      <c r="B1331" s="117">
        <v>44287</v>
      </c>
      <c r="C1331" s="97">
        <v>44289</v>
      </c>
      <c r="D1331" s="58" t="s">
        <v>108</v>
      </c>
      <c r="E1331" s="58" t="s">
        <v>95</v>
      </c>
      <c r="F1331" s="51" t="s">
        <v>103</v>
      </c>
      <c r="G1331" s="51">
        <v>33</v>
      </c>
      <c r="H1331" s="51" t="str">
        <f>VLOOKUP(F1331,'[1]Данные план (Задание 3)'!$I$5:$J$1297,2,FALSE)</f>
        <v>Италия</v>
      </c>
    </row>
    <row r="1332" spans="1:8" x14ac:dyDescent="0.3">
      <c r="A1332" s="99" t="s">
        <v>19</v>
      </c>
      <c r="B1332" s="117">
        <v>44287</v>
      </c>
      <c r="C1332" s="97">
        <v>44289</v>
      </c>
      <c r="D1332" s="58" t="s">
        <v>110</v>
      </c>
      <c r="E1332" s="58" t="s">
        <v>49</v>
      </c>
      <c r="F1332" s="51" t="s">
        <v>67</v>
      </c>
      <c r="G1332" s="51">
        <v>59</v>
      </c>
      <c r="H1332" s="51" t="str">
        <f>VLOOKUP(F1332,'[1]Данные план (Задание 3)'!$I$5:$J$1297,2,FALSE)</f>
        <v>Украина</v>
      </c>
    </row>
    <row r="1333" spans="1:8" x14ac:dyDescent="0.3">
      <c r="A1333" s="99" t="s">
        <v>19</v>
      </c>
      <c r="B1333" s="117">
        <v>44287</v>
      </c>
      <c r="C1333" s="97">
        <v>44289</v>
      </c>
      <c r="D1333" s="58" t="s">
        <v>107</v>
      </c>
      <c r="E1333" s="58" t="s">
        <v>70</v>
      </c>
      <c r="F1333" s="51" t="s">
        <v>75</v>
      </c>
      <c r="G1333" s="51">
        <v>31</v>
      </c>
      <c r="H1333" s="51" t="str">
        <f>VLOOKUP(F1333,'[1]Данные план (Задание 3)'!$I$5:$J$1297,2,FALSE)</f>
        <v>Франция</v>
      </c>
    </row>
    <row r="1334" spans="1:8" x14ac:dyDescent="0.3">
      <c r="A1334" s="99" t="s">
        <v>19</v>
      </c>
      <c r="B1334" s="117">
        <v>44287</v>
      </c>
      <c r="C1334" s="97">
        <v>44290</v>
      </c>
      <c r="D1334" s="58" t="s">
        <v>48</v>
      </c>
      <c r="E1334" s="58" t="s">
        <v>95</v>
      </c>
      <c r="F1334" s="51" t="s">
        <v>105</v>
      </c>
      <c r="G1334" s="51">
        <v>189</v>
      </c>
      <c r="H1334" s="51" t="str">
        <f>VLOOKUP(F1334,'[1]Данные план (Задание 3)'!$I$5:$J$1297,2,FALSE)</f>
        <v>Италия</v>
      </c>
    </row>
    <row r="1335" spans="1:8" x14ac:dyDescent="0.3">
      <c r="A1335" s="99" t="s">
        <v>19</v>
      </c>
      <c r="B1335" s="117">
        <v>44287</v>
      </c>
      <c r="C1335" s="97">
        <v>44290</v>
      </c>
      <c r="D1335" s="58" t="s">
        <v>108</v>
      </c>
      <c r="E1335" s="58" t="s">
        <v>49</v>
      </c>
      <c r="F1335" s="51" t="s">
        <v>57</v>
      </c>
      <c r="G1335" s="51">
        <v>60</v>
      </c>
      <c r="H1335" s="51" t="str">
        <f>VLOOKUP(F1335,'[1]Данные план (Задание 3)'!$I$5:$J$1297,2,FALSE)</f>
        <v>Россия</v>
      </c>
    </row>
    <row r="1336" spans="1:8" x14ac:dyDescent="0.3">
      <c r="A1336" s="99" t="s">
        <v>19</v>
      </c>
      <c r="B1336" s="117">
        <v>44287</v>
      </c>
      <c r="C1336" s="97">
        <v>44290</v>
      </c>
      <c r="D1336" s="58" t="s">
        <v>110</v>
      </c>
      <c r="E1336" s="58" t="s">
        <v>70</v>
      </c>
      <c r="F1336" s="51" t="s">
        <v>54</v>
      </c>
      <c r="G1336" s="51">
        <v>43</v>
      </c>
      <c r="H1336" s="51" t="str">
        <f>VLOOKUP(F1336,'[1]Данные план (Задание 3)'!$I$5:$J$1297,2,FALSE)</f>
        <v>Армения</v>
      </c>
    </row>
    <row r="1337" spans="1:8" x14ac:dyDescent="0.3">
      <c r="A1337" s="99" t="s">
        <v>19</v>
      </c>
      <c r="B1337" s="117">
        <v>44287</v>
      </c>
      <c r="C1337" s="97">
        <v>44290</v>
      </c>
      <c r="D1337" s="58" t="s">
        <v>48</v>
      </c>
      <c r="E1337" s="58" t="s">
        <v>49</v>
      </c>
      <c r="F1337" s="51" t="s">
        <v>59</v>
      </c>
      <c r="G1337" s="51">
        <v>112</v>
      </c>
      <c r="H1337" s="51" t="str">
        <f>VLOOKUP(F1337,'[1]Данные план (Задание 3)'!$I$5:$J$1297,2,FALSE)</f>
        <v>Россия</v>
      </c>
    </row>
    <row r="1338" spans="1:8" x14ac:dyDescent="0.3">
      <c r="A1338" s="99" t="s">
        <v>19</v>
      </c>
      <c r="B1338" s="117">
        <v>44287</v>
      </c>
      <c r="C1338" s="97">
        <v>44290</v>
      </c>
      <c r="D1338" s="58" t="s">
        <v>108</v>
      </c>
      <c r="E1338" s="58" t="s">
        <v>80</v>
      </c>
      <c r="F1338" s="51" t="s">
        <v>90</v>
      </c>
      <c r="G1338" s="51">
        <v>80</v>
      </c>
      <c r="H1338" s="51" t="str">
        <f>VLOOKUP(F1338,'[1]Данные план (Задание 3)'!$I$5:$J$1297,2,FALSE)</f>
        <v>США</v>
      </c>
    </row>
    <row r="1339" spans="1:8" x14ac:dyDescent="0.3">
      <c r="A1339" s="99" t="s">
        <v>19</v>
      </c>
      <c r="B1339" s="117">
        <v>44287</v>
      </c>
      <c r="C1339" s="97">
        <v>44290</v>
      </c>
      <c r="D1339" s="58" t="s">
        <v>48</v>
      </c>
      <c r="E1339" s="58" t="s">
        <v>70</v>
      </c>
      <c r="F1339" s="51" t="s">
        <v>62</v>
      </c>
      <c r="G1339" s="51">
        <v>69</v>
      </c>
      <c r="H1339" s="51" t="str">
        <f>VLOOKUP(F1339,'[1]Данные план (Задание 3)'!$I$5:$J$1297,2,FALSE)</f>
        <v>Армения</v>
      </c>
    </row>
    <row r="1340" spans="1:8" x14ac:dyDescent="0.3">
      <c r="A1340" s="99" t="s">
        <v>19</v>
      </c>
      <c r="B1340" s="117">
        <v>44287</v>
      </c>
      <c r="C1340" s="97">
        <v>44290</v>
      </c>
      <c r="D1340" s="58" t="s">
        <v>107</v>
      </c>
      <c r="E1340" s="58" t="s">
        <v>95</v>
      </c>
      <c r="F1340" s="51" t="s">
        <v>97</v>
      </c>
      <c r="G1340" s="51">
        <v>146</v>
      </c>
      <c r="H1340" s="51" t="str">
        <f>VLOOKUP(F1340,'[1]Данные план (Задание 3)'!$I$5:$J$1297,2,FALSE)</f>
        <v>Голландия</v>
      </c>
    </row>
    <row r="1341" spans="1:8" x14ac:dyDescent="0.3">
      <c r="A1341" s="99" t="s">
        <v>19</v>
      </c>
      <c r="B1341" s="117">
        <v>44287</v>
      </c>
      <c r="C1341" s="97">
        <v>44290</v>
      </c>
      <c r="D1341" s="58" t="s">
        <v>108</v>
      </c>
      <c r="E1341" s="58" t="s">
        <v>95</v>
      </c>
      <c r="F1341" s="51" t="s">
        <v>96</v>
      </c>
      <c r="G1341" s="51">
        <v>78</v>
      </c>
      <c r="H1341" s="51" t="str">
        <f>VLOOKUP(F1341,'[1]Данные план (Задание 3)'!$I$5:$J$1297,2,FALSE)</f>
        <v>Голландия</v>
      </c>
    </row>
    <row r="1342" spans="1:8" x14ac:dyDescent="0.3">
      <c r="A1342" s="99" t="s">
        <v>19</v>
      </c>
      <c r="B1342" s="117">
        <v>44287</v>
      </c>
      <c r="C1342" s="97">
        <v>44290</v>
      </c>
      <c r="D1342" s="58" t="s">
        <v>108</v>
      </c>
      <c r="E1342" s="58" t="s">
        <v>80</v>
      </c>
      <c r="F1342" s="51" t="s">
        <v>94</v>
      </c>
      <c r="G1342" s="51">
        <v>18</v>
      </c>
      <c r="H1342" s="51" t="str">
        <f>VLOOKUP(F1342,'[1]Данные план (Задание 3)'!$I$5:$J$1297,2,FALSE)</f>
        <v>США</v>
      </c>
    </row>
    <row r="1343" spans="1:8" x14ac:dyDescent="0.3">
      <c r="A1343" s="99" t="s">
        <v>19</v>
      </c>
      <c r="B1343" s="117">
        <v>44287</v>
      </c>
      <c r="C1343" s="97">
        <v>44291</v>
      </c>
      <c r="D1343" s="58" t="s">
        <v>107</v>
      </c>
      <c r="E1343" s="58" t="s">
        <v>49</v>
      </c>
      <c r="F1343" s="51" t="s">
        <v>68</v>
      </c>
      <c r="G1343" s="51">
        <v>47</v>
      </c>
      <c r="H1343" s="51" t="str">
        <f>VLOOKUP(F1343,'[1]Данные план (Задание 3)'!$I$5:$J$1297,2,FALSE)</f>
        <v>Украина</v>
      </c>
    </row>
    <row r="1344" spans="1:8" x14ac:dyDescent="0.3">
      <c r="A1344" s="99" t="s">
        <v>19</v>
      </c>
      <c r="B1344" s="117">
        <v>44287</v>
      </c>
      <c r="C1344" s="97">
        <v>44291</v>
      </c>
      <c r="D1344" s="58" t="s">
        <v>107</v>
      </c>
      <c r="E1344" s="58" t="s">
        <v>49</v>
      </c>
      <c r="F1344" s="51" t="s">
        <v>65</v>
      </c>
      <c r="G1344" s="51">
        <v>63</v>
      </c>
      <c r="H1344" s="51" t="str">
        <f>VLOOKUP(F1344,'[1]Данные план (Задание 3)'!$I$5:$J$1297,2,FALSE)</f>
        <v>Украина</v>
      </c>
    </row>
    <row r="1345" spans="1:8" x14ac:dyDescent="0.3">
      <c r="A1345" s="99" t="s">
        <v>19</v>
      </c>
      <c r="B1345" s="117">
        <v>44287</v>
      </c>
      <c r="C1345" s="97">
        <v>44291</v>
      </c>
      <c r="D1345" s="58" t="s">
        <v>48</v>
      </c>
      <c r="E1345" s="58" t="s">
        <v>80</v>
      </c>
      <c r="F1345" s="51" t="s">
        <v>92</v>
      </c>
      <c r="G1345" s="51">
        <v>90</v>
      </c>
      <c r="H1345" s="51" t="str">
        <f>VLOOKUP(F1345,'[1]Данные план (Задание 3)'!$I$5:$J$1297,2,FALSE)</f>
        <v>США</v>
      </c>
    </row>
    <row r="1346" spans="1:8" x14ac:dyDescent="0.3">
      <c r="A1346" s="99" t="s">
        <v>19</v>
      </c>
      <c r="B1346" s="117">
        <v>44287</v>
      </c>
      <c r="C1346" s="97">
        <v>44291</v>
      </c>
      <c r="D1346" s="58" t="s">
        <v>107</v>
      </c>
      <c r="E1346" s="58" t="s">
        <v>80</v>
      </c>
      <c r="F1346" s="51" t="s">
        <v>81</v>
      </c>
      <c r="G1346" s="51">
        <v>82</v>
      </c>
      <c r="H1346" s="51" t="str">
        <f>VLOOKUP(F1346,'[1]Данные план (Задание 3)'!$I$5:$J$1297,2,FALSE)</f>
        <v>Шотландия</v>
      </c>
    </row>
    <row r="1347" spans="1:8" x14ac:dyDescent="0.3">
      <c r="A1347" s="99" t="s">
        <v>19</v>
      </c>
      <c r="B1347" s="117">
        <v>44287</v>
      </c>
      <c r="C1347" s="97">
        <v>44291</v>
      </c>
      <c r="D1347" s="58" t="s">
        <v>48</v>
      </c>
      <c r="E1347" s="58" t="s">
        <v>80</v>
      </c>
      <c r="F1347" s="51" t="s">
        <v>87</v>
      </c>
      <c r="G1347" s="51">
        <v>73</v>
      </c>
      <c r="H1347" s="51" t="str">
        <f>VLOOKUP(F1347,'[1]Данные план (Задание 3)'!$I$5:$J$1297,2,FALSE)</f>
        <v>Ирландия</v>
      </c>
    </row>
    <row r="1348" spans="1:8" x14ac:dyDescent="0.3">
      <c r="A1348" s="99" t="s">
        <v>19</v>
      </c>
      <c r="B1348" s="117">
        <v>44287</v>
      </c>
      <c r="C1348" s="97">
        <v>44291</v>
      </c>
      <c r="D1348" s="58" t="s">
        <v>108</v>
      </c>
      <c r="E1348" s="58" t="s">
        <v>49</v>
      </c>
      <c r="F1348" s="51" t="s">
        <v>153</v>
      </c>
      <c r="G1348" s="51">
        <v>52</v>
      </c>
      <c r="H1348" s="51" t="str">
        <f>VLOOKUP(F1348,'[1]Данные план (Задание 3)'!$I$5:$J$1297,2,FALSE)</f>
        <v>Швеция</v>
      </c>
    </row>
    <row r="1349" spans="1:8" x14ac:dyDescent="0.3">
      <c r="A1349" s="99" t="s">
        <v>19</v>
      </c>
      <c r="B1349" s="117">
        <v>44287</v>
      </c>
      <c r="C1349" s="97">
        <v>44291</v>
      </c>
      <c r="D1349" s="58" t="s">
        <v>107</v>
      </c>
      <c r="E1349" s="58" t="s">
        <v>49</v>
      </c>
      <c r="F1349" s="51" t="s">
        <v>65</v>
      </c>
      <c r="G1349" s="51">
        <v>28</v>
      </c>
      <c r="H1349" s="51" t="str">
        <f>VLOOKUP(F1349,'[1]Данные план (Задание 3)'!$I$5:$J$1297,2,FALSE)</f>
        <v>Украина</v>
      </c>
    </row>
    <row r="1350" spans="1:8" x14ac:dyDescent="0.3">
      <c r="A1350" s="99" t="s">
        <v>19</v>
      </c>
      <c r="B1350" s="117">
        <v>44287</v>
      </c>
      <c r="C1350" s="97">
        <v>44291</v>
      </c>
      <c r="D1350" s="58" t="s">
        <v>110</v>
      </c>
      <c r="E1350" s="58" t="s">
        <v>49</v>
      </c>
      <c r="F1350" s="51" t="s">
        <v>65</v>
      </c>
      <c r="G1350" s="51">
        <v>53</v>
      </c>
      <c r="H1350" s="51" t="str">
        <f>VLOOKUP(F1350,'[1]Данные план (Задание 3)'!$I$5:$J$1297,2,FALSE)</f>
        <v>Украина</v>
      </c>
    </row>
    <row r="1351" spans="1:8" x14ac:dyDescent="0.3">
      <c r="A1351" s="99" t="s">
        <v>19</v>
      </c>
      <c r="B1351" s="117">
        <v>44287</v>
      </c>
      <c r="C1351" s="97">
        <v>44291</v>
      </c>
      <c r="D1351" s="58" t="s">
        <v>107</v>
      </c>
      <c r="E1351" s="58" t="s">
        <v>70</v>
      </c>
      <c r="F1351" s="51" t="s">
        <v>52</v>
      </c>
      <c r="G1351" s="51">
        <v>193</v>
      </c>
      <c r="H1351" s="51" t="str">
        <f>VLOOKUP(F1351,'[1]Данные план (Задание 3)'!$I$5:$J$1297,2,FALSE)</f>
        <v>Армения</v>
      </c>
    </row>
    <row r="1352" spans="1:8" x14ac:dyDescent="0.3">
      <c r="A1352" s="99" t="s">
        <v>19</v>
      </c>
      <c r="B1352" s="117">
        <v>44287</v>
      </c>
      <c r="C1352" s="97">
        <v>44291</v>
      </c>
      <c r="D1352" s="58" t="s">
        <v>48</v>
      </c>
      <c r="E1352" s="58" t="s">
        <v>95</v>
      </c>
      <c r="F1352" s="51" t="s">
        <v>99</v>
      </c>
      <c r="G1352" s="51">
        <v>22</v>
      </c>
      <c r="H1352" s="51" t="str">
        <f>VLOOKUP(F1352,'[1]Данные план (Задание 3)'!$I$5:$J$1297,2,FALSE)</f>
        <v>Голландия</v>
      </c>
    </row>
    <row r="1353" spans="1:8" x14ac:dyDescent="0.3">
      <c r="A1353" s="99" t="s">
        <v>19</v>
      </c>
      <c r="B1353" s="117">
        <v>44287</v>
      </c>
      <c r="C1353" s="97">
        <v>44292</v>
      </c>
      <c r="D1353" s="58" t="s">
        <v>108</v>
      </c>
      <c r="E1353" s="58" t="s">
        <v>70</v>
      </c>
      <c r="F1353" s="51" t="s">
        <v>73</v>
      </c>
      <c r="G1353" s="51">
        <v>43</v>
      </c>
      <c r="H1353" s="51" t="str">
        <f>VLOOKUP(F1353,'[1]Данные план (Задание 3)'!$I$5:$J$1297,2,FALSE)</f>
        <v>Франция</v>
      </c>
    </row>
    <row r="1354" spans="1:8" x14ac:dyDescent="0.3">
      <c r="A1354" s="99" t="s">
        <v>19</v>
      </c>
      <c r="B1354" s="117">
        <v>44287</v>
      </c>
      <c r="C1354" s="97">
        <v>44292</v>
      </c>
      <c r="D1354" s="58" t="s">
        <v>107</v>
      </c>
      <c r="E1354" s="58" t="s">
        <v>80</v>
      </c>
      <c r="F1354" s="51" t="s">
        <v>85</v>
      </c>
      <c r="G1354" s="51">
        <v>157</v>
      </c>
      <c r="H1354" s="51" t="str">
        <f>VLOOKUP(F1354,'[1]Данные план (Задание 3)'!$I$5:$J$1297,2,FALSE)</f>
        <v>Ирландия</v>
      </c>
    </row>
    <row r="1355" spans="1:8" x14ac:dyDescent="0.3">
      <c r="A1355" s="99" t="s">
        <v>19</v>
      </c>
      <c r="B1355" s="117">
        <v>44287</v>
      </c>
      <c r="C1355" s="97">
        <v>44292</v>
      </c>
      <c r="D1355" s="58" t="s">
        <v>48</v>
      </c>
      <c r="E1355" s="58" t="s">
        <v>95</v>
      </c>
      <c r="F1355" s="51" t="s">
        <v>101</v>
      </c>
      <c r="G1355" s="51">
        <v>200</v>
      </c>
      <c r="H1355" s="51" t="str">
        <f>VLOOKUP(F1355,'[1]Данные план (Задание 3)'!$I$5:$J$1297,2,FALSE)</f>
        <v>Великобритания</v>
      </c>
    </row>
    <row r="1356" spans="1:8" x14ac:dyDescent="0.3">
      <c r="A1356" s="99" t="s">
        <v>19</v>
      </c>
      <c r="B1356" s="117">
        <v>44287</v>
      </c>
      <c r="C1356" s="97">
        <v>44292</v>
      </c>
      <c r="D1356" s="58" t="s">
        <v>110</v>
      </c>
      <c r="E1356" s="58" t="s">
        <v>80</v>
      </c>
      <c r="F1356" s="51" t="s">
        <v>85</v>
      </c>
      <c r="G1356" s="51">
        <v>93</v>
      </c>
      <c r="H1356" s="51" t="str">
        <f>VLOOKUP(F1356,'[1]Данные план (Задание 3)'!$I$5:$J$1297,2,FALSE)</f>
        <v>Ирландия</v>
      </c>
    </row>
    <row r="1357" spans="1:8" x14ac:dyDescent="0.3">
      <c r="A1357" s="99" t="s">
        <v>19</v>
      </c>
      <c r="B1357" s="117">
        <v>44287</v>
      </c>
      <c r="C1357" s="97">
        <v>44292</v>
      </c>
      <c r="D1357" s="58" t="s">
        <v>48</v>
      </c>
      <c r="E1357" s="58" t="s">
        <v>49</v>
      </c>
      <c r="F1357" s="51" t="s">
        <v>55</v>
      </c>
      <c r="G1357" s="51">
        <v>122</v>
      </c>
      <c r="H1357" s="51" t="str">
        <f>VLOOKUP(F1357,'[1]Данные план (Задание 3)'!$I$5:$J$1297,2,FALSE)</f>
        <v>Россия</v>
      </c>
    </row>
    <row r="1358" spans="1:8" x14ac:dyDescent="0.3">
      <c r="A1358" s="99" t="s">
        <v>19</v>
      </c>
      <c r="B1358" s="117">
        <v>44287</v>
      </c>
      <c r="C1358" s="97">
        <v>44292</v>
      </c>
      <c r="D1358" s="58" t="s">
        <v>108</v>
      </c>
      <c r="E1358" s="58" t="s">
        <v>49</v>
      </c>
      <c r="F1358" s="51" t="s">
        <v>57</v>
      </c>
      <c r="G1358" s="51">
        <v>98</v>
      </c>
      <c r="H1358" s="51" t="str">
        <f>VLOOKUP(F1358,'[1]Данные план (Задание 3)'!$I$5:$J$1297,2,FALSE)</f>
        <v>Россия</v>
      </c>
    </row>
    <row r="1359" spans="1:8" x14ac:dyDescent="0.3">
      <c r="A1359" s="99" t="s">
        <v>19</v>
      </c>
      <c r="B1359" s="117">
        <v>44287</v>
      </c>
      <c r="C1359" s="97">
        <v>44292</v>
      </c>
      <c r="D1359" s="58" t="s">
        <v>108</v>
      </c>
      <c r="E1359" s="58" t="s">
        <v>80</v>
      </c>
      <c r="F1359" s="51" t="s">
        <v>90</v>
      </c>
      <c r="G1359" s="51">
        <v>131</v>
      </c>
      <c r="H1359" s="51" t="str">
        <f>VLOOKUP(F1359,'[1]Данные план (Задание 3)'!$I$5:$J$1297,2,FALSE)</f>
        <v>США</v>
      </c>
    </row>
    <row r="1360" spans="1:8" x14ac:dyDescent="0.3">
      <c r="A1360" s="99" t="s">
        <v>19</v>
      </c>
      <c r="B1360" s="117">
        <v>44287</v>
      </c>
      <c r="C1360" s="97">
        <v>44292</v>
      </c>
      <c r="D1360" s="58" t="s">
        <v>108</v>
      </c>
      <c r="E1360" s="58" t="s">
        <v>80</v>
      </c>
      <c r="F1360" s="51" t="s">
        <v>87</v>
      </c>
      <c r="G1360" s="51">
        <v>200</v>
      </c>
      <c r="H1360" s="51" t="str">
        <f>VLOOKUP(F1360,'[1]Данные план (Задание 3)'!$I$5:$J$1297,2,FALSE)</f>
        <v>Ирландия</v>
      </c>
    </row>
    <row r="1361" spans="1:8" x14ac:dyDescent="0.3">
      <c r="A1361" s="99" t="s">
        <v>19</v>
      </c>
      <c r="B1361" s="117">
        <v>44287</v>
      </c>
      <c r="C1361" s="97">
        <v>44292</v>
      </c>
      <c r="D1361" s="58" t="s">
        <v>48</v>
      </c>
      <c r="E1361" s="58" t="s">
        <v>70</v>
      </c>
      <c r="F1361" s="51" t="s">
        <v>74</v>
      </c>
      <c r="G1361" s="51">
        <v>116</v>
      </c>
      <c r="H1361" s="51" t="str">
        <f>VLOOKUP(F1361,'[1]Данные план (Задание 3)'!$I$5:$J$1297,2,FALSE)</f>
        <v>Франция</v>
      </c>
    </row>
    <row r="1362" spans="1:8" x14ac:dyDescent="0.3">
      <c r="A1362" s="99" t="s">
        <v>19</v>
      </c>
      <c r="B1362" s="117">
        <v>44287</v>
      </c>
      <c r="C1362" s="97">
        <v>44292</v>
      </c>
      <c r="D1362" s="58" t="s">
        <v>107</v>
      </c>
      <c r="E1362" s="58" t="s">
        <v>49</v>
      </c>
      <c r="F1362" s="51" t="s">
        <v>50</v>
      </c>
      <c r="G1362" s="51">
        <v>128</v>
      </c>
      <c r="H1362" s="51" t="str">
        <f>VLOOKUP(F1362,'[1]Данные план (Задание 3)'!$I$5:$J$1297,2,FALSE)</f>
        <v>Россия</v>
      </c>
    </row>
    <row r="1363" spans="1:8" x14ac:dyDescent="0.3">
      <c r="A1363" s="99" t="s">
        <v>19</v>
      </c>
      <c r="B1363" s="117">
        <v>44287</v>
      </c>
      <c r="C1363" s="97">
        <v>44292</v>
      </c>
      <c r="D1363" s="58" t="s">
        <v>110</v>
      </c>
      <c r="E1363" s="58" t="s">
        <v>70</v>
      </c>
      <c r="F1363" s="51" t="s">
        <v>76</v>
      </c>
      <c r="G1363" s="51">
        <v>72</v>
      </c>
      <c r="H1363" s="51" t="str">
        <f>VLOOKUP(F1363,'[1]Данные план (Задание 3)'!$I$5:$J$1297,2,FALSE)</f>
        <v>Россия</v>
      </c>
    </row>
    <row r="1364" spans="1:8" x14ac:dyDescent="0.3">
      <c r="A1364" s="99" t="s">
        <v>19</v>
      </c>
      <c r="B1364" s="117">
        <v>44287</v>
      </c>
      <c r="C1364" s="97">
        <v>44292</v>
      </c>
      <c r="D1364" s="58" t="s">
        <v>108</v>
      </c>
      <c r="E1364" s="58" t="s">
        <v>49</v>
      </c>
      <c r="F1364" s="51" t="s">
        <v>53</v>
      </c>
      <c r="G1364" s="51">
        <v>125</v>
      </c>
      <c r="H1364" s="51" t="str">
        <f>VLOOKUP(F1364,'[1]Данные план (Задание 3)'!$I$5:$J$1297,2,FALSE)</f>
        <v>Россия</v>
      </c>
    </row>
    <row r="1365" spans="1:8" x14ac:dyDescent="0.3">
      <c r="A1365" s="99" t="s">
        <v>19</v>
      </c>
      <c r="B1365" s="117">
        <v>44287</v>
      </c>
      <c r="C1365" s="97">
        <v>44292</v>
      </c>
      <c r="D1365" s="58" t="s">
        <v>48</v>
      </c>
      <c r="E1365" s="58" t="s">
        <v>49</v>
      </c>
      <c r="F1365" s="51" t="s">
        <v>53</v>
      </c>
      <c r="G1365" s="51">
        <v>56</v>
      </c>
      <c r="H1365" s="51" t="str">
        <f>VLOOKUP(F1365,'[1]Данные план (Задание 3)'!$I$5:$J$1297,2,FALSE)</f>
        <v>Россия</v>
      </c>
    </row>
    <row r="1366" spans="1:8" x14ac:dyDescent="0.3">
      <c r="A1366" s="99" t="s">
        <v>19</v>
      </c>
      <c r="B1366" s="117">
        <v>44287</v>
      </c>
      <c r="C1366" s="97">
        <v>44292</v>
      </c>
      <c r="D1366" s="58" t="s">
        <v>108</v>
      </c>
      <c r="E1366" s="58" t="s">
        <v>49</v>
      </c>
      <c r="F1366" s="51" t="s">
        <v>153</v>
      </c>
      <c r="G1366" s="51">
        <v>91</v>
      </c>
      <c r="H1366" s="51" t="str">
        <f>VLOOKUP(F1366,'[1]Данные план (Задание 3)'!$I$5:$J$1297,2,FALSE)</f>
        <v>Швеция</v>
      </c>
    </row>
    <row r="1367" spans="1:8" x14ac:dyDescent="0.3">
      <c r="A1367" s="99" t="s">
        <v>19</v>
      </c>
      <c r="B1367" s="117">
        <v>44287</v>
      </c>
      <c r="C1367" s="97">
        <v>44292</v>
      </c>
      <c r="D1367" s="58" t="s">
        <v>108</v>
      </c>
      <c r="E1367" s="58" t="s">
        <v>80</v>
      </c>
      <c r="F1367" s="51" t="s">
        <v>89</v>
      </c>
      <c r="G1367" s="51">
        <v>91</v>
      </c>
      <c r="H1367" s="51" t="str">
        <f>VLOOKUP(F1367,'[1]Данные план (Задание 3)'!$I$5:$J$1297,2,FALSE)</f>
        <v>США</v>
      </c>
    </row>
    <row r="1368" spans="1:8" x14ac:dyDescent="0.3">
      <c r="A1368" s="99" t="s">
        <v>19</v>
      </c>
      <c r="B1368" s="117">
        <v>44287</v>
      </c>
      <c r="C1368" s="97">
        <v>44292</v>
      </c>
      <c r="D1368" s="58" t="s">
        <v>110</v>
      </c>
      <c r="E1368" s="58" t="s">
        <v>80</v>
      </c>
      <c r="F1368" s="51" t="s">
        <v>85</v>
      </c>
      <c r="G1368" s="51">
        <v>84</v>
      </c>
      <c r="H1368" s="51" t="str">
        <f>VLOOKUP(F1368,'[1]Данные план (Задание 3)'!$I$5:$J$1297,2,FALSE)</f>
        <v>Ирландия</v>
      </c>
    </row>
    <row r="1369" spans="1:8" x14ac:dyDescent="0.3">
      <c r="A1369" s="99" t="s">
        <v>19</v>
      </c>
      <c r="B1369" s="117">
        <v>44287</v>
      </c>
      <c r="C1369" s="97">
        <v>44292</v>
      </c>
      <c r="D1369" s="58" t="s">
        <v>108</v>
      </c>
      <c r="E1369" s="58" t="s">
        <v>80</v>
      </c>
      <c r="F1369" s="51" t="s">
        <v>94</v>
      </c>
      <c r="G1369" s="51">
        <v>119</v>
      </c>
      <c r="H1369" s="51" t="str">
        <f>VLOOKUP(F1369,'[1]Данные план (Задание 3)'!$I$5:$J$1297,2,FALSE)</f>
        <v>США</v>
      </c>
    </row>
    <row r="1370" spans="1:8" x14ac:dyDescent="0.3">
      <c r="A1370" s="99" t="s">
        <v>19</v>
      </c>
      <c r="B1370" s="117">
        <v>44287</v>
      </c>
      <c r="C1370" s="97">
        <v>44292</v>
      </c>
      <c r="D1370" s="58" t="s">
        <v>48</v>
      </c>
      <c r="E1370" s="58" t="s">
        <v>70</v>
      </c>
      <c r="F1370" s="51" t="s">
        <v>62</v>
      </c>
      <c r="G1370" s="51">
        <v>168</v>
      </c>
      <c r="H1370" s="51" t="str">
        <f>VLOOKUP(F1370,'[1]Данные план (Задание 3)'!$I$5:$J$1297,2,FALSE)</f>
        <v>Армения</v>
      </c>
    </row>
    <row r="1371" spans="1:8" x14ac:dyDescent="0.3">
      <c r="A1371" s="99" t="s">
        <v>19</v>
      </c>
      <c r="B1371" s="117">
        <v>44287</v>
      </c>
      <c r="C1371" s="97">
        <v>44292</v>
      </c>
      <c r="D1371" s="58" t="s">
        <v>110</v>
      </c>
      <c r="E1371" s="58" t="s">
        <v>70</v>
      </c>
      <c r="F1371" s="51" t="s">
        <v>62</v>
      </c>
      <c r="G1371" s="51">
        <v>55</v>
      </c>
      <c r="H1371" s="51" t="str">
        <f>VLOOKUP(F1371,'[1]Данные план (Задание 3)'!$I$5:$J$1297,2,FALSE)</f>
        <v>Армения</v>
      </c>
    </row>
    <row r="1372" spans="1:8" x14ac:dyDescent="0.3">
      <c r="A1372" s="99" t="s">
        <v>19</v>
      </c>
      <c r="B1372" s="117">
        <v>44287</v>
      </c>
      <c r="C1372" s="97">
        <v>44292</v>
      </c>
      <c r="D1372" s="58" t="s">
        <v>48</v>
      </c>
      <c r="E1372" s="58" t="s">
        <v>49</v>
      </c>
      <c r="F1372" s="51" t="s">
        <v>153</v>
      </c>
      <c r="G1372" s="51">
        <v>143</v>
      </c>
      <c r="H1372" s="51" t="str">
        <f>VLOOKUP(F1372,'[1]Данные план (Задание 3)'!$I$5:$J$1297,2,FALSE)</f>
        <v>Швеция</v>
      </c>
    </row>
    <row r="1373" spans="1:8" x14ac:dyDescent="0.3">
      <c r="A1373" s="99" t="s">
        <v>19</v>
      </c>
      <c r="B1373" s="117">
        <v>44287</v>
      </c>
      <c r="C1373" s="97">
        <v>44292</v>
      </c>
      <c r="D1373" s="58" t="s">
        <v>107</v>
      </c>
      <c r="E1373" s="58" t="s">
        <v>70</v>
      </c>
      <c r="F1373" s="51" t="s">
        <v>58</v>
      </c>
      <c r="G1373" s="51">
        <v>132</v>
      </c>
      <c r="H1373" s="51" t="str">
        <f>VLOOKUP(F1373,'[1]Данные план (Задание 3)'!$I$5:$J$1297,2,FALSE)</f>
        <v>Армения</v>
      </c>
    </row>
    <row r="1374" spans="1:8" x14ac:dyDescent="0.3">
      <c r="A1374" s="99" t="s">
        <v>19</v>
      </c>
      <c r="B1374" s="117">
        <v>44287</v>
      </c>
      <c r="C1374" s="97">
        <v>44292</v>
      </c>
      <c r="D1374" s="58" t="s">
        <v>110</v>
      </c>
      <c r="E1374" s="58" t="s">
        <v>70</v>
      </c>
      <c r="F1374" s="51" t="s">
        <v>77</v>
      </c>
      <c r="G1374" s="51">
        <v>123</v>
      </c>
      <c r="H1374" s="51" t="str">
        <f>VLOOKUP(F1374,'[1]Данные план (Задание 3)'!$I$5:$J$1297,2,FALSE)</f>
        <v>Россия</v>
      </c>
    </row>
    <row r="1375" spans="1:8" x14ac:dyDescent="0.3">
      <c r="A1375" s="99" t="s">
        <v>19</v>
      </c>
      <c r="B1375" s="117">
        <v>44287</v>
      </c>
      <c r="C1375" s="97">
        <v>44292</v>
      </c>
      <c r="D1375" s="58" t="s">
        <v>110</v>
      </c>
      <c r="E1375" s="58" t="s">
        <v>70</v>
      </c>
      <c r="F1375" s="51" t="s">
        <v>76</v>
      </c>
      <c r="G1375" s="51">
        <v>164</v>
      </c>
      <c r="H1375" s="51" t="str">
        <f>VLOOKUP(F1375,'[1]Данные план (Задание 3)'!$I$5:$J$1297,2,FALSE)</f>
        <v>Россия</v>
      </c>
    </row>
    <row r="1376" spans="1:8" x14ac:dyDescent="0.3">
      <c r="A1376" s="99" t="s">
        <v>19</v>
      </c>
      <c r="B1376" s="117">
        <v>44287</v>
      </c>
      <c r="C1376" s="97">
        <v>44292</v>
      </c>
      <c r="D1376" s="58" t="s">
        <v>48</v>
      </c>
      <c r="E1376" s="58" t="s">
        <v>70</v>
      </c>
      <c r="F1376" s="51" t="s">
        <v>79</v>
      </c>
      <c r="G1376" s="51">
        <v>33</v>
      </c>
      <c r="H1376" s="51" t="str">
        <f>VLOOKUP(F1376,'[1]Данные план (Задание 3)'!$I$5:$J$1297,2,FALSE)</f>
        <v>Россия</v>
      </c>
    </row>
    <row r="1377" spans="1:8" x14ac:dyDescent="0.3">
      <c r="A1377" s="99" t="s">
        <v>19</v>
      </c>
      <c r="B1377" s="117">
        <v>44287</v>
      </c>
      <c r="C1377" s="97">
        <v>44292</v>
      </c>
      <c r="D1377" s="58" t="s">
        <v>108</v>
      </c>
      <c r="E1377" s="58" t="s">
        <v>95</v>
      </c>
      <c r="F1377" s="51" t="s">
        <v>101</v>
      </c>
      <c r="G1377" s="51">
        <v>37</v>
      </c>
      <c r="H1377" s="51" t="str">
        <f>VLOOKUP(F1377,'[1]Данные план (Задание 3)'!$I$5:$J$1297,2,FALSE)</f>
        <v>Великобритания</v>
      </c>
    </row>
    <row r="1378" spans="1:8" x14ac:dyDescent="0.3">
      <c r="A1378" s="99" t="s">
        <v>19</v>
      </c>
      <c r="B1378" s="117">
        <v>44287</v>
      </c>
      <c r="C1378" s="97">
        <v>44293</v>
      </c>
      <c r="D1378" s="58" t="s">
        <v>108</v>
      </c>
      <c r="E1378" s="58" t="s">
        <v>49</v>
      </c>
      <c r="F1378" s="51" t="s">
        <v>50</v>
      </c>
      <c r="G1378" s="51">
        <v>19</v>
      </c>
      <c r="H1378" s="51" t="str">
        <f>VLOOKUP(F1378,'[1]Данные план (Задание 3)'!$I$5:$J$1297,2,FALSE)</f>
        <v>Россия</v>
      </c>
    </row>
    <row r="1379" spans="1:8" x14ac:dyDescent="0.3">
      <c r="A1379" s="99" t="s">
        <v>19</v>
      </c>
      <c r="B1379" s="117">
        <v>44287</v>
      </c>
      <c r="C1379" s="97">
        <v>44293</v>
      </c>
      <c r="D1379" s="58" t="s">
        <v>107</v>
      </c>
      <c r="E1379" s="58" t="s">
        <v>80</v>
      </c>
      <c r="F1379" s="51" t="s">
        <v>86</v>
      </c>
      <c r="G1379" s="51">
        <v>198</v>
      </c>
      <c r="H1379" s="51" t="str">
        <f>VLOOKUP(F1379,'[1]Данные план (Задание 3)'!$I$5:$J$1297,2,FALSE)</f>
        <v>Ирландия</v>
      </c>
    </row>
    <row r="1380" spans="1:8" x14ac:dyDescent="0.3">
      <c r="A1380" s="99" t="s">
        <v>19</v>
      </c>
      <c r="B1380" s="117">
        <v>44287</v>
      </c>
      <c r="C1380" s="97">
        <v>44293</v>
      </c>
      <c r="D1380" s="58" t="s">
        <v>48</v>
      </c>
      <c r="E1380" s="58" t="s">
        <v>95</v>
      </c>
      <c r="F1380" s="51" t="s">
        <v>102</v>
      </c>
      <c r="G1380" s="51">
        <v>91</v>
      </c>
      <c r="H1380" s="51" t="str">
        <f>VLOOKUP(F1380,'[1]Данные план (Задание 3)'!$I$5:$J$1297,2,FALSE)</f>
        <v>Великобритания</v>
      </c>
    </row>
    <row r="1381" spans="1:8" x14ac:dyDescent="0.3">
      <c r="A1381" s="99" t="s">
        <v>19</v>
      </c>
      <c r="B1381" s="117">
        <v>44287</v>
      </c>
      <c r="C1381" s="97">
        <v>44293</v>
      </c>
      <c r="D1381" s="58" t="s">
        <v>110</v>
      </c>
      <c r="E1381" s="58" t="s">
        <v>80</v>
      </c>
      <c r="F1381" s="51" t="s">
        <v>92</v>
      </c>
      <c r="G1381" s="51">
        <v>29</v>
      </c>
      <c r="H1381" s="51" t="str">
        <f>VLOOKUP(F1381,'[1]Данные план (Задание 3)'!$I$5:$J$1297,2,FALSE)</f>
        <v>США</v>
      </c>
    </row>
    <row r="1382" spans="1:8" x14ac:dyDescent="0.3">
      <c r="A1382" s="99" t="s">
        <v>19</v>
      </c>
      <c r="B1382" s="117">
        <v>44287</v>
      </c>
      <c r="C1382" s="97">
        <v>44293</v>
      </c>
      <c r="D1382" s="58" t="s">
        <v>107</v>
      </c>
      <c r="E1382" s="58" t="s">
        <v>70</v>
      </c>
      <c r="F1382" s="51" t="s">
        <v>56</v>
      </c>
      <c r="G1382" s="51">
        <v>198</v>
      </c>
      <c r="H1382" s="51" t="str">
        <f>VLOOKUP(F1382,'[1]Данные план (Задание 3)'!$I$5:$J$1297,2,FALSE)</f>
        <v>Армения</v>
      </c>
    </row>
    <row r="1383" spans="1:8" x14ac:dyDescent="0.3">
      <c r="A1383" s="99" t="s">
        <v>19</v>
      </c>
      <c r="B1383" s="117">
        <v>44287</v>
      </c>
      <c r="C1383" s="97">
        <v>44293</v>
      </c>
      <c r="D1383" s="58" t="s">
        <v>108</v>
      </c>
      <c r="E1383" s="58" t="s">
        <v>70</v>
      </c>
      <c r="F1383" s="51" t="s">
        <v>71</v>
      </c>
      <c r="G1383" s="51">
        <v>20</v>
      </c>
      <c r="H1383" s="51" t="str">
        <f>VLOOKUP(F1383,'[1]Данные план (Задание 3)'!$I$5:$J$1297,2,FALSE)</f>
        <v>Франция</v>
      </c>
    </row>
    <row r="1384" spans="1:8" x14ac:dyDescent="0.3">
      <c r="A1384" s="99" t="s">
        <v>19</v>
      </c>
      <c r="B1384" s="117">
        <v>44287</v>
      </c>
      <c r="C1384" s="97">
        <v>44293</v>
      </c>
      <c r="D1384" s="58" t="s">
        <v>110</v>
      </c>
      <c r="E1384" s="58" t="s">
        <v>80</v>
      </c>
      <c r="F1384" s="51" t="s">
        <v>94</v>
      </c>
      <c r="G1384" s="51">
        <v>179</v>
      </c>
      <c r="H1384" s="51" t="str">
        <f>VLOOKUP(F1384,'[1]Данные план (Задание 3)'!$I$5:$J$1297,2,FALSE)</f>
        <v>США</v>
      </c>
    </row>
    <row r="1385" spans="1:8" x14ac:dyDescent="0.3">
      <c r="A1385" s="99" t="s">
        <v>19</v>
      </c>
      <c r="B1385" s="117">
        <v>44287</v>
      </c>
      <c r="C1385" s="97">
        <v>44293</v>
      </c>
      <c r="D1385" s="58" t="s">
        <v>108</v>
      </c>
      <c r="E1385" s="58" t="s">
        <v>80</v>
      </c>
      <c r="F1385" s="51" t="s">
        <v>82</v>
      </c>
      <c r="G1385" s="51">
        <v>193</v>
      </c>
      <c r="H1385" s="51" t="str">
        <f>VLOOKUP(F1385,'[1]Данные план (Задание 3)'!$I$5:$J$1297,2,FALSE)</f>
        <v>Шотландия</v>
      </c>
    </row>
    <row r="1386" spans="1:8" x14ac:dyDescent="0.3">
      <c r="A1386" s="99" t="s">
        <v>19</v>
      </c>
      <c r="B1386" s="117">
        <v>44287</v>
      </c>
      <c r="C1386" s="97">
        <v>44293</v>
      </c>
      <c r="D1386" s="58" t="s">
        <v>107</v>
      </c>
      <c r="E1386" s="58" t="s">
        <v>80</v>
      </c>
      <c r="F1386" s="51" t="s">
        <v>89</v>
      </c>
      <c r="G1386" s="51">
        <v>122</v>
      </c>
      <c r="H1386" s="51" t="str">
        <f>VLOOKUP(F1386,'[1]Данные план (Задание 3)'!$I$5:$J$1297,2,FALSE)</f>
        <v>США</v>
      </c>
    </row>
    <row r="1387" spans="1:8" x14ac:dyDescent="0.3">
      <c r="A1387" s="99" t="s">
        <v>19</v>
      </c>
      <c r="B1387" s="117">
        <v>44287</v>
      </c>
      <c r="C1387" s="97">
        <v>44293</v>
      </c>
      <c r="D1387" s="58" t="s">
        <v>107</v>
      </c>
      <c r="E1387" s="58" t="s">
        <v>95</v>
      </c>
      <c r="F1387" s="51" t="s">
        <v>101</v>
      </c>
      <c r="G1387" s="51">
        <v>61</v>
      </c>
      <c r="H1387" s="51" t="str">
        <f>VLOOKUP(F1387,'[1]Данные план (Задание 3)'!$I$5:$J$1297,2,FALSE)</f>
        <v>Великобритания</v>
      </c>
    </row>
    <row r="1388" spans="1:8" x14ac:dyDescent="0.3">
      <c r="A1388" s="99" t="s">
        <v>19</v>
      </c>
      <c r="B1388" s="117">
        <v>44287</v>
      </c>
      <c r="C1388" s="97">
        <v>44293</v>
      </c>
      <c r="D1388" s="58" t="s">
        <v>48</v>
      </c>
      <c r="E1388" s="58" t="s">
        <v>70</v>
      </c>
      <c r="F1388" s="51" t="s">
        <v>74</v>
      </c>
      <c r="G1388" s="51">
        <v>127</v>
      </c>
      <c r="H1388" s="51" t="str">
        <f>VLOOKUP(F1388,'[1]Данные план (Задание 3)'!$I$5:$J$1297,2,FALSE)</f>
        <v>Франция</v>
      </c>
    </row>
    <row r="1389" spans="1:8" x14ac:dyDescent="0.3">
      <c r="A1389" s="99" t="s">
        <v>19</v>
      </c>
      <c r="B1389" s="117">
        <v>44287</v>
      </c>
      <c r="C1389" s="97">
        <v>44293</v>
      </c>
      <c r="D1389" s="58" t="s">
        <v>107</v>
      </c>
      <c r="E1389" s="58" t="s">
        <v>49</v>
      </c>
      <c r="F1389" s="51" t="s">
        <v>67</v>
      </c>
      <c r="G1389" s="51">
        <v>54</v>
      </c>
      <c r="H1389" s="51" t="str">
        <f>VLOOKUP(F1389,'[1]Данные план (Задание 3)'!$I$5:$J$1297,2,FALSE)</f>
        <v>Украина</v>
      </c>
    </row>
    <row r="1390" spans="1:8" x14ac:dyDescent="0.3">
      <c r="A1390" s="99" t="s">
        <v>19</v>
      </c>
      <c r="B1390" s="117">
        <v>44287</v>
      </c>
      <c r="C1390" s="97">
        <v>44293</v>
      </c>
      <c r="D1390" s="58" t="s">
        <v>110</v>
      </c>
      <c r="E1390" s="58" t="s">
        <v>80</v>
      </c>
      <c r="F1390" s="51" t="s">
        <v>86</v>
      </c>
      <c r="G1390" s="51">
        <v>76</v>
      </c>
      <c r="H1390" s="51" t="str">
        <f>VLOOKUP(F1390,'[1]Данные план (Задание 3)'!$I$5:$J$1297,2,FALSE)</f>
        <v>Ирландия</v>
      </c>
    </row>
    <row r="1391" spans="1:8" x14ac:dyDescent="0.3">
      <c r="A1391" s="99" t="s">
        <v>19</v>
      </c>
      <c r="B1391" s="117">
        <v>44287</v>
      </c>
      <c r="C1391" s="97">
        <v>44293</v>
      </c>
      <c r="D1391" s="58" t="s">
        <v>48</v>
      </c>
      <c r="E1391" s="58" t="s">
        <v>70</v>
      </c>
      <c r="F1391" s="51" t="s">
        <v>76</v>
      </c>
      <c r="G1391" s="51">
        <v>135</v>
      </c>
      <c r="H1391" s="51" t="str">
        <f>VLOOKUP(F1391,'[1]Данные план (Задание 3)'!$I$5:$J$1297,2,FALSE)</f>
        <v>Россия</v>
      </c>
    </row>
    <row r="1392" spans="1:8" x14ac:dyDescent="0.3">
      <c r="A1392" s="99" t="s">
        <v>19</v>
      </c>
      <c r="B1392" s="117">
        <v>44287</v>
      </c>
      <c r="C1392" s="97">
        <v>44293</v>
      </c>
      <c r="D1392" s="58" t="s">
        <v>48</v>
      </c>
      <c r="E1392" s="58" t="s">
        <v>49</v>
      </c>
      <c r="F1392" s="51" t="s">
        <v>66</v>
      </c>
      <c r="G1392" s="51">
        <v>57</v>
      </c>
      <c r="H1392" s="51" t="str">
        <f>VLOOKUP(F1392,'[1]Данные план (Задание 3)'!$I$5:$J$1297,2,FALSE)</f>
        <v>Украина</v>
      </c>
    </row>
    <row r="1393" spans="1:8" x14ac:dyDescent="0.3">
      <c r="A1393" s="99" t="s">
        <v>19</v>
      </c>
      <c r="B1393" s="117">
        <v>44287</v>
      </c>
      <c r="C1393" s="97">
        <v>44293</v>
      </c>
      <c r="D1393" s="58" t="s">
        <v>48</v>
      </c>
      <c r="E1393" s="58" t="s">
        <v>70</v>
      </c>
      <c r="F1393" s="51" t="s">
        <v>62</v>
      </c>
      <c r="G1393" s="51">
        <v>188</v>
      </c>
      <c r="H1393" s="51" t="str">
        <f>VLOOKUP(F1393,'[1]Данные план (Задание 3)'!$I$5:$J$1297,2,FALSE)</f>
        <v>Армения</v>
      </c>
    </row>
    <row r="1394" spans="1:8" x14ac:dyDescent="0.3">
      <c r="A1394" s="99" t="s">
        <v>19</v>
      </c>
      <c r="B1394" s="117">
        <v>44287</v>
      </c>
      <c r="C1394" s="97">
        <v>44293</v>
      </c>
      <c r="D1394" s="58" t="s">
        <v>110</v>
      </c>
      <c r="E1394" s="58" t="s">
        <v>49</v>
      </c>
      <c r="F1394" s="51" t="s">
        <v>50</v>
      </c>
      <c r="G1394" s="51">
        <v>44</v>
      </c>
      <c r="H1394" s="51" t="str">
        <f>VLOOKUP(F1394,'[1]Данные план (Задание 3)'!$I$5:$J$1297,2,FALSE)</f>
        <v>Россия</v>
      </c>
    </row>
    <row r="1395" spans="1:8" x14ac:dyDescent="0.3">
      <c r="A1395" s="99" t="s">
        <v>19</v>
      </c>
      <c r="B1395" s="117">
        <v>44287</v>
      </c>
      <c r="C1395" s="97">
        <v>44293</v>
      </c>
      <c r="D1395" s="58" t="s">
        <v>110</v>
      </c>
      <c r="E1395" s="58" t="s">
        <v>49</v>
      </c>
      <c r="F1395" s="51" t="s">
        <v>55</v>
      </c>
      <c r="G1395" s="51">
        <v>60</v>
      </c>
      <c r="H1395" s="51" t="str">
        <f>VLOOKUP(F1395,'[1]Данные план (Задание 3)'!$I$5:$J$1297,2,FALSE)</f>
        <v>Россия</v>
      </c>
    </row>
    <row r="1396" spans="1:8" x14ac:dyDescent="0.3">
      <c r="A1396" s="99" t="s">
        <v>19</v>
      </c>
      <c r="B1396" s="117">
        <v>44287</v>
      </c>
      <c r="C1396" s="97">
        <v>44294</v>
      </c>
      <c r="D1396" s="58" t="s">
        <v>107</v>
      </c>
      <c r="E1396" s="58" t="s">
        <v>70</v>
      </c>
      <c r="F1396" s="51" t="s">
        <v>73</v>
      </c>
      <c r="G1396" s="51">
        <v>31</v>
      </c>
      <c r="H1396" s="51" t="str">
        <f>VLOOKUP(F1396,'[1]Данные план (Задание 3)'!$I$5:$J$1297,2,FALSE)</f>
        <v>Франция</v>
      </c>
    </row>
    <row r="1397" spans="1:8" x14ac:dyDescent="0.3">
      <c r="A1397" s="99" t="s">
        <v>19</v>
      </c>
      <c r="B1397" s="117">
        <v>44287</v>
      </c>
      <c r="C1397" s="97">
        <v>44294</v>
      </c>
      <c r="D1397" s="58" t="s">
        <v>108</v>
      </c>
      <c r="E1397" s="58" t="s">
        <v>70</v>
      </c>
      <c r="F1397" s="51" t="s">
        <v>54</v>
      </c>
      <c r="G1397" s="51">
        <v>111</v>
      </c>
      <c r="H1397" s="51" t="str">
        <f>VLOOKUP(F1397,'[1]Данные план (Задание 3)'!$I$5:$J$1297,2,FALSE)</f>
        <v>Армения</v>
      </c>
    </row>
    <row r="1398" spans="1:8" x14ac:dyDescent="0.3">
      <c r="A1398" s="99" t="s">
        <v>19</v>
      </c>
      <c r="B1398" s="117">
        <v>44287</v>
      </c>
      <c r="C1398" s="97">
        <v>44294</v>
      </c>
      <c r="D1398" s="58" t="s">
        <v>48</v>
      </c>
      <c r="E1398" s="58" t="s">
        <v>95</v>
      </c>
      <c r="F1398" s="51" t="s">
        <v>104</v>
      </c>
      <c r="G1398" s="51">
        <v>155</v>
      </c>
      <c r="H1398" s="51" t="str">
        <f>VLOOKUP(F1398,'[1]Данные план (Задание 3)'!$I$5:$J$1297,2,FALSE)</f>
        <v>Италия</v>
      </c>
    </row>
    <row r="1399" spans="1:8" x14ac:dyDescent="0.3">
      <c r="A1399" s="99" t="s">
        <v>19</v>
      </c>
      <c r="B1399" s="117">
        <v>44287</v>
      </c>
      <c r="C1399" s="97">
        <v>44294</v>
      </c>
      <c r="D1399" s="58" t="s">
        <v>110</v>
      </c>
      <c r="E1399" s="58" t="s">
        <v>95</v>
      </c>
      <c r="F1399" s="51" t="s">
        <v>96</v>
      </c>
      <c r="G1399" s="51">
        <v>51</v>
      </c>
      <c r="H1399" s="51" t="str">
        <f>VLOOKUP(F1399,'[1]Данные план (Задание 3)'!$I$5:$J$1297,2,FALSE)</f>
        <v>Голландия</v>
      </c>
    </row>
    <row r="1400" spans="1:8" x14ac:dyDescent="0.3">
      <c r="A1400" s="99" t="s">
        <v>19</v>
      </c>
      <c r="B1400" s="117">
        <v>44287</v>
      </c>
      <c r="C1400" s="97">
        <v>44294</v>
      </c>
      <c r="D1400" s="58" t="s">
        <v>110</v>
      </c>
      <c r="E1400" s="58" t="s">
        <v>49</v>
      </c>
      <c r="F1400" s="51" t="s">
        <v>59</v>
      </c>
      <c r="G1400" s="51">
        <v>32</v>
      </c>
      <c r="H1400" s="51" t="str">
        <f>VLOOKUP(F1400,'[1]Данные план (Задание 3)'!$I$5:$J$1297,2,FALSE)</f>
        <v>Россия</v>
      </c>
    </row>
    <row r="1401" spans="1:8" x14ac:dyDescent="0.3">
      <c r="A1401" s="99" t="s">
        <v>19</v>
      </c>
      <c r="B1401" s="117">
        <v>44287</v>
      </c>
      <c r="C1401" s="97">
        <v>44294</v>
      </c>
      <c r="D1401" s="58" t="s">
        <v>108</v>
      </c>
      <c r="E1401" s="58" t="s">
        <v>80</v>
      </c>
      <c r="F1401" s="51" t="s">
        <v>91</v>
      </c>
      <c r="G1401" s="51">
        <v>186</v>
      </c>
      <c r="H1401" s="51" t="str">
        <f>VLOOKUP(F1401,'[1]Данные план (Задание 3)'!$I$5:$J$1297,2,FALSE)</f>
        <v>США</v>
      </c>
    </row>
    <row r="1402" spans="1:8" x14ac:dyDescent="0.3">
      <c r="A1402" s="99" t="s">
        <v>19</v>
      </c>
      <c r="B1402" s="117">
        <v>44287</v>
      </c>
      <c r="C1402" s="97">
        <v>44294</v>
      </c>
      <c r="D1402" s="58" t="s">
        <v>110</v>
      </c>
      <c r="E1402" s="58" t="s">
        <v>70</v>
      </c>
      <c r="F1402" s="51" t="s">
        <v>71</v>
      </c>
      <c r="G1402" s="51">
        <v>49</v>
      </c>
      <c r="H1402" s="51" t="str">
        <f>VLOOKUP(F1402,'[1]Данные план (Задание 3)'!$I$5:$J$1297,2,FALSE)</f>
        <v>Франция</v>
      </c>
    </row>
    <row r="1403" spans="1:8" x14ac:dyDescent="0.3">
      <c r="A1403" s="99" t="s">
        <v>19</v>
      </c>
      <c r="B1403" s="117">
        <v>44287</v>
      </c>
      <c r="C1403" s="97">
        <v>44294</v>
      </c>
      <c r="D1403" s="58" t="s">
        <v>108</v>
      </c>
      <c r="E1403" s="58" t="s">
        <v>70</v>
      </c>
      <c r="F1403" s="51" t="s">
        <v>60</v>
      </c>
      <c r="G1403" s="51">
        <v>192</v>
      </c>
      <c r="H1403" s="51" t="str">
        <f>VLOOKUP(F1403,'[1]Данные план (Задание 3)'!$I$5:$J$1297,2,FALSE)</f>
        <v>Армения</v>
      </c>
    </row>
    <row r="1404" spans="1:8" x14ac:dyDescent="0.3">
      <c r="A1404" s="99" t="s">
        <v>19</v>
      </c>
      <c r="B1404" s="117">
        <v>44287</v>
      </c>
      <c r="C1404" s="97">
        <v>44294</v>
      </c>
      <c r="D1404" s="58" t="s">
        <v>110</v>
      </c>
      <c r="E1404" s="58" t="s">
        <v>70</v>
      </c>
      <c r="F1404" s="51" t="s">
        <v>78</v>
      </c>
      <c r="G1404" s="51">
        <v>51</v>
      </c>
      <c r="H1404" s="51" t="str">
        <f>VLOOKUP(F1404,'[1]Данные план (Задание 3)'!$I$5:$J$1297,2,FALSE)</f>
        <v>Россия</v>
      </c>
    </row>
    <row r="1405" spans="1:8" x14ac:dyDescent="0.3">
      <c r="A1405" s="99" t="s">
        <v>19</v>
      </c>
      <c r="B1405" s="117">
        <v>44287</v>
      </c>
      <c r="C1405" s="97">
        <v>44295</v>
      </c>
      <c r="D1405" s="58" t="s">
        <v>110</v>
      </c>
      <c r="E1405" s="58" t="s">
        <v>70</v>
      </c>
      <c r="F1405" s="51" t="s">
        <v>74</v>
      </c>
      <c r="G1405" s="51">
        <v>107</v>
      </c>
      <c r="H1405" s="51" t="str">
        <f>VLOOKUP(F1405,'[1]Данные план (Задание 3)'!$I$5:$J$1297,2,FALSE)</f>
        <v>Франция</v>
      </c>
    </row>
    <row r="1406" spans="1:8" x14ac:dyDescent="0.3">
      <c r="A1406" s="99" t="s">
        <v>19</v>
      </c>
      <c r="B1406" s="117">
        <v>44287</v>
      </c>
      <c r="C1406" s="97">
        <v>44295</v>
      </c>
      <c r="D1406" s="58" t="s">
        <v>110</v>
      </c>
      <c r="E1406" s="58" t="s">
        <v>70</v>
      </c>
      <c r="F1406" s="51" t="s">
        <v>75</v>
      </c>
      <c r="G1406" s="51">
        <v>68</v>
      </c>
      <c r="H1406" s="51" t="str">
        <f>VLOOKUP(F1406,'[1]Данные план (Задание 3)'!$I$5:$J$1297,2,FALSE)</f>
        <v>Франция</v>
      </c>
    </row>
    <row r="1407" spans="1:8" x14ac:dyDescent="0.3">
      <c r="A1407" s="99" t="s">
        <v>19</v>
      </c>
      <c r="B1407" s="117">
        <v>44287</v>
      </c>
      <c r="C1407" s="97">
        <v>44295</v>
      </c>
      <c r="D1407" s="58" t="s">
        <v>48</v>
      </c>
      <c r="E1407" s="58" t="s">
        <v>95</v>
      </c>
      <c r="F1407" s="51" t="s">
        <v>100</v>
      </c>
      <c r="G1407" s="51">
        <v>74</v>
      </c>
      <c r="H1407" s="51" t="str">
        <f>VLOOKUP(F1407,'[1]Данные план (Задание 3)'!$I$5:$J$1297,2,FALSE)</f>
        <v>Голландия</v>
      </c>
    </row>
    <row r="1408" spans="1:8" x14ac:dyDescent="0.3">
      <c r="A1408" s="99" t="s">
        <v>19</v>
      </c>
      <c r="B1408" s="117">
        <v>44287</v>
      </c>
      <c r="C1408" s="97">
        <v>44295</v>
      </c>
      <c r="D1408" s="58" t="s">
        <v>108</v>
      </c>
      <c r="E1408" s="58" t="s">
        <v>49</v>
      </c>
      <c r="F1408" s="51" t="s">
        <v>67</v>
      </c>
      <c r="G1408" s="51">
        <v>134</v>
      </c>
      <c r="H1408" s="51" t="str">
        <f>VLOOKUP(F1408,'[1]Данные план (Задание 3)'!$I$5:$J$1297,2,FALSE)</f>
        <v>Украина</v>
      </c>
    </row>
    <row r="1409" spans="1:8" x14ac:dyDescent="0.3">
      <c r="A1409" s="99" t="s">
        <v>19</v>
      </c>
      <c r="B1409" s="117">
        <v>44287</v>
      </c>
      <c r="C1409" s="97">
        <v>44295</v>
      </c>
      <c r="D1409" s="58" t="s">
        <v>48</v>
      </c>
      <c r="E1409" s="58" t="s">
        <v>49</v>
      </c>
      <c r="F1409" s="51" t="s">
        <v>57</v>
      </c>
      <c r="G1409" s="51">
        <v>188</v>
      </c>
      <c r="H1409" s="51" t="str">
        <f>VLOOKUP(F1409,'[1]Данные план (Задание 3)'!$I$5:$J$1297,2,FALSE)</f>
        <v>Россия</v>
      </c>
    </row>
    <row r="1410" spans="1:8" x14ac:dyDescent="0.3">
      <c r="A1410" s="99" t="s">
        <v>19</v>
      </c>
      <c r="B1410" s="117">
        <v>44287</v>
      </c>
      <c r="C1410" s="97">
        <v>44295</v>
      </c>
      <c r="D1410" s="58" t="s">
        <v>108</v>
      </c>
      <c r="E1410" s="58" t="s">
        <v>70</v>
      </c>
      <c r="F1410" s="51" t="s">
        <v>52</v>
      </c>
      <c r="G1410" s="51">
        <v>59</v>
      </c>
      <c r="H1410" s="51" t="str">
        <f>VLOOKUP(F1410,'[1]Данные план (Задание 3)'!$I$5:$J$1297,2,FALSE)</f>
        <v>Армения</v>
      </c>
    </row>
    <row r="1411" spans="1:8" x14ac:dyDescent="0.3">
      <c r="A1411" s="99" t="s">
        <v>19</v>
      </c>
      <c r="B1411" s="117">
        <v>44287</v>
      </c>
      <c r="C1411" s="97">
        <v>44295</v>
      </c>
      <c r="D1411" s="58" t="s">
        <v>48</v>
      </c>
      <c r="E1411" s="58" t="s">
        <v>80</v>
      </c>
      <c r="F1411" s="51" t="s">
        <v>85</v>
      </c>
      <c r="G1411" s="51">
        <v>51</v>
      </c>
      <c r="H1411" s="51" t="str">
        <f>VLOOKUP(F1411,'[1]Данные план (Задание 3)'!$I$5:$J$1297,2,FALSE)</f>
        <v>Ирландия</v>
      </c>
    </row>
    <row r="1412" spans="1:8" x14ac:dyDescent="0.3">
      <c r="A1412" s="99" t="s">
        <v>19</v>
      </c>
      <c r="B1412" s="117">
        <v>44287</v>
      </c>
      <c r="C1412" s="97">
        <v>44295</v>
      </c>
      <c r="D1412" s="58" t="s">
        <v>48</v>
      </c>
      <c r="E1412" s="58" t="s">
        <v>95</v>
      </c>
      <c r="F1412" s="51" t="s">
        <v>96</v>
      </c>
      <c r="G1412" s="51">
        <v>50</v>
      </c>
      <c r="H1412" s="51" t="str">
        <f>VLOOKUP(F1412,'[1]Данные план (Задание 3)'!$I$5:$J$1297,2,FALSE)</f>
        <v>Голландия</v>
      </c>
    </row>
    <row r="1413" spans="1:8" x14ac:dyDescent="0.3">
      <c r="A1413" s="99" t="s">
        <v>19</v>
      </c>
      <c r="B1413" s="117">
        <v>44287</v>
      </c>
      <c r="C1413" s="97">
        <v>44295</v>
      </c>
      <c r="D1413" s="58" t="s">
        <v>110</v>
      </c>
      <c r="E1413" s="58" t="s">
        <v>70</v>
      </c>
      <c r="F1413" s="51" t="s">
        <v>73</v>
      </c>
      <c r="G1413" s="51">
        <v>164</v>
      </c>
      <c r="H1413" s="51" t="str">
        <f>VLOOKUP(F1413,'[1]Данные план (Задание 3)'!$I$5:$J$1297,2,FALSE)</f>
        <v>Франция</v>
      </c>
    </row>
    <row r="1414" spans="1:8" x14ac:dyDescent="0.3">
      <c r="A1414" s="99" t="s">
        <v>19</v>
      </c>
      <c r="B1414" s="117">
        <v>44287</v>
      </c>
      <c r="C1414" s="97">
        <v>44296</v>
      </c>
      <c r="D1414" s="58" t="s">
        <v>108</v>
      </c>
      <c r="E1414" s="58" t="s">
        <v>95</v>
      </c>
      <c r="F1414" s="51" t="s">
        <v>99</v>
      </c>
      <c r="G1414" s="51">
        <v>44</v>
      </c>
      <c r="H1414" s="51" t="str">
        <f>VLOOKUP(F1414,'[1]Данные план (Задание 3)'!$I$5:$J$1297,2,FALSE)</f>
        <v>Голландия</v>
      </c>
    </row>
    <row r="1415" spans="1:8" x14ac:dyDescent="0.3">
      <c r="A1415" s="99" t="s">
        <v>19</v>
      </c>
      <c r="B1415" s="117">
        <v>44287</v>
      </c>
      <c r="C1415" s="97">
        <v>44296</v>
      </c>
      <c r="D1415" s="58" t="s">
        <v>110</v>
      </c>
      <c r="E1415" s="58" t="s">
        <v>70</v>
      </c>
      <c r="F1415" s="51" t="s">
        <v>76</v>
      </c>
      <c r="G1415" s="51">
        <v>20</v>
      </c>
      <c r="H1415" s="51" t="str">
        <f>VLOOKUP(F1415,'[1]Данные план (Задание 3)'!$I$5:$J$1297,2,FALSE)</f>
        <v>Россия</v>
      </c>
    </row>
    <row r="1416" spans="1:8" x14ac:dyDescent="0.3">
      <c r="A1416" s="99" t="s">
        <v>19</v>
      </c>
      <c r="B1416" s="117">
        <v>44287</v>
      </c>
      <c r="C1416" s="97">
        <v>44296</v>
      </c>
      <c r="D1416" s="58" t="s">
        <v>108</v>
      </c>
      <c r="E1416" s="58" t="s">
        <v>95</v>
      </c>
      <c r="F1416" s="51" t="s">
        <v>105</v>
      </c>
      <c r="G1416" s="51">
        <v>53</v>
      </c>
      <c r="H1416" s="51" t="str">
        <f>VLOOKUP(F1416,'[1]Данные план (Задание 3)'!$I$5:$J$1297,2,FALSE)</f>
        <v>Италия</v>
      </c>
    </row>
    <row r="1417" spans="1:8" x14ac:dyDescent="0.3">
      <c r="A1417" s="99" t="s">
        <v>19</v>
      </c>
      <c r="B1417" s="117">
        <v>44287</v>
      </c>
      <c r="C1417" s="97">
        <v>44296</v>
      </c>
      <c r="D1417" s="58" t="s">
        <v>107</v>
      </c>
      <c r="E1417" s="58" t="s">
        <v>80</v>
      </c>
      <c r="F1417" s="51" t="s">
        <v>85</v>
      </c>
      <c r="G1417" s="51">
        <v>197</v>
      </c>
      <c r="H1417" s="51" t="str">
        <f>VLOOKUP(F1417,'[1]Данные план (Задание 3)'!$I$5:$J$1297,2,FALSE)</f>
        <v>Ирландия</v>
      </c>
    </row>
    <row r="1418" spans="1:8" x14ac:dyDescent="0.3">
      <c r="A1418" s="99" t="s">
        <v>19</v>
      </c>
      <c r="B1418" s="117">
        <v>44287</v>
      </c>
      <c r="C1418" s="97">
        <v>44296</v>
      </c>
      <c r="D1418" s="58" t="s">
        <v>107</v>
      </c>
      <c r="E1418" s="58" t="s">
        <v>70</v>
      </c>
      <c r="F1418" s="51" t="s">
        <v>60</v>
      </c>
      <c r="G1418" s="51">
        <v>152</v>
      </c>
      <c r="H1418" s="51" t="str">
        <f>VLOOKUP(F1418,'[1]Данные план (Задание 3)'!$I$5:$J$1297,2,FALSE)</f>
        <v>Армения</v>
      </c>
    </row>
    <row r="1419" spans="1:8" x14ac:dyDescent="0.3">
      <c r="A1419" s="99" t="s">
        <v>19</v>
      </c>
      <c r="B1419" s="117">
        <v>44287</v>
      </c>
      <c r="C1419" s="97">
        <v>44296</v>
      </c>
      <c r="D1419" s="58" t="s">
        <v>107</v>
      </c>
      <c r="E1419" s="58" t="s">
        <v>70</v>
      </c>
      <c r="F1419" s="51" t="s">
        <v>52</v>
      </c>
      <c r="G1419" s="51">
        <v>5</v>
      </c>
      <c r="H1419" s="51" t="str">
        <f>VLOOKUP(F1419,'[1]Данные план (Задание 3)'!$I$5:$J$1297,2,FALSE)</f>
        <v>Армения</v>
      </c>
    </row>
    <row r="1420" spans="1:8" x14ac:dyDescent="0.3">
      <c r="A1420" s="99" t="s">
        <v>19</v>
      </c>
      <c r="B1420" s="117">
        <v>44287</v>
      </c>
      <c r="C1420" s="97">
        <v>44296</v>
      </c>
      <c r="D1420" s="58" t="s">
        <v>108</v>
      </c>
      <c r="E1420" s="58" t="s">
        <v>70</v>
      </c>
      <c r="F1420" s="51" t="s">
        <v>76</v>
      </c>
      <c r="G1420" s="51">
        <v>158</v>
      </c>
      <c r="H1420" s="51" t="str">
        <f>VLOOKUP(F1420,'[1]Данные план (Задание 3)'!$I$5:$J$1297,2,FALSE)</f>
        <v>Россия</v>
      </c>
    </row>
    <row r="1421" spans="1:8" x14ac:dyDescent="0.3">
      <c r="A1421" s="99" t="s">
        <v>19</v>
      </c>
      <c r="B1421" s="117">
        <v>44287</v>
      </c>
      <c r="C1421" s="97">
        <v>44296</v>
      </c>
      <c r="D1421" s="58" t="s">
        <v>48</v>
      </c>
      <c r="E1421" s="58" t="s">
        <v>49</v>
      </c>
      <c r="F1421" s="51" t="s">
        <v>64</v>
      </c>
      <c r="G1421" s="51">
        <v>177</v>
      </c>
      <c r="H1421" s="51" t="str">
        <f>VLOOKUP(F1421,'[1]Данные план (Задание 3)'!$I$5:$J$1297,2,FALSE)</f>
        <v>Украина</v>
      </c>
    </row>
    <row r="1422" spans="1:8" x14ac:dyDescent="0.3">
      <c r="A1422" s="99" t="s">
        <v>19</v>
      </c>
      <c r="B1422" s="117">
        <v>44287</v>
      </c>
      <c r="C1422" s="97">
        <v>44297</v>
      </c>
      <c r="D1422" s="58" t="s">
        <v>108</v>
      </c>
      <c r="E1422" s="58" t="s">
        <v>49</v>
      </c>
      <c r="F1422" s="51" t="s">
        <v>50</v>
      </c>
      <c r="G1422" s="51">
        <v>93</v>
      </c>
      <c r="H1422" s="51" t="str">
        <f>VLOOKUP(F1422,'[1]Данные план (Задание 3)'!$I$5:$J$1297,2,FALSE)</f>
        <v>Россия</v>
      </c>
    </row>
    <row r="1423" spans="1:8" x14ac:dyDescent="0.3">
      <c r="A1423" s="99" t="s">
        <v>19</v>
      </c>
      <c r="B1423" s="117">
        <v>44287</v>
      </c>
      <c r="C1423" s="97">
        <v>44297</v>
      </c>
      <c r="D1423" s="58" t="s">
        <v>48</v>
      </c>
      <c r="E1423" s="58" t="s">
        <v>49</v>
      </c>
      <c r="F1423" s="51" t="s">
        <v>59</v>
      </c>
      <c r="G1423" s="51">
        <v>64</v>
      </c>
      <c r="H1423" s="51" t="str">
        <f>VLOOKUP(F1423,'[1]Данные план (Задание 3)'!$I$5:$J$1297,2,FALSE)</f>
        <v>Россия</v>
      </c>
    </row>
    <row r="1424" spans="1:8" x14ac:dyDescent="0.3">
      <c r="A1424" s="99" t="s">
        <v>19</v>
      </c>
      <c r="B1424" s="117">
        <v>44287</v>
      </c>
      <c r="C1424" s="97">
        <v>44297</v>
      </c>
      <c r="D1424" s="58" t="s">
        <v>48</v>
      </c>
      <c r="E1424" s="58" t="s">
        <v>70</v>
      </c>
      <c r="F1424" s="51" t="s">
        <v>72</v>
      </c>
      <c r="G1424" s="51">
        <v>179</v>
      </c>
      <c r="H1424" s="51" t="str">
        <f>VLOOKUP(F1424,'[1]Данные план (Задание 3)'!$I$5:$J$1297,2,FALSE)</f>
        <v>Франция</v>
      </c>
    </row>
    <row r="1425" spans="1:8" x14ac:dyDescent="0.3">
      <c r="A1425" s="99" t="s">
        <v>19</v>
      </c>
      <c r="B1425" s="117">
        <v>44287</v>
      </c>
      <c r="C1425" s="97">
        <v>44297</v>
      </c>
      <c r="D1425" s="58" t="s">
        <v>48</v>
      </c>
      <c r="E1425" s="58" t="s">
        <v>95</v>
      </c>
      <c r="F1425" s="51" t="s">
        <v>104</v>
      </c>
      <c r="G1425" s="51">
        <v>89</v>
      </c>
      <c r="H1425" s="51" t="str">
        <f>VLOOKUP(F1425,'[1]Данные план (Задание 3)'!$I$5:$J$1297,2,FALSE)</f>
        <v>Италия</v>
      </c>
    </row>
    <row r="1426" spans="1:8" x14ac:dyDescent="0.3">
      <c r="A1426" s="99" t="s">
        <v>19</v>
      </c>
      <c r="B1426" s="117">
        <v>44287</v>
      </c>
      <c r="C1426" s="97">
        <v>44297</v>
      </c>
      <c r="D1426" s="58" t="s">
        <v>108</v>
      </c>
      <c r="E1426" s="58" t="s">
        <v>95</v>
      </c>
      <c r="F1426" s="51" t="s">
        <v>97</v>
      </c>
      <c r="G1426" s="51">
        <v>126</v>
      </c>
      <c r="H1426" s="51" t="str">
        <f>VLOOKUP(F1426,'[1]Данные план (Задание 3)'!$I$5:$J$1297,2,FALSE)</f>
        <v>Голландия</v>
      </c>
    </row>
    <row r="1427" spans="1:8" x14ac:dyDescent="0.3">
      <c r="A1427" s="99" t="s">
        <v>19</v>
      </c>
      <c r="B1427" s="117">
        <v>44287</v>
      </c>
      <c r="C1427" s="97">
        <v>44297</v>
      </c>
      <c r="D1427" s="58" t="s">
        <v>107</v>
      </c>
      <c r="E1427" s="58" t="s">
        <v>80</v>
      </c>
      <c r="F1427" s="51" t="s">
        <v>87</v>
      </c>
      <c r="G1427" s="51">
        <v>120</v>
      </c>
      <c r="H1427" s="51" t="str">
        <f>VLOOKUP(F1427,'[1]Данные план (Задание 3)'!$I$5:$J$1297,2,FALSE)</f>
        <v>Ирландия</v>
      </c>
    </row>
    <row r="1428" spans="1:8" x14ac:dyDescent="0.3">
      <c r="A1428" s="99" t="s">
        <v>19</v>
      </c>
      <c r="B1428" s="117">
        <v>44287</v>
      </c>
      <c r="C1428" s="97">
        <v>44297</v>
      </c>
      <c r="D1428" s="58" t="s">
        <v>107</v>
      </c>
      <c r="E1428" s="58" t="s">
        <v>49</v>
      </c>
      <c r="F1428" s="51" t="s">
        <v>153</v>
      </c>
      <c r="G1428" s="51">
        <v>124</v>
      </c>
      <c r="H1428" s="51" t="str">
        <f>VLOOKUP(F1428,'[1]Данные план (Задание 3)'!$I$5:$J$1297,2,FALSE)</f>
        <v>Швеция</v>
      </c>
    </row>
    <row r="1429" spans="1:8" x14ac:dyDescent="0.3">
      <c r="A1429" s="99" t="s">
        <v>19</v>
      </c>
      <c r="B1429" s="117">
        <v>44287</v>
      </c>
      <c r="C1429" s="97">
        <v>44297</v>
      </c>
      <c r="D1429" s="58" t="s">
        <v>110</v>
      </c>
      <c r="E1429" s="58" t="s">
        <v>49</v>
      </c>
      <c r="F1429" s="51" t="s">
        <v>57</v>
      </c>
      <c r="G1429" s="51">
        <v>122</v>
      </c>
      <c r="H1429" s="51" t="str">
        <f>VLOOKUP(F1429,'[1]Данные план (Задание 3)'!$I$5:$J$1297,2,FALSE)</f>
        <v>Россия</v>
      </c>
    </row>
    <row r="1430" spans="1:8" x14ac:dyDescent="0.3">
      <c r="A1430" s="99" t="s">
        <v>19</v>
      </c>
      <c r="B1430" s="117">
        <v>44287</v>
      </c>
      <c r="C1430" s="97">
        <v>44297</v>
      </c>
      <c r="D1430" s="58" t="s">
        <v>108</v>
      </c>
      <c r="E1430" s="58" t="s">
        <v>70</v>
      </c>
      <c r="F1430" s="51" t="s">
        <v>71</v>
      </c>
      <c r="G1430" s="51">
        <v>197</v>
      </c>
      <c r="H1430" s="51" t="str">
        <f>VLOOKUP(F1430,'[1]Данные план (Задание 3)'!$I$5:$J$1297,2,FALSE)</f>
        <v>Франция</v>
      </c>
    </row>
    <row r="1431" spans="1:8" x14ac:dyDescent="0.3">
      <c r="A1431" s="99" t="s">
        <v>19</v>
      </c>
      <c r="B1431" s="117">
        <v>44287</v>
      </c>
      <c r="C1431" s="97">
        <v>44297</v>
      </c>
      <c r="D1431" s="58" t="s">
        <v>107</v>
      </c>
      <c r="E1431" s="58" t="s">
        <v>70</v>
      </c>
      <c r="F1431" s="51" t="s">
        <v>75</v>
      </c>
      <c r="G1431" s="51">
        <v>64</v>
      </c>
      <c r="H1431" s="51" t="str">
        <f>VLOOKUP(F1431,'[1]Данные план (Задание 3)'!$I$5:$J$1297,2,FALSE)</f>
        <v>Франция</v>
      </c>
    </row>
    <row r="1432" spans="1:8" x14ac:dyDescent="0.3">
      <c r="A1432" s="99" t="s">
        <v>19</v>
      </c>
      <c r="B1432" s="117">
        <v>44287</v>
      </c>
      <c r="C1432" s="97">
        <v>44297</v>
      </c>
      <c r="D1432" s="58" t="s">
        <v>108</v>
      </c>
      <c r="E1432" s="58" t="s">
        <v>70</v>
      </c>
      <c r="F1432" s="51" t="s">
        <v>56</v>
      </c>
      <c r="G1432" s="51">
        <v>166</v>
      </c>
      <c r="H1432" s="51" t="str">
        <f>VLOOKUP(F1432,'[1]Данные план (Задание 3)'!$I$5:$J$1297,2,FALSE)</f>
        <v>Армения</v>
      </c>
    </row>
    <row r="1433" spans="1:8" x14ac:dyDescent="0.3">
      <c r="A1433" s="99" t="s">
        <v>19</v>
      </c>
      <c r="B1433" s="117">
        <v>44287</v>
      </c>
      <c r="C1433" s="97">
        <v>44298</v>
      </c>
      <c r="D1433" s="58" t="s">
        <v>108</v>
      </c>
      <c r="E1433" s="58" t="s">
        <v>49</v>
      </c>
      <c r="F1433" s="51" t="s">
        <v>64</v>
      </c>
      <c r="G1433" s="51">
        <v>41</v>
      </c>
      <c r="H1433" s="51" t="str">
        <f>VLOOKUP(F1433,'[1]Данные план (Задание 3)'!$I$5:$J$1297,2,FALSE)</f>
        <v>Украина</v>
      </c>
    </row>
    <row r="1434" spans="1:8" x14ac:dyDescent="0.3">
      <c r="A1434" s="99" t="s">
        <v>19</v>
      </c>
      <c r="B1434" s="117">
        <v>44287</v>
      </c>
      <c r="C1434" s="97">
        <v>44298</v>
      </c>
      <c r="D1434" s="58" t="s">
        <v>107</v>
      </c>
      <c r="E1434" s="58" t="s">
        <v>95</v>
      </c>
      <c r="F1434" s="51" t="s">
        <v>96</v>
      </c>
      <c r="G1434" s="51">
        <v>73</v>
      </c>
      <c r="H1434" s="51" t="str">
        <f>VLOOKUP(F1434,'[1]Данные план (Задание 3)'!$I$5:$J$1297,2,FALSE)</f>
        <v>Голландия</v>
      </c>
    </row>
    <row r="1435" spans="1:8" x14ac:dyDescent="0.3">
      <c r="A1435" s="99" t="s">
        <v>19</v>
      </c>
      <c r="B1435" s="117">
        <v>44287</v>
      </c>
      <c r="C1435" s="97">
        <v>44298</v>
      </c>
      <c r="D1435" s="58" t="s">
        <v>110</v>
      </c>
      <c r="E1435" s="58" t="s">
        <v>95</v>
      </c>
      <c r="F1435" s="51" t="s">
        <v>101</v>
      </c>
      <c r="G1435" s="51">
        <v>106</v>
      </c>
      <c r="H1435" s="51" t="str">
        <f>VLOOKUP(F1435,'[1]Данные план (Задание 3)'!$I$5:$J$1297,2,FALSE)</f>
        <v>Великобритания</v>
      </c>
    </row>
    <row r="1436" spans="1:8" x14ac:dyDescent="0.3">
      <c r="A1436" s="99" t="s">
        <v>19</v>
      </c>
      <c r="B1436" s="117">
        <v>44287</v>
      </c>
      <c r="C1436" s="97">
        <v>44298</v>
      </c>
      <c r="D1436" s="58" t="s">
        <v>110</v>
      </c>
      <c r="E1436" s="58" t="s">
        <v>70</v>
      </c>
      <c r="F1436" s="51" t="s">
        <v>54</v>
      </c>
      <c r="G1436" s="51">
        <v>186</v>
      </c>
      <c r="H1436" s="51" t="str">
        <f>VLOOKUP(F1436,'[1]Данные план (Задание 3)'!$I$5:$J$1297,2,FALSE)</f>
        <v>Армения</v>
      </c>
    </row>
    <row r="1437" spans="1:8" x14ac:dyDescent="0.3">
      <c r="A1437" s="99" t="s">
        <v>19</v>
      </c>
      <c r="B1437" s="117">
        <v>44287</v>
      </c>
      <c r="C1437" s="97">
        <v>44298</v>
      </c>
      <c r="D1437" s="58" t="s">
        <v>110</v>
      </c>
      <c r="E1437" s="58" t="s">
        <v>49</v>
      </c>
      <c r="F1437" s="51" t="s">
        <v>69</v>
      </c>
      <c r="G1437" s="51">
        <v>111</v>
      </c>
      <c r="H1437" s="51" t="str">
        <f>VLOOKUP(F1437,'[1]Данные план (Задание 3)'!$I$5:$J$1297,2,FALSE)</f>
        <v>Украина</v>
      </c>
    </row>
    <row r="1438" spans="1:8" x14ac:dyDescent="0.3">
      <c r="A1438" s="99" t="s">
        <v>19</v>
      </c>
      <c r="B1438" s="117">
        <v>44287</v>
      </c>
      <c r="C1438" s="97">
        <v>44298</v>
      </c>
      <c r="D1438" s="58" t="s">
        <v>110</v>
      </c>
      <c r="E1438" s="58" t="s">
        <v>80</v>
      </c>
      <c r="F1438" s="51" t="s">
        <v>91</v>
      </c>
      <c r="G1438" s="51">
        <v>65</v>
      </c>
      <c r="H1438" s="51" t="str">
        <f>VLOOKUP(F1438,'[1]Данные план (Задание 3)'!$I$5:$J$1297,2,FALSE)</f>
        <v>США</v>
      </c>
    </row>
    <row r="1439" spans="1:8" x14ac:dyDescent="0.3">
      <c r="A1439" s="99" t="s">
        <v>19</v>
      </c>
      <c r="B1439" s="117">
        <v>44287</v>
      </c>
      <c r="C1439" s="97">
        <v>44298</v>
      </c>
      <c r="D1439" s="58" t="s">
        <v>107</v>
      </c>
      <c r="E1439" s="58" t="s">
        <v>70</v>
      </c>
      <c r="F1439" s="51" t="s">
        <v>79</v>
      </c>
      <c r="G1439" s="51">
        <v>3</v>
      </c>
      <c r="H1439" s="51" t="str">
        <f>VLOOKUP(F1439,'[1]Данные план (Задание 3)'!$I$5:$J$1297,2,FALSE)</f>
        <v>Россия</v>
      </c>
    </row>
    <row r="1440" spans="1:8" x14ac:dyDescent="0.3">
      <c r="A1440" s="99" t="s">
        <v>19</v>
      </c>
      <c r="B1440" s="117">
        <v>44287</v>
      </c>
      <c r="C1440" s="97">
        <v>44298</v>
      </c>
      <c r="D1440" s="58" t="s">
        <v>110</v>
      </c>
      <c r="E1440" s="58" t="s">
        <v>49</v>
      </c>
      <c r="F1440" s="51" t="s">
        <v>68</v>
      </c>
      <c r="G1440" s="51">
        <v>115</v>
      </c>
      <c r="H1440" s="51" t="str">
        <f>VLOOKUP(F1440,'[1]Данные план (Задание 3)'!$I$5:$J$1297,2,FALSE)</f>
        <v>Украина</v>
      </c>
    </row>
    <row r="1441" spans="1:8" x14ac:dyDescent="0.3">
      <c r="A1441" s="99" t="s">
        <v>19</v>
      </c>
      <c r="B1441" s="117">
        <v>44287</v>
      </c>
      <c r="C1441" s="97">
        <v>44298</v>
      </c>
      <c r="D1441" s="58" t="s">
        <v>107</v>
      </c>
      <c r="E1441" s="58" t="s">
        <v>49</v>
      </c>
      <c r="F1441" s="51" t="s">
        <v>57</v>
      </c>
      <c r="G1441" s="51">
        <v>36</v>
      </c>
      <c r="H1441" s="51" t="str">
        <f>VLOOKUP(F1441,'[1]Данные план (Задание 3)'!$I$5:$J$1297,2,FALSE)</f>
        <v>Россия</v>
      </c>
    </row>
    <row r="1442" spans="1:8" x14ac:dyDescent="0.3">
      <c r="A1442" s="99" t="s">
        <v>19</v>
      </c>
      <c r="B1442" s="117">
        <v>44287</v>
      </c>
      <c r="C1442" s="97">
        <v>44298</v>
      </c>
      <c r="D1442" s="58" t="s">
        <v>48</v>
      </c>
      <c r="E1442" s="58" t="s">
        <v>70</v>
      </c>
      <c r="F1442" s="51" t="s">
        <v>71</v>
      </c>
      <c r="G1442" s="51">
        <v>127</v>
      </c>
      <c r="H1442" s="51" t="str">
        <f>VLOOKUP(F1442,'[1]Данные план (Задание 3)'!$I$5:$J$1297,2,FALSE)</f>
        <v>Франция</v>
      </c>
    </row>
    <row r="1443" spans="1:8" x14ac:dyDescent="0.3">
      <c r="A1443" s="99" t="s">
        <v>19</v>
      </c>
      <c r="B1443" s="117">
        <v>44287</v>
      </c>
      <c r="C1443" s="97">
        <v>44299</v>
      </c>
      <c r="D1443" s="58" t="s">
        <v>48</v>
      </c>
      <c r="E1443" s="58" t="s">
        <v>70</v>
      </c>
      <c r="F1443" s="51" t="s">
        <v>52</v>
      </c>
      <c r="G1443" s="51">
        <v>16</v>
      </c>
      <c r="H1443" s="51" t="str">
        <f>VLOOKUP(F1443,'[1]Данные план (Задание 3)'!$I$5:$J$1297,2,FALSE)</f>
        <v>Армения</v>
      </c>
    </row>
    <row r="1444" spans="1:8" x14ac:dyDescent="0.3">
      <c r="A1444" s="99" t="s">
        <v>19</v>
      </c>
      <c r="B1444" s="117">
        <v>44287</v>
      </c>
      <c r="C1444" s="97">
        <v>44299</v>
      </c>
      <c r="D1444" s="58" t="s">
        <v>48</v>
      </c>
      <c r="E1444" s="58" t="s">
        <v>49</v>
      </c>
      <c r="F1444" s="51" t="s">
        <v>57</v>
      </c>
      <c r="G1444" s="51">
        <v>113</v>
      </c>
      <c r="H1444" s="51" t="str">
        <f>VLOOKUP(F1444,'[1]Данные план (Задание 3)'!$I$5:$J$1297,2,FALSE)</f>
        <v>Россия</v>
      </c>
    </row>
    <row r="1445" spans="1:8" x14ac:dyDescent="0.3">
      <c r="A1445" s="99" t="s">
        <v>19</v>
      </c>
      <c r="B1445" s="117">
        <v>44287</v>
      </c>
      <c r="C1445" s="97">
        <v>44299</v>
      </c>
      <c r="D1445" s="58" t="s">
        <v>48</v>
      </c>
      <c r="E1445" s="58" t="s">
        <v>70</v>
      </c>
      <c r="F1445" s="51" t="s">
        <v>78</v>
      </c>
      <c r="G1445" s="51">
        <v>193</v>
      </c>
      <c r="H1445" s="51" t="str">
        <f>VLOOKUP(F1445,'[1]Данные план (Задание 3)'!$I$5:$J$1297,2,FALSE)</f>
        <v>Россия</v>
      </c>
    </row>
    <row r="1446" spans="1:8" x14ac:dyDescent="0.3">
      <c r="A1446" s="99" t="s">
        <v>19</v>
      </c>
      <c r="B1446" s="117">
        <v>44287</v>
      </c>
      <c r="C1446" s="97">
        <v>44299</v>
      </c>
      <c r="D1446" s="58" t="s">
        <v>107</v>
      </c>
      <c r="E1446" s="58" t="s">
        <v>49</v>
      </c>
      <c r="F1446" s="51" t="s">
        <v>59</v>
      </c>
      <c r="G1446" s="51">
        <v>177</v>
      </c>
      <c r="H1446" s="51" t="str">
        <f>VLOOKUP(F1446,'[1]Данные план (Задание 3)'!$I$5:$J$1297,2,FALSE)</f>
        <v>Россия</v>
      </c>
    </row>
    <row r="1447" spans="1:8" x14ac:dyDescent="0.3">
      <c r="A1447" s="99" t="s">
        <v>19</v>
      </c>
      <c r="B1447" s="117">
        <v>44287</v>
      </c>
      <c r="C1447" s="97">
        <v>44299</v>
      </c>
      <c r="D1447" s="58" t="s">
        <v>108</v>
      </c>
      <c r="E1447" s="58" t="s">
        <v>49</v>
      </c>
      <c r="F1447" s="51" t="s">
        <v>59</v>
      </c>
      <c r="G1447" s="51">
        <v>50</v>
      </c>
      <c r="H1447" s="51" t="str">
        <f>VLOOKUP(F1447,'[1]Данные план (Задание 3)'!$I$5:$J$1297,2,FALSE)</f>
        <v>Россия</v>
      </c>
    </row>
    <row r="1448" spans="1:8" x14ac:dyDescent="0.3">
      <c r="A1448" s="99" t="s">
        <v>19</v>
      </c>
      <c r="B1448" s="117">
        <v>44287</v>
      </c>
      <c r="C1448" s="97">
        <v>44299</v>
      </c>
      <c r="D1448" s="58" t="s">
        <v>48</v>
      </c>
      <c r="E1448" s="58" t="s">
        <v>80</v>
      </c>
      <c r="F1448" s="51" t="s">
        <v>93</v>
      </c>
      <c r="G1448" s="51">
        <v>72</v>
      </c>
      <c r="H1448" s="51" t="str">
        <f>VLOOKUP(F1448,'[1]Данные план (Задание 3)'!$I$5:$J$1297,2,FALSE)</f>
        <v>США</v>
      </c>
    </row>
    <row r="1449" spans="1:8" x14ac:dyDescent="0.3">
      <c r="A1449" s="99" t="s">
        <v>19</v>
      </c>
      <c r="B1449" s="117">
        <v>44287</v>
      </c>
      <c r="C1449" s="97">
        <v>44299</v>
      </c>
      <c r="D1449" s="58" t="s">
        <v>108</v>
      </c>
      <c r="E1449" s="58" t="s">
        <v>95</v>
      </c>
      <c r="F1449" s="51" t="s">
        <v>99</v>
      </c>
      <c r="G1449" s="51">
        <v>64</v>
      </c>
      <c r="H1449" s="51" t="str">
        <f>VLOOKUP(F1449,'[1]Данные план (Задание 3)'!$I$5:$J$1297,2,FALSE)</f>
        <v>Голландия</v>
      </c>
    </row>
    <row r="1450" spans="1:8" x14ac:dyDescent="0.3">
      <c r="A1450" s="99" t="s">
        <v>19</v>
      </c>
      <c r="B1450" s="117">
        <v>44287</v>
      </c>
      <c r="C1450" s="97">
        <v>44299</v>
      </c>
      <c r="D1450" s="58" t="s">
        <v>107</v>
      </c>
      <c r="E1450" s="58" t="s">
        <v>95</v>
      </c>
      <c r="F1450" s="51" t="s">
        <v>101</v>
      </c>
      <c r="G1450" s="51">
        <v>16</v>
      </c>
      <c r="H1450" s="51" t="str">
        <f>VLOOKUP(F1450,'[1]Данные план (Задание 3)'!$I$5:$J$1297,2,FALSE)</f>
        <v>Великобритания</v>
      </c>
    </row>
    <row r="1451" spans="1:8" x14ac:dyDescent="0.3">
      <c r="A1451" s="99" t="s">
        <v>19</v>
      </c>
      <c r="B1451" s="117">
        <v>44287</v>
      </c>
      <c r="C1451" s="97">
        <v>44300</v>
      </c>
      <c r="D1451" s="58" t="s">
        <v>48</v>
      </c>
      <c r="E1451" s="58" t="s">
        <v>49</v>
      </c>
      <c r="F1451" s="51" t="s">
        <v>66</v>
      </c>
      <c r="G1451" s="51">
        <v>67</v>
      </c>
      <c r="H1451" s="51" t="str">
        <f>VLOOKUP(F1451,'[1]Данные план (Задание 3)'!$I$5:$J$1297,2,FALSE)</f>
        <v>Украина</v>
      </c>
    </row>
    <row r="1452" spans="1:8" x14ac:dyDescent="0.3">
      <c r="A1452" s="99" t="s">
        <v>19</v>
      </c>
      <c r="B1452" s="117">
        <v>44287</v>
      </c>
      <c r="C1452" s="97">
        <v>44300</v>
      </c>
      <c r="D1452" s="58" t="s">
        <v>107</v>
      </c>
      <c r="E1452" s="58" t="s">
        <v>70</v>
      </c>
      <c r="F1452" s="51" t="s">
        <v>71</v>
      </c>
      <c r="G1452" s="51">
        <v>2</v>
      </c>
      <c r="H1452" s="51" t="str">
        <f>VLOOKUP(F1452,'[1]Данные план (Задание 3)'!$I$5:$J$1297,2,FALSE)</f>
        <v>Франция</v>
      </c>
    </row>
    <row r="1453" spans="1:8" x14ac:dyDescent="0.3">
      <c r="A1453" s="99" t="s">
        <v>19</v>
      </c>
      <c r="B1453" s="117">
        <v>44287</v>
      </c>
      <c r="C1453" s="97">
        <v>44300</v>
      </c>
      <c r="D1453" s="58" t="s">
        <v>108</v>
      </c>
      <c r="E1453" s="58" t="s">
        <v>70</v>
      </c>
      <c r="F1453" s="51" t="s">
        <v>72</v>
      </c>
      <c r="G1453" s="51">
        <v>53</v>
      </c>
      <c r="H1453" s="51" t="str">
        <f>VLOOKUP(F1453,'[1]Данные план (Задание 3)'!$I$5:$J$1297,2,FALSE)</f>
        <v>Франция</v>
      </c>
    </row>
    <row r="1454" spans="1:8" x14ac:dyDescent="0.3">
      <c r="A1454" s="99" t="s">
        <v>19</v>
      </c>
      <c r="B1454" s="117">
        <v>44287</v>
      </c>
      <c r="C1454" s="97">
        <v>44300</v>
      </c>
      <c r="D1454" s="58" t="s">
        <v>108</v>
      </c>
      <c r="E1454" s="58" t="s">
        <v>70</v>
      </c>
      <c r="F1454" s="51" t="s">
        <v>77</v>
      </c>
      <c r="G1454" s="51">
        <v>176</v>
      </c>
      <c r="H1454" s="51" t="str">
        <f>VLOOKUP(F1454,'[1]Данные план (Задание 3)'!$I$5:$J$1297,2,FALSE)</f>
        <v>Россия</v>
      </c>
    </row>
    <row r="1455" spans="1:8" x14ac:dyDescent="0.3">
      <c r="A1455" s="99" t="s">
        <v>19</v>
      </c>
      <c r="B1455" s="117">
        <v>44287</v>
      </c>
      <c r="C1455" s="97">
        <v>44300</v>
      </c>
      <c r="D1455" s="58" t="s">
        <v>48</v>
      </c>
      <c r="E1455" s="58" t="s">
        <v>70</v>
      </c>
      <c r="F1455" s="51" t="s">
        <v>74</v>
      </c>
      <c r="G1455" s="51">
        <v>148</v>
      </c>
      <c r="H1455" s="51" t="str">
        <f>VLOOKUP(F1455,'[1]Данные план (Задание 3)'!$I$5:$J$1297,2,FALSE)</f>
        <v>Франция</v>
      </c>
    </row>
    <row r="1456" spans="1:8" x14ac:dyDescent="0.3">
      <c r="A1456" s="99" t="s">
        <v>19</v>
      </c>
      <c r="B1456" s="117">
        <v>44287</v>
      </c>
      <c r="C1456" s="97">
        <v>44300</v>
      </c>
      <c r="D1456" s="58" t="s">
        <v>110</v>
      </c>
      <c r="E1456" s="58" t="s">
        <v>70</v>
      </c>
      <c r="F1456" s="51" t="s">
        <v>79</v>
      </c>
      <c r="G1456" s="51">
        <v>175</v>
      </c>
      <c r="H1456" s="51" t="str">
        <f>VLOOKUP(F1456,'[1]Данные план (Задание 3)'!$I$5:$J$1297,2,FALSE)</f>
        <v>Россия</v>
      </c>
    </row>
    <row r="1457" spans="1:8" x14ac:dyDescent="0.3">
      <c r="A1457" s="99" t="s">
        <v>19</v>
      </c>
      <c r="B1457" s="117">
        <v>44287</v>
      </c>
      <c r="C1457" s="97">
        <v>44300</v>
      </c>
      <c r="D1457" s="58" t="s">
        <v>108</v>
      </c>
      <c r="E1457" s="58" t="s">
        <v>70</v>
      </c>
      <c r="F1457" s="51" t="s">
        <v>72</v>
      </c>
      <c r="G1457" s="51">
        <v>83</v>
      </c>
      <c r="H1457" s="51" t="str">
        <f>VLOOKUP(F1457,'[1]Данные план (Задание 3)'!$I$5:$J$1297,2,FALSE)</f>
        <v>Франция</v>
      </c>
    </row>
    <row r="1458" spans="1:8" x14ac:dyDescent="0.3">
      <c r="A1458" s="99" t="s">
        <v>19</v>
      </c>
      <c r="B1458" s="117">
        <v>44287</v>
      </c>
      <c r="C1458" s="97">
        <v>44300</v>
      </c>
      <c r="D1458" s="58" t="s">
        <v>48</v>
      </c>
      <c r="E1458" s="58" t="s">
        <v>70</v>
      </c>
      <c r="F1458" s="51" t="s">
        <v>79</v>
      </c>
      <c r="G1458" s="51">
        <v>152</v>
      </c>
      <c r="H1458" s="51" t="str">
        <f>VLOOKUP(F1458,'[1]Данные план (Задание 3)'!$I$5:$J$1297,2,FALSE)</f>
        <v>Россия</v>
      </c>
    </row>
    <row r="1459" spans="1:8" x14ac:dyDescent="0.3">
      <c r="A1459" s="99" t="s">
        <v>19</v>
      </c>
      <c r="B1459" s="117">
        <v>44287</v>
      </c>
      <c r="C1459" s="97">
        <v>44300</v>
      </c>
      <c r="D1459" s="58" t="s">
        <v>107</v>
      </c>
      <c r="E1459" s="58" t="s">
        <v>95</v>
      </c>
      <c r="F1459" s="51" t="s">
        <v>103</v>
      </c>
      <c r="G1459" s="51">
        <v>80</v>
      </c>
      <c r="H1459" s="51" t="str">
        <f>VLOOKUP(F1459,'[1]Данные план (Задание 3)'!$I$5:$J$1297,2,FALSE)</f>
        <v>Италия</v>
      </c>
    </row>
    <row r="1460" spans="1:8" x14ac:dyDescent="0.3">
      <c r="A1460" s="99" t="s">
        <v>19</v>
      </c>
      <c r="B1460" s="117">
        <v>44287</v>
      </c>
      <c r="C1460" s="97">
        <v>44300</v>
      </c>
      <c r="D1460" s="58" t="s">
        <v>108</v>
      </c>
      <c r="E1460" s="58" t="s">
        <v>70</v>
      </c>
      <c r="F1460" s="51" t="s">
        <v>62</v>
      </c>
      <c r="G1460" s="51">
        <v>120</v>
      </c>
      <c r="H1460" s="51" t="str">
        <f>VLOOKUP(F1460,'[1]Данные план (Задание 3)'!$I$5:$J$1297,2,FALSE)</f>
        <v>Армения</v>
      </c>
    </row>
    <row r="1461" spans="1:8" x14ac:dyDescent="0.3">
      <c r="A1461" s="99" t="s">
        <v>19</v>
      </c>
      <c r="B1461" s="117">
        <v>44287</v>
      </c>
      <c r="C1461" s="97">
        <v>44300</v>
      </c>
      <c r="D1461" s="58" t="s">
        <v>110</v>
      </c>
      <c r="E1461" s="58" t="s">
        <v>95</v>
      </c>
      <c r="F1461" s="51" t="s">
        <v>97</v>
      </c>
      <c r="G1461" s="51">
        <v>106</v>
      </c>
      <c r="H1461" s="51" t="str">
        <f>VLOOKUP(F1461,'[1]Данные план (Задание 3)'!$I$5:$J$1297,2,FALSE)</f>
        <v>Голландия</v>
      </c>
    </row>
    <row r="1462" spans="1:8" x14ac:dyDescent="0.3">
      <c r="A1462" s="99" t="s">
        <v>19</v>
      </c>
      <c r="B1462" s="117">
        <v>44287</v>
      </c>
      <c r="C1462" s="97">
        <v>44300</v>
      </c>
      <c r="D1462" s="58" t="s">
        <v>108</v>
      </c>
      <c r="E1462" s="58" t="s">
        <v>49</v>
      </c>
      <c r="F1462" s="51" t="s">
        <v>53</v>
      </c>
      <c r="G1462" s="51">
        <v>126</v>
      </c>
      <c r="H1462" s="51" t="str">
        <f>VLOOKUP(F1462,'[1]Данные план (Задание 3)'!$I$5:$J$1297,2,FALSE)</f>
        <v>Россия</v>
      </c>
    </row>
    <row r="1463" spans="1:8" x14ac:dyDescent="0.3">
      <c r="A1463" s="99" t="s">
        <v>19</v>
      </c>
      <c r="B1463" s="117">
        <v>44287</v>
      </c>
      <c r="C1463" s="97">
        <v>44300</v>
      </c>
      <c r="D1463" s="58" t="s">
        <v>107</v>
      </c>
      <c r="E1463" s="58" t="s">
        <v>70</v>
      </c>
      <c r="F1463" s="51" t="s">
        <v>74</v>
      </c>
      <c r="G1463" s="51">
        <v>28</v>
      </c>
      <c r="H1463" s="51" t="str">
        <f>VLOOKUP(F1463,'[1]Данные план (Задание 3)'!$I$5:$J$1297,2,FALSE)</f>
        <v>Франция</v>
      </c>
    </row>
    <row r="1464" spans="1:8" x14ac:dyDescent="0.3">
      <c r="A1464" s="99" t="s">
        <v>19</v>
      </c>
      <c r="B1464" s="117">
        <v>44287</v>
      </c>
      <c r="C1464" s="97">
        <v>44300</v>
      </c>
      <c r="D1464" s="58" t="s">
        <v>107</v>
      </c>
      <c r="E1464" s="58" t="s">
        <v>70</v>
      </c>
      <c r="F1464" s="51" t="s">
        <v>73</v>
      </c>
      <c r="G1464" s="51">
        <v>49</v>
      </c>
      <c r="H1464" s="51" t="str">
        <f>VLOOKUP(F1464,'[1]Данные план (Задание 3)'!$I$5:$J$1297,2,FALSE)</f>
        <v>Франция</v>
      </c>
    </row>
    <row r="1465" spans="1:8" x14ac:dyDescent="0.3">
      <c r="A1465" s="99" t="s">
        <v>19</v>
      </c>
      <c r="B1465" s="117">
        <v>44287</v>
      </c>
      <c r="C1465" s="97">
        <v>44300</v>
      </c>
      <c r="D1465" s="58" t="s">
        <v>107</v>
      </c>
      <c r="E1465" s="58" t="s">
        <v>70</v>
      </c>
      <c r="F1465" s="51" t="s">
        <v>74</v>
      </c>
      <c r="G1465" s="51">
        <v>63</v>
      </c>
      <c r="H1465" s="51" t="str">
        <f>VLOOKUP(F1465,'[1]Данные план (Задание 3)'!$I$5:$J$1297,2,FALSE)</f>
        <v>Франция</v>
      </c>
    </row>
    <row r="1466" spans="1:8" x14ac:dyDescent="0.3">
      <c r="A1466" s="99" t="s">
        <v>19</v>
      </c>
      <c r="B1466" s="117">
        <v>44287</v>
      </c>
      <c r="C1466" s="97">
        <v>44300</v>
      </c>
      <c r="D1466" s="58" t="s">
        <v>110</v>
      </c>
      <c r="E1466" s="58" t="s">
        <v>95</v>
      </c>
      <c r="F1466" s="51" t="s">
        <v>101</v>
      </c>
      <c r="G1466" s="51">
        <v>186</v>
      </c>
      <c r="H1466" s="51" t="str">
        <f>VLOOKUP(F1466,'[1]Данные план (Задание 3)'!$I$5:$J$1297,2,FALSE)</f>
        <v>Великобритания</v>
      </c>
    </row>
    <row r="1467" spans="1:8" x14ac:dyDescent="0.3">
      <c r="A1467" s="99" t="s">
        <v>19</v>
      </c>
      <c r="B1467" s="117">
        <v>44287</v>
      </c>
      <c r="C1467" s="97">
        <v>44301</v>
      </c>
      <c r="D1467" s="58" t="s">
        <v>48</v>
      </c>
      <c r="E1467" s="58" t="s">
        <v>95</v>
      </c>
      <c r="F1467" s="51" t="s">
        <v>105</v>
      </c>
      <c r="G1467" s="51">
        <v>178</v>
      </c>
      <c r="H1467" s="51" t="str">
        <f>VLOOKUP(F1467,'[1]Данные план (Задание 3)'!$I$5:$J$1297,2,FALSE)</f>
        <v>Италия</v>
      </c>
    </row>
    <row r="1468" spans="1:8" x14ac:dyDescent="0.3">
      <c r="A1468" s="99" t="s">
        <v>19</v>
      </c>
      <c r="B1468" s="117">
        <v>44287</v>
      </c>
      <c r="C1468" s="97">
        <v>44301</v>
      </c>
      <c r="D1468" s="58" t="s">
        <v>108</v>
      </c>
      <c r="E1468" s="58" t="s">
        <v>49</v>
      </c>
      <c r="F1468" s="51" t="s">
        <v>68</v>
      </c>
      <c r="G1468" s="51">
        <v>120</v>
      </c>
      <c r="H1468" s="51" t="str">
        <f>VLOOKUP(F1468,'[1]Данные план (Задание 3)'!$I$5:$J$1297,2,FALSE)</f>
        <v>Украина</v>
      </c>
    </row>
    <row r="1469" spans="1:8" x14ac:dyDescent="0.3">
      <c r="A1469" s="99" t="s">
        <v>19</v>
      </c>
      <c r="B1469" s="117">
        <v>44287</v>
      </c>
      <c r="C1469" s="97">
        <v>44301</v>
      </c>
      <c r="D1469" s="58" t="s">
        <v>48</v>
      </c>
      <c r="E1469" s="58" t="s">
        <v>49</v>
      </c>
      <c r="F1469" s="51" t="s">
        <v>68</v>
      </c>
      <c r="G1469" s="51">
        <v>55</v>
      </c>
      <c r="H1469" s="51" t="str">
        <f>VLOOKUP(F1469,'[1]Данные план (Задание 3)'!$I$5:$J$1297,2,FALSE)</f>
        <v>Украина</v>
      </c>
    </row>
    <row r="1470" spans="1:8" x14ac:dyDescent="0.3">
      <c r="A1470" s="99" t="s">
        <v>19</v>
      </c>
      <c r="B1470" s="117">
        <v>44287</v>
      </c>
      <c r="C1470" s="97">
        <v>44301</v>
      </c>
      <c r="D1470" s="58" t="s">
        <v>108</v>
      </c>
      <c r="E1470" s="58" t="s">
        <v>80</v>
      </c>
      <c r="F1470" s="51" t="s">
        <v>81</v>
      </c>
      <c r="G1470" s="51">
        <v>143</v>
      </c>
      <c r="H1470" s="51" t="str">
        <f>VLOOKUP(F1470,'[1]Данные план (Задание 3)'!$I$5:$J$1297,2,FALSE)</f>
        <v>Шотландия</v>
      </c>
    </row>
    <row r="1471" spans="1:8" x14ac:dyDescent="0.3">
      <c r="A1471" s="99" t="s">
        <v>19</v>
      </c>
      <c r="B1471" s="117">
        <v>44287</v>
      </c>
      <c r="C1471" s="97">
        <v>44301</v>
      </c>
      <c r="D1471" s="58" t="s">
        <v>110</v>
      </c>
      <c r="E1471" s="58" t="s">
        <v>70</v>
      </c>
      <c r="F1471" s="51" t="s">
        <v>72</v>
      </c>
      <c r="G1471" s="51">
        <v>112</v>
      </c>
      <c r="H1471" s="51" t="str">
        <f>VLOOKUP(F1471,'[1]Данные план (Задание 3)'!$I$5:$J$1297,2,FALSE)</f>
        <v>Франция</v>
      </c>
    </row>
    <row r="1472" spans="1:8" x14ac:dyDescent="0.3">
      <c r="A1472" s="99" t="s">
        <v>19</v>
      </c>
      <c r="B1472" s="117">
        <v>44287</v>
      </c>
      <c r="C1472" s="97">
        <v>44301</v>
      </c>
      <c r="D1472" s="58" t="s">
        <v>48</v>
      </c>
      <c r="E1472" s="58" t="s">
        <v>80</v>
      </c>
      <c r="F1472" s="51" t="s">
        <v>84</v>
      </c>
      <c r="G1472" s="51">
        <v>24</v>
      </c>
      <c r="H1472" s="51" t="str">
        <f>VLOOKUP(F1472,'[1]Данные план (Задание 3)'!$I$5:$J$1297,2,FALSE)</f>
        <v>Шотландия</v>
      </c>
    </row>
    <row r="1473" spans="1:8" x14ac:dyDescent="0.3">
      <c r="A1473" s="99" t="s">
        <v>19</v>
      </c>
      <c r="B1473" s="117">
        <v>44287</v>
      </c>
      <c r="C1473" s="97">
        <v>44301</v>
      </c>
      <c r="D1473" s="58" t="s">
        <v>107</v>
      </c>
      <c r="E1473" s="58" t="s">
        <v>70</v>
      </c>
      <c r="F1473" s="51" t="s">
        <v>76</v>
      </c>
      <c r="G1473" s="51">
        <v>38</v>
      </c>
      <c r="H1473" s="51" t="str">
        <f>VLOOKUP(F1473,'[1]Данные план (Задание 3)'!$I$5:$J$1297,2,FALSE)</f>
        <v>Россия</v>
      </c>
    </row>
    <row r="1474" spans="1:8" x14ac:dyDescent="0.3">
      <c r="A1474" s="99" t="s">
        <v>19</v>
      </c>
      <c r="B1474" s="117">
        <v>44287</v>
      </c>
      <c r="C1474" s="97">
        <v>44301</v>
      </c>
      <c r="D1474" s="58" t="s">
        <v>110</v>
      </c>
      <c r="E1474" s="58" t="s">
        <v>95</v>
      </c>
      <c r="F1474" s="51" t="s">
        <v>104</v>
      </c>
      <c r="G1474" s="51">
        <v>122</v>
      </c>
      <c r="H1474" s="51" t="str">
        <f>VLOOKUP(F1474,'[1]Данные план (Задание 3)'!$I$5:$J$1297,2,FALSE)</f>
        <v>Италия</v>
      </c>
    </row>
    <row r="1475" spans="1:8" x14ac:dyDescent="0.3">
      <c r="A1475" s="99" t="s">
        <v>19</v>
      </c>
      <c r="B1475" s="117">
        <v>44287</v>
      </c>
      <c r="C1475" s="97">
        <v>44301</v>
      </c>
      <c r="D1475" s="58" t="s">
        <v>107</v>
      </c>
      <c r="E1475" s="58" t="s">
        <v>49</v>
      </c>
      <c r="F1475" s="51" t="s">
        <v>53</v>
      </c>
      <c r="G1475" s="51">
        <v>182</v>
      </c>
      <c r="H1475" s="51" t="str">
        <f>VLOOKUP(F1475,'[1]Данные план (Задание 3)'!$I$5:$J$1297,2,FALSE)</f>
        <v>Россия</v>
      </c>
    </row>
    <row r="1476" spans="1:8" x14ac:dyDescent="0.3">
      <c r="A1476" s="99" t="s">
        <v>19</v>
      </c>
      <c r="B1476" s="117">
        <v>44287</v>
      </c>
      <c r="C1476" s="97">
        <v>44301</v>
      </c>
      <c r="D1476" s="58" t="s">
        <v>108</v>
      </c>
      <c r="E1476" s="58" t="s">
        <v>70</v>
      </c>
      <c r="F1476" s="51" t="s">
        <v>79</v>
      </c>
      <c r="G1476" s="51">
        <v>4</v>
      </c>
      <c r="H1476" s="51" t="str">
        <f>VLOOKUP(F1476,'[1]Данные план (Задание 3)'!$I$5:$J$1297,2,FALSE)</f>
        <v>Россия</v>
      </c>
    </row>
    <row r="1477" spans="1:8" x14ac:dyDescent="0.3">
      <c r="A1477" s="99" t="s">
        <v>19</v>
      </c>
      <c r="B1477" s="117">
        <v>44287</v>
      </c>
      <c r="C1477" s="97">
        <v>44301</v>
      </c>
      <c r="D1477" s="58" t="s">
        <v>110</v>
      </c>
      <c r="E1477" s="58" t="s">
        <v>49</v>
      </c>
      <c r="F1477" s="51" t="s">
        <v>69</v>
      </c>
      <c r="G1477" s="51">
        <v>24</v>
      </c>
      <c r="H1477" s="51" t="str">
        <f>VLOOKUP(F1477,'[1]Данные план (Задание 3)'!$I$5:$J$1297,2,FALSE)</f>
        <v>Украина</v>
      </c>
    </row>
    <row r="1478" spans="1:8" x14ac:dyDescent="0.3">
      <c r="A1478" s="99" t="s">
        <v>19</v>
      </c>
      <c r="B1478" s="117">
        <v>44287</v>
      </c>
      <c r="C1478" s="97">
        <v>44301</v>
      </c>
      <c r="D1478" s="58" t="s">
        <v>48</v>
      </c>
      <c r="E1478" s="58" t="s">
        <v>95</v>
      </c>
      <c r="F1478" s="51" t="s">
        <v>98</v>
      </c>
      <c r="G1478" s="51">
        <v>101</v>
      </c>
      <c r="H1478" s="51" t="str">
        <f>VLOOKUP(F1478,'[1]Данные план (Задание 3)'!$I$5:$J$1297,2,FALSE)</f>
        <v>Голландия</v>
      </c>
    </row>
    <row r="1479" spans="1:8" x14ac:dyDescent="0.3">
      <c r="A1479" s="99" t="s">
        <v>19</v>
      </c>
      <c r="B1479" s="117">
        <v>44287</v>
      </c>
      <c r="C1479" s="97">
        <v>44301</v>
      </c>
      <c r="D1479" s="58" t="s">
        <v>48</v>
      </c>
      <c r="E1479" s="58" t="s">
        <v>70</v>
      </c>
      <c r="F1479" s="51" t="s">
        <v>56</v>
      </c>
      <c r="G1479" s="51">
        <v>67</v>
      </c>
      <c r="H1479" s="51" t="str">
        <f>VLOOKUP(F1479,'[1]Данные план (Задание 3)'!$I$5:$J$1297,2,FALSE)</f>
        <v>Армения</v>
      </c>
    </row>
    <row r="1480" spans="1:8" x14ac:dyDescent="0.3">
      <c r="A1480" s="99" t="s">
        <v>19</v>
      </c>
      <c r="B1480" s="117">
        <v>44287</v>
      </c>
      <c r="C1480" s="97">
        <v>44301</v>
      </c>
      <c r="D1480" s="58" t="s">
        <v>48</v>
      </c>
      <c r="E1480" s="58" t="s">
        <v>70</v>
      </c>
      <c r="F1480" s="51" t="s">
        <v>78</v>
      </c>
      <c r="G1480" s="51">
        <v>41</v>
      </c>
      <c r="H1480" s="51" t="str">
        <f>VLOOKUP(F1480,'[1]Данные план (Задание 3)'!$I$5:$J$1297,2,FALSE)</f>
        <v>Россия</v>
      </c>
    </row>
    <row r="1481" spans="1:8" x14ac:dyDescent="0.3">
      <c r="A1481" s="99" t="s">
        <v>19</v>
      </c>
      <c r="B1481" s="117">
        <v>44287</v>
      </c>
      <c r="C1481" s="97">
        <v>44301</v>
      </c>
      <c r="D1481" s="58" t="s">
        <v>110</v>
      </c>
      <c r="E1481" s="58" t="s">
        <v>70</v>
      </c>
      <c r="F1481" s="51" t="s">
        <v>79</v>
      </c>
      <c r="G1481" s="51">
        <v>142</v>
      </c>
      <c r="H1481" s="51" t="str">
        <f>VLOOKUP(F1481,'[1]Данные план (Задание 3)'!$I$5:$J$1297,2,FALSE)</f>
        <v>Россия</v>
      </c>
    </row>
    <row r="1482" spans="1:8" x14ac:dyDescent="0.3">
      <c r="A1482" s="99" t="s">
        <v>19</v>
      </c>
      <c r="B1482" s="117">
        <v>44287</v>
      </c>
      <c r="C1482" s="97">
        <v>44301</v>
      </c>
      <c r="D1482" s="58" t="s">
        <v>107</v>
      </c>
      <c r="E1482" s="58" t="s">
        <v>80</v>
      </c>
      <c r="F1482" s="51" t="s">
        <v>88</v>
      </c>
      <c r="G1482" s="51">
        <v>189</v>
      </c>
      <c r="H1482" s="51" t="str">
        <f>VLOOKUP(F1482,'[1]Данные план (Задание 3)'!$I$5:$J$1297,2,FALSE)</f>
        <v>Ирландия</v>
      </c>
    </row>
    <row r="1483" spans="1:8" x14ac:dyDescent="0.3">
      <c r="A1483" s="99" t="s">
        <v>19</v>
      </c>
      <c r="B1483" s="117">
        <v>44287</v>
      </c>
      <c r="C1483" s="97">
        <v>44301</v>
      </c>
      <c r="D1483" s="58" t="s">
        <v>110</v>
      </c>
      <c r="E1483" s="58" t="s">
        <v>70</v>
      </c>
      <c r="F1483" s="51" t="s">
        <v>52</v>
      </c>
      <c r="G1483" s="51">
        <v>60</v>
      </c>
      <c r="H1483" s="51" t="str">
        <f>VLOOKUP(F1483,'[1]Данные план (Задание 3)'!$I$5:$J$1297,2,FALSE)</f>
        <v>Армения</v>
      </c>
    </row>
    <row r="1484" spans="1:8" x14ac:dyDescent="0.3">
      <c r="A1484" s="99" t="s">
        <v>19</v>
      </c>
      <c r="B1484" s="117">
        <v>44287</v>
      </c>
      <c r="C1484" s="97">
        <v>44302</v>
      </c>
      <c r="D1484" s="58" t="s">
        <v>110</v>
      </c>
      <c r="E1484" s="58" t="s">
        <v>80</v>
      </c>
      <c r="F1484" s="51" t="s">
        <v>82</v>
      </c>
      <c r="G1484" s="51">
        <v>71</v>
      </c>
      <c r="H1484" s="51" t="str">
        <f>VLOOKUP(F1484,'[1]Данные план (Задание 3)'!$I$5:$J$1297,2,FALSE)</f>
        <v>Шотландия</v>
      </c>
    </row>
    <row r="1485" spans="1:8" x14ac:dyDescent="0.3">
      <c r="A1485" s="99" t="s">
        <v>19</v>
      </c>
      <c r="B1485" s="117">
        <v>44287</v>
      </c>
      <c r="C1485" s="97">
        <v>44302</v>
      </c>
      <c r="D1485" s="58" t="s">
        <v>110</v>
      </c>
      <c r="E1485" s="58" t="s">
        <v>95</v>
      </c>
      <c r="F1485" s="51" t="s">
        <v>103</v>
      </c>
      <c r="G1485" s="51">
        <v>189</v>
      </c>
      <c r="H1485" s="51" t="str">
        <f>VLOOKUP(F1485,'[1]Данные план (Задание 3)'!$I$5:$J$1297,2,FALSE)</f>
        <v>Италия</v>
      </c>
    </row>
    <row r="1486" spans="1:8" x14ac:dyDescent="0.3">
      <c r="A1486" s="99" t="s">
        <v>19</v>
      </c>
      <c r="B1486" s="117">
        <v>44287</v>
      </c>
      <c r="C1486" s="97">
        <v>44302</v>
      </c>
      <c r="D1486" s="58" t="s">
        <v>48</v>
      </c>
      <c r="E1486" s="58" t="s">
        <v>80</v>
      </c>
      <c r="F1486" s="51" t="s">
        <v>93</v>
      </c>
      <c r="G1486" s="51">
        <v>199</v>
      </c>
      <c r="H1486" s="51" t="str">
        <f>VLOOKUP(F1486,'[1]Данные план (Задание 3)'!$I$5:$J$1297,2,FALSE)</f>
        <v>США</v>
      </c>
    </row>
    <row r="1487" spans="1:8" x14ac:dyDescent="0.3">
      <c r="A1487" s="99" t="s">
        <v>19</v>
      </c>
      <c r="B1487" s="117">
        <v>44287</v>
      </c>
      <c r="C1487" s="97">
        <v>44302</v>
      </c>
      <c r="D1487" s="58" t="s">
        <v>48</v>
      </c>
      <c r="E1487" s="58" t="s">
        <v>70</v>
      </c>
      <c r="F1487" s="51" t="s">
        <v>77</v>
      </c>
      <c r="G1487" s="51">
        <v>69</v>
      </c>
      <c r="H1487" s="51" t="str">
        <f>VLOOKUP(F1487,'[1]Данные план (Задание 3)'!$I$5:$J$1297,2,FALSE)</f>
        <v>Россия</v>
      </c>
    </row>
    <row r="1488" spans="1:8" x14ac:dyDescent="0.3">
      <c r="A1488" s="99" t="s">
        <v>19</v>
      </c>
      <c r="B1488" s="117">
        <v>44287</v>
      </c>
      <c r="C1488" s="97">
        <v>44302</v>
      </c>
      <c r="D1488" s="58" t="s">
        <v>107</v>
      </c>
      <c r="E1488" s="58" t="s">
        <v>49</v>
      </c>
      <c r="F1488" s="51" t="s">
        <v>67</v>
      </c>
      <c r="G1488" s="51">
        <v>153</v>
      </c>
      <c r="H1488" s="51" t="str">
        <f>VLOOKUP(F1488,'[1]Данные план (Задание 3)'!$I$5:$J$1297,2,FALSE)</f>
        <v>Украина</v>
      </c>
    </row>
    <row r="1489" spans="1:8" x14ac:dyDescent="0.3">
      <c r="A1489" s="99" t="s">
        <v>19</v>
      </c>
      <c r="B1489" s="117">
        <v>44287</v>
      </c>
      <c r="C1489" s="97">
        <v>44302</v>
      </c>
      <c r="D1489" s="58" t="s">
        <v>110</v>
      </c>
      <c r="E1489" s="58" t="s">
        <v>49</v>
      </c>
      <c r="F1489" s="51" t="s">
        <v>59</v>
      </c>
      <c r="G1489" s="51">
        <v>13</v>
      </c>
      <c r="H1489" s="51" t="str">
        <f>VLOOKUP(F1489,'[1]Данные план (Задание 3)'!$I$5:$J$1297,2,FALSE)</f>
        <v>Россия</v>
      </c>
    </row>
    <row r="1490" spans="1:8" x14ac:dyDescent="0.3">
      <c r="A1490" s="99" t="s">
        <v>19</v>
      </c>
      <c r="B1490" s="117">
        <v>44287</v>
      </c>
      <c r="C1490" s="97">
        <v>44302</v>
      </c>
      <c r="D1490" s="58" t="s">
        <v>110</v>
      </c>
      <c r="E1490" s="58" t="s">
        <v>70</v>
      </c>
      <c r="F1490" s="51" t="s">
        <v>73</v>
      </c>
      <c r="G1490" s="51">
        <v>87</v>
      </c>
      <c r="H1490" s="51" t="str">
        <f>VLOOKUP(F1490,'[1]Данные план (Задание 3)'!$I$5:$J$1297,2,FALSE)</f>
        <v>Франция</v>
      </c>
    </row>
    <row r="1491" spans="1:8" x14ac:dyDescent="0.3">
      <c r="A1491" s="99" t="s">
        <v>19</v>
      </c>
      <c r="B1491" s="117">
        <v>44287</v>
      </c>
      <c r="C1491" s="97">
        <v>44302</v>
      </c>
      <c r="D1491" s="58" t="s">
        <v>107</v>
      </c>
      <c r="E1491" s="58" t="s">
        <v>49</v>
      </c>
      <c r="F1491" s="51" t="s">
        <v>67</v>
      </c>
      <c r="G1491" s="51">
        <v>169</v>
      </c>
      <c r="H1491" s="51" t="str">
        <f>VLOOKUP(F1491,'[1]Данные план (Задание 3)'!$I$5:$J$1297,2,FALSE)</f>
        <v>Украина</v>
      </c>
    </row>
    <row r="1492" spans="1:8" x14ac:dyDescent="0.3">
      <c r="A1492" s="99" t="s">
        <v>19</v>
      </c>
      <c r="B1492" s="117">
        <v>44287</v>
      </c>
      <c r="C1492" s="97">
        <v>44302</v>
      </c>
      <c r="D1492" s="58" t="s">
        <v>48</v>
      </c>
      <c r="E1492" s="58" t="s">
        <v>80</v>
      </c>
      <c r="F1492" s="51" t="s">
        <v>90</v>
      </c>
      <c r="G1492" s="51">
        <v>22</v>
      </c>
      <c r="H1492" s="51" t="str">
        <f>VLOOKUP(F1492,'[1]Данные план (Задание 3)'!$I$5:$J$1297,2,FALSE)</f>
        <v>США</v>
      </c>
    </row>
    <row r="1493" spans="1:8" x14ac:dyDescent="0.3">
      <c r="A1493" s="99" t="s">
        <v>19</v>
      </c>
      <c r="B1493" s="117">
        <v>44287</v>
      </c>
      <c r="C1493" s="97">
        <v>44302</v>
      </c>
      <c r="D1493" s="58" t="s">
        <v>110</v>
      </c>
      <c r="E1493" s="58" t="s">
        <v>70</v>
      </c>
      <c r="F1493" s="51" t="s">
        <v>62</v>
      </c>
      <c r="G1493" s="51">
        <v>70</v>
      </c>
      <c r="H1493" s="51" t="str">
        <f>VLOOKUP(F1493,'[1]Данные план (Задание 3)'!$I$5:$J$1297,2,FALSE)</f>
        <v>Армения</v>
      </c>
    </row>
    <row r="1494" spans="1:8" x14ac:dyDescent="0.3">
      <c r="A1494" s="99" t="s">
        <v>19</v>
      </c>
      <c r="B1494" s="117">
        <v>44287</v>
      </c>
      <c r="C1494" s="97">
        <v>44302</v>
      </c>
      <c r="D1494" s="58" t="s">
        <v>107</v>
      </c>
      <c r="E1494" s="58" t="s">
        <v>95</v>
      </c>
      <c r="F1494" s="51" t="s">
        <v>96</v>
      </c>
      <c r="G1494" s="51">
        <v>85</v>
      </c>
      <c r="H1494" s="51" t="str">
        <f>VLOOKUP(F1494,'[1]Данные план (Задание 3)'!$I$5:$J$1297,2,FALSE)</f>
        <v>Голландия</v>
      </c>
    </row>
    <row r="1495" spans="1:8" x14ac:dyDescent="0.3">
      <c r="A1495" s="99" t="s">
        <v>19</v>
      </c>
      <c r="B1495" s="117">
        <v>44287</v>
      </c>
      <c r="C1495" s="97">
        <v>44302</v>
      </c>
      <c r="D1495" s="58" t="s">
        <v>48</v>
      </c>
      <c r="E1495" s="58" t="s">
        <v>95</v>
      </c>
      <c r="F1495" s="51" t="s">
        <v>101</v>
      </c>
      <c r="G1495" s="51">
        <v>138</v>
      </c>
      <c r="H1495" s="51" t="str">
        <f>VLOOKUP(F1495,'[1]Данные план (Задание 3)'!$I$5:$J$1297,2,FALSE)</f>
        <v>Великобритания</v>
      </c>
    </row>
    <row r="1496" spans="1:8" x14ac:dyDescent="0.3">
      <c r="A1496" s="99" t="s">
        <v>19</v>
      </c>
      <c r="B1496" s="117">
        <v>44287</v>
      </c>
      <c r="C1496" s="97">
        <v>44302</v>
      </c>
      <c r="D1496" s="58" t="s">
        <v>48</v>
      </c>
      <c r="E1496" s="58" t="s">
        <v>80</v>
      </c>
      <c r="F1496" s="51" t="s">
        <v>86</v>
      </c>
      <c r="G1496" s="51">
        <v>44</v>
      </c>
      <c r="H1496" s="51" t="str">
        <f>VLOOKUP(F1496,'[1]Данные план (Задание 3)'!$I$5:$J$1297,2,FALSE)</f>
        <v>Ирландия</v>
      </c>
    </row>
    <row r="1497" spans="1:8" x14ac:dyDescent="0.3">
      <c r="A1497" s="99" t="s">
        <v>19</v>
      </c>
      <c r="B1497" s="117">
        <v>44287</v>
      </c>
      <c r="C1497" s="97">
        <v>44302</v>
      </c>
      <c r="D1497" s="58" t="s">
        <v>48</v>
      </c>
      <c r="E1497" s="58" t="s">
        <v>70</v>
      </c>
      <c r="F1497" s="51" t="s">
        <v>77</v>
      </c>
      <c r="G1497" s="51">
        <v>49</v>
      </c>
      <c r="H1497" s="51" t="str">
        <f>VLOOKUP(F1497,'[1]Данные план (Задание 3)'!$I$5:$J$1297,2,FALSE)</f>
        <v>Россия</v>
      </c>
    </row>
    <row r="1498" spans="1:8" x14ac:dyDescent="0.3">
      <c r="A1498" s="99" t="s">
        <v>19</v>
      </c>
      <c r="B1498" s="117">
        <v>44287</v>
      </c>
      <c r="C1498" s="97">
        <v>44302</v>
      </c>
      <c r="D1498" s="58" t="s">
        <v>107</v>
      </c>
      <c r="E1498" s="58" t="s">
        <v>49</v>
      </c>
      <c r="F1498" s="51" t="s">
        <v>50</v>
      </c>
      <c r="G1498" s="51">
        <v>149</v>
      </c>
      <c r="H1498" s="51" t="str">
        <f>VLOOKUP(F1498,'[1]Данные план (Задание 3)'!$I$5:$J$1297,2,FALSE)</f>
        <v>Россия</v>
      </c>
    </row>
    <row r="1499" spans="1:8" x14ac:dyDescent="0.3">
      <c r="A1499" s="99" t="s">
        <v>19</v>
      </c>
      <c r="B1499" s="117">
        <v>44287</v>
      </c>
      <c r="C1499" s="97">
        <v>44303</v>
      </c>
      <c r="D1499" s="58" t="s">
        <v>48</v>
      </c>
      <c r="E1499" s="58" t="s">
        <v>80</v>
      </c>
      <c r="F1499" s="51" t="s">
        <v>93</v>
      </c>
      <c r="G1499" s="51">
        <v>16</v>
      </c>
      <c r="H1499" s="51" t="str">
        <f>VLOOKUP(F1499,'[1]Данные план (Задание 3)'!$I$5:$J$1297,2,FALSE)</f>
        <v>США</v>
      </c>
    </row>
    <row r="1500" spans="1:8" x14ac:dyDescent="0.3">
      <c r="A1500" s="99" t="s">
        <v>19</v>
      </c>
      <c r="B1500" s="117">
        <v>44287</v>
      </c>
      <c r="C1500" s="97">
        <v>44303</v>
      </c>
      <c r="D1500" s="58" t="s">
        <v>108</v>
      </c>
      <c r="E1500" s="58" t="s">
        <v>70</v>
      </c>
      <c r="F1500" s="51" t="s">
        <v>75</v>
      </c>
      <c r="G1500" s="51">
        <v>48</v>
      </c>
      <c r="H1500" s="51" t="str">
        <f>VLOOKUP(F1500,'[1]Данные план (Задание 3)'!$I$5:$J$1297,2,FALSE)</f>
        <v>Франция</v>
      </c>
    </row>
    <row r="1501" spans="1:8" x14ac:dyDescent="0.3">
      <c r="A1501" s="99" t="s">
        <v>19</v>
      </c>
      <c r="B1501" s="117">
        <v>44287</v>
      </c>
      <c r="C1501" s="97">
        <v>44303</v>
      </c>
      <c r="D1501" s="58" t="s">
        <v>107</v>
      </c>
      <c r="E1501" s="58" t="s">
        <v>49</v>
      </c>
      <c r="F1501" s="51" t="s">
        <v>69</v>
      </c>
      <c r="G1501" s="51">
        <v>190</v>
      </c>
      <c r="H1501" s="51" t="str">
        <f>VLOOKUP(F1501,'[1]Данные план (Задание 3)'!$I$5:$J$1297,2,FALSE)</f>
        <v>Украина</v>
      </c>
    </row>
    <row r="1502" spans="1:8" x14ac:dyDescent="0.3">
      <c r="A1502" s="99" t="s">
        <v>19</v>
      </c>
      <c r="B1502" s="117">
        <v>44287</v>
      </c>
      <c r="C1502" s="97">
        <v>44303</v>
      </c>
      <c r="D1502" s="58" t="s">
        <v>107</v>
      </c>
      <c r="E1502" s="58" t="s">
        <v>95</v>
      </c>
      <c r="F1502" s="51" t="s">
        <v>96</v>
      </c>
      <c r="G1502" s="51">
        <v>138</v>
      </c>
      <c r="H1502" s="51" t="str">
        <f>VLOOKUP(F1502,'[1]Данные план (Задание 3)'!$I$5:$J$1297,2,FALSE)</f>
        <v>Голландия</v>
      </c>
    </row>
    <row r="1503" spans="1:8" x14ac:dyDescent="0.3">
      <c r="A1503" s="99" t="s">
        <v>19</v>
      </c>
      <c r="B1503" s="117">
        <v>44287</v>
      </c>
      <c r="C1503" s="97">
        <v>44303</v>
      </c>
      <c r="D1503" s="58" t="s">
        <v>107</v>
      </c>
      <c r="E1503" s="58" t="s">
        <v>49</v>
      </c>
      <c r="F1503" s="51" t="s">
        <v>67</v>
      </c>
      <c r="G1503" s="51">
        <v>78</v>
      </c>
      <c r="H1503" s="51" t="str">
        <f>VLOOKUP(F1503,'[1]Данные план (Задание 3)'!$I$5:$J$1297,2,FALSE)</f>
        <v>Украина</v>
      </c>
    </row>
    <row r="1504" spans="1:8" x14ac:dyDescent="0.3">
      <c r="A1504" s="99" t="s">
        <v>19</v>
      </c>
      <c r="B1504" s="117">
        <v>44287</v>
      </c>
      <c r="C1504" s="97">
        <v>44303</v>
      </c>
      <c r="D1504" s="58" t="s">
        <v>110</v>
      </c>
      <c r="E1504" s="58" t="s">
        <v>80</v>
      </c>
      <c r="F1504" s="51" t="s">
        <v>90</v>
      </c>
      <c r="G1504" s="51">
        <v>43</v>
      </c>
      <c r="H1504" s="51" t="str">
        <f>VLOOKUP(F1504,'[1]Данные план (Задание 3)'!$I$5:$J$1297,2,FALSE)</f>
        <v>США</v>
      </c>
    </row>
    <row r="1505" spans="1:8" x14ac:dyDescent="0.3">
      <c r="A1505" s="99" t="s">
        <v>19</v>
      </c>
      <c r="B1505" s="117">
        <v>44287</v>
      </c>
      <c r="C1505" s="97">
        <v>44303</v>
      </c>
      <c r="D1505" s="58" t="s">
        <v>107</v>
      </c>
      <c r="E1505" s="58" t="s">
        <v>70</v>
      </c>
      <c r="F1505" s="51" t="s">
        <v>62</v>
      </c>
      <c r="G1505" s="51">
        <v>89</v>
      </c>
      <c r="H1505" s="51" t="str">
        <f>VLOOKUP(F1505,'[1]Данные план (Задание 3)'!$I$5:$J$1297,2,FALSE)</f>
        <v>Армения</v>
      </c>
    </row>
    <row r="1506" spans="1:8" x14ac:dyDescent="0.3">
      <c r="A1506" s="99" t="s">
        <v>19</v>
      </c>
      <c r="B1506" s="117">
        <v>44287</v>
      </c>
      <c r="C1506" s="97">
        <v>44303</v>
      </c>
      <c r="D1506" s="58" t="s">
        <v>107</v>
      </c>
      <c r="E1506" s="58" t="s">
        <v>70</v>
      </c>
      <c r="F1506" s="51" t="s">
        <v>76</v>
      </c>
      <c r="G1506" s="51">
        <v>108</v>
      </c>
      <c r="H1506" s="51" t="str">
        <f>VLOOKUP(F1506,'[1]Данные план (Задание 3)'!$I$5:$J$1297,2,FALSE)</f>
        <v>Россия</v>
      </c>
    </row>
    <row r="1507" spans="1:8" x14ac:dyDescent="0.3">
      <c r="A1507" s="99" t="s">
        <v>19</v>
      </c>
      <c r="B1507" s="117">
        <v>44287</v>
      </c>
      <c r="C1507" s="97">
        <v>44303</v>
      </c>
      <c r="D1507" s="58" t="s">
        <v>108</v>
      </c>
      <c r="E1507" s="58" t="s">
        <v>95</v>
      </c>
      <c r="F1507" s="51" t="s">
        <v>98</v>
      </c>
      <c r="G1507" s="51">
        <v>14</v>
      </c>
      <c r="H1507" s="51" t="str">
        <f>VLOOKUP(F1507,'[1]Данные план (Задание 3)'!$I$5:$J$1297,2,FALSE)</f>
        <v>Голландия</v>
      </c>
    </row>
    <row r="1508" spans="1:8" x14ac:dyDescent="0.3">
      <c r="A1508" s="99" t="s">
        <v>19</v>
      </c>
      <c r="B1508" s="117">
        <v>44287</v>
      </c>
      <c r="C1508" s="97">
        <v>44303</v>
      </c>
      <c r="D1508" s="58" t="s">
        <v>108</v>
      </c>
      <c r="E1508" s="58" t="s">
        <v>80</v>
      </c>
      <c r="F1508" s="51" t="s">
        <v>93</v>
      </c>
      <c r="G1508" s="51">
        <v>47</v>
      </c>
      <c r="H1508" s="51" t="str">
        <f>VLOOKUP(F1508,'[1]Данные план (Задание 3)'!$I$5:$J$1297,2,FALSE)</f>
        <v>США</v>
      </c>
    </row>
    <row r="1509" spans="1:8" x14ac:dyDescent="0.3">
      <c r="A1509" s="99" t="s">
        <v>19</v>
      </c>
      <c r="B1509" s="117">
        <v>44287</v>
      </c>
      <c r="C1509" s="97">
        <v>44303</v>
      </c>
      <c r="D1509" s="58" t="s">
        <v>108</v>
      </c>
      <c r="E1509" s="58" t="s">
        <v>80</v>
      </c>
      <c r="F1509" s="51" t="s">
        <v>84</v>
      </c>
      <c r="G1509" s="51">
        <v>66</v>
      </c>
      <c r="H1509" s="51" t="str">
        <f>VLOOKUP(F1509,'[1]Данные план (Задание 3)'!$I$5:$J$1297,2,FALSE)</f>
        <v>Шотландия</v>
      </c>
    </row>
    <row r="1510" spans="1:8" x14ac:dyDescent="0.3">
      <c r="A1510" s="99" t="s">
        <v>19</v>
      </c>
      <c r="B1510" s="117">
        <v>44287</v>
      </c>
      <c r="C1510" s="97">
        <v>44303</v>
      </c>
      <c r="D1510" s="58" t="s">
        <v>48</v>
      </c>
      <c r="E1510" s="58" t="s">
        <v>49</v>
      </c>
      <c r="F1510" s="51" t="s">
        <v>68</v>
      </c>
      <c r="G1510" s="51">
        <v>143</v>
      </c>
      <c r="H1510" s="51" t="str">
        <f>VLOOKUP(F1510,'[1]Данные план (Задание 3)'!$I$5:$J$1297,2,FALSE)</f>
        <v>Украина</v>
      </c>
    </row>
    <row r="1511" spans="1:8" x14ac:dyDescent="0.3">
      <c r="A1511" s="99" t="s">
        <v>19</v>
      </c>
      <c r="B1511" s="117">
        <v>44287</v>
      </c>
      <c r="C1511" s="97">
        <v>44304</v>
      </c>
      <c r="D1511" s="58" t="s">
        <v>110</v>
      </c>
      <c r="E1511" s="58" t="s">
        <v>80</v>
      </c>
      <c r="F1511" s="51" t="s">
        <v>89</v>
      </c>
      <c r="G1511" s="51">
        <v>132</v>
      </c>
      <c r="H1511" s="51" t="str">
        <f>VLOOKUP(F1511,'[1]Данные план (Задание 3)'!$I$5:$J$1297,2,FALSE)</f>
        <v>США</v>
      </c>
    </row>
    <row r="1512" spans="1:8" x14ac:dyDescent="0.3">
      <c r="A1512" s="99" t="s">
        <v>19</v>
      </c>
      <c r="B1512" s="117">
        <v>44287</v>
      </c>
      <c r="C1512" s="97">
        <v>44304</v>
      </c>
      <c r="D1512" s="58" t="s">
        <v>110</v>
      </c>
      <c r="E1512" s="58" t="s">
        <v>80</v>
      </c>
      <c r="F1512" s="51" t="s">
        <v>92</v>
      </c>
      <c r="G1512" s="51">
        <v>15</v>
      </c>
      <c r="H1512" s="51" t="str">
        <f>VLOOKUP(F1512,'[1]Данные план (Задание 3)'!$I$5:$J$1297,2,FALSE)</f>
        <v>США</v>
      </c>
    </row>
    <row r="1513" spans="1:8" x14ac:dyDescent="0.3">
      <c r="A1513" s="99" t="s">
        <v>19</v>
      </c>
      <c r="B1513" s="117">
        <v>44287</v>
      </c>
      <c r="C1513" s="97">
        <v>44304</v>
      </c>
      <c r="D1513" s="58" t="s">
        <v>110</v>
      </c>
      <c r="E1513" s="58" t="s">
        <v>70</v>
      </c>
      <c r="F1513" s="51" t="s">
        <v>56</v>
      </c>
      <c r="G1513" s="51">
        <v>66</v>
      </c>
      <c r="H1513" s="51" t="str">
        <f>VLOOKUP(F1513,'[1]Данные план (Задание 3)'!$I$5:$J$1297,2,FALSE)</f>
        <v>Армения</v>
      </c>
    </row>
    <row r="1514" spans="1:8" x14ac:dyDescent="0.3">
      <c r="A1514" s="99" t="s">
        <v>19</v>
      </c>
      <c r="B1514" s="117">
        <v>44287</v>
      </c>
      <c r="C1514" s="97">
        <v>44304</v>
      </c>
      <c r="D1514" s="58" t="s">
        <v>48</v>
      </c>
      <c r="E1514" s="58" t="s">
        <v>49</v>
      </c>
      <c r="F1514" s="51" t="s">
        <v>68</v>
      </c>
      <c r="G1514" s="51">
        <v>113</v>
      </c>
      <c r="H1514" s="51" t="str">
        <f>VLOOKUP(F1514,'[1]Данные план (Задание 3)'!$I$5:$J$1297,2,FALSE)</f>
        <v>Украина</v>
      </c>
    </row>
    <row r="1515" spans="1:8" x14ac:dyDescent="0.3">
      <c r="A1515" s="99" t="s">
        <v>19</v>
      </c>
      <c r="B1515" s="117">
        <v>44287</v>
      </c>
      <c r="C1515" s="97">
        <v>44304</v>
      </c>
      <c r="D1515" s="58" t="s">
        <v>48</v>
      </c>
      <c r="E1515" s="58" t="s">
        <v>49</v>
      </c>
      <c r="F1515" s="51" t="s">
        <v>67</v>
      </c>
      <c r="G1515" s="51">
        <v>137</v>
      </c>
      <c r="H1515" s="51" t="str">
        <f>VLOOKUP(F1515,'[1]Данные план (Задание 3)'!$I$5:$J$1297,2,FALSE)</f>
        <v>Украина</v>
      </c>
    </row>
    <row r="1516" spans="1:8" x14ac:dyDescent="0.3">
      <c r="A1516" s="99" t="s">
        <v>19</v>
      </c>
      <c r="B1516" s="117">
        <v>44287</v>
      </c>
      <c r="C1516" s="97">
        <v>44304</v>
      </c>
      <c r="D1516" s="58" t="s">
        <v>107</v>
      </c>
      <c r="E1516" s="58" t="s">
        <v>80</v>
      </c>
      <c r="F1516" s="51" t="s">
        <v>88</v>
      </c>
      <c r="G1516" s="51">
        <v>60</v>
      </c>
      <c r="H1516" s="51" t="str">
        <f>VLOOKUP(F1516,'[1]Данные план (Задание 3)'!$I$5:$J$1297,2,FALSE)</f>
        <v>Ирландия</v>
      </c>
    </row>
    <row r="1517" spans="1:8" x14ac:dyDescent="0.3">
      <c r="A1517" s="99" t="s">
        <v>19</v>
      </c>
      <c r="B1517" s="117">
        <v>44287</v>
      </c>
      <c r="C1517" s="97">
        <v>44304</v>
      </c>
      <c r="D1517" s="58" t="s">
        <v>110</v>
      </c>
      <c r="E1517" s="58" t="s">
        <v>49</v>
      </c>
      <c r="F1517" s="51" t="s">
        <v>65</v>
      </c>
      <c r="G1517" s="51">
        <v>47</v>
      </c>
      <c r="H1517" s="51" t="str">
        <f>VLOOKUP(F1517,'[1]Данные план (Задание 3)'!$I$5:$J$1297,2,FALSE)</f>
        <v>Украина</v>
      </c>
    </row>
    <row r="1518" spans="1:8" x14ac:dyDescent="0.3">
      <c r="A1518" s="99" t="s">
        <v>19</v>
      </c>
      <c r="B1518" s="117">
        <v>44287</v>
      </c>
      <c r="C1518" s="97">
        <v>44304</v>
      </c>
      <c r="D1518" s="58" t="s">
        <v>110</v>
      </c>
      <c r="E1518" s="58" t="s">
        <v>70</v>
      </c>
      <c r="F1518" s="51" t="s">
        <v>54</v>
      </c>
      <c r="G1518" s="51">
        <v>171</v>
      </c>
      <c r="H1518" s="51" t="str">
        <f>VLOOKUP(F1518,'[1]Данные план (Задание 3)'!$I$5:$J$1297,2,FALSE)</f>
        <v>Армения</v>
      </c>
    </row>
    <row r="1519" spans="1:8" x14ac:dyDescent="0.3">
      <c r="A1519" s="99" t="s">
        <v>19</v>
      </c>
      <c r="B1519" s="117">
        <v>44287</v>
      </c>
      <c r="C1519" s="97">
        <v>44304</v>
      </c>
      <c r="D1519" s="58" t="s">
        <v>110</v>
      </c>
      <c r="E1519" s="58" t="s">
        <v>80</v>
      </c>
      <c r="F1519" s="51" t="s">
        <v>87</v>
      </c>
      <c r="G1519" s="51">
        <v>123</v>
      </c>
      <c r="H1519" s="51" t="str">
        <f>VLOOKUP(F1519,'[1]Данные план (Задание 3)'!$I$5:$J$1297,2,FALSE)</f>
        <v>Ирландия</v>
      </c>
    </row>
    <row r="1520" spans="1:8" x14ac:dyDescent="0.3">
      <c r="A1520" s="99" t="s">
        <v>19</v>
      </c>
      <c r="B1520" s="117">
        <v>44287</v>
      </c>
      <c r="C1520" s="97">
        <v>44305</v>
      </c>
      <c r="D1520" s="58" t="s">
        <v>107</v>
      </c>
      <c r="E1520" s="58" t="s">
        <v>95</v>
      </c>
      <c r="F1520" s="51" t="s">
        <v>100</v>
      </c>
      <c r="G1520" s="51">
        <v>124</v>
      </c>
      <c r="H1520" s="51" t="str">
        <f>VLOOKUP(F1520,'[1]Данные план (Задание 3)'!$I$5:$J$1297,2,FALSE)</f>
        <v>Голландия</v>
      </c>
    </row>
    <row r="1521" spans="1:8" x14ac:dyDescent="0.3">
      <c r="A1521" s="99" t="s">
        <v>19</v>
      </c>
      <c r="B1521" s="117">
        <v>44287</v>
      </c>
      <c r="C1521" s="97">
        <v>44305</v>
      </c>
      <c r="D1521" s="58" t="s">
        <v>107</v>
      </c>
      <c r="E1521" s="58" t="s">
        <v>80</v>
      </c>
      <c r="F1521" s="51" t="s">
        <v>82</v>
      </c>
      <c r="G1521" s="51">
        <v>50</v>
      </c>
      <c r="H1521" s="51" t="str">
        <f>VLOOKUP(F1521,'[1]Данные план (Задание 3)'!$I$5:$J$1297,2,FALSE)</f>
        <v>Шотландия</v>
      </c>
    </row>
    <row r="1522" spans="1:8" x14ac:dyDescent="0.3">
      <c r="A1522" s="99" t="s">
        <v>19</v>
      </c>
      <c r="B1522" s="117">
        <v>44287</v>
      </c>
      <c r="C1522" s="97">
        <v>44305</v>
      </c>
      <c r="D1522" s="58" t="s">
        <v>48</v>
      </c>
      <c r="E1522" s="58" t="s">
        <v>49</v>
      </c>
      <c r="F1522" s="51" t="s">
        <v>59</v>
      </c>
      <c r="G1522" s="51">
        <v>50</v>
      </c>
      <c r="H1522" s="51" t="str">
        <f>VLOOKUP(F1522,'[1]Данные план (Задание 3)'!$I$5:$J$1297,2,FALSE)</f>
        <v>Россия</v>
      </c>
    </row>
    <row r="1523" spans="1:8" x14ac:dyDescent="0.3">
      <c r="A1523" s="99" t="s">
        <v>19</v>
      </c>
      <c r="B1523" s="117">
        <v>44287</v>
      </c>
      <c r="C1523" s="97">
        <v>44305</v>
      </c>
      <c r="D1523" s="58" t="s">
        <v>110</v>
      </c>
      <c r="E1523" s="58" t="s">
        <v>80</v>
      </c>
      <c r="F1523" s="51" t="s">
        <v>84</v>
      </c>
      <c r="G1523" s="51">
        <v>54</v>
      </c>
      <c r="H1523" s="51" t="str">
        <f>VLOOKUP(F1523,'[1]Данные план (Задание 3)'!$I$5:$J$1297,2,FALSE)</f>
        <v>Шотландия</v>
      </c>
    </row>
    <row r="1524" spans="1:8" x14ac:dyDescent="0.3">
      <c r="A1524" s="99" t="s">
        <v>19</v>
      </c>
      <c r="B1524" s="117">
        <v>44287</v>
      </c>
      <c r="C1524" s="97">
        <v>44305</v>
      </c>
      <c r="D1524" s="58" t="s">
        <v>110</v>
      </c>
      <c r="E1524" s="58" t="s">
        <v>95</v>
      </c>
      <c r="F1524" s="51" t="s">
        <v>97</v>
      </c>
      <c r="G1524" s="51">
        <v>67</v>
      </c>
      <c r="H1524" s="51" t="str">
        <f>VLOOKUP(F1524,'[1]Данные план (Задание 3)'!$I$5:$J$1297,2,FALSE)</f>
        <v>Голландия</v>
      </c>
    </row>
    <row r="1525" spans="1:8" x14ac:dyDescent="0.3">
      <c r="A1525" s="99" t="s">
        <v>19</v>
      </c>
      <c r="B1525" s="117">
        <v>44287</v>
      </c>
      <c r="C1525" s="97">
        <v>44305</v>
      </c>
      <c r="D1525" s="58" t="s">
        <v>108</v>
      </c>
      <c r="E1525" s="58" t="s">
        <v>80</v>
      </c>
      <c r="F1525" s="51" t="s">
        <v>87</v>
      </c>
      <c r="G1525" s="51">
        <v>74</v>
      </c>
      <c r="H1525" s="51" t="str">
        <f>VLOOKUP(F1525,'[1]Данные план (Задание 3)'!$I$5:$J$1297,2,FALSE)</f>
        <v>Ирландия</v>
      </c>
    </row>
    <row r="1526" spans="1:8" x14ac:dyDescent="0.3">
      <c r="A1526" s="99" t="s">
        <v>19</v>
      </c>
      <c r="B1526" s="117">
        <v>44287</v>
      </c>
      <c r="C1526" s="97">
        <v>44305</v>
      </c>
      <c r="D1526" s="58" t="s">
        <v>108</v>
      </c>
      <c r="E1526" s="58" t="s">
        <v>49</v>
      </c>
      <c r="F1526" s="51" t="s">
        <v>55</v>
      </c>
      <c r="G1526" s="51">
        <v>82</v>
      </c>
      <c r="H1526" s="51" t="str">
        <f>VLOOKUP(F1526,'[1]Данные план (Задание 3)'!$I$5:$J$1297,2,FALSE)</f>
        <v>Россия</v>
      </c>
    </row>
    <row r="1527" spans="1:8" x14ac:dyDescent="0.3">
      <c r="A1527" s="99" t="s">
        <v>19</v>
      </c>
      <c r="B1527" s="117">
        <v>44287</v>
      </c>
      <c r="C1527" s="97">
        <v>44305</v>
      </c>
      <c r="D1527" s="58" t="s">
        <v>107</v>
      </c>
      <c r="E1527" s="58" t="s">
        <v>70</v>
      </c>
      <c r="F1527" s="51" t="s">
        <v>52</v>
      </c>
      <c r="G1527" s="51">
        <v>55</v>
      </c>
      <c r="H1527" s="51" t="str">
        <f>VLOOKUP(F1527,'[1]Данные план (Задание 3)'!$I$5:$J$1297,2,FALSE)</f>
        <v>Армения</v>
      </c>
    </row>
    <row r="1528" spans="1:8" x14ac:dyDescent="0.3">
      <c r="A1528" s="99" t="s">
        <v>19</v>
      </c>
      <c r="B1528" s="117">
        <v>44287</v>
      </c>
      <c r="C1528" s="97">
        <v>44305</v>
      </c>
      <c r="D1528" s="58" t="s">
        <v>108</v>
      </c>
      <c r="E1528" s="58" t="s">
        <v>70</v>
      </c>
      <c r="F1528" s="51" t="s">
        <v>79</v>
      </c>
      <c r="G1528" s="51">
        <v>50</v>
      </c>
      <c r="H1528" s="51" t="str">
        <f>VLOOKUP(F1528,'[1]Данные план (Задание 3)'!$I$5:$J$1297,2,FALSE)</f>
        <v>Россия</v>
      </c>
    </row>
    <row r="1529" spans="1:8" x14ac:dyDescent="0.3">
      <c r="A1529" s="99" t="s">
        <v>19</v>
      </c>
      <c r="B1529" s="117">
        <v>44287</v>
      </c>
      <c r="C1529" s="97">
        <v>44305</v>
      </c>
      <c r="D1529" s="58" t="s">
        <v>110</v>
      </c>
      <c r="E1529" s="58" t="s">
        <v>95</v>
      </c>
      <c r="F1529" s="51" t="s">
        <v>104</v>
      </c>
      <c r="G1529" s="51">
        <v>108</v>
      </c>
      <c r="H1529" s="51" t="str">
        <f>VLOOKUP(F1529,'[1]Данные план (Задание 3)'!$I$5:$J$1297,2,FALSE)</f>
        <v>Италия</v>
      </c>
    </row>
    <row r="1530" spans="1:8" x14ac:dyDescent="0.3">
      <c r="A1530" s="99" t="s">
        <v>19</v>
      </c>
      <c r="B1530" s="117">
        <v>44287</v>
      </c>
      <c r="C1530" s="97">
        <v>44305</v>
      </c>
      <c r="D1530" s="58" t="s">
        <v>110</v>
      </c>
      <c r="E1530" s="58" t="s">
        <v>49</v>
      </c>
      <c r="F1530" s="51" t="s">
        <v>153</v>
      </c>
      <c r="G1530" s="51">
        <v>85</v>
      </c>
      <c r="H1530" s="51" t="str">
        <f>VLOOKUP(F1530,'[1]Данные план (Задание 3)'!$I$5:$J$1297,2,FALSE)</f>
        <v>Швеция</v>
      </c>
    </row>
    <row r="1531" spans="1:8" x14ac:dyDescent="0.3">
      <c r="A1531" s="99" t="s">
        <v>19</v>
      </c>
      <c r="B1531" s="117">
        <v>44287</v>
      </c>
      <c r="C1531" s="97">
        <v>44305</v>
      </c>
      <c r="D1531" s="58" t="s">
        <v>110</v>
      </c>
      <c r="E1531" s="58" t="s">
        <v>80</v>
      </c>
      <c r="F1531" s="51" t="s">
        <v>92</v>
      </c>
      <c r="G1531" s="51">
        <v>57</v>
      </c>
      <c r="H1531" s="51" t="str">
        <f>VLOOKUP(F1531,'[1]Данные план (Задание 3)'!$I$5:$J$1297,2,FALSE)</f>
        <v>США</v>
      </c>
    </row>
    <row r="1532" spans="1:8" x14ac:dyDescent="0.3">
      <c r="A1532" s="99" t="s">
        <v>19</v>
      </c>
      <c r="B1532" s="117">
        <v>44287</v>
      </c>
      <c r="C1532" s="97">
        <v>44305</v>
      </c>
      <c r="D1532" s="58" t="s">
        <v>110</v>
      </c>
      <c r="E1532" s="58" t="s">
        <v>49</v>
      </c>
      <c r="F1532" s="51" t="s">
        <v>57</v>
      </c>
      <c r="G1532" s="51">
        <v>68</v>
      </c>
      <c r="H1532" s="51" t="str">
        <f>VLOOKUP(F1532,'[1]Данные план (Задание 3)'!$I$5:$J$1297,2,FALSE)</f>
        <v>Россия</v>
      </c>
    </row>
    <row r="1533" spans="1:8" x14ac:dyDescent="0.3">
      <c r="A1533" s="99" t="s">
        <v>19</v>
      </c>
      <c r="B1533" s="117">
        <v>44287</v>
      </c>
      <c r="C1533" s="97">
        <v>44305</v>
      </c>
      <c r="D1533" s="58" t="s">
        <v>107</v>
      </c>
      <c r="E1533" s="58" t="s">
        <v>80</v>
      </c>
      <c r="F1533" s="51" t="s">
        <v>93</v>
      </c>
      <c r="G1533" s="51">
        <v>111</v>
      </c>
      <c r="H1533" s="51" t="str">
        <f>VLOOKUP(F1533,'[1]Данные план (Задание 3)'!$I$5:$J$1297,2,FALSE)</f>
        <v>США</v>
      </c>
    </row>
    <row r="1534" spans="1:8" x14ac:dyDescent="0.3">
      <c r="A1534" s="99" t="s">
        <v>19</v>
      </c>
      <c r="B1534" s="117">
        <v>44287</v>
      </c>
      <c r="C1534" s="97">
        <v>44305</v>
      </c>
      <c r="D1534" s="58" t="s">
        <v>108</v>
      </c>
      <c r="E1534" s="58" t="s">
        <v>70</v>
      </c>
      <c r="F1534" s="51" t="s">
        <v>79</v>
      </c>
      <c r="G1534" s="51">
        <v>25</v>
      </c>
      <c r="H1534" s="51" t="str">
        <f>VLOOKUP(F1534,'[1]Данные план (Задание 3)'!$I$5:$J$1297,2,FALSE)</f>
        <v>Россия</v>
      </c>
    </row>
    <row r="1535" spans="1:8" x14ac:dyDescent="0.3">
      <c r="A1535" s="99" t="s">
        <v>19</v>
      </c>
      <c r="B1535" s="117">
        <v>44287</v>
      </c>
      <c r="C1535" s="97">
        <v>44305</v>
      </c>
      <c r="D1535" s="58" t="s">
        <v>110</v>
      </c>
      <c r="E1535" s="58" t="s">
        <v>95</v>
      </c>
      <c r="F1535" s="51" t="s">
        <v>96</v>
      </c>
      <c r="G1535" s="51">
        <v>92</v>
      </c>
      <c r="H1535" s="51" t="str">
        <f>VLOOKUP(F1535,'[1]Данные план (Задание 3)'!$I$5:$J$1297,2,FALSE)</f>
        <v>Голландия</v>
      </c>
    </row>
    <row r="1536" spans="1:8" x14ac:dyDescent="0.3">
      <c r="A1536" s="99" t="s">
        <v>19</v>
      </c>
      <c r="B1536" s="117">
        <v>44287</v>
      </c>
      <c r="C1536" s="97">
        <v>44305</v>
      </c>
      <c r="D1536" s="58" t="s">
        <v>110</v>
      </c>
      <c r="E1536" s="58" t="s">
        <v>95</v>
      </c>
      <c r="F1536" s="51" t="s">
        <v>101</v>
      </c>
      <c r="G1536" s="51">
        <v>142</v>
      </c>
      <c r="H1536" s="51" t="str">
        <f>VLOOKUP(F1536,'[1]Данные план (Задание 3)'!$I$5:$J$1297,2,FALSE)</f>
        <v>Великобритания</v>
      </c>
    </row>
    <row r="1537" spans="1:8" x14ac:dyDescent="0.3">
      <c r="A1537" s="99" t="s">
        <v>19</v>
      </c>
      <c r="B1537" s="117">
        <v>44287</v>
      </c>
      <c r="C1537" s="97">
        <v>44305</v>
      </c>
      <c r="D1537" s="58" t="s">
        <v>108</v>
      </c>
      <c r="E1537" s="58" t="s">
        <v>49</v>
      </c>
      <c r="F1537" s="51" t="s">
        <v>61</v>
      </c>
      <c r="G1537" s="51">
        <v>7</v>
      </c>
      <c r="H1537" s="51" t="str">
        <f>VLOOKUP(F1537,'[1]Данные план (Задание 3)'!$I$5:$J$1297,2,FALSE)</f>
        <v>Россия</v>
      </c>
    </row>
    <row r="1538" spans="1:8" x14ac:dyDescent="0.3">
      <c r="A1538" s="99" t="s">
        <v>19</v>
      </c>
      <c r="B1538" s="117">
        <v>44287</v>
      </c>
      <c r="C1538" s="97">
        <v>44305</v>
      </c>
      <c r="D1538" s="58" t="s">
        <v>48</v>
      </c>
      <c r="E1538" s="58" t="s">
        <v>95</v>
      </c>
      <c r="F1538" s="51" t="s">
        <v>105</v>
      </c>
      <c r="G1538" s="51">
        <v>195</v>
      </c>
      <c r="H1538" s="51" t="str">
        <f>VLOOKUP(F1538,'[1]Данные план (Задание 3)'!$I$5:$J$1297,2,FALSE)</f>
        <v>Италия</v>
      </c>
    </row>
    <row r="1539" spans="1:8" x14ac:dyDescent="0.3">
      <c r="A1539" s="99" t="s">
        <v>19</v>
      </c>
      <c r="B1539" s="117">
        <v>44287</v>
      </c>
      <c r="C1539" s="97">
        <v>44305</v>
      </c>
      <c r="D1539" s="58" t="s">
        <v>48</v>
      </c>
      <c r="E1539" s="58" t="s">
        <v>95</v>
      </c>
      <c r="F1539" s="51" t="s">
        <v>97</v>
      </c>
      <c r="G1539" s="51">
        <v>196</v>
      </c>
      <c r="H1539" s="51" t="str">
        <f>VLOOKUP(F1539,'[1]Данные план (Задание 3)'!$I$5:$J$1297,2,FALSE)</f>
        <v>Голландия</v>
      </c>
    </row>
    <row r="1540" spans="1:8" x14ac:dyDescent="0.3">
      <c r="A1540" s="99" t="s">
        <v>19</v>
      </c>
      <c r="B1540" s="117">
        <v>44287</v>
      </c>
      <c r="C1540" s="97">
        <v>44305</v>
      </c>
      <c r="D1540" s="58" t="s">
        <v>48</v>
      </c>
      <c r="E1540" s="58" t="s">
        <v>95</v>
      </c>
      <c r="F1540" s="51" t="s">
        <v>104</v>
      </c>
      <c r="G1540" s="51">
        <v>184</v>
      </c>
      <c r="H1540" s="51" t="str">
        <f>VLOOKUP(F1540,'[1]Данные план (Задание 3)'!$I$5:$J$1297,2,FALSE)</f>
        <v>Италия</v>
      </c>
    </row>
    <row r="1541" spans="1:8" x14ac:dyDescent="0.3">
      <c r="A1541" s="99" t="s">
        <v>19</v>
      </c>
      <c r="B1541" s="117">
        <v>44287</v>
      </c>
      <c r="C1541" s="97">
        <v>44306</v>
      </c>
      <c r="D1541" s="58" t="s">
        <v>110</v>
      </c>
      <c r="E1541" s="58" t="s">
        <v>80</v>
      </c>
      <c r="F1541" s="51" t="s">
        <v>89</v>
      </c>
      <c r="G1541" s="51">
        <v>123</v>
      </c>
      <c r="H1541" s="51" t="str">
        <f>VLOOKUP(F1541,'[1]Данные план (Задание 3)'!$I$5:$J$1297,2,FALSE)</f>
        <v>США</v>
      </c>
    </row>
    <row r="1542" spans="1:8" x14ac:dyDescent="0.3">
      <c r="A1542" s="99" t="s">
        <v>19</v>
      </c>
      <c r="B1542" s="117">
        <v>44287</v>
      </c>
      <c r="C1542" s="97">
        <v>44306</v>
      </c>
      <c r="D1542" s="58" t="s">
        <v>107</v>
      </c>
      <c r="E1542" s="58" t="s">
        <v>49</v>
      </c>
      <c r="F1542" s="51" t="s">
        <v>61</v>
      </c>
      <c r="G1542" s="51">
        <v>12</v>
      </c>
      <c r="H1542" s="51" t="str">
        <f>VLOOKUP(F1542,'[1]Данные план (Задание 3)'!$I$5:$J$1297,2,FALSE)</f>
        <v>Россия</v>
      </c>
    </row>
    <row r="1543" spans="1:8" x14ac:dyDescent="0.3">
      <c r="A1543" s="99" t="s">
        <v>19</v>
      </c>
      <c r="B1543" s="117">
        <v>44287</v>
      </c>
      <c r="C1543" s="97">
        <v>44306</v>
      </c>
      <c r="D1543" s="58" t="s">
        <v>110</v>
      </c>
      <c r="E1543" s="58" t="s">
        <v>49</v>
      </c>
      <c r="F1543" s="51" t="s">
        <v>55</v>
      </c>
      <c r="G1543" s="51">
        <v>34</v>
      </c>
      <c r="H1543" s="51" t="str">
        <f>VLOOKUP(F1543,'[1]Данные план (Задание 3)'!$I$5:$J$1297,2,FALSE)</f>
        <v>Россия</v>
      </c>
    </row>
    <row r="1544" spans="1:8" x14ac:dyDescent="0.3">
      <c r="A1544" s="99" t="s">
        <v>19</v>
      </c>
      <c r="B1544" s="117">
        <v>44287</v>
      </c>
      <c r="C1544" s="97">
        <v>44306</v>
      </c>
      <c r="D1544" s="58" t="s">
        <v>48</v>
      </c>
      <c r="E1544" s="58" t="s">
        <v>95</v>
      </c>
      <c r="F1544" s="51" t="s">
        <v>99</v>
      </c>
      <c r="G1544" s="51">
        <v>160</v>
      </c>
      <c r="H1544" s="51" t="str">
        <f>VLOOKUP(F1544,'[1]Данные план (Задание 3)'!$I$5:$J$1297,2,FALSE)</f>
        <v>Голландия</v>
      </c>
    </row>
    <row r="1545" spans="1:8" x14ac:dyDescent="0.3">
      <c r="A1545" s="99" t="s">
        <v>19</v>
      </c>
      <c r="B1545" s="117">
        <v>44287</v>
      </c>
      <c r="C1545" s="97">
        <v>44306</v>
      </c>
      <c r="D1545" s="58" t="s">
        <v>110</v>
      </c>
      <c r="E1545" s="58" t="s">
        <v>49</v>
      </c>
      <c r="F1545" s="51" t="s">
        <v>61</v>
      </c>
      <c r="G1545" s="51">
        <v>112</v>
      </c>
      <c r="H1545" s="51" t="str">
        <f>VLOOKUP(F1545,'[1]Данные план (Задание 3)'!$I$5:$J$1297,2,FALSE)</f>
        <v>Россия</v>
      </c>
    </row>
    <row r="1546" spans="1:8" x14ac:dyDescent="0.3">
      <c r="A1546" s="99" t="s">
        <v>19</v>
      </c>
      <c r="B1546" s="117">
        <v>44287</v>
      </c>
      <c r="C1546" s="97">
        <v>44306</v>
      </c>
      <c r="D1546" s="58" t="s">
        <v>110</v>
      </c>
      <c r="E1546" s="58" t="s">
        <v>80</v>
      </c>
      <c r="F1546" s="51" t="s">
        <v>88</v>
      </c>
      <c r="G1546" s="51">
        <v>3</v>
      </c>
      <c r="H1546" s="51" t="str">
        <f>VLOOKUP(F1546,'[1]Данные план (Задание 3)'!$I$5:$J$1297,2,FALSE)</f>
        <v>Ирландия</v>
      </c>
    </row>
    <row r="1547" spans="1:8" x14ac:dyDescent="0.3">
      <c r="A1547" s="99" t="s">
        <v>19</v>
      </c>
      <c r="B1547" s="117">
        <v>44287</v>
      </c>
      <c r="C1547" s="97">
        <v>44306</v>
      </c>
      <c r="D1547" s="58" t="s">
        <v>110</v>
      </c>
      <c r="E1547" s="58" t="s">
        <v>70</v>
      </c>
      <c r="F1547" s="51" t="s">
        <v>58</v>
      </c>
      <c r="G1547" s="51">
        <v>22</v>
      </c>
      <c r="H1547" s="51" t="str">
        <f>VLOOKUP(F1547,'[1]Данные план (Задание 3)'!$I$5:$J$1297,2,FALSE)</f>
        <v>Армения</v>
      </c>
    </row>
    <row r="1548" spans="1:8" x14ac:dyDescent="0.3">
      <c r="A1548" s="99" t="s">
        <v>19</v>
      </c>
      <c r="B1548" s="117">
        <v>44287</v>
      </c>
      <c r="C1548" s="97">
        <v>44306</v>
      </c>
      <c r="D1548" s="58" t="s">
        <v>108</v>
      </c>
      <c r="E1548" s="58" t="s">
        <v>49</v>
      </c>
      <c r="F1548" s="51" t="s">
        <v>153</v>
      </c>
      <c r="G1548" s="51">
        <v>200</v>
      </c>
      <c r="H1548" s="51" t="str">
        <f>VLOOKUP(F1548,'[1]Данные план (Задание 3)'!$I$5:$J$1297,2,FALSE)</f>
        <v>Швеция</v>
      </c>
    </row>
    <row r="1549" spans="1:8" x14ac:dyDescent="0.3">
      <c r="A1549" s="99" t="s">
        <v>19</v>
      </c>
      <c r="B1549" s="117">
        <v>44287</v>
      </c>
      <c r="C1549" s="97">
        <v>44306</v>
      </c>
      <c r="D1549" s="58" t="s">
        <v>108</v>
      </c>
      <c r="E1549" s="58" t="s">
        <v>49</v>
      </c>
      <c r="F1549" s="51" t="s">
        <v>68</v>
      </c>
      <c r="G1549" s="51">
        <v>42</v>
      </c>
      <c r="H1549" s="51" t="str">
        <f>VLOOKUP(F1549,'[1]Данные план (Задание 3)'!$I$5:$J$1297,2,FALSE)</f>
        <v>Украина</v>
      </c>
    </row>
    <row r="1550" spans="1:8" x14ac:dyDescent="0.3">
      <c r="A1550" s="99" t="s">
        <v>19</v>
      </c>
      <c r="B1550" s="117">
        <v>44287</v>
      </c>
      <c r="C1550" s="97">
        <v>44306</v>
      </c>
      <c r="D1550" s="58" t="s">
        <v>107</v>
      </c>
      <c r="E1550" s="58" t="s">
        <v>70</v>
      </c>
      <c r="F1550" s="51" t="s">
        <v>75</v>
      </c>
      <c r="G1550" s="51">
        <v>128</v>
      </c>
      <c r="H1550" s="51" t="str">
        <f>VLOOKUP(F1550,'[1]Данные план (Задание 3)'!$I$5:$J$1297,2,FALSE)</f>
        <v>Франция</v>
      </c>
    </row>
    <row r="1551" spans="1:8" x14ac:dyDescent="0.3">
      <c r="A1551" s="99" t="s">
        <v>19</v>
      </c>
      <c r="B1551" s="117">
        <v>44287</v>
      </c>
      <c r="C1551" s="97">
        <v>44306</v>
      </c>
      <c r="D1551" s="58" t="s">
        <v>110</v>
      </c>
      <c r="E1551" s="58" t="s">
        <v>95</v>
      </c>
      <c r="F1551" s="51" t="s">
        <v>106</v>
      </c>
      <c r="G1551" s="51">
        <v>74</v>
      </c>
      <c r="H1551" s="51" t="str">
        <f>VLOOKUP(F1551,'[1]Данные план (Задание 3)'!$I$5:$J$1297,2,FALSE)</f>
        <v>Италия</v>
      </c>
    </row>
    <row r="1552" spans="1:8" x14ac:dyDescent="0.3">
      <c r="A1552" s="99" t="s">
        <v>19</v>
      </c>
      <c r="B1552" s="117">
        <v>44287</v>
      </c>
      <c r="C1552" s="97">
        <v>44306</v>
      </c>
      <c r="D1552" s="58" t="s">
        <v>110</v>
      </c>
      <c r="E1552" s="58" t="s">
        <v>95</v>
      </c>
      <c r="F1552" s="51" t="s">
        <v>103</v>
      </c>
      <c r="G1552" s="51">
        <v>51</v>
      </c>
      <c r="H1552" s="51" t="str">
        <f>VLOOKUP(F1552,'[1]Данные план (Задание 3)'!$I$5:$J$1297,2,FALSE)</f>
        <v>Италия</v>
      </c>
    </row>
    <row r="1553" spans="1:8" x14ac:dyDescent="0.3">
      <c r="A1553" s="99" t="s">
        <v>19</v>
      </c>
      <c r="B1553" s="117">
        <v>44287</v>
      </c>
      <c r="C1553" s="97">
        <v>44306</v>
      </c>
      <c r="D1553" s="58" t="s">
        <v>107</v>
      </c>
      <c r="E1553" s="58" t="s">
        <v>70</v>
      </c>
      <c r="F1553" s="51" t="s">
        <v>72</v>
      </c>
      <c r="G1553" s="51">
        <v>81</v>
      </c>
      <c r="H1553" s="51" t="str">
        <f>VLOOKUP(F1553,'[1]Данные план (Задание 3)'!$I$5:$J$1297,2,FALSE)</f>
        <v>Франция</v>
      </c>
    </row>
    <row r="1554" spans="1:8" x14ac:dyDescent="0.3">
      <c r="A1554" s="99" t="s">
        <v>19</v>
      </c>
      <c r="B1554" s="117">
        <v>44287</v>
      </c>
      <c r="C1554" s="97">
        <v>44307</v>
      </c>
      <c r="D1554" s="58" t="s">
        <v>110</v>
      </c>
      <c r="E1554" s="58" t="s">
        <v>49</v>
      </c>
      <c r="F1554" s="51" t="s">
        <v>66</v>
      </c>
      <c r="G1554" s="51">
        <v>199</v>
      </c>
      <c r="H1554" s="51" t="str">
        <f>VLOOKUP(F1554,'[1]Данные план (Задание 3)'!$I$5:$J$1297,2,FALSE)</f>
        <v>Украина</v>
      </c>
    </row>
    <row r="1555" spans="1:8" x14ac:dyDescent="0.3">
      <c r="A1555" s="99" t="s">
        <v>19</v>
      </c>
      <c r="B1555" s="117">
        <v>44287</v>
      </c>
      <c r="C1555" s="97">
        <v>44307</v>
      </c>
      <c r="D1555" s="58" t="s">
        <v>48</v>
      </c>
      <c r="E1555" s="58" t="s">
        <v>80</v>
      </c>
      <c r="F1555" s="51" t="s">
        <v>91</v>
      </c>
      <c r="G1555" s="51">
        <v>123</v>
      </c>
      <c r="H1555" s="51" t="str">
        <f>VLOOKUP(F1555,'[1]Данные план (Задание 3)'!$I$5:$J$1297,2,FALSE)</f>
        <v>США</v>
      </c>
    </row>
    <row r="1556" spans="1:8" x14ac:dyDescent="0.3">
      <c r="A1556" s="99" t="s">
        <v>19</v>
      </c>
      <c r="B1556" s="117">
        <v>44287</v>
      </c>
      <c r="C1556" s="97">
        <v>44307</v>
      </c>
      <c r="D1556" s="58" t="s">
        <v>48</v>
      </c>
      <c r="E1556" s="58" t="s">
        <v>70</v>
      </c>
      <c r="F1556" s="51" t="s">
        <v>79</v>
      </c>
      <c r="G1556" s="51">
        <v>106</v>
      </c>
      <c r="H1556" s="51" t="str">
        <f>VLOOKUP(F1556,'[1]Данные план (Задание 3)'!$I$5:$J$1297,2,FALSE)</f>
        <v>Россия</v>
      </c>
    </row>
    <row r="1557" spans="1:8" x14ac:dyDescent="0.3">
      <c r="A1557" s="99" t="s">
        <v>19</v>
      </c>
      <c r="B1557" s="117">
        <v>44287</v>
      </c>
      <c r="C1557" s="97">
        <v>44307</v>
      </c>
      <c r="D1557" s="58" t="s">
        <v>48</v>
      </c>
      <c r="E1557" s="58" t="s">
        <v>95</v>
      </c>
      <c r="F1557" s="51" t="s">
        <v>106</v>
      </c>
      <c r="G1557" s="51">
        <v>131</v>
      </c>
      <c r="H1557" s="51" t="str">
        <f>VLOOKUP(F1557,'[1]Данные план (Задание 3)'!$I$5:$J$1297,2,FALSE)</f>
        <v>Италия</v>
      </c>
    </row>
    <row r="1558" spans="1:8" x14ac:dyDescent="0.3">
      <c r="A1558" s="99" t="s">
        <v>19</v>
      </c>
      <c r="B1558" s="117">
        <v>44287</v>
      </c>
      <c r="C1558" s="97">
        <v>44307</v>
      </c>
      <c r="D1558" s="58" t="s">
        <v>48</v>
      </c>
      <c r="E1558" s="58" t="s">
        <v>70</v>
      </c>
      <c r="F1558" s="51" t="s">
        <v>78</v>
      </c>
      <c r="G1558" s="51">
        <v>100</v>
      </c>
      <c r="H1558" s="51" t="str">
        <f>VLOOKUP(F1558,'[1]Данные план (Задание 3)'!$I$5:$J$1297,2,FALSE)</f>
        <v>Россия</v>
      </c>
    </row>
    <row r="1559" spans="1:8" x14ac:dyDescent="0.3">
      <c r="A1559" s="99" t="s">
        <v>19</v>
      </c>
      <c r="B1559" s="117">
        <v>44287</v>
      </c>
      <c r="C1559" s="97">
        <v>44307</v>
      </c>
      <c r="D1559" s="58" t="s">
        <v>107</v>
      </c>
      <c r="E1559" s="58" t="s">
        <v>80</v>
      </c>
      <c r="F1559" s="51" t="s">
        <v>91</v>
      </c>
      <c r="G1559" s="51">
        <v>19</v>
      </c>
      <c r="H1559" s="51" t="str">
        <f>VLOOKUP(F1559,'[1]Данные план (Задание 3)'!$I$5:$J$1297,2,FALSE)</f>
        <v>США</v>
      </c>
    </row>
    <row r="1560" spans="1:8" x14ac:dyDescent="0.3">
      <c r="A1560" s="99" t="s">
        <v>19</v>
      </c>
      <c r="B1560" s="117">
        <v>44287</v>
      </c>
      <c r="C1560" s="97">
        <v>44307</v>
      </c>
      <c r="D1560" s="58" t="s">
        <v>110</v>
      </c>
      <c r="E1560" s="58" t="s">
        <v>80</v>
      </c>
      <c r="F1560" s="51" t="s">
        <v>86</v>
      </c>
      <c r="G1560" s="51">
        <v>103</v>
      </c>
      <c r="H1560" s="51" t="str">
        <f>VLOOKUP(F1560,'[1]Данные план (Задание 3)'!$I$5:$J$1297,2,FALSE)</f>
        <v>Ирландия</v>
      </c>
    </row>
    <row r="1561" spans="1:8" x14ac:dyDescent="0.3">
      <c r="A1561" s="99" t="s">
        <v>19</v>
      </c>
      <c r="B1561" s="117">
        <v>44287</v>
      </c>
      <c r="C1561" s="97">
        <v>44307</v>
      </c>
      <c r="D1561" s="58" t="s">
        <v>110</v>
      </c>
      <c r="E1561" s="58" t="s">
        <v>95</v>
      </c>
      <c r="F1561" s="51" t="s">
        <v>104</v>
      </c>
      <c r="G1561" s="51">
        <v>163</v>
      </c>
      <c r="H1561" s="51" t="str">
        <f>VLOOKUP(F1561,'[1]Данные план (Задание 3)'!$I$5:$J$1297,2,FALSE)</f>
        <v>Италия</v>
      </c>
    </row>
    <row r="1562" spans="1:8" x14ac:dyDescent="0.3">
      <c r="A1562" s="99" t="s">
        <v>19</v>
      </c>
      <c r="B1562" s="117">
        <v>44287</v>
      </c>
      <c r="C1562" s="97">
        <v>44307</v>
      </c>
      <c r="D1562" s="58" t="s">
        <v>108</v>
      </c>
      <c r="E1562" s="58" t="s">
        <v>70</v>
      </c>
      <c r="F1562" s="51" t="s">
        <v>58</v>
      </c>
      <c r="G1562" s="51">
        <v>187</v>
      </c>
      <c r="H1562" s="51" t="str">
        <f>VLOOKUP(F1562,'[1]Данные план (Задание 3)'!$I$5:$J$1297,2,FALSE)</f>
        <v>Армения</v>
      </c>
    </row>
    <row r="1563" spans="1:8" x14ac:dyDescent="0.3">
      <c r="A1563" s="99" t="s">
        <v>19</v>
      </c>
      <c r="B1563" s="117">
        <v>44287</v>
      </c>
      <c r="C1563" s="97">
        <v>44307</v>
      </c>
      <c r="D1563" s="58" t="s">
        <v>110</v>
      </c>
      <c r="E1563" s="58" t="s">
        <v>95</v>
      </c>
      <c r="F1563" s="51" t="s">
        <v>99</v>
      </c>
      <c r="G1563" s="51">
        <v>37</v>
      </c>
      <c r="H1563" s="51" t="str">
        <f>VLOOKUP(F1563,'[1]Данные план (Задание 3)'!$I$5:$J$1297,2,FALSE)</f>
        <v>Голландия</v>
      </c>
    </row>
    <row r="1564" spans="1:8" x14ac:dyDescent="0.3">
      <c r="A1564" s="99" t="s">
        <v>19</v>
      </c>
      <c r="B1564" s="117">
        <v>44287</v>
      </c>
      <c r="C1564" s="97">
        <v>44307</v>
      </c>
      <c r="D1564" s="58" t="s">
        <v>48</v>
      </c>
      <c r="E1564" s="58" t="s">
        <v>80</v>
      </c>
      <c r="F1564" s="51" t="s">
        <v>89</v>
      </c>
      <c r="G1564" s="51">
        <v>39</v>
      </c>
      <c r="H1564" s="51" t="str">
        <f>VLOOKUP(F1564,'[1]Данные план (Задание 3)'!$I$5:$J$1297,2,FALSE)</f>
        <v>США</v>
      </c>
    </row>
    <row r="1565" spans="1:8" x14ac:dyDescent="0.3">
      <c r="A1565" s="99" t="s">
        <v>19</v>
      </c>
      <c r="B1565" s="117">
        <v>44287</v>
      </c>
      <c r="C1565" s="97">
        <v>44307</v>
      </c>
      <c r="D1565" s="58" t="s">
        <v>48</v>
      </c>
      <c r="E1565" s="58" t="s">
        <v>49</v>
      </c>
      <c r="F1565" s="51" t="s">
        <v>64</v>
      </c>
      <c r="G1565" s="51">
        <v>54</v>
      </c>
      <c r="H1565" s="51" t="str">
        <f>VLOOKUP(F1565,'[1]Данные план (Задание 3)'!$I$5:$J$1297,2,FALSE)</f>
        <v>Украина</v>
      </c>
    </row>
    <row r="1566" spans="1:8" x14ac:dyDescent="0.3">
      <c r="A1566" s="99" t="s">
        <v>19</v>
      </c>
      <c r="B1566" s="117">
        <v>44287</v>
      </c>
      <c r="C1566" s="97">
        <v>44307</v>
      </c>
      <c r="D1566" s="58" t="s">
        <v>107</v>
      </c>
      <c r="E1566" s="58" t="s">
        <v>70</v>
      </c>
      <c r="F1566" s="51" t="s">
        <v>56</v>
      </c>
      <c r="G1566" s="51">
        <v>125</v>
      </c>
      <c r="H1566" s="51" t="str">
        <f>VLOOKUP(F1566,'[1]Данные план (Задание 3)'!$I$5:$J$1297,2,FALSE)</f>
        <v>Армения</v>
      </c>
    </row>
    <row r="1567" spans="1:8" x14ac:dyDescent="0.3">
      <c r="A1567" s="99" t="s">
        <v>19</v>
      </c>
      <c r="B1567" s="117">
        <v>44287</v>
      </c>
      <c r="C1567" s="97">
        <v>44307</v>
      </c>
      <c r="D1567" s="58" t="s">
        <v>110</v>
      </c>
      <c r="E1567" s="58" t="s">
        <v>95</v>
      </c>
      <c r="F1567" s="51" t="s">
        <v>102</v>
      </c>
      <c r="G1567" s="51">
        <v>65</v>
      </c>
      <c r="H1567" s="51" t="str">
        <f>VLOOKUP(F1567,'[1]Данные план (Задание 3)'!$I$5:$J$1297,2,FALSE)</f>
        <v>Великобритания</v>
      </c>
    </row>
    <row r="1568" spans="1:8" x14ac:dyDescent="0.3">
      <c r="A1568" s="99" t="s">
        <v>19</v>
      </c>
      <c r="B1568" s="117">
        <v>44287</v>
      </c>
      <c r="C1568" s="97">
        <v>44308</v>
      </c>
      <c r="D1568" s="58" t="s">
        <v>110</v>
      </c>
      <c r="E1568" s="58" t="s">
        <v>70</v>
      </c>
      <c r="F1568" s="51" t="s">
        <v>73</v>
      </c>
      <c r="G1568" s="51">
        <v>68</v>
      </c>
      <c r="H1568" s="51" t="str">
        <f>VLOOKUP(F1568,'[1]Данные план (Задание 3)'!$I$5:$J$1297,2,FALSE)</f>
        <v>Франция</v>
      </c>
    </row>
    <row r="1569" spans="1:8" x14ac:dyDescent="0.3">
      <c r="A1569" s="99" t="s">
        <v>19</v>
      </c>
      <c r="B1569" s="117">
        <v>44287</v>
      </c>
      <c r="C1569" s="97">
        <v>44308</v>
      </c>
      <c r="D1569" s="58" t="s">
        <v>110</v>
      </c>
      <c r="E1569" s="58" t="s">
        <v>80</v>
      </c>
      <c r="F1569" s="51" t="s">
        <v>89</v>
      </c>
      <c r="G1569" s="51">
        <v>109</v>
      </c>
      <c r="H1569" s="51" t="str">
        <f>VLOOKUP(F1569,'[1]Данные план (Задание 3)'!$I$5:$J$1297,2,FALSE)</f>
        <v>США</v>
      </c>
    </row>
    <row r="1570" spans="1:8" x14ac:dyDescent="0.3">
      <c r="A1570" s="99" t="s">
        <v>19</v>
      </c>
      <c r="B1570" s="117">
        <v>44287</v>
      </c>
      <c r="C1570" s="97">
        <v>44308</v>
      </c>
      <c r="D1570" s="58" t="s">
        <v>107</v>
      </c>
      <c r="E1570" s="58" t="s">
        <v>95</v>
      </c>
      <c r="F1570" s="51" t="s">
        <v>106</v>
      </c>
      <c r="G1570" s="51">
        <v>52</v>
      </c>
      <c r="H1570" s="51" t="str">
        <f>VLOOKUP(F1570,'[1]Данные план (Задание 3)'!$I$5:$J$1297,2,FALSE)</f>
        <v>Италия</v>
      </c>
    </row>
    <row r="1571" spans="1:8" x14ac:dyDescent="0.3">
      <c r="A1571" s="99" t="s">
        <v>19</v>
      </c>
      <c r="B1571" s="117">
        <v>44287</v>
      </c>
      <c r="C1571" s="97">
        <v>44308</v>
      </c>
      <c r="D1571" s="58" t="s">
        <v>107</v>
      </c>
      <c r="E1571" s="58" t="s">
        <v>49</v>
      </c>
      <c r="F1571" s="51" t="s">
        <v>66</v>
      </c>
      <c r="G1571" s="51">
        <v>17</v>
      </c>
      <c r="H1571" s="51" t="str">
        <f>VLOOKUP(F1571,'[1]Данные план (Задание 3)'!$I$5:$J$1297,2,FALSE)</f>
        <v>Украина</v>
      </c>
    </row>
    <row r="1572" spans="1:8" x14ac:dyDescent="0.3">
      <c r="A1572" s="99" t="s">
        <v>19</v>
      </c>
      <c r="B1572" s="117">
        <v>44287</v>
      </c>
      <c r="C1572" s="97">
        <v>44308</v>
      </c>
      <c r="D1572" s="58" t="s">
        <v>107</v>
      </c>
      <c r="E1572" s="58" t="s">
        <v>49</v>
      </c>
      <c r="F1572" s="51" t="s">
        <v>153</v>
      </c>
      <c r="G1572" s="51">
        <v>125</v>
      </c>
      <c r="H1572" s="51" t="str">
        <f>VLOOKUP(F1572,'[1]Данные план (Задание 3)'!$I$5:$J$1297,2,FALSE)</f>
        <v>Швеция</v>
      </c>
    </row>
    <row r="1573" spans="1:8" x14ac:dyDescent="0.3">
      <c r="A1573" s="99" t="s">
        <v>19</v>
      </c>
      <c r="B1573" s="117">
        <v>44287</v>
      </c>
      <c r="C1573" s="97">
        <v>44308</v>
      </c>
      <c r="D1573" s="58" t="s">
        <v>110</v>
      </c>
      <c r="E1573" s="58" t="s">
        <v>80</v>
      </c>
      <c r="F1573" s="51" t="s">
        <v>83</v>
      </c>
      <c r="G1573" s="51">
        <v>80</v>
      </c>
      <c r="H1573" s="51" t="str">
        <f>VLOOKUP(F1573,'[1]Данные план (Задание 3)'!$I$5:$J$1297,2,FALSE)</f>
        <v>Шотландия</v>
      </c>
    </row>
    <row r="1574" spans="1:8" x14ac:dyDescent="0.3">
      <c r="A1574" s="99" t="s">
        <v>19</v>
      </c>
      <c r="B1574" s="117">
        <v>44287</v>
      </c>
      <c r="C1574" s="97">
        <v>44308</v>
      </c>
      <c r="D1574" s="58" t="s">
        <v>108</v>
      </c>
      <c r="E1574" s="58" t="s">
        <v>49</v>
      </c>
      <c r="F1574" s="51" t="s">
        <v>67</v>
      </c>
      <c r="G1574" s="51">
        <v>100</v>
      </c>
      <c r="H1574" s="51" t="str">
        <f>VLOOKUP(F1574,'[1]Данные план (Задание 3)'!$I$5:$J$1297,2,FALSE)</f>
        <v>Украина</v>
      </c>
    </row>
    <row r="1575" spans="1:8" x14ac:dyDescent="0.3">
      <c r="A1575" s="99" t="s">
        <v>19</v>
      </c>
      <c r="B1575" s="117">
        <v>44287</v>
      </c>
      <c r="C1575" s="97">
        <v>44308</v>
      </c>
      <c r="D1575" s="58" t="s">
        <v>108</v>
      </c>
      <c r="E1575" s="58" t="s">
        <v>80</v>
      </c>
      <c r="F1575" s="51" t="s">
        <v>93</v>
      </c>
      <c r="G1575" s="51">
        <v>15</v>
      </c>
      <c r="H1575" s="51" t="str">
        <f>VLOOKUP(F1575,'[1]Данные план (Задание 3)'!$I$5:$J$1297,2,FALSE)</f>
        <v>США</v>
      </c>
    </row>
    <row r="1576" spans="1:8" x14ac:dyDescent="0.3">
      <c r="A1576" s="99" t="s">
        <v>19</v>
      </c>
      <c r="B1576" s="117">
        <v>44287</v>
      </c>
      <c r="C1576" s="97">
        <v>44308</v>
      </c>
      <c r="D1576" s="58" t="s">
        <v>108</v>
      </c>
      <c r="E1576" s="58" t="s">
        <v>95</v>
      </c>
      <c r="F1576" s="51" t="s">
        <v>105</v>
      </c>
      <c r="G1576" s="51">
        <v>152</v>
      </c>
      <c r="H1576" s="51" t="str">
        <f>VLOOKUP(F1576,'[1]Данные план (Задание 3)'!$I$5:$J$1297,2,FALSE)</f>
        <v>Италия</v>
      </c>
    </row>
    <row r="1577" spans="1:8" x14ac:dyDescent="0.3">
      <c r="A1577" s="99" t="s">
        <v>19</v>
      </c>
      <c r="B1577" s="117">
        <v>44287</v>
      </c>
      <c r="C1577" s="97">
        <v>44308</v>
      </c>
      <c r="D1577" s="58" t="s">
        <v>48</v>
      </c>
      <c r="E1577" s="58" t="s">
        <v>95</v>
      </c>
      <c r="F1577" s="51" t="s">
        <v>96</v>
      </c>
      <c r="G1577" s="51">
        <v>156</v>
      </c>
      <c r="H1577" s="51" t="str">
        <f>VLOOKUP(F1577,'[1]Данные план (Задание 3)'!$I$5:$J$1297,2,FALSE)</f>
        <v>Голландия</v>
      </c>
    </row>
    <row r="1578" spans="1:8" x14ac:dyDescent="0.3">
      <c r="A1578" s="99" t="s">
        <v>19</v>
      </c>
      <c r="B1578" s="117">
        <v>44287</v>
      </c>
      <c r="C1578" s="97">
        <v>44308</v>
      </c>
      <c r="D1578" s="58" t="s">
        <v>107</v>
      </c>
      <c r="E1578" s="58" t="s">
        <v>95</v>
      </c>
      <c r="F1578" s="51" t="s">
        <v>101</v>
      </c>
      <c r="G1578" s="51">
        <v>137</v>
      </c>
      <c r="H1578" s="51" t="str">
        <f>VLOOKUP(F1578,'[1]Данные план (Задание 3)'!$I$5:$J$1297,2,FALSE)</f>
        <v>Великобритания</v>
      </c>
    </row>
    <row r="1579" spans="1:8" x14ac:dyDescent="0.3">
      <c r="A1579" s="99" t="s">
        <v>19</v>
      </c>
      <c r="B1579" s="117">
        <v>44287</v>
      </c>
      <c r="C1579" s="97">
        <v>44308</v>
      </c>
      <c r="D1579" s="58" t="s">
        <v>110</v>
      </c>
      <c r="E1579" s="58" t="s">
        <v>49</v>
      </c>
      <c r="F1579" s="51" t="s">
        <v>50</v>
      </c>
      <c r="G1579" s="51">
        <v>6</v>
      </c>
      <c r="H1579" s="51" t="str">
        <f>VLOOKUP(F1579,'[1]Данные план (Задание 3)'!$I$5:$J$1297,2,FALSE)</f>
        <v>Россия</v>
      </c>
    </row>
    <row r="1580" spans="1:8" x14ac:dyDescent="0.3">
      <c r="A1580" s="99" t="s">
        <v>19</v>
      </c>
      <c r="B1580" s="117">
        <v>44287</v>
      </c>
      <c r="C1580" s="97">
        <v>44308</v>
      </c>
      <c r="D1580" s="58" t="s">
        <v>48</v>
      </c>
      <c r="E1580" s="58" t="s">
        <v>70</v>
      </c>
      <c r="F1580" s="51" t="s">
        <v>62</v>
      </c>
      <c r="G1580" s="51">
        <v>67</v>
      </c>
      <c r="H1580" s="51" t="str">
        <f>VLOOKUP(F1580,'[1]Данные план (Задание 3)'!$I$5:$J$1297,2,FALSE)</f>
        <v>Армения</v>
      </c>
    </row>
    <row r="1581" spans="1:8" x14ac:dyDescent="0.3">
      <c r="A1581" s="99" t="s">
        <v>19</v>
      </c>
      <c r="B1581" s="117">
        <v>44287</v>
      </c>
      <c r="C1581" s="97">
        <v>44308</v>
      </c>
      <c r="D1581" s="58" t="s">
        <v>48</v>
      </c>
      <c r="E1581" s="58" t="s">
        <v>70</v>
      </c>
      <c r="F1581" s="51" t="s">
        <v>58</v>
      </c>
      <c r="G1581" s="51">
        <v>142</v>
      </c>
      <c r="H1581" s="51" t="str">
        <f>VLOOKUP(F1581,'[1]Данные план (Задание 3)'!$I$5:$J$1297,2,FALSE)</f>
        <v>Армения</v>
      </c>
    </row>
    <row r="1582" spans="1:8" x14ac:dyDescent="0.3">
      <c r="A1582" s="99" t="s">
        <v>19</v>
      </c>
      <c r="B1582" s="117">
        <v>44287</v>
      </c>
      <c r="C1582" s="97">
        <v>44308</v>
      </c>
      <c r="D1582" s="58" t="s">
        <v>108</v>
      </c>
      <c r="E1582" s="58" t="s">
        <v>70</v>
      </c>
      <c r="F1582" s="51" t="s">
        <v>52</v>
      </c>
      <c r="G1582" s="51">
        <v>76</v>
      </c>
      <c r="H1582" s="51" t="str">
        <f>VLOOKUP(F1582,'[1]Данные план (Задание 3)'!$I$5:$J$1297,2,FALSE)</f>
        <v>Армения</v>
      </c>
    </row>
    <row r="1583" spans="1:8" x14ac:dyDescent="0.3">
      <c r="A1583" s="99" t="s">
        <v>19</v>
      </c>
      <c r="B1583" s="117">
        <v>44287</v>
      </c>
      <c r="C1583" s="97">
        <v>44308</v>
      </c>
      <c r="D1583" s="58" t="s">
        <v>107</v>
      </c>
      <c r="E1583" s="58" t="s">
        <v>80</v>
      </c>
      <c r="F1583" s="51" t="s">
        <v>88</v>
      </c>
      <c r="G1583" s="51">
        <v>125</v>
      </c>
      <c r="H1583" s="51" t="str">
        <f>VLOOKUP(F1583,'[1]Данные план (Задание 3)'!$I$5:$J$1297,2,FALSE)</f>
        <v>Ирландия</v>
      </c>
    </row>
    <row r="1584" spans="1:8" x14ac:dyDescent="0.3">
      <c r="A1584" s="99" t="s">
        <v>19</v>
      </c>
      <c r="B1584" s="117">
        <v>44287</v>
      </c>
      <c r="C1584" s="97">
        <v>44309</v>
      </c>
      <c r="D1584" s="58" t="s">
        <v>108</v>
      </c>
      <c r="E1584" s="58" t="s">
        <v>80</v>
      </c>
      <c r="F1584" s="51" t="s">
        <v>84</v>
      </c>
      <c r="G1584" s="51">
        <v>3</v>
      </c>
      <c r="H1584" s="51" t="str">
        <f>VLOOKUP(F1584,'[1]Данные план (Задание 3)'!$I$5:$J$1297,2,FALSE)</f>
        <v>Шотландия</v>
      </c>
    </row>
    <row r="1585" spans="1:8" x14ac:dyDescent="0.3">
      <c r="A1585" s="99" t="s">
        <v>19</v>
      </c>
      <c r="B1585" s="117">
        <v>44287</v>
      </c>
      <c r="C1585" s="97">
        <v>44309</v>
      </c>
      <c r="D1585" s="58" t="s">
        <v>48</v>
      </c>
      <c r="E1585" s="58" t="s">
        <v>49</v>
      </c>
      <c r="F1585" s="51" t="s">
        <v>67</v>
      </c>
      <c r="G1585" s="51">
        <v>13</v>
      </c>
      <c r="H1585" s="51" t="str">
        <f>VLOOKUP(F1585,'[1]Данные план (Задание 3)'!$I$5:$J$1297,2,FALSE)</f>
        <v>Украина</v>
      </c>
    </row>
    <row r="1586" spans="1:8" x14ac:dyDescent="0.3">
      <c r="A1586" s="99" t="s">
        <v>19</v>
      </c>
      <c r="B1586" s="117">
        <v>44287</v>
      </c>
      <c r="C1586" s="97">
        <v>44309</v>
      </c>
      <c r="D1586" s="58" t="s">
        <v>110</v>
      </c>
      <c r="E1586" s="58" t="s">
        <v>80</v>
      </c>
      <c r="F1586" s="51" t="s">
        <v>82</v>
      </c>
      <c r="G1586" s="51">
        <v>197</v>
      </c>
      <c r="H1586" s="51" t="str">
        <f>VLOOKUP(F1586,'[1]Данные план (Задание 3)'!$I$5:$J$1297,2,FALSE)</f>
        <v>Шотландия</v>
      </c>
    </row>
    <row r="1587" spans="1:8" x14ac:dyDescent="0.3">
      <c r="A1587" s="99" t="s">
        <v>19</v>
      </c>
      <c r="B1587" s="117">
        <v>44287</v>
      </c>
      <c r="C1587" s="97">
        <v>44309</v>
      </c>
      <c r="D1587" s="58" t="s">
        <v>48</v>
      </c>
      <c r="E1587" s="58" t="s">
        <v>70</v>
      </c>
      <c r="F1587" s="51" t="s">
        <v>56</v>
      </c>
      <c r="G1587" s="51">
        <v>187</v>
      </c>
      <c r="H1587" s="51" t="str">
        <f>VLOOKUP(F1587,'[1]Данные план (Задание 3)'!$I$5:$J$1297,2,FALSE)</f>
        <v>Армения</v>
      </c>
    </row>
    <row r="1588" spans="1:8" x14ac:dyDescent="0.3">
      <c r="A1588" s="99" t="s">
        <v>19</v>
      </c>
      <c r="B1588" s="117">
        <v>44287</v>
      </c>
      <c r="C1588" s="97">
        <v>44309</v>
      </c>
      <c r="D1588" s="58" t="s">
        <v>48</v>
      </c>
      <c r="E1588" s="58" t="s">
        <v>95</v>
      </c>
      <c r="F1588" s="51" t="s">
        <v>98</v>
      </c>
      <c r="G1588" s="51">
        <v>127</v>
      </c>
      <c r="H1588" s="51" t="str">
        <f>VLOOKUP(F1588,'[1]Данные план (Задание 3)'!$I$5:$J$1297,2,FALSE)</f>
        <v>Голландия</v>
      </c>
    </row>
    <row r="1589" spans="1:8" x14ac:dyDescent="0.3">
      <c r="A1589" s="99" t="s">
        <v>19</v>
      </c>
      <c r="B1589" s="117">
        <v>44287</v>
      </c>
      <c r="C1589" s="97">
        <v>44309</v>
      </c>
      <c r="D1589" s="58" t="s">
        <v>48</v>
      </c>
      <c r="E1589" s="58" t="s">
        <v>70</v>
      </c>
      <c r="F1589" s="51" t="s">
        <v>75</v>
      </c>
      <c r="G1589" s="51">
        <v>128</v>
      </c>
      <c r="H1589" s="51" t="str">
        <f>VLOOKUP(F1589,'[1]Данные план (Задание 3)'!$I$5:$J$1297,2,FALSE)</f>
        <v>Франция</v>
      </c>
    </row>
    <row r="1590" spans="1:8" x14ac:dyDescent="0.3">
      <c r="A1590" s="99" t="s">
        <v>19</v>
      </c>
      <c r="B1590" s="117">
        <v>44287</v>
      </c>
      <c r="C1590" s="97">
        <v>44309</v>
      </c>
      <c r="D1590" s="58" t="s">
        <v>48</v>
      </c>
      <c r="E1590" s="58" t="s">
        <v>70</v>
      </c>
      <c r="F1590" s="51" t="s">
        <v>52</v>
      </c>
      <c r="G1590" s="51">
        <v>162</v>
      </c>
      <c r="H1590" s="51" t="str">
        <f>VLOOKUP(F1590,'[1]Данные план (Задание 3)'!$I$5:$J$1297,2,FALSE)</f>
        <v>Армения</v>
      </c>
    </row>
    <row r="1591" spans="1:8" x14ac:dyDescent="0.3">
      <c r="A1591" s="99" t="s">
        <v>19</v>
      </c>
      <c r="B1591" s="117">
        <v>44287</v>
      </c>
      <c r="C1591" s="97">
        <v>44309</v>
      </c>
      <c r="D1591" s="58" t="s">
        <v>48</v>
      </c>
      <c r="E1591" s="58" t="s">
        <v>80</v>
      </c>
      <c r="F1591" s="51" t="s">
        <v>86</v>
      </c>
      <c r="G1591" s="51">
        <v>89</v>
      </c>
      <c r="H1591" s="51" t="str">
        <f>VLOOKUP(F1591,'[1]Данные план (Задание 3)'!$I$5:$J$1297,2,FALSE)</f>
        <v>Ирландия</v>
      </c>
    </row>
    <row r="1592" spans="1:8" x14ac:dyDescent="0.3">
      <c r="A1592" s="99" t="s">
        <v>19</v>
      </c>
      <c r="B1592" s="117">
        <v>44287</v>
      </c>
      <c r="C1592" s="97">
        <v>44309</v>
      </c>
      <c r="D1592" s="58" t="s">
        <v>48</v>
      </c>
      <c r="E1592" s="58" t="s">
        <v>70</v>
      </c>
      <c r="F1592" s="51" t="s">
        <v>74</v>
      </c>
      <c r="G1592" s="51">
        <v>29</v>
      </c>
      <c r="H1592" s="51" t="str">
        <f>VLOOKUP(F1592,'[1]Данные план (Задание 3)'!$I$5:$J$1297,2,FALSE)</f>
        <v>Франция</v>
      </c>
    </row>
    <row r="1593" spans="1:8" x14ac:dyDescent="0.3">
      <c r="A1593" s="99" t="s">
        <v>19</v>
      </c>
      <c r="B1593" s="117">
        <v>44287</v>
      </c>
      <c r="C1593" s="97">
        <v>44309</v>
      </c>
      <c r="D1593" s="58" t="s">
        <v>107</v>
      </c>
      <c r="E1593" s="58" t="s">
        <v>80</v>
      </c>
      <c r="F1593" s="51" t="s">
        <v>83</v>
      </c>
      <c r="G1593" s="51">
        <v>56</v>
      </c>
      <c r="H1593" s="51" t="str">
        <f>VLOOKUP(F1593,'[1]Данные план (Задание 3)'!$I$5:$J$1297,2,FALSE)</f>
        <v>Шотландия</v>
      </c>
    </row>
    <row r="1594" spans="1:8" x14ac:dyDescent="0.3">
      <c r="A1594" s="99" t="s">
        <v>19</v>
      </c>
      <c r="B1594" s="117">
        <v>44287</v>
      </c>
      <c r="C1594" s="97">
        <v>44309</v>
      </c>
      <c r="D1594" s="58" t="s">
        <v>48</v>
      </c>
      <c r="E1594" s="58" t="s">
        <v>80</v>
      </c>
      <c r="F1594" s="51" t="s">
        <v>87</v>
      </c>
      <c r="G1594" s="51">
        <v>90</v>
      </c>
      <c r="H1594" s="51" t="str">
        <f>VLOOKUP(F1594,'[1]Данные план (Задание 3)'!$I$5:$J$1297,2,FALSE)</f>
        <v>Ирландия</v>
      </c>
    </row>
    <row r="1595" spans="1:8" x14ac:dyDescent="0.3">
      <c r="A1595" s="99" t="s">
        <v>19</v>
      </c>
      <c r="B1595" s="117">
        <v>44287</v>
      </c>
      <c r="C1595" s="97">
        <v>44309</v>
      </c>
      <c r="D1595" s="58" t="s">
        <v>107</v>
      </c>
      <c r="E1595" s="58" t="s">
        <v>49</v>
      </c>
      <c r="F1595" s="51" t="s">
        <v>55</v>
      </c>
      <c r="G1595" s="51">
        <v>3</v>
      </c>
      <c r="H1595" s="51" t="str">
        <f>VLOOKUP(F1595,'[1]Данные план (Задание 3)'!$I$5:$J$1297,2,FALSE)</f>
        <v>Россия</v>
      </c>
    </row>
    <row r="1596" spans="1:8" x14ac:dyDescent="0.3">
      <c r="A1596" s="99" t="s">
        <v>19</v>
      </c>
      <c r="B1596" s="117">
        <v>44287</v>
      </c>
      <c r="C1596" s="97">
        <v>44309</v>
      </c>
      <c r="D1596" s="58" t="s">
        <v>107</v>
      </c>
      <c r="E1596" s="58" t="s">
        <v>80</v>
      </c>
      <c r="F1596" s="51" t="s">
        <v>84</v>
      </c>
      <c r="G1596" s="51">
        <v>68</v>
      </c>
      <c r="H1596" s="51" t="str">
        <f>VLOOKUP(F1596,'[1]Данные план (Задание 3)'!$I$5:$J$1297,2,FALSE)</f>
        <v>Шотландия</v>
      </c>
    </row>
    <row r="1597" spans="1:8" x14ac:dyDescent="0.3">
      <c r="A1597" s="99" t="s">
        <v>19</v>
      </c>
      <c r="B1597" s="117">
        <v>44287</v>
      </c>
      <c r="C1597" s="97">
        <v>44309</v>
      </c>
      <c r="D1597" s="58" t="s">
        <v>108</v>
      </c>
      <c r="E1597" s="58" t="s">
        <v>80</v>
      </c>
      <c r="F1597" s="51" t="s">
        <v>89</v>
      </c>
      <c r="G1597" s="51">
        <v>168</v>
      </c>
      <c r="H1597" s="51" t="str">
        <f>VLOOKUP(F1597,'[1]Данные план (Задание 3)'!$I$5:$J$1297,2,FALSE)</f>
        <v>США</v>
      </c>
    </row>
    <row r="1598" spans="1:8" x14ac:dyDescent="0.3">
      <c r="A1598" s="99" t="s">
        <v>19</v>
      </c>
      <c r="B1598" s="117">
        <v>44287</v>
      </c>
      <c r="C1598" s="97">
        <v>44310</v>
      </c>
      <c r="D1598" s="58" t="s">
        <v>48</v>
      </c>
      <c r="E1598" s="58" t="s">
        <v>95</v>
      </c>
      <c r="F1598" s="51" t="s">
        <v>105</v>
      </c>
      <c r="G1598" s="51">
        <v>100</v>
      </c>
      <c r="H1598" s="51" t="str">
        <f>VLOOKUP(F1598,'[1]Данные план (Задание 3)'!$I$5:$J$1297,2,FALSE)</f>
        <v>Италия</v>
      </c>
    </row>
    <row r="1599" spans="1:8" x14ac:dyDescent="0.3">
      <c r="A1599" s="99" t="s">
        <v>19</v>
      </c>
      <c r="B1599" s="117">
        <v>44287</v>
      </c>
      <c r="C1599" s="97">
        <v>44310</v>
      </c>
      <c r="D1599" s="58" t="s">
        <v>107</v>
      </c>
      <c r="E1599" s="58" t="s">
        <v>70</v>
      </c>
      <c r="F1599" s="51" t="s">
        <v>79</v>
      </c>
      <c r="G1599" s="51">
        <v>192</v>
      </c>
      <c r="H1599" s="51" t="str">
        <f>VLOOKUP(F1599,'[1]Данные план (Задание 3)'!$I$5:$J$1297,2,FALSE)</f>
        <v>Россия</v>
      </c>
    </row>
    <row r="1600" spans="1:8" x14ac:dyDescent="0.3">
      <c r="A1600" s="99" t="s">
        <v>19</v>
      </c>
      <c r="B1600" s="117">
        <v>44287</v>
      </c>
      <c r="C1600" s="97">
        <v>44310</v>
      </c>
      <c r="D1600" s="58" t="s">
        <v>108</v>
      </c>
      <c r="E1600" s="58" t="s">
        <v>49</v>
      </c>
      <c r="F1600" s="51" t="s">
        <v>64</v>
      </c>
      <c r="G1600" s="51">
        <v>30</v>
      </c>
      <c r="H1600" s="51" t="str">
        <f>VLOOKUP(F1600,'[1]Данные план (Задание 3)'!$I$5:$J$1297,2,FALSE)</f>
        <v>Украина</v>
      </c>
    </row>
    <row r="1601" spans="1:8" x14ac:dyDescent="0.3">
      <c r="A1601" s="99" t="s">
        <v>19</v>
      </c>
      <c r="B1601" s="117">
        <v>44287</v>
      </c>
      <c r="C1601" s="97">
        <v>44310</v>
      </c>
      <c r="D1601" s="58" t="s">
        <v>48</v>
      </c>
      <c r="E1601" s="58" t="s">
        <v>80</v>
      </c>
      <c r="F1601" s="51" t="s">
        <v>94</v>
      </c>
      <c r="G1601" s="51">
        <v>162</v>
      </c>
      <c r="H1601" s="51" t="str">
        <f>VLOOKUP(F1601,'[1]Данные план (Задание 3)'!$I$5:$J$1297,2,FALSE)</f>
        <v>США</v>
      </c>
    </row>
    <row r="1602" spans="1:8" x14ac:dyDescent="0.3">
      <c r="A1602" s="99" t="s">
        <v>19</v>
      </c>
      <c r="B1602" s="117">
        <v>44287</v>
      </c>
      <c r="C1602" s="97">
        <v>44310</v>
      </c>
      <c r="D1602" s="58" t="s">
        <v>108</v>
      </c>
      <c r="E1602" s="58" t="s">
        <v>49</v>
      </c>
      <c r="F1602" s="51" t="s">
        <v>61</v>
      </c>
      <c r="G1602" s="51">
        <v>103</v>
      </c>
      <c r="H1602" s="51" t="str">
        <f>VLOOKUP(F1602,'[1]Данные план (Задание 3)'!$I$5:$J$1297,2,FALSE)</f>
        <v>Россия</v>
      </c>
    </row>
    <row r="1603" spans="1:8" x14ac:dyDescent="0.3">
      <c r="A1603" s="99" t="s">
        <v>19</v>
      </c>
      <c r="B1603" s="117">
        <v>44287</v>
      </c>
      <c r="C1603" s="97">
        <v>44310</v>
      </c>
      <c r="D1603" s="58" t="s">
        <v>108</v>
      </c>
      <c r="E1603" s="58" t="s">
        <v>95</v>
      </c>
      <c r="F1603" s="51" t="s">
        <v>106</v>
      </c>
      <c r="G1603" s="51">
        <v>47</v>
      </c>
      <c r="H1603" s="51" t="str">
        <f>VLOOKUP(F1603,'[1]Данные план (Задание 3)'!$I$5:$J$1297,2,FALSE)</f>
        <v>Италия</v>
      </c>
    </row>
    <row r="1604" spans="1:8" x14ac:dyDescent="0.3">
      <c r="A1604" s="99" t="s">
        <v>19</v>
      </c>
      <c r="B1604" s="117">
        <v>44287</v>
      </c>
      <c r="C1604" s="97">
        <v>44310</v>
      </c>
      <c r="D1604" s="58" t="s">
        <v>110</v>
      </c>
      <c r="E1604" s="58" t="s">
        <v>80</v>
      </c>
      <c r="F1604" s="51" t="s">
        <v>84</v>
      </c>
      <c r="G1604" s="51">
        <v>3</v>
      </c>
      <c r="H1604" s="51" t="str">
        <f>VLOOKUP(F1604,'[1]Данные план (Задание 3)'!$I$5:$J$1297,2,FALSE)</f>
        <v>Шотландия</v>
      </c>
    </row>
    <row r="1605" spans="1:8" x14ac:dyDescent="0.3">
      <c r="A1605" s="99" t="s">
        <v>19</v>
      </c>
      <c r="B1605" s="117">
        <v>44287</v>
      </c>
      <c r="C1605" s="97">
        <v>44310</v>
      </c>
      <c r="D1605" s="58" t="s">
        <v>48</v>
      </c>
      <c r="E1605" s="58" t="s">
        <v>70</v>
      </c>
      <c r="F1605" s="51" t="s">
        <v>71</v>
      </c>
      <c r="G1605" s="51">
        <v>23</v>
      </c>
      <c r="H1605" s="51" t="str">
        <f>VLOOKUP(F1605,'[1]Данные план (Задание 3)'!$I$5:$J$1297,2,FALSE)</f>
        <v>Франция</v>
      </c>
    </row>
    <row r="1606" spans="1:8" x14ac:dyDescent="0.3">
      <c r="A1606" s="99" t="s">
        <v>19</v>
      </c>
      <c r="B1606" s="117">
        <v>44287</v>
      </c>
      <c r="C1606" s="97">
        <v>44310</v>
      </c>
      <c r="D1606" s="58" t="s">
        <v>107</v>
      </c>
      <c r="E1606" s="58" t="s">
        <v>70</v>
      </c>
      <c r="F1606" s="51" t="s">
        <v>73</v>
      </c>
      <c r="G1606" s="51">
        <v>25</v>
      </c>
      <c r="H1606" s="51" t="str">
        <f>VLOOKUP(F1606,'[1]Данные план (Задание 3)'!$I$5:$J$1297,2,FALSE)</f>
        <v>Франция</v>
      </c>
    </row>
    <row r="1607" spans="1:8" x14ac:dyDescent="0.3">
      <c r="A1607" s="99" t="s">
        <v>19</v>
      </c>
      <c r="B1607" s="117">
        <v>44287</v>
      </c>
      <c r="C1607" s="97">
        <v>44311</v>
      </c>
      <c r="D1607" s="58" t="s">
        <v>107</v>
      </c>
      <c r="E1607" s="58" t="s">
        <v>95</v>
      </c>
      <c r="F1607" s="51" t="s">
        <v>98</v>
      </c>
      <c r="G1607" s="51">
        <v>31</v>
      </c>
      <c r="H1607" s="51" t="str">
        <f>VLOOKUP(F1607,'[1]Данные план (Задание 3)'!$I$5:$J$1297,2,FALSE)</f>
        <v>Голландия</v>
      </c>
    </row>
    <row r="1608" spans="1:8" x14ac:dyDescent="0.3">
      <c r="A1608" s="99" t="s">
        <v>19</v>
      </c>
      <c r="B1608" s="117">
        <v>44287</v>
      </c>
      <c r="C1608" s="97">
        <v>44311</v>
      </c>
      <c r="D1608" s="58" t="s">
        <v>48</v>
      </c>
      <c r="E1608" s="58" t="s">
        <v>49</v>
      </c>
      <c r="F1608" s="51" t="s">
        <v>55</v>
      </c>
      <c r="G1608" s="51">
        <v>167</v>
      </c>
      <c r="H1608" s="51" t="str">
        <f>VLOOKUP(F1608,'[1]Данные план (Задание 3)'!$I$5:$J$1297,2,FALSE)</f>
        <v>Россия</v>
      </c>
    </row>
    <row r="1609" spans="1:8" x14ac:dyDescent="0.3">
      <c r="A1609" s="99" t="s">
        <v>19</v>
      </c>
      <c r="B1609" s="117">
        <v>44287</v>
      </c>
      <c r="C1609" s="97">
        <v>44311</v>
      </c>
      <c r="D1609" s="58" t="s">
        <v>110</v>
      </c>
      <c r="E1609" s="58" t="s">
        <v>49</v>
      </c>
      <c r="F1609" s="51" t="s">
        <v>65</v>
      </c>
      <c r="G1609" s="51">
        <v>114</v>
      </c>
      <c r="H1609" s="51" t="str">
        <f>VLOOKUP(F1609,'[1]Данные план (Задание 3)'!$I$5:$J$1297,2,FALSE)</f>
        <v>Украина</v>
      </c>
    </row>
    <row r="1610" spans="1:8" x14ac:dyDescent="0.3">
      <c r="A1610" s="99" t="s">
        <v>19</v>
      </c>
      <c r="B1610" s="117">
        <v>44287</v>
      </c>
      <c r="C1610" s="97">
        <v>44311</v>
      </c>
      <c r="D1610" s="58" t="s">
        <v>107</v>
      </c>
      <c r="E1610" s="58" t="s">
        <v>70</v>
      </c>
      <c r="F1610" s="51" t="s">
        <v>56</v>
      </c>
      <c r="G1610" s="51">
        <v>54</v>
      </c>
      <c r="H1610" s="51" t="str">
        <f>VLOOKUP(F1610,'[1]Данные план (Задание 3)'!$I$5:$J$1297,2,FALSE)</f>
        <v>Армения</v>
      </c>
    </row>
    <row r="1611" spans="1:8" x14ac:dyDescent="0.3">
      <c r="A1611" s="99" t="s">
        <v>19</v>
      </c>
      <c r="B1611" s="117">
        <v>44287</v>
      </c>
      <c r="C1611" s="97">
        <v>44311</v>
      </c>
      <c r="D1611" s="58" t="s">
        <v>110</v>
      </c>
      <c r="E1611" s="58" t="s">
        <v>70</v>
      </c>
      <c r="F1611" s="51" t="s">
        <v>71</v>
      </c>
      <c r="G1611" s="51">
        <v>158</v>
      </c>
      <c r="H1611" s="51" t="str">
        <f>VLOOKUP(F1611,'[1]Данные план (Задание 3)'!$I$5:$J$1297,2,FALSE)</f>
        <v>Франция</v>
      </c>
    </row>
    <row r="1612" spans="1:8" x14ac:dyDescent="0.3">
      <c r="A1612" s="99" t="s">
        <v>19</v>
      </c>
      <c r="B1612" s="117">
        <v>44287</v>
      </c>
      <c r="C1612" s="97">
        <v>44311</v>
      </c>
      <c r="D1612" s="58" t="s">
        <v>107</v>
      </c>
      <c r="E1612" s="58" t="s">
        <v>80</v>
      </c>
      <c r="F1612" s="51" t="s">
        <v>84</v>
      </c>
      <c r="G1612" s="51">
        <v>196</v>
      </c>
      <c r="H1612" s="51" t="str">
        <f>VLOOKUP(F1612,'[1]Данные план (Задание 3)'!$I$5:$J$1297,2,FALSE)</f>
        <v>Шотландия</v>
      </c>
    </row>
    <row r="1613" spans="1:8" x14ac:dyDescent="0.3">
      <c r="A1613" s="99" t="s">
        <v>19</v>
      </c>
      <c r="B1613" s="117">
        <v>44287</v>
      </c>
      <c r="C1613" s="97">
        <v>44311</v>
      </c>
      <c r="D1613" s="58" t="s">
        <v>107</v>
      </c>
      <c r="E1613" s="58" t="s">
        <v>95</v>
      </c>
      <c r="F1613" s="51" t="s">
        <v>97</v>
      </c>
      <c r="G1613" s="51">
        <v>29</v>
      </c>
      <c r="H1613" s="51" t="str">
        <f>VLOOKUP(F1613,'[1]Данные план (Задание 3)'!$I$5:$J$1297,2,FALSE)</f>
        <v>Голландия</v>
      </c>
    </row>
    <row r="1614" spans="1:8" x14ac:dyDescent="0.3">
      <c r="A1614" s="99" t="s">
        <v>19</v>
      </c>
      <c r="B1614" s="117">
        <v>44287</v>
      </c>
      <c r="C1614" s="97">
        <v>44311</v>
      </c>
      <c r="D1614" s="58" t="s">
        <v>108</v>
      </c>
      <c r="E1614" s="58" t="s">
        <v>80</v>
      </c>
      <c r="F1614" s="51" t="s">
        <v>88</v>
      </c>
      <c r="G1614" s="51">
        <v>200</v>
      </c>
      <c r="H1614" s="51" t="str">
        <f>VLOOKUP(F1614,'[1]Данные план (Задание 3)'!$I$5:$J$1297,2,FALSE)</f>
        <v>Ирландия</v>
      </c>
    </row>
    <row r="1615" spans="1:8" x14ac:dyDescent="0.3">
      <c r="A1615" s="99" t="s">
        <v>19</v>
      </c>
      <c r="B1615" s="117">
        <v>44287</v>
      </c>
      <c r="C1615" s="97">
        <v>44311</v>
      </c>
      <c r="D1615" s="58" t="s">
        <v>110</v>
      </c>
      <c r="E1615" s="58" t="s">
        <v>80</v>
      </c>
      <c r="F1615" s="51" t="s">
        <v>88</v>
      </c>
      <c r="G1615" s="51">
        <v>146</v>
      </c>
      <c r="H1615" s="51" t="str">
        <f>VLOOKUP(F1615,'[1]Данные план (Задание 3)'!$I$5:$J$1297,2,FALSE)</f>
        <v>Ирландия</v>
      </c>
    </row>
    <row r="1616" spans="1:8" x14ac:dyDescent="0.3">
      <c r="A1616" s="99" t="s">
        <v>19</v>
      </c>
      <c r="B1616" s="117">
        <v>44287</v>
      </c>
      <c r="C1616" s="97">
        <v>44311</v>
      </c>
      <c r="D1616" s="58" t="s">
        <v>48</v>
      </c>
      <c r="E1616" s="58" t="s">
        <v>80</v>
      </c>
      <c r="F1616" s="51" t="s">
        <v>83</v>
      </c>
      <c r="G1616" s="51">
        <v>108</v>
      </c>
      <c r="H1616" s="51" t="str">
        <f>VLOOKUP(F1616,'[1]Данные план (Задание 3)'!$I$5:$J$1297,2,FALSE)</f>
        <v>Шотландия</v>
      </c>
    </row>
    <row r="1617" spans="1:8" x14ac:dyDescent="0.3">
      <c r="A1617" s="99" t="s">
        <v>19</v>
      </c>
      <c r="B1617" s="117">
        <v>44287</v>
      </c>
      <c r="C1617" s="97">
        <v>44311</v>
      </c>
      <c r="D1617" s="58" t="s">
        <v>107</v>
      </c>
      <c r="E1617" s="58" t="s">
        <v>70</v>
      </c>
      <c r="F1617" s="51" t="s">
        <v>74</v>
      </c>
      <c r="G1617" s="51">
        <v>74</v>
      </c>
      <c r="H1617" s="51" t="str">
        <f>VLOOKUP(F1617,'[1]Данные план (Задание 3)'!$I$5:$J$1297,2,FALSE)</f>
        <v>Франция</v>
      </c>
    </row>
    <row r="1618" spans="1:8" x14ac:dyDescent="0.3">
      <c r="A1618" s="99" t="s">
        <v>19</v>
      </c>
      <c r="B1618" s="117">
        <v>44287</v>
      </c>
      <c r="C1618" s="97">
        <v>44311</v>
      </c>
      <c r="D1618" s="58" t="s">
        <v>108</v>
      </c>
      <c r="E1618" s="58" t="s">
        <v>49</v>
      </c>
      <c r="F1618" s="51" t="s">
        <v>57</v>
      </c>
      <c r="G1618" s="51">
        <v>157</v>
      </c>
      <c r="H1618" s="51" t="str">
        <f>VLOOKUP(F1618,'[1]Данные план (Задание 3)'!$I$5:$J$1297,2,FALSE)</f>
        <v>Россия</v>
      </c>
    </row>
    <row r="1619" spans="1:8" x14ac:dyDescent="0.3">
      <c r="A1619" s="99" t="s">
        <v>19</v>
      </c>
      <c r="B1619" s="117">
        <v>44287</v>
      </c>
      <c r="C1619" s="97">
        <v>44311</v>
      </c>
      <c r="D1619" s="58" t="s">
        <v>48</v>
      </c>
      <c r="E1619" s="58" t="s">
        <v>70</v>
      </c>
      <c r="F1619" s="51" t="s">
        <v>71</v>
      </c>
      <c r="G1619" s="51">
        <v>178</v>
      </c>
      <c r="H1619" s="51" t="str">
        <f>VLOOKUP(F1619,'[1]Данные план (Задание 3)'!$I$5:$J$1297,2,FALSE)</f>
        <v>Франция</v>
      </c>
    </row>
    <row r="1620" spans="1:8" x14ac:dyDescent="0.3">
      <c r="A1620" s="99" t="s">
        <v>19</v>
      </c>
      <c r="B1620" s="117">
        <v>44287</v>
      </c>
      <c r="C1620" s="97">
        <v>44311</v>
      </c>
      <c r="D1620" s="58" t="s">
        <v>48</v>
      </c>
      <c r="E1620" s="58" t="s">
        <v>80</v>
      </c>
      <c r="F1620" s="51" t="s">
        <v>94</v>
      </c>
      <c r="G1620" s="51">
        <v>82</v>
      </c>
      <c r="H1620" s="51" t="str">
        <f>VLOOKUP(F1620,'[1]Данные план (Задание 3)'!$I$5:$J$1297,2,FALSE)</f>
        <v>США</v>
      </c>
    </row>
    <row r="1621" spans="1:8" x14ac:dyDescent="0.3">
      <c r="A1621" s="99" t="s">
        <v>19</v>
      </c>
      <c r="B1621" s="117">
        <v>44287</v>
      </c>
      <c r="C1621" s="97">
        <v>44311</v>
      </c>
      <c r="D1621" s="58" t="s">
        <v>107</v>
      </c>
      <c r="E1621" s="58" t="s">
        <v>49</v>
      </c>
      <c r="F1621" s="51" t="s">
        <v>68</v>
      </c>
      <c r="G1621" s="51">
        <v>76</v>
      </c>
      <c r="H1621" s="51" t="str">
        <f>VLOOKUP(F1621,'[1]Данные план (Задание 3)'!$I$5:$J$1297,2,FALSE)</f>
        <v>Украина</v>
      </c>
    </row>
    <row r="1622" spans="1:8" x14ac:dyDescent="0.3">
      <c r="A1622" s="99" t="s">
        <v>19</v>
      </c>
      <c r="B1622" s="117">
        <v>44287</v>
      </c>
      <c r="C1622" s="97">
        <v>44311</v>
      </c>
      <c r="D1622" s="58" t="s">
        <v>107</v>
      </c>
      <c r="E1622" s="58" t="s">
        <v>80</v>
      </c>
      <c r="F1622" s="51" t="s">
        <v>81</v>
      </c>
      <c r="G1622" s="51">
        <v>184</v>
      </c>
      <c r="H1622" s="51" t="str">
        <f>VLOOKUP(F1622,'[1]Данные план (Задание 3)'!$I$5:$J$1297,2,FALSE)</f>
        <v>Шотландия</v>
      </c>
    </row>
    <row r="1623" spans="1:8" x14ac:dyDescent="0.3">
      <c r="A1623" s="99" t="s">
        <v>19</v>
      </c>
      <c r="B1623" s="117">
        <v>44287</v>
      </c>
      <c r="C1623" s="97">
        <v>44311</v>
      </c>
      <c r="D1623" s="58" t="s">
        <v>48</v>
      </c>
      <c r="E1623" s="58" t="s">
        <v>70</v>
      </c>
      <c r="F1623" s="51" t="s">
        <v>78</v>
      </c>
      <c r="G1623" s="51">
        <v>21</v>
      </c>
      <c r="H1623" s="51" t="str">
        <f>VLOOKUP(F1623,'[1]Данные план (Задание 3)'!$I$5:$J$1297,2,FALSE)</f>
        <v>Россия</v>
      </c>
    </row>
    <row r="1624" spans="1:8" x14ac:dyDescent="0.3">
      <c r="A1624" s="99" t="s">
        <v>19</v>
      </c>
      <c r="B1624" s="117">
        <v>44287</v>
      </c>
      <c r="C1624" s="97">
        <v>44312</v>
      </c>
      <c r="D1624" s="58" t="s">
        <v>108</v>
      </c>
      <c r="E1624" s="58" t="s">
        <v>95</v>
      </c>
      <c r="F1624" s="51" t="s">
        <v>103</v>
      </c>
      <c r="G1624" s="51">
        <v>135</v>
      </c>
      <c r="H1624" s="51" t="str">
        <f>VLOOKUP(F1624,'[1]Данные план (Задание 3)'!$I$5:$J$1297,2,FALSE)</f>
        <v>Италия</v>
      </c>
    </row>
    <row r="1625" spans="1:8" x14ac:dyDescent="0.3">
      <c r="A1625" s="99" t="s">
        <v>19</v>
      </c>
      <c r="B1625" s="117">
        <v>44287</v>
      </c>
      <c r="C1625" s="97">
        <v>44312</v>
      </c>
      <c r="D1625" s="58" t="s">
        <v>107</v>
      </c>
      <c r="E1625" s="58" t="s">
        <v>80</v>
      </c>
      <c r="F1625" s="51" t="s">
        <v>86</v>
      </c>
      <c r="G1625" s="51">
        <v>37</v>
      </c>
      <c r="H1625" s="51" t="str">
        <f>VLOOKUP(F1625,'[1]Данные план (Задание 3)'!$I$5:$J$1297,2,FALSE)</f>
        <v>Ирландия</v>
      </c>
    </row>
    <row r="1626" spans="1:8" x14ac:dyDescent="0.3">
      <c r="A1626" s="99" t="s">
        <v>19</v>
      </c>
      <c r="B1626" s="117">
        <v>44287</v>
      </c>
      <c r="C1626" s="97">
        <v>44312</v>
      </c>
      <c r="D1626" s="58" t="s">
        <v>48</v>
      </c>
      <c r="E1626" s="58" t="s">
        <v>95</v>
      </c>
      <c r="F1626" s="51" t="s">
        <v>105</v>
      </c>
      <c r="G1626" s="51">
        <v>50</v>
      </c>
      <c r="H1626" s="51" t="str">
        <f>VLOOKUP(F1626,'[1]Данные план (Задание 3)'!$I$5:$J$1297,2,FALSE)</f>
        <v>Италия</v>
      </c>
    </row>
    <row r="1627" spans="1:8" x14ac:dyDescent="0.3">
      <c r="A1627" s="99" t="s">
        <v>19</v>
      </c>
      <c r="B1627" s="117">
        <v>44287</v>
      </c>
      <c r="C1627" s="97">
        <v>44312</v>
      </c>
      <c r="D1627" s="58" t="s">
        <v>110</v>
      </c>
      <c r="E1627" s="58" t="s">
        <v>95</v>
      </c>
      <c r="F1627" s="51" t="s">
        <v>98</v>
      </c>
      <c r="G1627" s="51">
        <v>170</v>
      </c>
      <c r="H1627" s="51" t="str">
        <f>VLOOKUP(F1627,'[1]Данные план (Задание 3)'!$I$5:$J$1297,2,FALSE)</f>
        <v>Голландия</v>
      </c>
    </row>
    <row r="1628" spans="1:8" x14ac:dyDescent="0.3">
      <c r="A1628" s="99" t="s">
        <v>19</v>
      </c>
      <c r="B1628" s="117">
        <v>44287</v>
      </c>
      <c r="C1628" s="97">
        <v>44312</v>
      </c>
      <c r="D1628" s="58" t="s">
        <v>48</v>
      </c>
      <c r="E1628" s="58" t="s">
        <v>95</v>
      </c>
      <c r="F1628" s="51" t="s">
        <v>99</v>
      </c>
      <c r="G1628" s="51">
        <v>5</v>
      </c>
      <c r="H1628" s="51" t="str">
        <f>VLOOKUP(F1628,'[1]Данные план (Задание 3)'!$I$5:$J$1297,2,FALSE)</f>
        <v>Голландия</v>
      </c>
    </row>
    <row r="1629" spans="1:8" x14ac:dyDescent="0.3">
      <c r="A1629" s="99" t="s">
        <v>19</v>
      </c>
      <c r="B1629" s="117">
        <v>44287</v>
      </c>
      <c r="C1629" s="97">
        <v>44312</v>
      </c>
      <c r="D1629" s="58" t="s">
        <v>110</v>
      </c>
      <c r="E1629" s="58" t="s">
        <v>80</v>
      </c>
      <c r="F1629" s="51" t="s">
        <v>88</v>
      </c>
      <c r="G1629" s="51">
        <v>76</v>
      </c>
      <c r="H1629" s="51" t="str">
        <f>VLOOKUP(F1629,'[1]Данные план (Задание 3)'!$I$5:$J$1297,2,FALSE)</f>
        <v>Ирландия</v>
      </c>
    </row>
    <row r="1630" spans="1:8" x14ac:dyDescent="0.3">
      <c r="A1630" s="99" t="s">
        <v>19</v>
      </c>
      <c r="B1630" s="117">
        <v>44287</v>
      </c>
      <c r="C1630" s="97">
        <v>44312</v>
      </c>
      <c r="D1630" s="58" t="s">
        <v>110</v>
      </c>
      <c r="E1630" s="58" t="s">
        <v>49</v>
      </c>
      <c r="F1630" s="51" t="s">
        <v>61</v>
      </c>
      <c r="G1630" s="51">
        <v>67</v>
      </c>
      <c r="H1630" s="51" t="str">
        <f>VLOOKUP(F1630,'[1]Данные план (Задание 3)'!$I$5:$J$1297,2,FALSE)</f>
        <v>Россия</v>
      </c>
    </row>
    <row r="1631" spans="1:8" x14ac:dyDescent="0.3">
      <c r="A1631" s="99" t="s">
        <v>19</v>
      </c>
      <c r="B1631" s="117">
        <v>44287</v>
      </c>
      <c r="C1631" s="97">
        <v>44312</v>
      </c>
      <c r="D1631" s="58" t="s">
        <v>107</v>
      </c>
      <c r="E1631" s="58" t="s">
        <v>95</v>
      </c>
      <c r="F1631" s="51" t="s">
        <v>98</v>
      </c>
      <c r="G1631" s="51">
        <v>81</v>
      </c>
      <c r="H1631" s="51" t="str">
        <f>VLOOKUP(F1631,'[1]Данные план (Задание 3)'!$I$5:$J$1297,2,FALSE)</f>
        <v>Голландия</v>
      </c>
    </row>
    <row r="1632" spans="1:8" x14ac:dyDescent="0.3">
      <c r="A1632" s="99" t="s">
        <v>19</v>
      </c>
      <c r="B1632" s="117">
        <v>44287</v>
      </c>
      <c r="C1632" s="97">
        <v>44313</v>
      </c>
      <c r="D1632" s="58" t="s">
        <v>107</v>
      </c>
      <c r="E1632" s="58" t="s">
        <v>80</v>
      </c>
      <c r="F1632" s="51" t="s">
        <v>94</v>
      </c>
      <c r="G1632" s="51">
        <v>145</v>
      </c>
      <c r="H1632" s="51" t="str">
        <f>VLOOKUP(F1632,'[1]Данные план (Задание 3)'!$I$5:$J$1297,2,FALSE)</f>
        <v>США</v>
      </c>
    </row>
    <row r="1633" spans="1:8" x14ac:dyDescent="0.3">
      <c r="A1633" s="99" t="s">
        <v>19</v>
      </c>
      <c r="B1633" s="117">
        <v>44287</v>
      </c>
      <c r="C1633" s="97">
        <v>44313</v>
      </c>
      <c r="D1633" s="58" t="s">
        <v>48</v>
      </c>
      <c r="E1633" s="58" t="s">
        <v>95</v>
      </c>
      <c r="F1633" s="51" t="s">
        <v>102</v>
      </c>
      <c r="G1633" s="51">
        <v>189</v>
      </c>
      <c r="H1633" s="51" t="str">
        <f>VLOOKUP(F1633,'[1]Данные план (Задание 3)'!$I$5:$J$1297,2,FALSE)</f>
        <v>Великобритания</v>
      </c>
    </row>
    <row r="1634" spans="1:8" x14ac:dyDescent="0.3">
      <c r="A1634" s="99" t="s">
        <v>19</v>
      </c>
      <c r="B1634" s="117">
        <v>44287</v>
      </c>
      <c r="C1634" s="97">
        <v>44313</v>
      </c>
      <c r="D1634" s="58" t="s">
        <v>107</v>
      </c>
      <c r="E1634" s="58" t="s">
        <v>49</v>
      </c>
      <c r="F1634" s="51" t="s">
        <v>64</v>
      </c>
      <c r="G1634" s="51">
        <v>139</v>
      </c>
      <c r="H1634" s="51" t="str">
        <f>VLOOKUP(F1634,'[1]Данные план (Задание 3)'!$I$5:$J$1297,2,FALSE)</f>
        <v>Украина</v>
      </c>
    </row>
    <row r="1635" spans="1:8" x14ac:dyDescent="0.3">
      <c r="A1635" s="99" t="s">
        <v>19</v>
      </c>
      <c r="B1635" s="117">
        <v>44287</v>
      </c>
      <c r="C1635" s="97">
        <v>44313</v>
      </c>
      <c r="D1635" s="58" t="s">
        <v>48</v>
      </c>
      <c r="E1635" s="58" t="s">
        <v>70</v>
      </c>
      <c r="F1635" s="51" t="s">
        <v>71</v>
      </c>
      <c r="G1635" s="51">
        <v>25</v>
      </c>
      <c r="H1635" s="51" t="str">
        <f>VLOOKUP(F1635,'[1]Данные план (Задание 3)'!$I$5:$J$1297,2,FALSE)</f>
        <v>Франция</v>
      </c>
    </row>
    <row r="1636" spans="1:8" x14ac:dyDescent="0.3">
      <c r="A1636" s="99" t="s">
        <v>19</v>
      </c>
      <c r="B1636" s="117">
        <v>44287</v>
      </c>
      <c r="C1636" s="97">
        <v>44313</v>
      </c>
      <c r="D1636" s="58" t="s">
        <v>48</v>
      </c>
      <c r="E1636" s="58" t="s">
        <v>95</v>
      </c>
      <c r="F1636" s="51" t="s">
        <v>103</v>
      </c>
      <c r="G1636" s="51">
        <v>95</v>
      </c>
      <c r="H1636" s="51" t="str">
        <f>VLOOKUP(F1636,'[1]Данные план (Задание 3)'!$I$5:$J$1297,2,FALSE)</f>
        <v>Италия</v>
      </c>
    </row>
    <row r="1637" spans="1:8" x14ac:dyDescent="0.3">
      <c r="A1637" s="99" t="s">
        <v>19</v>
      </c>
      <c r="B1637" s="117">
        <v>44287</v>
      </c>
      <c r="C1637" s="97">
        <v>44313</v>
      </c>
      <c r="D1637" s="58" t="s">
        <v>110</v>
      </c>
      <c r="E1637" s="58" t="s">
        <v>70</v>
      </c>
      <c r="F1637" s="51" t="s">
        <v>74</v>
      </c>
      <c r="G1637" s="51">
        <v>189</v>
      </c>
      <c r="H1637" s="51" t="str">
        <f>VLOOKUP(F1637,'[1]Данные план (Задание 3)'!$I$5:$J$1297,2,FALSE)</f>
        <v>Франция</v>
      </c>
    </row>
    <row r="1638" spans="1:8" x14ac:dyDescent="0.3">
      <c r="A1638" s="99" t="s">
        <v>19</v>
      </c>
      <c r="B1638" s="117">
        <v>44287</v>
      </c>
      <c r="C1638" s="97">
        <v>44313</v>
      </c>
      <c r="D1638" s="58" t="s">
        <v>107</v>
      </c>
      <c r="E1638" s="58" t="s">
        <v>49</v>
      </c>
      <c r="F1638" s="51" t="s">
        <v>68</v>
      </c>
      <c r="G1638" s="51">
        <v>139</v>
      </c>
      <c r="H1638" s="51" t="str">
        <f>VLOOKUP(F1638,'[1]Данные план (Задание 3)'!$I$5:$J$1297,2,FALSE)</f>
        <v>Украина</v>
      </c>
    </row>
    <row r="1639" spans="1:8" x14ac:dyDescent="0.3">
      <c r="A1639" s="99" t="s">
        <v>19</v>
      </c>
      <c r="B1639" s="117">
        <v>44287</v>
      </c>
      <c r="C1639" s="97">
        <v>44313</v>
      </c>
      <c r="D1639" s="58" t="s">
        <v>110</v>
      </c>
      <c r="E1639" s="58" t="s">
        <v>70</v>
      </c>
      <c r="F1639" s="51" t="s">
        <v>56</v>
      </c>
      <c r="G1639" s="51">
        <v>77</v>
      </c>
      <c r="H1639" s="51" t="str">
        <f>VLOOKUP(F1639,'[1]Данные план (Задание 3)'!$I$5:$J$1297,2,FALSE)</f>
        <v>Армения</v>
      </c>
    </row>
    <row r="1640" spans="1:8" x14ac:dyDescent="0.3">
      <c r="A1640" s="99" t="s">
        <v>19</v>
      </c>
      <c r="B1640" s="117">
        <v>44287</v>
      </c>
      <c r="C1640" s="97">
        <v>44313</v>
      </c>
      <c r="D1640" s="58" t="s">
        <v>48</v>
      </c>
      <c r="E1640" s="58" t="s">
        <v>49</v>
      </c>
      <c r="F1640" s="51" t="s">
        <v>66</v>
      </c>
      <c r="G1640" s="51">
        <v>32</v>
      </c>
      <c r="H1640" s="51" t="str">
        <f>VLOOKUP(F1640,'[1]Данные план (Задание 3)'!$I$5:$J$1297,2,FALSE)</f>
        <v>Украина</v>
      </c>
    </row>
    <row r="1641" spans="1:8" x14ac:dyDescent="0.3">
      <c r="A1641" s="99" t="s">
        <v>19</v>
      </c>
      <c r="B1641" s="117">
        <v>44287</v>
      </c>
      <c r="C1641" s="97">
        <v>44313</v>
      </c>
      <c r="D1641" s="58" t="s">
        <v>108</v>
      </c>
      <c r="E1641" s="58" t="s">
        <v>95</v>
      </c>
      <c r="F1641" s="51" t="s">
        <v>103</v>
      </c>
      <c r="G1641" s="51">
        <v>170</v>
      </c>
      <c r="H1641" s="51" t="str">
        <f>VLOOKUP(F1641,'[1]Данные план (Задание 3)'!$I$5:$J$1297,2,FALSE)</f>
        <v>Италия</v>
      </c>
    </row>
    <row r="1642" spans="1:8" x14ac:dyDescent="0.3">
      <c r="A1642" s="99" t="s">
        <v>19</v>
      </c>
      <c r="B1642" s="117">
        <v>44287</v>
      </c>
      <c r="C1642" s="97">
        <v>44313</v>
      </c>
      <c r="D1642" s="58" t="s">
        <v>107</v>
      </c>
      <c r="E1642" s="58" t="s">
        <v>70</v>
      </c>
      <c r="F1642" s="51" t="s">
        <v>77</v>
      </c>
      <c r="G1642" s="51">
        <v>92</v>
      </c>
      <c r="H1642" s="51" t="str">
        <f>VLOOKUP(F1642,'[1]Данные план (Задание 3)'!$I$5:$J$1297,2,FALSE)</f>
        <v>Россия</v>
      </c>
    </row>
    <row r="1643" spans="1:8" x14ac:dyDescent="0.3">
      <c r="A1643" s="99" t="s">
        <v>19</v>
      </c>
      <c r="B1643" s="117">
        <v>44287</v>
      </c>
      <c r="C1643" s="97">
        <v>44313</v>
      </c>
      <c r="D1643" s="58" t="s">
        <v>108</v>
      </c>
      <c r="E1643" s="58" t="s">
        <v>49</v>
      </c>
      <c r="F1643" s="51" t="s">
        <v>57</v>
      </c>
      <c r="G1643" s="51">
        <v>155</v>
      </c>
      <c r="H1643" s="51" t="str">
        <f>VLOOKUP(F1643,'[1]Данные план (Задание 3)'!$I$5:$J$1297,2,FALSE)</f>
        <v>Россия</v>
      </c>
    </row>
    <row r="1644" spans="1:8" x14ac:dyDescent="0.3">
      <c r="A1644" s="99" t="s">
        <v>19</v>
      </c>
      <c r="B1644" s="117">
        <v>44287</v>
      </c>
      <c r="C1644" s="97">
        <v>44313</v>
      </c>
      <c r="D1644" s="58" t="s">
        <v>107</v>
      </c>
      <c r="E1644" s="58" t="s">
        <v>80</v>
      </c>
      <c r="F1644" s="51" t="s">
        <v>90</v>
      </c>
      <c r="G1644" s="51">
        <v>187</v>
      </c>
      <c r="H1644" s="51" t="str">
        <f>VLOOKUP(F1644,'[1]Данные план (Задание 3)'!$I$5:$J$1297,2,FALSE)</f>
        <v>США</v>
      </c>
    </row>
    <row r="1645" spans="1:8" x14ac:dyDescent="0.3">
      <c r="A1645" s="99" t="s">
        <v>19</v>
      </c>
      <c r="B1645" s="117">
        <v>44287</v>
      </c>
      <c r="C1645" s="97">
        <v>44313</v>
      </c>
      <c r="D1645" s="58" t="s">
        <v>108</v>
      </c>
      <c r="E1645" s="58" t="s">
        <v>95</v>
      </c>
      <c r="F1645" s="51" t="s">
        <v>106</v>
      </c>
      <c r="G1645" s="51">
        <v>55</v>
      </c>
      <c r="H1645" s="51" t="str">
        <f>VLOOKUP(F1645,'[1]Данные план (Задание 3)'!$I$5:$J$1297,2,FALSE)</f>
        <v>Италия</v>
      </c>
    </row>
    <row r="1646" spans="1:8" x14ac:dyDescent="0.3">
      <c r="A1646" s="99" t="s">
        <v>19</v>
      </c>
      <c r="B1646" s="117">
        <v>44287</v>
      </c>
      <c r="C1646" s="97">
        <v>44313</v>
      </c>
      <c r="D1646" s="58" t="s">
        <v>110</v>
      </c>
      <c r="E1646" s="58" t="s">
        <v>95</v>
      </c>
      <c r="F1646" s="51" t="s">
        <v>97</v>
      </c>
      <c r="G1646" s="51">
        <v>100</v>
      </c>
      <c r="H1646" s="51" t="str">
        <f>VLOOKUP(F1646,'[1]Данные план (Задание 3)'!$I$5:$J$1297,2,FALSE)</f>
        <v>Голландия</v>
      </c>
    </row>
    <row r="1647" spans="1:8" x14ac:dyDescent="0.3">
      <c r="A1647" s="99" t="s">
        <v>19</v>
      </c>
      <c r="B1647" s="117">
        <v>44287</v>
      </c>
      <c r="C1647" s="97">
        <v>44313</v>
      </c>
      <c r="D1647" s="58" t="s">
        <v>110</v>
      </c>
      <c r="E1647" s="58" t="s">
        <v>70</v>
      </c>
      <c r="F1647" s="51" t="s">
        <v>54</v>
      </c>
      <c r="G1647" s="51">
        <v>51</v>
      </c>
      <c r="H1647" s="51" t="str">
        <f>VLOOKUP(F1647,'[1]Данные план (Задание 3)'!$I$5:$J$1297,2,FALSE)</f>
        <v>Армения</v>
      </c>
    </row>
    <row r="1648" spans="1:8" x14ac:dyDescent="0.3">
      <c r="A1648" s="99" t="s">
        <v>19</v>
      </c>
      <c r="B1648" s="117">
        <v>44287</v>
      </c>
      <c r="C1648" s="97">
        <v>44313</v>
      </c>
      <c r="D1648" s="58" t="s">
        <v>107</v>
      </c>
      <c r="E1648" s="58" t="s">
        <v>49</v>
      </c>
      <c r="F1648" s="51" t="s">
        <v>59</v>
      </c>
      <c r="G1648" s="51">
        <v>81</v>
      </c>
      <c r="H1648" s="51" t="str">
        <f>VLOOKUP(F1648,'[1]Данные план (Задание 3)'!$I$5:$J$1297,2,FALSE)</f>
        <v>Россия</v>
      </c>
    </row>
    <row r="1649" spans="1:8" x14ac:dyDescent="0.3">
      <c r="A1649" s="99" t="s">
        <v>19</v>
      </c>
      <c r="B1649" s="117">
        <v>44287</v>
      </c>
      <c r="C1649" s="97">
        <v>44313</v>
      </c>
      <c r="D1649" s="58" t="s">
        <v>108</v>
      </c>
      <c r="E1649" s="58" t="s">
        <v>95</v>
      </c>
      <c r="F1649" s="51" t="s">
        <v>104</v>
      </c>
      <c r="G1649" s="51">
        <v>73</v>
      </c>
      <c r="H1649" s="51" t="str">
        <f>VLOOKUP(F1649,'[1]Данные план (Задание 3)'!$I$5:$J$1297,2,FALSE)</f>
        <v>Италия</v>
      </c>
    </row>
    <row r="1650" spans="1:8" x14ac:dyDescent="0.3">
      <c r="A1650" s="99" t="s">
        <v>19</v>
      </c>
      <c r="B1650" s="117">
        <v>44287</v>
      </c>
      <c r="C1650" s="97">
        <v>44314</v>
      </c>
      <c r="D1650" s="58" t="s">
        <v>107</v>
      </c>
      <c r="E1650" s="58" t="s">
        <v>49</v>
      </c>
      <c r="F1650" s="51" t="s">
        <v>59</v>
      </c>
      <c r="G1650" s="51">
        <v>16</v>
      </c>
      <c r="H1650" s="51" t="str">
        <f>VLOOKUP(F1650,'[1]Данные план (Задание 3)'!$I$5:$J$1297,2,FALSE)</f>
        <v>Россия</v>
      </c>
    </row>
    <row r="1651" spans="1:8" x14ac:dyDescent="0.3">
      <c r="A1651" s="99" t="s">
        <v>19</v>
      </c>
      <c r="B1651" s="117">
        <v>44287</v>
      </c>
      <c r="C1651" s="97">
        <v>44314</v>
      </c>
      <c r="D1651" s="58" t="s">
        <v>110</v>
      </c>
      <c r="E1651" s="58" t="s">
        <v>95</v>
      </c>
      <c r="F1651" s="51" t="s">
        <v>100</v>
      </c>
      <c r="G1651" s="51">
        <v>159</v>
      </c>
      <c r="H1651" s="51" t="str">
        <f>VLOOKUP(F1651,'[1]Данные план (Задание 3)'!$I$5:$J$1297,2,FALSE)</f>
        <v>Голландия</v>
      </c>
    </row>
    <row r="1652" spans="1:8" x14ac:dyDescent="0.3">
      <c r="A1652" s="99" t="s">
        <v>19</v>
      </c>
      <c r="B1652" s="117">
        <v>44287</v>
      </c>
      <c r="C1652" s="97">
        <v>44314</v>
      </c>
      <c r="D1652" s="58" t="s">
        <v>107</v>
      </c>
      <c r="E1652" s="58" t="s">
        <v>80</v>
      </c>
      <c r="F1652" s="51" t="s">
        <v>82</v>
      </c>
      <c r="G1652" s="51">
        <v>197</v>
      </c>
      <c r="H1652" s="51" t="str">
        <f>VLOOKUP(F1652,'[1]Данные план (Задание 3)'!$I$5:$J$1297,2,FALSE)</f>
        <v>Шотландия</v>
      </c>
    </row>
    <row r="1653" spans="1:8" x14ac:dyDescent="0.3">
      <c r="A1653" s="99" t="s">
        <v>19</v>
      </c>
      <c r="B1653" s="117">
        <v>44287</v>
      </c>
      <c r="C1653" s="97">
        <v>44314</v>
      </c>
      <c r="D1653" s="58" t="s">
        <v>110</v>
      </c>
      <c r="E1653" s="58" t="s">
        <v>49</v>
      </c>
      <c r="F1653" s="51" t="s">
        <v>57</v>
      </c>
      <c r="G1653" s="51">
        <v>120</v>
      </c>
      <c r="H1653" s="51" t="str">
        <f>VLOOKUP(F1653,'[1]Данные план (Задание 3)'!$I$5:$J$1297,2,FALSE)</f>
        <v>Россия</v>
      </c>
    </row>
    <row r="1654" spans="1:8" x14ac:dyDescent="0.3">
      <c r="A1654" s="99" t="s">
        <v>19</v>
      </c>
      <c r="B1654" s="117">
        <v>44287</v>
      </c>
      <c r="C1654" s="97">
        <v>44314</v>
      </c>
      <c r="D1654" s="58" t="s">
        <v>110</v>
      </c>
      <c r="E1654" s="58" t="s">
        <v>49</v>
      </c>
      <c r="F1654" s="51" t="s">
        <v>153</v>
      </c>
      <c r="G1654" s="51">
        <v>112</v>
      </c>
      <c r="H1654" s="51" t="str">
        <f>VLOOKUP(F1654,'[1]Данные план (Задание 3)'!$I$5:$J$1297,2,FALSE)</f>
        <v>Швеция</v>
      </c>
    </row>
    <row r="1655" spans="1:8" x14ac:dyDescent="0.3">
      <c r="A1655" s="99" t="s">
        <v>19</v>
      </c>
      <c r="B1655" s="117">
        <v>44287</v>
      </c>
      <c r="C1655" s="97">
        <v>44314</v>
      </c>
      <c r="D1655" s="58" t="s">
        <v>108</v>
      </c>
      <c r="E1655" s="58" t="s">
        <v>95</v>
      </c>
      <c r="F1655" s="51" t="s">
        <v>102</v>
      </c>
      <c r="G1655" s="51">
        <v>47</v>
      </c>
      <c r="H1655" s="51" t="str">
        <f>VLOOKUP(F1655,'[1]Данные план (Задание 3)'!$I$5:$J$1297,2,FALSE)</f>
        <v>Великобритания</v>
      </c>
    </row>
    <row r="1656" spans="1:8" x14ac:dyDescent="0.3">
      <c r="A1656" s="99" t="s">
        <v>19</v>
      </c>
      <c r="B1656" s="117">
        <v>44287</v>
      </c>
      <c r="C1656" s="97">
        <v>44314</v>
      </c>
      <c r="D1656" s="58" t="s">
        <v>48</v>
      </c>
      <c r="E1656" s="58" t="s">
        <v>95</v>
      </c>
      <c r="F1656" s="51" t="s">
        <v>105</v>
      </c>
      <c r="G1656" s="51">
        <v>26</v>
      </c>
      <c r="H1656" s="51" t="str">
        <f>VLOOKUP(F1656,'[1]Данные план (Задание 3)'!$I$5:$J$1297,2,FALSE)</f>
        <v>Италия</v>
      </c>
    </row>
    <row r="1657" spans="1:8" x14ac:dyDescent="0.3">
      <c r="A1657" s="99" t="s">
        <v>19</v>
      </c>
      <c r="B1657" s="117">
        <v>44287</v>
      </c>
      <c r="C1657" s="97">
        <v>44314</v>
      </c>
      <c r="D1657" s="58" t="s">
        <v>110</v>
      </c>
      <c r="E1657" s="58" t="s">
        <v>95</v>
      </c>
      <c r="F1657" s="51" t="s">
        <v>104</v>
      </c>
      <c r="G1657" s="51">
        <v>83</v>
      </c>
      <c r="H1657" s="51" t="str">
        <f>VLOOKUP(F1657,'[1]Данные план (Задание 3)'!$I$5:$J$1297,2,FALSE)</f>
        <v>Италия</v>
      </c>
    </row>
    <row r="1658" spans="1:8" x14ac:dyDescent="0.3">
      <c r="A1658" s="99" t="s">
        <v>19</v>
      </c>
      <c r="B1658" s="117">
        <v>44287</v>
      </c>
      <c r="C1658" s="97">
        <v>44314</v>
      </c>
      <c r="D1658" s="58" t="s">
        <v>108</v>
      </c>
      <c r="E1658" s="58" t="s">
        <v>49</v>
      </c>
      <c r="F1658" s="51" t="s">
        <v>68</v>
      </c>
      <c r="G1658" s="51">
        <v>101</v>
      </c>
      <c r="H1658" s="51" t="str">
        <f>VLOOKUP(F1658,'[1]Данные план (Задание 3)'!$I$5:$J$1297,2,FALSE)</f>
        <v>Украина</v>
      </c>
    </row>
    <row r="1659" spans="1:8" x14ac:dyDescent="0.3">
      <c r="A1659" s="99" t="s">
        <v>19</v>
      </c>
      <c r="B1659" s="117">
        <v>44287</v>
      </c>
      <c r="C1659" s="97">
        <v>44314</v>
      </c>
      <c r="D1659" s="58" t="s">
        <v>48</v>
      </c>
      <c r="E1659" s="58" t="s">
        <v>80</v>
      </c>
      <c r="F1659" s="51" t="s">
        <v>87</v>
      </c>
      <c r="G1659" s="51">
        <v>85</v>
      </c>
      <c r="H1659" s="51" t="str">
        <f>VLOOKUP(F1659,'[1]Данные план (Задание 3)'!$I$5:$J$1297,2,FALSE)</f>
        <v>Ирландия</v>
      </c>
    </row>
    <row r="1660" spans="1:8" x14ac:dyDescent="0.3">
      <c r="A1660" s="99" t="s">
        <v>19</v>
      </c>
      <c r="B1660" s="117">
        <v>44287</v>
      </c>
      <c r="C1660" s="97">
        <v>44314</v>
      </c>
      <c r="D1660" s="58" t="s">
        <v>108</v>
      </c>
      <c r="E1660" s="58" t="s">
        <v>49</v>
      </c>
      <c r="F1660" s="51" t="s">
        <v>153</v>
      </c>
      <c r="G1660" s="51">
        <v>148</v>
      </c>
      <c r="H1660" s="51" t="str">
        <f>VLOOKUP(F1660,'[1]Данные план (Задание 3)'!$I$5:$J$1297,2,FALSE)</f>
        <v>Швеция</v>
      </c>
    </row>
    <row r="1661" spans="1:8" x14ac:dyDescent="0.3">
      <c r="A1661" s="99" t="s">
        <v>19</v>
      </c>
      <c r="B1661" s="117">
        <v>44287</v>
      </c>
      <c r="C1661" s="97">
        <v>44314</v>
      </c>
      <c r="D1661" s="58" t="s">
        <v>48</v>
      </c>
      <c r="E1661" s="58" t="s">
        <v>49</v>
      </c>
      <c r="F1661" s="51" t="s">
        <v>57</v>
      </c>
      <c r="G1661" s="51">
        <v>43</v>
      </c>
      <c r="H1661" s="51" t="str">
        <f>VLOOKUP(F1661,'[1]Данные план (Задание 3)'!$I$5:$J$1297,2,FALSE)</f>
        <v>Россия</v>
      </c>
    </row>
    <row r="1662" spans="1:8" x14ac:dyDescent="0.3">
      <c r="A1662" s="99" t="s">
        <v>19</v>
      </c>
      <c r="B1662" s="117">
        <v>44287</v>
      </c>
      <c r="C1662" s="97">
        <v>44314</v>
      </c>
      <c r="D1662" s="58" t="s">
        <v>110</v>
      </c>
      <c r="E1662" s="58" t="s">
        <v>49</v>
      </c>
      <c r="F1662" s="51" t="s">
        <v>50</v>
      </c>
      <c r="G1662" s="51">
        <v>42</v>
      </c>
      <c r="H1662" s="51" t="str">
        <f>VLOOKUP(F1662,'[1]Данные план (Задание 3)'!$I$5:$J$1297,2,FALSE)</f>
        <v>Россия</v>
      </c>
    </row>
    <row r="1663" spans="1:8" x14ac:dyDescent="0.3">
      <c r="A1663" s="99" t="s">
        <v>19</v>
      </c>
      <c r="B1663" s="117">
        <v>44287</v>
      </c>
      <c r="C1663" s="97">
        <v>44314</v>
      </c>
      <c r="D1663" s="58" t="s">
        <v>110</v>
      </c>
      <c r="E1663" s="58" t="s">
        <v>80</v>
      </c>
      <c r="F1663" s="51" t="s">
        <v>92</v>
      </c>
      <c r="G1663" s="51">
        <v>155</v>
      </c>
      <c r="H1663" s="51" t="str">
        <f>VLOOKUP(F1663,'[1]Данные план (Задание 3)'!$I$5:$J$1297,2,FALSE)</f>
        <v>США</v>
      </c>
    </row>
    <row r="1664" spans="1:8" x14ac:dyDescent="0.3">
      <c r="A1664" s="99" t="s">
        <v>19</v>
      </c>
      <c r="B1664" s="117">
        <v>44287</v>
      </c>
      <c r="C1664" s="97">
        <v>44314</v>
      </c>
      <c r="D1664" s="58" t="s">
        <v>108</v>
      </c>
      <c r="E1664" s="58" t="s">
        <v>95</v>
      </c>
      <c r="F1664" s="51" t="s">
        <v>101</v>
      </c>
      <c r="G1664" s="51">
        <v>161</v>
      </c>
      <c r="H1664" s="51" t="str">
        <f>VLOOKUP(F1664,'[1]Данные план (Задание 3)'!$I$5:$J$1297,2,FALSE)</f>
        <v>Великобритания</v>
      </c>
    </row>
    <row r="1665" spans="1:8" x14ac:dyDescent="0.3">
      <c r="A1665" s="99" t="s">
        <v>19</v>
      </c>
      <c r="B1665" s="117">
        <v>44287</v>
      </c>
      <c r="C1665" s="97">
        <v>44314</v>
      </c>
      <c r="D1665" s="58" t="s">
        <v>110</v>
      </c>
      <c r="E1665" s="58" t="s">
        <v>49</v>
      </c>
      <c r="F1665" s="51" t="s">
        <v>69</v>
      </c>
      <c r="G1665" s="51">
        <v>48</v>
      </c>
      <c r="H1665" s="51" t="str">
        <f>VLOOKUP(F1665,'[1]Данные план (Задание 3)'!$I$5:$J$1297,2,FALSE)</f>
        <v>Украина</v>
      </c>
    </row>
    <row r="1666" spans="1:8" x14ac:dyDescent="0.3">
      <c r="A1666" s="99" t="s">
        <v>19</v>
      </c>
      <c r="B1666" s="117">
        <v>44287</v>
      </c>
      <c r="C1666" s="97">
        <v>44314</v>
      </c>
      <c r="D1666" s="58" t="s">
        <v>110</v>
      </c>
      <c r="E1666" s="58" t="s">
        <v>95</v>
      </c>
      <c r="F1666" s="51" t="s">
        <v>103</v>
      </c>
      <c r="G1666" s="51">
        <v>27</v>
      </c>
      <c r="H1666" s="51" t="str">
        <f>VLOOKUP(F1666,'[1]Данные план (Задание 3)'!$I$5:$J$1297,2,FALSE)</f>
        <v>Италия</v>
      </c>
    </row>
    <row r="1667" spans="1:8" x14ac:dyDescent="0.3">
      <c r="A1667" s="99" t="s">
        <v>19</v>
      </c>
      <c r="B1667" s="117">
        <v>44287</v>
      </c>
      <c r="C1667" s="97">
        <v>44314</v>
      </c>
      <c r="D1667" s="58" t="s">
        <v>107</v>
      </c>
      <c r="E1667" s="58" t="s">
        <v>80</v>
      </c>
      <c r="F1667" s="51" t="s">
        <v>90</v>
      </c>
      <c r="G1667" s="51">
        <v>67</v>
      </c>
      <c r="H1667" s="51" t="str">
        <f>VLOOKUP(F1667,'[1]Данные план (Задание 3)'!$I$5:$J$1297,2,FALSE)</f>
        <v>США</v>
      </c>
    </row>
    <row r="1668" spans="1:8" x14ac:dyDescent="0.3">
      <c r="A1668" s="99" t="s">
        <v>19</v>
      </c>
      <c r="B1668" s="117">
        <v>44287</v>
      </c>
      <c r="C1668" s="97">
        <v>44314</v>
      </c>
      <c r="D1668" s="58" t="s">
        <v>108</v>
      </c>
      <c r="E1668" s="58" t="s">
        <v>49</v>
      </c>
      <c r="F1668" s="51" t="s">
        <v>59</v>
      </c>
      <c r="G1668" s="51">
        <v>155</v>
      </c>
      <c r="H1668" s="51" t="str">
        <f>VLOOKUP(F1668,'[1]Данные план (Задание 3)'!$I$5:$J$1297,2,FALSE)</f>
        <v>Россия</v>
      </c>
    </row>
    <row r="1669" spans="1:8" x14ac:dyDescent="0.3">
      <c r="A1669" s="99" t="s">
        <v>19</v>
      </c>
      <c r="B1669" s="117">
        <v>44287</v>
      </c>
      <c r="C1669" s="97">
        <v>44314</v>
      </c>
      <c r="D1669" s="58" t="s">
        <v>108</v>
      </c>
      <c r="E1669" s="58" t="s">
        <v>49</v>
      </c>
      <c r="F1669" s="51" t="s">
        <v>59</v>
      </c>
      <c r="G1669" s="51">
        <v>19</v>
      </c>
      <c r="H1669" s="51" t="str">
        <f>VLOOKUP(F1669,'[1]Данные план (Задание 3)'!$I$5:$J$1297,2,FALSE)</f>
        <v>Россия</v>
      </c>
    </row>
    <row r="1670" spans="1:8" x14ac:dyDescent="0.3">
      <c r="A1670" s="99" t="s">
        <v>19</v>
      </c>
      <c r="B1670" s="117">
        <v>44287</v>
      </c>
      <c r="C1670" s="97">
        <v>44315</v>
      </c>
      <c r="D1670" s="58" t="s">
        <v>48</v>
      </c>
      <c r="E1670" s="58" t="s">
        <v>80</v>
      </c>
      <c r="F1670" s="51" t="s">
        <v>81</v>
      </c>
      <c r="G1670" s="51">
        <v>158</v>
      </c>
      <c r="H1670" s="51" t="str">
        <f>VLOOKUP(F1670,'[1]Данные план (Задание 3)'!$I$5:$J$1297,2,FALSE)</f>
        <v>Шотландия</v>
      </c>
    </row>
    <row r="1671" spans="1:8" x14ac:dyDescent="0.3">
      <c r="A1671" s="99" t="s">
        <v>19</v>
      </c>
      <c r="B1671" s="117">
        <v>44287</v>
      </c>
      <c r="C1671" s="97">
        <v>44315</v>
      </c>
      <c r="D1671" s="58" t="s">
        <v>108</v>
      </c>
      <c r="E1671" s="58" t="s">
        <v>80</v>
      </c>
      <c r="F1671" s="51" t="s">
        <v>83</v>
      </c>
      <c r="G1671" s="51">
        <v>160</v>
      </c>
      <c r="H1671" s="51" t="str">
        <f>VLOOKUP(F1671,'[1]Данные план (Задание 3)'!$I$5:$J$1297,2,FALSE)</f>
        <v>Шотландия</v>
      </c>
    </row>
    <row r="1672" spans="1:8" x14ac:dyDescent="0.3">
      <c r="A1672" s="99" t="s">
        <v>19</v>
      </c>
      <c r="B1672" s="117">
        <v>44287</v>
      </c>
      <c r="C1672" s="97">
        <v>44315</v>
      </c>
      <c r="D1672" s="58" t="s">
        <v>107</v>
      </c>
      <c r="E1672" s="58" t="s">
        <v>80</v>
      </c>
      <c r="F1672" s="51" t="s">
        <v>81</v>
      </c>
      <c r="G1672" s="51">
        <v>99</v>
      </c>
      <c r="H1672" s="51" t="str">
        <f>VLOOKUP(F1672,'[1]Данные план (Задание 3)'!$I$5:$J$1297,2,FALSE)</f>
        <v>Шотландия</v>
      </c>
    </row>
    <row r="1673" spans="1:8" x14ac:dyDescent="0.3">
      <c r="A1673" s="99" t="s">
        <v>19</v>
      </c>
      <c r="B1673" s="117">
        <v>44287</v>
      </c>
      <c r="C1673" s="97">
        <v>44315</v>
      </c>
      <c r="D1673" s="58" t="s">
        <v>110</v>
      </c>
      <c r="E1673" s="58" t="s">
        <v>70</v>
      </c>
      <c r="F1673" s="51" t="s">
        <v>54</v>
      </c>
      <c r="G1673" s="51">
        <v>84</v>
      </c>
      <c r="H1673" s="51" t="str">
        <f>VLOOKUP(F1673,'[1]Данные план (Задание 3)'!$I$5:$J$1297,2,FALSE)</f>
        <v>Армения</v>
      </c>
    </row>
    <row r="1674" spans="1:8" x14ac:dyDescent="0.3">
      <c r="A1674" s="99" t="s">
        <v>19</v>
      </c>
      <c r="B1674" s="117">
        <v>44287</v>
      </c>
      <c r="C1674" s="97">
        <v>44315</v>
      </c>
      <c r="D1674" s="58" t="s">
        <v>107</v>
      </c>
      <c r="E1674" s="58" t="s">
        <v>70</v>
      </c>
      <c r="F1674" s="51" t="s">
        <v>58</v>
      </c>
      <c r="G1674" s="51">
        <v>20</v>
      </c>
      <c r="H1674" s="51" t="str">
        <f>VLOOKUP(F1674,'[1]Данные план (Задание 3)'!$I$5:$J$1297,2,FALSE)</f>
        <v>Армения</v>
      </c>
    </row>
    <row r="1675" spans="1:8" x14ac:dyDescent="0.3">
      <c r="A1675" s="99" t="s">
        <v>19</v>
      </c>
      <c r="B1675" s="117">
        <v>44287</v>
      </c>
      <c r="C1675" s="97">
        <v>44315</v>
      </c>
      <c r="D1675" s="58" t="s">
        <v>48</v>
      </c>
      <c r="E1675" s="58" t="s">
        <v>80</v>
      </c>
      <c r="F1675" s="51" t="s">
        <v>89</v>
      </c>
      <c r="G1675" s="51">
        <v>66</v>
      </c>
      <c r="H1675" s="51" t="str">
        <f>VLOOKUP(F1675,'[1]Данные план (Задание 3)'!$I$5:$J$1297,2,FALSE)</f>
        <v>США</v>
      </c>
    </row>
    <row r="1676" spans="1:8" x14ac:dyDescent="0.3">
      <c r="A1676" s="99" t="s">
        <v>19</v>
      </c>
      <c r="B1676" s="117">
        <v>44287</v>
      </c>
      <c r="C1676" s="97">
        <v>44315</v>
      </c>
      <c r="D1676" s="58" t="s">
        <v>108</v>
      </c>
      <c r="E1676" s="58" t="s">
        <v>80</v>
      </c>
      <c r="F1676" s="51" t="s">
        <v>93</v>
      </c>
      <c r="G1676" s="51">
        <v>30</v>
      </c>
      <c r="H1676" s="51" t="str">
        <f>VLOOKUP(F1676,'[1]Данные план (Задание 3)'!$I$5:$J$1297,2,FALSE)</f>
        <v>США</v>
      </c>
    </row>
    <row r="1677" spans="1:8" x14ac:dyDescent="0.3">
      <c r="A1677" s="99" t="s">
        <v>19</v>
      </c>
      <c r="B1677" s="117">
        <v>44287</v>
      </c>
      <c r="C1677" s="97">
        <v>44315</v>
      </c>
      <c r="D1677" s="58" t="s">
        <v>48</v>
      </c>
      <c r="E1677" s="58" t="s">
        <v>49</v>
      </c>
      <c r="F1677" s="51" t="s">
        <v>53</v>
      </c>
      <c r="G1677" s="51">
        <v>63</v>
      </c>
      <c r="H1677" s="51" t="str">
        <f>VLOOKUP(F1677,'[1]Данные план (Задание 3)'!$I$5:$J$1297,2,FALSE)</f>
        <v>Россия</v>
      </c>
    </row>
    <row r="1678" spans="1:8" x14ac:dyDescent="0.3">
      <c r="A1678" s="99" t="s">
        <v>19</v>
      </c>
      <c r="B1678" s="117">
        <v>44287</v>
      </c>
      <c r="C1678" s="97">
        <v>44315</v>
      </c>
      <c r="D1678" s="58" t="s">
        <v>107</v>
      </c>
      <c r="E1678" s="58" t="s">
        <v>80</v>
      </c>
      <c r="F1678" s="51" t="s">
        <v>88</v>
      </c>
      <c r="G1678" s="51">
        <v>165</v>
      </c>
      <c r="H1678" s="51" t="str">
        <f>VLOOKUP(F1678,'[1]Данные план (Задание 3)'!$I$5:$J$1297,2,FALSE)</f>
        <v>Ирландия</v>
      </c>
    </row>
    <row r="1679" spans="1:8" x14ac:dyDescent="0.3">
      <c r="A1679" s="99" t="s">
        <v>19</v>
      </c>
      <c r="B1679" s="117">
        <v>44287</v>
      </c>
      <c r="C1679" s="97">
        <v>44315</v>
      </c>
      <c r="D1679" s="58" t="s">
        <v>110</v>
      </c>
      <c r="E1679" s="58" t="s">
        <v>49</v>
      </c>
      <c r="F1679" s="51" t="s">
        <v>59</v>
      </c>
      <c r="G1679" s="51">
        <v>100</v>
      </c>
      <c r="H1679" s="51" t="str">
        <f>VLOOKUP(F1679,'[1]Данные план (Задание 3)'!$I$5:$J$1297,2,FALSE)</f>
        <v>Россия</v>
      </c>
    </row>
    <row r="1680" spans="1:8" x14ac:dyDescent="0.3">
      <c r="A1680" s="99" t="s">
        <v>19</v>
      </c>
      <c r="B1680" s="117">
        <v>44287</v>
      </c>
      <c r="C1680" s="97">
        <v>44315</v>
      </c>
      <c r="D1680" s="58" t="s">
        <v>108</v>
      </c>
      <c r="E1680" s="58" t="s">
        <v>49</v>
      </c>
      <c r="F1680" s="51" t="s">
        <v>69</v>
      </c>
      <c r="G1680" s="51">
        <v>98</v>
      </c>
      <c r="H1680" s="51" t="str">
        <f>VLOOKUP(F1680,'[1]Данные план (Задание 3)'!$I$5:$J$1297,2,FALSE)</f>
        <v>Украина</v>
      </c>
    </row>
    <row r="1681" spans="1:8" x14ac:dyDescent="0.3">
      <c r="A1681" s="99" t="s">
        <v>19</v>
      </c>
      <c r="B1681" s="117">
        <v>44287</v>
      </c>
      <c r="C1681" s="97">
        <v>44315</v>
      </c>
      <c r="D1681" s="58" t="s">
        <v>48</v>
      </c>
      <c r="E1681" s="58" t="s">
        <v>49</v>
      </c>
      <c r="F1681" s="51" t="s">
        <v>68</v>
      </c>
      <c r="G1681" s="51">
        <v>148</v>
      </c>
      <c r="H1681" s="51" t="str">
        <f>VLOOKUP(F1681,'[1]Данные план (Задание 3)'!$I$5:$J$1297,2,FALSE)</f>
        <v>Украина</v>
      </c>
    </row>
    <row r="1682" spans="1:8" x14ac:dyDescent="0.3">
      <c r="A1682" s="99" t="s">
        <v>19</v>
      </c>
      <c r="B1682" s="117">
        <v>44287</v>
      </c>
      <c r="C1682" s="97">
        <v>44315</v>
      </c>
      <c r="D1682" s="58" t="s">
        <v>110</v>
      </c>
      <c r="E1682" s="58" t="s">
        <v>49</v>
      </c>
      <c r="F1682" s="51" t="s">
        <v>67</v>
      </c>
      <c r="G1682" s="51">
        <v>65</v>
      </c>
      <c r="H1682" s="51" t="str">
        <f>VLOOKUP(F1682,'[1]Данные план (Задание 3)'!$I$5:$J$1297,2,FALSE)</f>
        <v>Украина</v>
      </c>
    </row>
    <row r="1683" spans="1:8" x14ac:dyDescent="0.3">
      <c r="A1683" s="99" t="s">
        <v>19</v>
      </c>
      <c r="B1683" s="117">
        <v>44287</v>
      </c>
      <c r="C1683" s="97">
        <v>44315</v>
      </c>
      <c r="D1683" s="58" t="s">
        <v>48</v>
      </c>
      <c r="E1683" s="58" t="s">
        <v>49</v>
      </c>
      <c r="F1683" s="51" t="s">
        <v>55</v>
      </c>
      <c r="G1683" s="51">
        <v>31</v>
      </c>
      <c r="H1683" s="51" t="str">
        <f>VLOOKUP(F1683,'[1]Данные план (Задание 3)'!$I$5:$J$1297,2,FALSE)</f>
        <v>Россия</v>
      </c>
    </row>
    <row r="1684" spans="1:8" x14ac:dyDescent="0.3">
      <c r="A1684" s="99" t="s">
        <v>19</v>
      </c>
      <c r="B1684" s="117">
        <v>44287</v>
      </c>
      <c r="C1684" s="97">
        <v>44315</v>
      </c>
      <c r="D1684" s="58" t="s">
        <v>110</v>
      </c>
      <c r="E1684" s="58" t="s">
        <v>70</v>
      </c>
      <c r="F1684" s="51" t="s">
        <v>60</v>
      </c>
      <c r="G1684" s="51">
        <v>54</v>
      </c>
      <c r="H1684" s="51" t="str">
        <f>VLOOKUP(F1684,'[1]Данные план (Задание 3)'!$I$5:$J$1297,2,FALSE)</f>
        <v>Армения</v>
      </c>
    </row>
    <row r="1685" spans="1:8" x14ac:dyDescent="0.3">
      <c r="A1685" s="99" t="s">
        <v>19</v>
      </c>
      <c r="B1685" s="117">
        <v>44287</v>
      </c>
      <c r="C1685" s="97">
        <v>44315</v>
      </c>
      <c r="D1685" s="58" t="s">
        <v>107</v>
      </c>
      <c r="E1685" s="58" t="s">
        <v>49</v>
      </c>
      <c r="F1685" s="51" t="s">
        <v>64</v>
      </c>
      <c r="G1685" s="51">
        <v>84</v>
      </c>
      <c r="H1685" s="51" t="str">
        <f>VLOOKUP(F1685,'[1]Данные план (Задание 3)'!$I$5:$J$1297,2,FALSE)</f>
        <v>Украина</v>
      </c>
    </row>
    <row r="1686" spans="1:8" x14ac:dyDescent="0.3">
      <c r="A1686" s="99" t="s">
        <v>19</v>
      </c>
      <c r="B1686" s="117">
        <v>44287</v>
      </c>
      <c r="C1686" s="97">
        <v>44315</v>
      </c>
      <c r="D1686" s="58" t="s">
        <v>107</v>
      </c>
      <c r="E1686" s="58" t="s">
        <v>49</v>
      </c>
      <c r="F1686" s="51" t="s">
        <v>63</v>
      </c>
      <c r="G1686" s="51">
        <v>176</v>
      </c>
      <c r="H1686" s="51" t="str">
        <f>VLOOKUP(F1686,'[1]Данные план (Задание 3)'!$I$5:$J$1297,2,FALSE)</f>
        <v>Швеция</v>
      </c>
    </row>
    <row r="1687" spans="1:8" x14ac:dyDescent="0.3">
      <c r="A1687" s="99" t="s">
        <v>19</v>
      </c>
      <c r="B1687" s="117">
        <v>44287</v>
      </c>
      <c r="C1687" s="97">
        <v>44315</v>
      </c>
      <c r="D1687" s="58" t="s">
        <v>107</v>
      </c>
      <c r="E1687" s="58" t="s">
        <v>70</v>
      </c>
      <c r="F1687" s="51" t="s">
        <v>78</v>
      </c>
      <c r="G1687" s="51">
        <v>24</v>
      </c>
      <c r="H1687" s="51" t="str">
        <f>VLOOKUP(F1687,'[1]Данные план (Задание 3)'!$I$5:$J$1297,2,FALSE)</f>
        <v>Россия</v>
      </c>
    </row>
    <row r="1688" spans="1:8" x14ac:dyDescent="0.3">
      <c r="A1688" s="99" t="s">
        <v>19</v>
      </c>
      <c r="B1688" s="117">
        <v>44287</v>
      </c>
      <c r="C1688" s="97">
        <v>44315</v>
      </c>
      <c r="D1688" s="58" t="s">
        <v>108</v>
      </c>
      <c r="E1688" s="58" t="s">
        <v>95</v>
      </c>
      <c r="F1688" s="51" t="s">
        <v>101</v>
      </c>
      <c r="G1688" s="51">
        <v>169</v>
      </c>
      <c r="H1688" s="51" t="str">
        <f>VLOOKUP(F1688,'[1]Данные план (Задание 3)'!$I$5:$J$1297,2,FALSE)</f>
        <v>Великобритания</v>
      </c>
    </row>
    <row r="1689" spans="1:8" x14ac:dyDescent="0.3">
      <c r="A1689" s="99" t="s">
        <v>19</v>
      </c>
      <c r="B1689" s="117">
        <v>44287</v>
      </c>
      <c r="C1689" s="97">
        <v>44315</v>
      </c>
      <c r="D1689" s="58" t="s">
        <v>107</v>
      </c>
      <c r="E1689" s="58" t="s">
        <v>70</v>
      </c>
      <c r="F1689" s="51" t="s">
        <v>54</v>
      </c>
      <c r="G1689" s="51">
        <v>150</v>
      </c>
      <c r="H1689" s="51" t="str">
        <f>VLOOKUP(F1689,'[1]Данные план (Задание 3)'!$I$5:$J$1297,2,FALSE)</f>
        <v>Армения</v>
      </c>
    </row>
    <row r="1690" spans="1:8" x14ac:dyDescent="0.3">
      <c r="A1690" s="99" t="s">
        <v>19</v>
      </c>
      <c r="B1690" s="117">
        <v>44287</v>
      </c>
      <c r="C1690" s="97">
        <v>44316</v>
      </c>
      <c r="D1690" s="58" t="s">
        <v>110</v>
      </c>
      <c r="E1690" s="58" t="s">
        <v>70</v>
      </c>
      <c r="F1690" s="51" t="s">
        <v>71</v>
      </c>
      <c r="G1690" s="51">
        <v>54</v>
      </c>
      <c r="H1690" s="51" t="str">
        <f>VLOOKUP(F1690,'[1]Данные план (Задание 3)'!$I$5:$J$1297,2,FALSE)</f>
        <v>Франция</v>
      </c>
    </row>
    <row r="1691" spans="1:8" x14ac:dyDescent="0.3">
      <c r="A1691" s="99" t="s">
        <v>19</v>
      </c>
      <c r="B1691" s="117">
        <v>44287</v>
      </c>
      <c r="C1691" s="97">
        <v>44316</v>
      </c>
      <c r="D1691" s="58" t="s">
        <v>110</v>
      </c>
      <c r="E1691" s="58" t="s">
        <v>70</v>
      </c>
      <c r="F1691" s="51" t="s">
        <v>72</v>
      </c>
      <c r="G1691" s="51">
        <v>7</v>
      </c>
      <c r="H1691" s="51" t="str">
        <f>VLOOKUP(F1691,'[1]Данные план (Задание 3)'!$I$5:$J$1297,2,FALSE)</f>
        <v>Франция</v>
      </c>
    </row>
    <row r="1692" spans="1:8" x14ac:dyDescent="0.3">
      <c r="A1692" s="99" t="s">
        <v>19</v>
      </c>
      <c r="B1692" s="117">
        <v>44287</v>
      </c>
      <c r="C1692" s="97">
        <v>44316</v>
      </c>
      <c r="D1692" s="58" t="s">
        <v>108</v>
      </c>
      <c r="E1692" s="58" t="s">
        <v>49</v>
      </c>
      <c r="F1692" s="51" t="s">
        <v>68</v>
      </c>
      <c r="G1692" s="51">
        <v>141</v>
      </c>
      <c r="H1692" s="51" t="str">
        <f>VLOOKUP(F1692,'[1]Данные план (Задание 3)'!$I$5:$J$1297,2,FALSE)</f>
        <v>Украина</v>
      </c>
    </row>
    <row r="1693" spans="1:8" x14ac:dyDescent="0.3">
      <c r="A1693" s="99" t="s">
        <v>19</v>
      </c>
      <c r="B1693" s="117">
        <v>44287</v>
      </c>
      <c r="C1693" s="97">
        <v>44316</v>
      </c>
      <c r="D1693" s="58" t="s">
        <v>110</v>
      </c>
      <c r="E1693" s="58" t="s">
        <v>70</v>
      </c>
      <c r="F1693" s="51" t="s">
        <v>52</v>
      </c>
      <c r="G1693" s="51">
        <v>78</v>
      </c>
      <c r="H1693" s="51" t="str">
        <f>VLOOKUP(F1693,'[1]Данные план (Задание 3)'!$I$5:$J$1297,2,FALSE)</f>
        <v>Армения</v>
      </c>
    </row>
    <row r="1694" spans="1:8" x14ac:dyDescent="0.3">
      <c r="A1694" s="99" t="s">
        <v>19</v>
      </c>
      <c r="B1694" s="117">
        <v>44287</v>
      </c>
      <c r="C1694" s="97">
        <v>44316</v>
      </c>
      <c r="D1694" s="58" t="s">
        <v>110</v>
      </c>
      <c r="E1694" s="58" t="s">
        <v>70</v>
      </c>
      <c r="F1694" s="51" t="s">
        <v>78</v>
      </c>
      <c r="G1694" s="51">
        <v>142</v>
      </c>
      <c r="H1694" s="51" t="str">
        <f>VLOOKUP(F1694,'[1]Данные план (Задание 3)'!$I$5:$J$1297,2,FALSE)</f>
        <v>Россия</v>
      </c>
    </row>
    <row r="1695" spans="1:8" x14ac:dyDescent="0.3">
      <c r="A1695" s="99" t="s">
        <v>19</v>
      </c>
      <c r="B1695" s="117">
        <v>44287</v>
      </c>
      <c r="C1695" s="97">
        <v>44316</v>
      </c>
      <c r="D1695" s="58" t="s">
        <v>110</v>
      </c>
      <c r="E1695" s="58" t="s">
        <v>95</v>
      </c>
      <c r="F1695" s="51" t="s">
        <v>105</v>
      </c>
      <c r="G1695" s="51">
        <v>195</v>
      </c>
      <c r="H1695" s="51" t="str">
        <f>VLOOKUP(F1695,'[1]Данные план (Задание 3)'!$I$5:$J$1297,2,FALSE)</f>
        <v>Италия</v>
      </c>
    </row>
    <row r="1696" spans="1:8" x14ac:dyDescent="0.3">
      <c r="A1696" s="99" t="s">
        <v>19</v>
      </c>
      <c r="B1696" s="117">
        <v>44287</v>
      </c>
      <c r="C1696" s="97">
        <v>44316</v>
      </c>
      <c r="D1696" s="58" t="s">
        <v>108</v>
      </c>
      <c r="E1696" s="58" t="s">
        <v>70</v>
      </c>
      <c r="F1696" s="51" t="s">
        <v>76</v>
      </c>
      <c r="G1696" s="51">
        <v>156</v>
      </c>
      <c r="H1696" s="51" t="str">
        <f>VLOOKUP(F1696,'[1]Данные план (Задание 3)'!$I$5:$J$1297,2,FALSE)</f>
        <v>Россия</v>
      </c>
    </row>
    <row r="1697" spans="1:8" x14ac:dyDescent="0.3">
      <c r="A1697" s="99" t="s">
        <v>19</v>
      </c>
      <c r="B1697" s="117">
        <v>44287</v>
      </c>
      <c r="C1697" s="97">
        <v>44316</v>
      </c>
      <c r="D1697" s="58" t="s">
        <v>107</v>
      </c>
      <c r="E1697" s="58" t="s">
        <v>70</v>
      </c>
      <c r="F1697" s="51" t="s">
        <v>54</v>
      </c>
      <c r="G1697" s="51">
        <v>86</v>
      </c>
      <c r="H1697" s="51" t="str">
        <f>VLOOKUP(F1697,'[1]Данные план (Задание 3)'!$I$5:$J$1297,2,FALSE)</f>
        <v>Армения</v>
      </c>
    </row>
    <row r="1698" spans="1:8" x14ac:dyDescent="0.3">
      <c r="A1698" s="99" t="s">
        <v>19</v>
      </c>
      <c r="B1698" s="117">
        <v>44287</v>
      </c>
      <c r="C1698" s="97">
        <v>44316</v>
      </c>
      <c r="D1698" s="58" t="s">
        <v>48</v>
      </c>
      <c r="E1698" s="58" t="s">
        <v>49</v>
      </c>
      <c r="F1698" s="51" t="s">
        <v>65</v>
      </c>
      <c r="G1698" s="51">
        <v>130</v>
      </c>
      <c r="H1698" s="51" t="str">
        <f>VLOOKUP(F1698,'[1]Данные план (Задание 3)'!$I$5:$J$1297,2,FALSE)</f>
        <v>Украина</v>
      </c>
    </row>
    <row r="1699" spans="1:8" x14ac:dyDescent="0.3">
      <c r="A1699" s="99" t="s">
        <v>19</v>
      </c>
      <c r="B1699" s="117">
        <v>44287</v>
      </c>
      <c r="C1699" s="97">
        <v>44316</v>
      </c>
      <c r="D1699" s="58" t="s">
        <v>108</v>
      </c>
      <c r="E1699" s="58" t="s">
        <v>70</v>
      </c>
      <c r="F1699" s="51" t="s">
        <v>73</v>
      </c>
      <c r="G1699" s="51">
        <v>159</v>
      </c>
      <c r="H1699" s="51" t="str">
        <f>VLOOKUP(F1699,'[1]Данные план (Задание 3)'!$I$5:$J$1297,2,FALSE)</f>
        <v>Франция</v>
      </c>
    </row>
    <row r="1700" spans="1:8" x14ac:dyDescent="0.3">
      <c r="A1700" s="99" t="s">
        <v>19</v>
      </c>
      <c r="B1700" s="117">
        <v>44287</v>
      </c>
      <c r="C1700" s="97">
        <v>44316</v>
      </c>
      <c r="D1700" s="58" t="s">
        <v>48</v>
      </c>
      <c r="E1700" s="58" t="s">
        <v>70</v>
      </c>
      <c r="F1700" s="51" t="s">
        <v>60</v>
      </c>
      <c r="G1700" s="51">
        <v>10</v>
      </c>
      <c r="H1700" s="51" t="str">
        <f>VLOOKUP(F1700,'[1]Данные план (Задание 3)'!$I$5:$J$1297,2,FALSE)</f>
        <v>Армения</v>
      </c>
    </row>
    <row r="1701" spans="1:8" x14ac:dyDescent="0.3">
      <c r="A1701" s="99" t="s">
        <v>19</v>
      </c>
      <c r="B1701" s="117">
        <v>44287</v>
      </c>
      <c r="C1701" s="97">
        <v>44316</v>
      </c>
      <c r="D1701" s="58" t="s">
        <v>108</v>
      </c>
      <c r="E1701" s="58" t="s">
        <v>49</v>
      </c>
      <c r="F1701" s="51" t="s">
        <v>59</v>
      </c>
      <c r="G1701" s="51">
        <v>136</v>
      </c>
      <c r="H1701" s="51" t="str">
        <f>VLOOKUP(F1701,'[1]Данные план (Задание 3)'!$I$5:$J$1297,2,FALSE)</f>
        <v>Россия</v>
      </c>
    </row>
    <row r="1702" spans="1:8" x14ac:dyDescent="0.3">
      <c r="A1702" s="99" t="s">
        <v>19</v>
      </c>
      <c r="B1702" s="117">
        <v>44287</v>
      </c>
      <c r="C1702" s="97">
        <v>44316</v>
      </c>
      <c r="D1702" s="58" t="s">
        <v>110</v>
      </c>
      <c r="E1702" s="58" t="s">
        <v>49</v>
      </c>
      <c r="F1702" s="51" t="s">
        <v>63</v>
      </c>
      <c r="G1702" s="51">
        <v>72</v>
      </c>
      <c r="H1702" s="51" t="str">
        <f>VLOOKUP(F1702,'[1]Данные план (Задание 3)'!$I$5:$J$1297,2,FALSE)</f>
        <v>Швеция</v>
      </c>
    </row>
    <row r="1703" spans="1:8" x14ac:dyDescent="0.3">
      <c r="A1703" s="99" t="s">
        <v>19</v>
      </c>
      <c r="B1703" s="117">
        <v>44287</v>
      </c>
      <c r="C1703" s="97">
        <v>44316</v>
      </c>
      <c r="D1703" s="58" t="s">
        <v>107</v>
      </c>
      <c r="E1703" s="58" t="s">
        <v>70</v>
      </c>
      <c r="F1703" s="51" t="s">
        <v>76</v>
      </c>
      <c r="G1703" s="51">
        <v>81</v>
      </c>
      <c r="H1703" s="51" t="str">
        <f>VLOOKUP(F1703,'[1]Данные план (Задание 3)'!$I$5:$J$1297,2,FALSE)</f>
        <v>Россия</v>
      </c>
    </row>
    <row r="1704" spans="1:8" x14ac:dyDescent="0.3">
      <c r="A1704" s="99" t="s">
        <v>19</v>
      </c>
      <c r="B1704" s="117">
        <v>44287</v>
      </c>
      <c r="C1704" s="97">
        <v>44316</v>
      </c>
      <c r="D1704" s="58" t="s">
        <v>48</v>
      </c>
      <c r="E1704" s="58" t="s">
        <v>70</v>
      </c>
      <c r="F1704" s="51" t="s">
        <v>52</v>
      </c>
      <c r="G1704" s="51">
        <v>133</v>
      </c>
      <c r="H1704" s="51" t="str">
        <f>VLOOKUP(F1704,'[1]Данные план (Задание 3)'!$I$5:$J$1297,2,FALSE)</f>
        <v>Армения</v>
      </c>
    </row>
    <row r="1705" spans="1:8" x14ac:dyDescent="0.3">
      <c r="A1705" s="99" t="s">
        <v>20</v>
      </c>
      <c r="B1705" s="117">
        <v>44317</v>
      </c>
      <c r="C1705" s="97">
        <v>44317</v>
      </c>
      <c r="D1705" s="58" t="s">
        <v>107</v>
      </c>
      <c r="E1705" s="58" t="s">
        <v>49</v>
      </c>
      <c r="F1705" s="51" t="s">
        <v>64</v>
      </c>
      <c r="G1705" s="51">
        <v>9</v>
      </c>
      <c r="H1705" s="51" t="str">
        <f>VLOOKUP(F1705,'[1]Данные план (Задание 3)'!$I$5:$J$1297,2,FALSE)</f>
        <v>Украина</v>
      </c>
    </row>
    <row r="1706" spans="1:8" x14ac:dyDescent="0.3">
      <c r="A1706" s="99" t="s">
        <v>20</v>
      </c>
      <c r="B1706" s="117">
        <v>44317</v>
      </c>
      <c r="C1706" s="97">
        <v>44317</v>
      </c>
      <c r="D1706" s="58" t="s">
        <v>110</v>
      </c>
      <c r="E1706" s="58" t="s">
        <v>49</v>
      </c>
      <c r="F1706" s="51" t="s">
        <v>67</v>
      </c>
      <c r="G1706" s="51">
        <v>75</v>
      </c>
      <c r="H1706" s="51" t="str">
        <f>VLOOKUP(F1706,'[1]Данные план (Задание 3)'!$I$5:$J$1297,2,FALSE)</f>
        <v>Украина</v>
      </c>
    </row>
    <row r="1707" spans="1:8" x14ac:dyDescent="0.3">
      <c r="A1707" s="99" t="s">
        <v>20</v>
      </c>
      <c r="B1707" s="117">
        <v>44317</v>
      </c>
      <c r="C1707" s="97">
        <v>44317</v>
      </c>
      <c r="D1707" s="58" t="s">
        <v>108</v>
      </c>
      <c r="E1707" s="58" t="s">
        <v>70</v>
      </c>
      <c r="F1707" s="51" t="s">
        <v>75</v>
      </c>
      <c r="G1707" s="51">
        <v>104</v>
      </c>
      <c r="H1707" s="51" t="str">
        <f>VLOOKUP(F1707,'[1]Данные план (Задание 3)'!$I$5:$J$1297,2,FALSE)</f>
        <v>Франция</v>
      </c>
    </row>
    <row r="1708" spans="1:8" x14ac:dyDescent="0.3">
      <c r="A1708" s="99" t="s">
        <v>20</v>
      </c>
      <c r="B1708" s="117">
        <v>44317</v>
      </c>
      <c r="C1708" s="97">
        <v>44317</v>
      </c>
      <c r="D1708" s="58" t="s">
        <v>48</v>
      </c>
      <c r="E1708" s="58" t="s">
        <v>70</v>
      </c>
      <c r="F1708" s="51" t="s">
        <v>78</v>
      </c>
      <c r="G1708" s="51">
        <v>32</v>
      </c>
      <c r="H1708" s="51" t="str">
        <f>VLOOKUP(F1708,'[1]Данные план (Задание 3)'!$I$5:$J$1297,2,FALSE)</f>
        <v>Россия</v>
      </c>
    </row>
    <row r="1709" spans="1:8" x14ac:dyDescent="0.3">
      <c r="A1709" s="99" t="s">
        <v>20</v>
      </c>
      <c r="B1709" s="117">
        <v>44317</v>
      </c>
      <c r="C1709" s="97">
        <v>44317</v>
      </c>
      <c r="D1709" s="58" t="s">
        <v>48</v>
      </c>
      <c r="E1709" s="58" t="s">
        <v>80</v>
      </c>
      <c r="F1709" s="51" t="s">
        <v>89</v>
      </c>
      <c r="G1709" s="51">
        <v>125</v>
      </c>
      <c r="H1709" s="51" t="str">
        <f>VLOOKUP(F1709,'[1]Данные план (Задание 3)'!$I$5:$J$1297,2,FALSE)</f>
        <v>США</v>
      </c>
    </row>
    <row r="1710" spans="1:8" x14ac:dyDescent="0.3">
      <c r="A1710" s="99" t="s">
        <v>20</v>
      </c>
      <c r="B1710" s="117">
        <v>44317</v>
      </c>
      <c r="C1710" s="97">
        <v>44317</v>
      </c>
      <c r="D1710" s="58" t="s">
        <v>108</v>
      </c>
      <c r="E1710" s="58" t="s">
        <v>70</v>
      </c>
      <c r="F1710" s="51" t="s">
        <v>58</v>
      </c>
      <c r="G1710" s="51">
        <v>78</v>
      </c>
      <c r="H1710" s="51" t="str">
        <f>VLOOKUP(F1710,'[1]Данные план (Задание 3)'!$I$5:$J$1297,2,FALSE)</f>
        <v>Армения</v>
      </c>
    </row>
    <row r="1711" spans="1:8" x14ac:dyDescent="0.3">
      <c r="A1711" s="99" t="s">
        <v>20</v>
      </c>
      <c r="B1711" s="117">
        <v>44317</v>
      </c>
      <c r="C1711" s="97">
        <v>44317</v>
      </c>
      <c r="D1711" s="58" t="s">
        <v>108</v>
      </c>
      <c r="E1711" s="58" t="s">
        <v>70</v>
      </c>
      <c r="F1711" s="51" t="s">
        <v>60</v>
      </c>
      <c r="G1711" s="51">
        <v>89</v>
      </c>
      <c r="H1711" s="51" t="str">
        <f>VLOOKUP(F1711,'[1]Данные план (Задание 3)'!$I$5:$J$1297,2,FALSE)</f>
        <v>Армения</v>
      </c>
    </row>
    <row r="1712" spans="1:8" x14ac:dyDescent="0.3">
      <c r="A1712" s="99" t="s">
        <v>20</v>
      </c>
      <c r="B1712" s="117">
        <v>44317</v>
      </c>
      <c r="C1712" s="97">
        <v>44317</v>
      </c>
      <c r="D1712" s="58" t="s">
        <v>48</v>
      </c>
      <c r="E1712" s="58" t="s">
        <v>80</v>
      </c>
      <c r="F1712" s="51" t="s">
        <v>81</v>
      </c>
      <c r="G1712" s="51">
        <v>144</v>
      </c>
      <c r="H1712" s="51" t="str">
        <f>VLOOKUP(F1712,'[1]Данные план (Задание 3)'!$I$5:$J$1297,2,FALSE)</f>
        <v>Шотландия</v>
      </c>
    </row>
    <row r="1713" spans="1:8" x14ac:dyDescent="0.3">
      <c r="A1713" s="99" t="s">
        <v>20</v>
      </c>
      <c r="B1713" s="117">
        <v>44317</v>
      </c>
      <c r="C1713" s="97">
        <v>44317</v>
      </c>
      <c r="D1713" s="58" t="s">
        <v>48</v>
      </c>
      <c r="E1713" s="58" t="s">
        <v>80</v>
      </c>
      <c r="F1713" s="51" t="s">
        <v>90</v>
      </c>
      <c r="G1713" s="51">
        <v>176</v>
      </c>
      <c r="H1713" s="51" t="str">
        <f>VLOOKUP(F1713,'[1]Данные план (Задание 3)'!$I$5:$J$1297,2,FALSE)</f>
        <v>США</v>
      </c>
    </row>
    <row r="1714" spans="1:8" x14ac:dyDescent="0.3">
      <c r="A1714" s="99" t="s">
        <v>20</v>
      </c>
      <c r="B1714" s="117">
        <v>44317</v>
      </c>
      <c r="C1714" s="97">
        <v>44317</v>
      </c>
      <c r="D1714" s="58" t="s">
        <v>107</v>
      </c>
      <c r="E1714" s="58" t="s">
        <v>70</v>
      </c>
      <c r="F1714" s="51" t="s">
        <v>72</v>
      </c>
      <c r="G1714" s="51">
        <v>130</v>
      </c>
      <c r="H1714" s="51" t="str">
        <f>VLOOKUP(F1714,'[1]Данные план (Задание 3)'!$I$5:$J$1297,2,FALSE)</f>
        <v>Франция</v>
      </c>
    </row>
    <row r="1715" spans="1:8" x14ac:dyDescent="0.3">
      <c r="A1715" s="99" t="s">
        <v>20</v>
      </c>
      <c r="B1715" s="117">
        <v>44317</v>
      </c>
      <c r="C1715" s="97">
        <v>44317</v>
      </c>
      <c r="D1715" s="58" t="s">
        <v>48</v>
      </c>
      <c r="E1715" s="58" t="s">
        <v>95</v>
      </c>
      <c r="F1715" s="51" t="s">
        <v>106</v>
      </c>
      <c r="G1715" s="51">
        <v>200</v>
      </c>
      <c r="H1715" s="51" t="str">
        <f>VLOOKUP(F1715,'[1]Данные план (Задание 3)'!$I$5:$J$1297,2,FALSE)</f>
        <v>Италия</v>
      </c>
    </row>
    <row r="1716" spans="1:8" x14ac:dyDescent="0.3">
      <c r="A1716" s="99" t="s">
        <v>20</v>
      </c>
      <c r="B1716" s="117">
        <v>44317</v>
      </c>
      <c r="C1716" s="97">
        <v>44317</v>
      </c>
      <c r="D1716" s="58" t="s">
        <v>108</v>
      </c>
      <c r="E1716" s="58" t="s">
        <v>49</v>
      </c>
      <c r="F1716" s="51" t="s">
        <v>69</v>
      </c>
      <c r="G1716" s="51">
        <v>199</v>
      </c>
      <c r="H1716" s="51" t="str">
        <f>VLOOKUP(F1716,'[1]Данные план (Задание 3)'!$I$5:$J$1297,2,FALSE)</f>
        <v>Украина</v>
      </c>
    </row>
    <row r="1717" spans="1:8" x14ac:dyDescent="0.3">
      <c r="A1717" s="99" t="s">
        <v>20</v>
      </c>
      <c r="B1717" s="117">
        <v>44317</v>
      </c>
      <c r="C1717" s="97">
        <v>44317</v>
      </c>
      <c r="D1717" s="58" t="s">
        <v>110</v>
      </c>
      <c r="E1717" s="58" t="s">
        <v>70</v>
      </c>
      <c r="F1717" s="51" t="s">
        <v>75</v>
      </c>
      <c r="G1717" s="51">
        <v>112</v>
      </c>
      <c r="H1717" s="51" t="str">
        <f>VLOOKUP(F1717,'[1]Данные план (Задание 3)'!$I$5:$J$1297,2,FALSE)</f>
        <v>Франция</v>
      </c>
    </row>
    <row r="1718" spans="1:8" x14ac:dyDescent="0.3">
      <c r="A1718" s="99" t="s">
        <v>20</v>
      </c>
      <c r="B1718" s="117">
        <v>44317</v>
      </c>
      <c r="C1718" s="97">
        <v>44318</v>
      </c>
      <c r="D1718" s="58" t="s">
        <v>107</v>
      </c>
      <c r="E1718" s="58" t="s">
        <v>49</v>
      </c>
      <c r="F1718" s="51" t="s">
        <v>64</v>
      </c>
      <c r="G1718" s="51">
        <v>170</v>
      </c>
      <c r="H1718" s="51" t="str">
        <f>VLOOKUP(F1718,'[1]Данные план (Задание 3)'!$I$5:$J$1297,2,FALSE)</f>
        <v>Украина</v>
      </c>
    </row>
    <row r="1719" spans="1:8" x14ac:dyDescent="0.3">
      <c r="A1719" s="99" t="s">
        <v>20</v>
      </c>
      <c r="B1719" s="117">
        <v>44317</v>
      </c>
      <c r="C1719" s="97">
        <v>44318</v>
      </c>
      <c r="D1719" s="58" t="s">
        <v>48</v>
      </c>
      <c r="E1719" s="58" t="s">
        <v>49</v>
      </c>
      <c r="F1719" s="51" t="s">
        <v>64</v>
      </c>
      <c r="G1719" s="51">
        <v>147</v>
      </c>
      <c r="H1719" s="51" t="str">
        <f>VLOOKUP(F1719,'[1]Данные план (Задание 3)'!$I$5:$J$1297,2,FALSE)</f>
        <v>Украина</v>
      </c>
    </row>
    <row r="1720" spans="1:8" x14ac:dyDescent="0.3">
      <c r="A1720" s="99" t="s">
        <v>20</v>
      </c>
      <c r="B1720" s="117">
        <v>44317</v>
      </c>
      <c r="C1720" s="97">
        <v>44318</v>
      </c>
      <c r="D1720" s="58" t="s">
        <v>108</v>
      </c>
      <c r="E1720" s="58" t="s">
        <v>95</v>
      </c>
      <c r="F1720" s="51" t="s">
        <v>101</v>
      </c>
      <c r="G1720" s="51">
        <v>116</v>
      </c>
      <c r="H1720" s="51" t="str">
        <f>VLOOKUP(F1720,'[1]Данные план (Задание 3)'!$I$5:$J$1297,2,FALSE)</f>
        <v>Великобритания</v>
      </c>
    </row>
    <row r="1721" spans="1:8" x14ac:dyDescent="0.3">
      <c r="A1721" s="99" t="s">
        <v>20</v>
      </c>
      <c r="B1721" s="117">
        <v>44317</v>
      </c>
      <c r="C1721" s="97">
        <v>44318</v>
      </c>
      <c r="D1721" s="58" t="s">
        <v>108</v>
      </c>
      <c r="E1721" s="58" t="s">
        <v>49</v>
      </c>
      <c r="F1721" s="51" t="s">
        <v>63</v>
      </c>
      <c r="G1721" s="51">
        <v>163</v>
      </c>
      <c r="H1721" s="51" t="str">
        <f>VLOOKUP(F1721,'[1]Данные план (Задание 3)'!$I$5:$J$1297,2,FALSE)</f>
        <v>Швеция</v>
      </c>
    </row>
    <row r="1722" spans="1:8" x14ac:dyDescent="0.3">
      <c r="A1722" s="99" t="s">
        <v>20</v>
      </c>
      <c r="B1722" s="117">
        <v>44317</v>
      </c>
      <c r="C1722" s="97">
        <v>44318</v>
      </c>
      <c r="D1722" s="58" t="s">
        <v>108</v>
      </c>
      <c r="E1722" s="58" t="s">
        <v>70</v>
      </c>
      <c r="F1722" s="51" t="s">
        <v>54</v>
      </c>
      <c r="G1722" s="51">
        <v>137</v>
      </c>
      <c r="H1722" s="51" t="str">
        <f>VLOOKUP(F1722,'[1]Данные план (Задание 3)'!$I$5:$J$1297,2,FALSE)</f>
        <v>Армения</v>
      </c>
    </row>
    <row r="1723" spans="1:8" x14ac:dyDescent="0.3">
      <c r="A1723" s="99" t="s">
        <v>20</v>
      </c>
      <c r="B1723" s="117">
        <v>44317</v>
      </c>
      <c r="C1723" s="97">
        <v>44318</v>
      </c>
      <c r="D1723" s="58" t="s">
        <v>110</v>
      </c>
      <c r="E1723" s="58" t="s">
        <v>49</v>
      </c>
      <c r="F1723" s="51" t="s">
        <v>68</v>
      </c>
      <c r="G1723" s="51">
        <v>81</v>
      </c>
      <c r="H1723" s="51" t="str">
        <f>VLOOKUP(F1723,'[1]Данные план (Задание 3)'!$I$5:$J$1297,2,FALSE)</f>
        <v>Украина</v>
      </c>
    </row>
    <row r="1724" spans="1:8" x14ac:dyDescent="0.3">
      <c r="A1724" s="99" t="s">
        <v>20</v>
      </c>
      <c r="B1724" s="117">
        <v>44317</v>
      </c>
      <c r="C1724" s="97">
        <v>44318</v>
      </c>
      <c r="D1724" s="58" t="s">
        <v>107</v>
      </c>
      <c r="E1724" s="58" t="s">
        <v>49</v>
      </c>
      <c r="F1724" s="51" t="s">
        <v>55</v>
      </c>
      <c r="G1724" s="51">
        <v>179</v>
      </c>
      <c r="H1724" s="51" t="str">
        <f>VLOOKUP(F1724,'[1]Данные план (Задание 3)'!$I$5:$J$1297,2,FALSE)</f>
        <v>Россия</v>
      </c>
    </row>
    <row r="1725" spans="1:8" x14ac:dyDescent="0.3">
      <c r="A1725" s="99" t="s">
        <v>20</v>
      </c>
      <c r="B1725" s="117">
        <v>44317</v>
      </c>
      <c r="C1725" s="97">
        <v>44318</v>
      </c>
      <c r="D1725" s="58" t="s">
        <v>48</v>
      </c>
      <c r="E1725" s="58" t="s">
        <v>95</v>
      </c>
      <c r="F1725" s="51" t="s">
        <v>102</v>
      </c>
      <c r="G1725" s="51">
        <v>88</v>
      </c>
      <c r="H1725" s="51" t="str">
        <f>VLOOKUP(F1725,'[1]Данные план (Задание 3)'!$I$5:$J$1297,2,FALSE)</f>
        <v>Великобритания</v>
      </c>
    </row>
    <row r="1726" spans="1:8" x14ac:dyDescent="0.3">
      <c r="A1726" s="99" t="s">
        <v>20</v>
      </c>
      <c r="B1726" s="117">
        <v>44317</v>
      </c>
      <c r="C1726" s="97">
        <v>44318</v>
      </c>
      <c r="D1726" s="56" t="s">
        <v>48</v>
      </c>
      <c r="E1726" s="56" t="s">
        <v>49</v>
      </c>
      <c r="F1726" s="57" t="s">
        <v>53</v>
      </c>
      <c r="G1726" s="51">
        <v>163</v>
      </c>
      <c r="H1726" s="57" t="str">
        <f>VLOOKUP(F1726,'[1]Данные план (Задание 3)'!$I$5:$J$1297,2,FALSE)</f>
        <v>Россия</v>
      </c>
    </row>
    <row r="1727" spans="1:8" x14ac:dyDescent="0.3">
      <c r="A1727" s="99" t="s">
        <v>20</v>
      </c>
      <c r="B1727" s="117">
        <v>44317</v>
      </c>
      <c r="C1727" s="97">
        <v>44318</v>
      </c>
      <c r="D1727" s="58" t="s">
        <v>110</v>
      </c>
      <c r="E1727" s="58" t="s">
        <v>95</v>
      </c>
      <c r="F1727" s="51" t="s">
        <v>105</v>
      </c>
      <c r="G1727" s="51">
        <v>64</v>
      </c>
      <c r="H1727" s="51" t="str">
        <f>VLOOKUP(F1727,'[1]Данные план (Задание 3)'!$I$5:$J$1297,2,FALSE)</f>
        <v>Италия</v>
      </c>
    </row>
    <row r="1728" spans="1:8" x14ac:dyDescent="0.3">
      <c r="A1728" s="99" t="s">
        <v>20</v>
      </c>
      <c r="B1728" s="117">
        <v>44317</v>
      </c>
      <c r="C1728" s="97">
        <v>44318</v>
      </c>
      <c r="D1728" s="58" t="s">
        <v>107</v>
      </c>
      <c r="E1728" s="58" t="s">
        <v>49</v>
      </c>
      <c r="F1728" s="51" t="s">
        <v>61</v>
      </c>
      <c r="G1728" s="51">
        <v>112</v>
      </c>
      <c r="H1728" s="51" t="str">
        <f>VLOOKUP(F1728,'[1]Данные план (Задание 3)'!$I$5:$J$1297,2,FALSE)</f>
        <v>Россия</v>
      </c>
    </row>
    <row r="1729" spans="1:8" x14ac:dyDescent="0.3">
      <c r="A1729" s="99" t="s">
        <v>20</v>
      </c>
      <c r="B1729" s="117">
        <v>44317</v>
      </c>
      <c r="C1729" s="97">
        <v>44318</v>
      </c>
      <c r="D1729" s="58" t="s">
        <v>110</v>
      </c>
      <c r="E1729" s="58" t="s">
        <v>80</v>
      </c>
      <c r="F1729" s="51" t="s">
        <v>86</v>
      </c>
      <c r="G1729" s="51">
        <v>41</v>
      </c>
      <c r="H1729" s="51" t="str">
        <f>VLOOKUP(F1729,'[1]Данные план (Задание 3)'!$I$5:$J$1297,2,FALSE)</f>
        <v>Ирландия</v>
      </c>
    </row>
    <row r="1730" spans="1:8" x14ac:dyDescent="0.3">
      <c r="A1730" s="99" t="s">
        <v>20</v>
      </c>
      <c r="B1730" s="117">
        <v>44317</v>
      </c>
      <c r="C1730" s="97">
        <v>44318</v>
      </c>
      <c r="D1730" s="58" t="s">
        <v>48</v>
      </c>
      <c r="E1730" s="58" t="s">
        <v>70</v>
      </c>
      <c r="F1730" s="51" t="s">
        <v>73</v>
      </c>
      <c r="G1730" s="51">
        <v>27</v>
      </c>
      <c r="H1730" s="51" t="str">
        <f>VLOOKUP(F1730,'[1]Данные план (Задание 3)'!$I$5:$J$1297,2,FALSE)</f>
        <v>Франция</v>
      </c>
    </row>
    <row r="1731" spans="1:8" x14ac:dyDescent="0.3">
      <c r="A1731" s="99" t="s">
        <v>20</v>
      </c>
      <c r="B1731" s="117">
        <v>44317</v>
      </c>
      <c r="C1731" s="97">
        <v>44318</v>
      </c>
      <c r="D1731" s="58" t="s">
        <v>108</v>
      </c>
      <c r="E1731" s="58" t="s">
        <v>70</v>
      </c>
      <c r="F1731" s="51" t="s">
        <v>58</v>
      </c>
      <c r="G1731" s="51">
        <v>85</v>
      </c>
      <c r="H1731" s="51" t="str">
        <f>VLOOKUP(F1731,'[1]Данные план (Задание 3)'!$I$5:$J$1297,2,FALSE)</f>
        <v>Армения</v>
      </c>
    </row>
    <row r="1732" spans="1:8" x14ac:dyDescent="0.3">
      <c r="A1732" s="99" t="s">
        <v>20</v>
      </c>
      <c r="B1732" s="117">
        <v>44317</v>
      </c>
      <c r="C1732" s="97">
        <v>44318</v>
      </c>
      <c r="D1732" s="58" t="s">
        <v>110</v>
      </c>
      <c r="E1732" s="58" t="s">
        <v>95</v>
      </c>
      <c r="F1732" s="51" t="s">
        <v>96</v>
      </c>
      <c r="G1732" s="51">
        <v>124</v>
      </c>
      <c r="H1732" s="51" t="str">
        <f>VLOOKUP(F1732,'[1]Данные план (Задание 3)'!$I$5:$J$1297,2,FALSE)</f>
        <v>Голландия</v>
      </c>
    </row>
    <row r="1733" spans="1:8" x14ac:dyDescent="0.3">
      <c r="A1733" s="99" t="s">
        <v>20</v>
      </c>
      <c r="B1733" s="117">
        <v>44317</v>
      </c>
      <c r="C1733" s="97">
        <v>44318</v>
      </c>
      <c r="D1733" s="58" t="s">
        <v>108</v>
      </c>
      <c r="E1733" s="58" t="s">
        <v>80</v>
      </c>
      <c r="F1733" s="51" t="s">
        <v>91</v>
      </c>
      <c r="G1733" s="51">
        <v>159</v>
      </c>
      <c r="H1733" s="51" t="str">
        <f>VLOOKUP(F1733,'[1]Данные план (Задание 3)'!$I$5:$J$1297,2,FALSE)</f>
        <v>США</v>
      </c>
    </row>
    <row r="1734" spans="1:8" x14ac:dyDescent="0.3">
      <c r="A1734" s="99" t="s">
        <v>20</v>
      </c>
      <c r="B1734" s="117">
        <v>44317</v>
      </c>
      <c r="C1734" s="97">
        <v>44318</v>
      </c>
      <c r="D1734" s="58" t="s">
        <v>110</v>
      </c>
      <c r="E1734" s="58" t="s">
        <v>49</v>
      </c>
      <c r="F1734" s="51" t="s">
        <v>59</v>
      </c>
      <c r="G1734" s="51">
        <v>52</v>
      </c>
      <c r="H1734" s="51" t="str">
        <f>VLOOKUP(F1734,'[1]Данные план (Задание 3)'!$I$5:$J$1297,2,FALSE)</f>
        <v>Россия</v>
      </c>
    </row>
    <row r="1735" spans="1:8" x14ac:dyDescent="0.3">
      <c r="A1735" s="99" t="s">
        <v>20</v>
      </c>
      <c r="B1735" s="117">
        <v>44317</v>
      </c>
      <c r="C1735" s="97">
        <v>44318</v>
      </c>
      <c r="D1735" s="58" t="s">
        <v>110</v>
      </c>
      <c r="E1735" s="58" t="s">
        <v>80</v>
      </c>
      <c r="F1735" s="51" t="s">
        <v>86</v>
      </c>
      <c r="G1735" s="51">
        <v>42</v>
      </c>
      <c r="H1735" s="51" t="str">
        <f>VLOOKUP(F1735,'[1]Данные план (Задание 3)'!$I$5:$J$1297,2,FALSE)</f>
        <v>Ирландия</v>
      </c>
    </row>
    <row r="1736" spans="1:8" x14ac:dyDescent="0.3">
      <c r="A1736" s="99" t="s">
        <v>20</v>
      </c>
      <c r="B1736" s="117">
        <v>44317</v>
      </c>
      <c r="C1736" s="97">
        <v>44318</v>
      </c>
      <c r="D1736" s="58" t="s">
        <v>108</v>
      </c>
      <c r="E1736" s="58" t="s">
        <v>70</v>
      </c>
      <c r="F1736" s="51" t="s">
        <v>72</v>
      </c>
      <c r="G1736" s="51">
        <v>29</v>
      </c>
      <c r="H1736" s="51" t="str">
        <f>VLOOKUP(F1736,'[1]Данные план (Задание 3)'!$I$5:$J$1297,2,FALSE)</f>
        <v>Франция</v>
      </c>
    </row>
    <row r="1737" spans="1:8" x14ac:dyDescent="0.3">
      <c r="A1737" s="99" t="s">
        <v>20</v>
      </c>
      <c r="B1737" s="117">
        <v>44317</v>
      </c>
      <c r="C1737" s="97">
        <v>44318</v>
      </c>
      <c r="D1737" s="58" t="s">
        <v>48</v>
      </c>
      <c r="E1737" s="58" t="s">
        <v>49</v>
      </c>
      <c r="F1737" s="51" t="s">
        <v>67</v>
      </c>
      <c r="G1737" s="51">
        <v>156</v>
      </c>
      <c r="H1737" s="51" t="str">
        <f>VLOOKUP(F1737,'[1]Данные план (Задание 3)'!$I$5:$J$1297,2,FALSE)</f>
        <v>Украина</v>
      </c>
    </row>
    <row r="1738" spans="1:8" x14ac:dyDescent="0.3">
      <c r="A1738" s="99" t="s">
        <v>20</v>
      </c>
      <c r="B1738" s="117">
        <v>44317</v>
      </c>
      <c r="C1738" s="97">
        <v>44319</v>
      </c>
      <c r="D1738" s="58" t="s">
        <v>107</v>
      </c>
      <c r="E1738" s="58" t="s">
        <v>70</v>
      </c>
      <c r="F1738" s="51" t="s">
        <v>71</v>
      </c>
      <c r="G1738" s="51">
        <v>189</v>
      </c>
      <c r="H1738" s="51" t="str">
        <f>VLOOKUP(F1738,'[1]Данные план (Задание 3)'!$I$5:$J$1297,2,FALSE)</f>
        <v>Франция</v>
      </c>
    </row>
    <row r="1739" spans="1:8" x14ac:dyDescent="0.3">
      <c r="A1739" s="99" t="s">
        <v>20</v>
      </c>
      <c r="B1739" s="117">
        <v>44317</v>
      </c>
      <c r="C1739" s="97">
        <v>44319</v>
      </c>
      <c r="D1739" s="58" t="s">
        <v>108</v>
      </c>
      <c r="E1739" s="58" t="s">
        <v>95</v>
      </c>
      <c r="F1739" s="51" t="s">
        <v>100</v>
      </c>
      <c r="G1739" s="51">
        <v>168</v>
      </c>
      <c r="H1739" s="51" t="str">
        <f>VLOOKUP(F1739,'[1]Данные план (Задание 3)'!$I$5:$J$1297,2,FALSE)</f>
        <v>Голландия</v>
      </c>
    </row>
    <row r="1740" spans="1:8" x14ac:dyDescent="0.3">
      <c r="A1740" s="99" t="s">
        <v>20</v>
      </c>
      <c r="B1740" s="117">
        <v>44317</v>
      </c>
      <c r="C1740" s="97">
        <v>44319</v>
      </c>
      <c r="D1740" s="58" t="s">
        <v>110</v>
      </c>
      <c r="E1740" s="58" t="s">
        <v>80</v>
      </c>
      <c r="F1740" s="51" t="s">
        <v>85</v>
      </c>
      <c r="G1740" s="51">
        <v>122</v>
      </c>
      <c r="H1740" s="51" t="str">
        <f>VLOOKUP(F1740,'[1]Данные план (Задание 3)'!$I$5:$J$1297,2,FALSE)</f>
        <v>Ирландия</v>
      </c>
    </row>
    <row r="1741" spans="1:8" x14ac:dyDescent="0.3">
      <c r="A1741" s="99" t="s">
        <v>20</v>
      </c>
      <c r="B1741" s="117">
        <v>44317</v>
      </c>
      <c r="C1741" s="97">
        <v>44319</v>
      </c>
      <c r="D1741" s="58" t="s">
        <v>110</v>
      </c>
      <c r="E1741" s="58" t="s">
        <v>49</v>
      </c>
      <c r="F1741" s="51" t="s">
        <v>67</v>
      </c>
      <c r="G1741" s="51">
        <v>106</v>
      </c>
      <c r="H1741" s="51" t="str">
        <f>VLOOKUP(F1741,'[1]Данные план (Задание 3)'!$I$5:$J$1297,2,FALSE)</f>
        <v>Украина</v>
      </c>
    </row>
    <row r="1742" spans="1:8" x14ac:dyDescent="0.3">
      <c r="A1742" s="99" t="s">
        <v>20</v>
      </c>
      <c r="B1742" s="117">
        <v>44317</v>
      </c>
      <c r="C1742" s="97">
        <v>44319</v>
      </c>
      <c r="D1742" s="58" t="s">
        <v>110</v>
      </c>
      <c r="E1742" s="58" t="s">
        <v>80</v>
      </c>
      <c r="F1742" s="51" t="s">
        <v>87</v>
      </c>
      <c r="G1742" s="51">
        <v>184</v>
      </c>
      <c r="H1742" s="51" t="str">
        <f>VLOOKUP(F1742,'[1]Данные план (Задание 3)'!$I$5:$J$1297,2,FALSE)</f>
        <v>Ирландия</v>
      </c>
    </row>
    <row r="1743" spans="1:8" x14ac:dyDescent="0.3">
      <c r="A1743" s="99" t="s">
        <v>20</v>
      </c>
      <c r="B1743" s="117">
        <v>44317</v>
      </c>
      <c r="C1743" s="97">
        <v>44319</v>
      </c>
      <c r="D1743" s="58" t="s">
        <v>48</v>
      </c>
      <c r="E1743" s="58" t="s">
        <v>95</v>
      </c>
      <c r="F1743" s="51" t="s">
        <v>99</v>
      </c>
      <c r="G1743" s="51">
        <v>79</v>
      </c>
      <c r="H1743" s="51" t="str">
        <f>VLOOKUP(F1743,'[1]Данные план (Задание 3)'!$I$5:$J$1297,2,FALSE)</f>
        <v>Голландия</v>
      </c>
    </row>
    <row r="1744" spans="1:8" x14ac:dyDescent="0.3">
      <c r="A1744" s="99" t="s">
        <v>20</v>
      </c>
      <c r="B1744" s="117">
        <v>44317</v>
      </c>
      <c r="C1744" s="97">
        <v>44319</v>
      </c>
      <c r="D1744" s="58" t="s">
        <v>107</v>
      </c>
      <c r="E1744" s="58" t="s">
        <v>49</v>
      </c>
      <c r="F1744" s="51" t="s">
        <v>57</v>
      </c>
      <c r="G1744" s="51">
        <v>200</v>
      </c>
      <c r="H1744" s="51" t="str">
        <f>VLOOKUP(F1744,'[1]Данные план (Задание 3)'!$I$5:$J$1297,2,FALSE)</f>
        <v>Россия</v>
      </c>
    </row>
    <row r="1745" spans="1:8" x14ac:dyDescent="0.3">
      <c r="A1745" s="99" t="s">
        <v>20</v>
      </c>
      <c r="B1745" s="117">
        <v>44317</v>
      </c>
      <c r="C1745" s="97">
        <v>44319</v>
      </c>
      <c r="D1745" s="58" t="s">
        <v>110</v>
      </c>
      <c r="E1745" s="58" t="s">
        <v>70</v>
      </c>
      <c r="F1745" s="51" t="s">
        <v>71</v>
      </c>
      <c r="G1745" s="51">
        <v>170</v>
      </c>
      <c r="H1745" s="51" t="str">
        <f>VLOOKUP(F1745,'[1]Данные план (Задание 3)'!$I$5:$J$1297,2,FALSE)</f>
        <v>Франция</v>
      </c>
    </row>
    <row r="1746" spans="1:8" x14ac:dyDescent="0.3">
      <c r="A1746" s="99" t="s">
        <v>20</v>
      </c>
      <c r="B1746" s="117">
        <v>44317</v>
      </c>
      <c r="C1746" s="97">
        <v>44319</v>
      </c>
      <c r="D1746" s="58" t="s">
        <v>108</v>
      </c>
      <c r="E1746" s="58" t="s">
        <v>49</v>
      </c>
      <c r="F1746" s="51" t="s">
        <v>66</v>
      </c>
      <c r="G1746" s="51">
        <v>197</v>
      </c>
      <c r="H1746" s="51" t="str">
        <f>VLOOKUP(F1746,'[1]Данные план (Задание 3)'!$I$5:$J$1297,2,FALSE)</f>
        <v>Украина</v>
      </c>
    </row>
    <row r="1747" spans="1:8" x14ac:dyDescent="0.3">
      <c r="A1747" s="99" t="s">
        <v>20</v>
      </c>
      <c r="B1747" s="117">
        <v>44317</v>
      </c>
      <c r="C1747" s="97">
        <v>44319</v>
      </c>
      <c r="D1747" s="58" t="s">
        <v>48</v>
      </c>
      <c r="E1747" s="58" t="s">
        <v>95</v>
      </c>
      <c r="F1747" s="51" t="s">
        <v>101</v>
      </c>
      <c r="G1747" s="51">
        <v>161</v>
      </c>
      <c r="H1747" s="51" t="str">
        <f>VLOOKUP(F1747,'[1]Данные план (Задание 3)'!$I$5:$J$1297,2,FALSE)</f>
        <v>Великобритания</v>
      </c>
    </row>
    <row r="1748" spans="1:8" x14ac:dyDescent="0.3">
      <c r="A1748" s="99" t="s">
        <v>20</v>
      </c>
      <c r="B1748" s="117">
        <v>44317</v>
      </c>
      <c r="C1748" s="97">
        <v>44319</v>
      </c>
      <c r="D1748" s="58" t="s">
        <v>110</v>
      </c>
      <c r="E1748" s="58" t="s">
        <v>49</v>
      </c>
      <c r="F1748" s="51" t="s">
        <v>55</v>
      </c>
      <c r="G1748" s="51">
        <v>161</v>
      </c>
      <c r="H1748" s="51" t="str">
        <f>VLOOKUP(F1748,'[1]Данные план (Задание 3)'!$I$5:$J$1297,2,FALSE)</f>
        <v>Россия</v>
      </c>
    </row>
    <row r="1749" spans="1:8" x14ac:dyDescent="0.3">
      <c r="A1749" s="99" t="s">
        <v>20</v>
      </c>
      <c r="B1749" s="117">
        <v>44317</v>
      </c>
      <c r="C1749" s="97">
        <v>44319</v>
      </c>
      <c r="D1749" s="58" t="s">
        <v>107</v>
      </c>
      <c r="E1749" s="58" t="s">
        <v>95</v>
      </c>
      <c r="F1749" s="51" t="s">
        <v>106</v>
      </c>
      <c r="G1749" s="51">
        <v>72</v>
      </c>
      <c r="H1749" s="51" t="str">
        <f>VLOOKUP(F1749,'[1]Данные план (Задание 3)'!$I$5:$J$1297,2,FALSE)</f>
        <v>Италия</v>
      </c>
    </row>
    <row r="1750" spans="1:8" x14ac:dyDescent="0.3">
      <c r="A1750" s="99" t="s">
        <v>20</v>
      </c>
      <c r="B1750" s="117">
        <v>44317</v>
      </c>
      <c r="C1750" s="97">
        <v>44319</v>
      </c>
      <c r="D1750" s="58" t="s">
        <v>107</v>
      </c>
      <c r="E1750" s="58" t="s">
        <v>70</v>
      </c>
      <c r="F1750" s="51" t="s">
        <v>62</v>
      </c>
      <c r="G1750" s="51">
        <v>135</v>
      </c>
      <c r="H1750" s="51" t="str">
        <f>VLOOKUP(F1750,'[1]Данные план (Задание 3)'!$I$5:$J$1297,2,FALSE)</f>
        <v>Армения</v>
      </c>
    </row>
    <row r="1751" spans="1:8" x14ac:dyDescent="0.3">
      <c r="A1751" s="99" t="s">
        <v>20</v>
      </c>
      <c r="B1751" s="117">
        <v>44317</v>
      </c>
      <c r="C1751" s="97">
        <v>44319</v>
      </c>
      <c r="D1751" s="58" t="s">
        <v>108</v>
      </c>
      <c r="E1751" s="58" t="s">
        <v>70</v>
      </c>
      <c r="F1751" s="51" t="s">
        <v>56</v>
      </c>
      <c r="G1751" s="51">
        <v>189</v>
      </c>
      <c r="H1751" s="51" t="str">
        <f>VLOOKUP(F1751,'[1]Данные план (Задание 3)'!$I$5:$J$1297,2,FALSE)</f>
        <v>Армения</v>
      </c>
    </row>
    <row r="1752" spans="1:8" x14ac:dyDescent="0.3">
      <c r="A1752" s="99" t="s">
        <v>20</v>
      </c>
      <c r="B1752" s="117">
        <v>44317</v>
      </c>
      <c r="C1752" s="97">
        <v>44319</v>
      </c>
      <c r="D1752" s="58" t="s">
        <v>107</v>
      </c>
      <c r="E1752" s="58" t="s">
        <v>70</v>
      </c>
      <c r="F1752" s="51" t="s">
        <v>78</v>
      </c>
      <c r="G1752" s="51">
        <v>85</v>
      </c>
      <c r="H1752" s="51" t="str">
        <f>VLOOKUP(F1752,'[1]Данные план (Задание 3)'!$I$5:$J$1297,2,FALSE)</f>
        <v>Россия</v>
      </c>
    </row>
    <row r="1753" spans="1:8" x14ac:dyDescent="0.3">
      <c r="A1753" s="99" t="s">
        <v>20</v>
      </c>
      <c r="B1753" s="117">
        <v>44317</v>
      </c>
      <c r="C1753" s="97">
        <v>44319</v>
      </c>
      <c r="D1753" s="58" t="s">
        <v>110</v>
      </c>
      <c r="E1753" s="58" t="s">
        <v>95</v>
      </c>
      <c r="F1753" s="51" t="s">
        <v>100</v>
      </c>
      <c r="G1753" s="51">
        <v>68</v>
      </c>
      <c r="H1753" s="51" t="str">
        <f>VLOOKUP(F1753,'[1]Данные план (Задание 3)'!$I$5:$J$1297,2,FALSE)</f>
        <v>Голландия</v>
      </c>
    </row>
    <row r="1754" spans="1:8" x14ac:dyDescent="0.3">
      <c r="A1754" s="99" t="s">
        <v>20</v>
      </c>
      <c r="B1754" s="117">
        <v>44317</v>
      </c>
      <c r="C1754" s="97">
        <v>44319</v>
      </c>
      <c r="D1754" s="58" t="s">
        <v>108</v>
      </c>
      <c r="E1754" s="58" t="s">
        <v>95</v>
      </c>
      <c r="F1754" s="51" t="s">
        <v>102</v>
      </c>
      <c r="G1754" s="51">
        <v>39</v>
      </c>
      <c r="H1754" s="51" t="str">
        <f>VLOOKUP(F1754,'[1]Данные план (Задание 3)'!$I$5:$J$1297,2,FALSE)</f>
        <v>Великобритания</v>
      </c>
    </row>
    <row r="1755" spans="1:8" x14ac:dyDescent="0.3">
      <c r="A1755" s="99" t="s">
        <v>20</v>
      </c>
      <c r="B1755" s="117">
        <v>44317</v>
      </c>
      <c r="C1755" s="97">
        <v>44319</v>
      </c>
      <c r="D1755" s="58" t="s">
        <v>107</v>
      </c>
      <c r="E1755" s="58" t="s">
        <v>70</v>
      </c>
      <c r="F1755" s="51" t="s">
        <v>78</v>
      </c>
      <c r="G1755" s="51">
        <v>55</v>
      </c>
      <c r="H1755" s="51" t="str">
        <f>VLOOKUP(F1755,'[1]Данные план (Задание 3)'!$I$5:$J$1297,2,FALSE)</f>
        <v>Россия</v>
      </c>
    </row>
    <row r="1756" spans="1:8" x14ac:dyDescent="0.3">
      <c r="A1756" s="99" t="s">
        <v>20</v>
      </c>
      <c r="B1756" s="117">
        <v>44317</v>
      </c>
      <c r="C1756" s="97">
        <v>44319</v>
      </c>
      <c r="D1756" s="58" t="s">
        <v>48</v>
      </c>
      <c r="E1756" s="58" t="s">
        <v>49</v>
      </c>
      <c r="F1756" s="51" t="s">
        <v>59</v>
      </c>
      <c r="G1756" s="51">
        <v>158</v>
      </c>
      <c r="H1756" s="51" t="str">
        <f>VLOOKUP(F1756,'[1]Данные план (Задание 3)'!$I$5:$J$1297,2,FALSE)</f>
        <v>Россия</v>
      </c>
    </row>
    <row r="1757" spans="1:8" x14ac:dyDescent="0.3">
      <c r="A1757" s="99" t="s">
        <v>20</v>
      </c>
      <c r="B1757" s="117">
        <v>44317</v>
      </c>
      <c r="C1757" s="97">
        <v>44320</v>
      </c>
      <c r="D1757" s="58" t="s">
        <v>110</v>
      </c>
      <c r="E1757" s="58" t="s">
        <v>95</v>
      </c>
      <c r="F1757" s="51" t="s">
        <v>98</v>
      </c>
      <c r="G1757" s="51">
        <v>165</v>
      </c>
      <c r="H1757" s="51" t="str">
        <f>VLOOKUP(F1757,'[1]Данные план (Задание 3)'!$I$5:$J$1297,2,FALSE)</f>
        <v>Голландия</v>
      </c>
    </row>
    <row r="1758" spans="1:8" x14ac:dyDescent="0.3">
      <c r="A1758" s="99" t="s">
        <v>20</v>
      </c>
      <c r="B1758" s="117">
        <v>44317</v>
      </c>
      <c r="C1758" s="97">
        <v>44320</v>
      </c>
      <c r="D1758" s="58" t="s">
        <v>110</v>
      </c>
      <c r="E1758" s="58" t="s">
        <v>49</v>
      </c>
      <c r="F1758" s="51" t="s">
        <v>68</v>
      </c>
      <c r="G1758" s="51">
        <v>152</v>
      </c>
      <c r="H1758" s="51" t="str">
        <f>VLOOKUP(F1758,'[1]Данные план (Задание 3)'!$I$5:$J$1297,2,FALSE)</f>
        <v>Украина</v>
      </c>
    </row>
    <row r="1759" spans="1:8" x14ac:dyDescent="0.3">
      <c r="A1759" s="99" t="s">
        <v>20</v>
      </c>
      <c r="B1759" s="117">
        <v>44317</v>
      </c>
      <c r="C1759" s="97">
        <v>44320</v>
      </c>
      <c r="D1759" s="58" t="s">
        <v>48</v>
      </c>
      <c r="E1759" s="58" t="s">
        <v>95</v>
      </c>
      <c r="F1759" s="51" t="s">
        <v>101</v>
      </c>
      <c r="G1759" s="51">
        <v>124</v>
      </c>
      <c r="H1759" s="51" t="str">
        <f>VLOOKUP(F1759,'[1]Данные план (Задание 3)'!$I$5:$J$1297,2,FALSE)</f>
        <v>Великобритания</v>
      </c>
    </row>
    <row r="1760" spans="1:8" x14ac:dyDescent="0.3">
      <c r="A1760" s="99" t="s">
        <v>20</v>
      </c>
      <c r="B1760" s="117">
        <v>44317</v>
      </c>
      <c r="C1760" s="97">
        <v>44320</v>
      </c>
      <c r="D1760" s="58" t="s">
        <v>48</v>
      </c>
      <c r="E1760" s="58" t="s">
        <v>95</v>
      </c>
      <c r="F1760" s="51" t="s">
        <v>96</v>
      </c>
      <c r="G1760" s="51">
        <v>19</v>
      </c>
      <c r="H1760" s="51" t="str">
        <f>VLOOKUP(F1760,'[1]Данные план (Задание 3)'!$I$5:$J$1297,2,FALSE)</f>
        <v>Голландия</v>
      </c>
    </row>
    <row r="1761" spans="1:8" x14ac:dyDescent="0.3">
      <c r="A1761" s="99" t="s">
        <v>20</v>
      </c>
      <c r="B1761" s="117">
        <v>44317</v>
      </c>
      <c r="C1761" s="97">
        <v>44320</v>
      </c>
      <c r="D1761" s="58" t="s">
        <v>107</v>
      </c>
      <c r="E1761" s="58" t="s">
        <v>70</v>
      </c>
      <c r="F1761" s="51" t="s">
        <v>72</v>
      </c>
      <c r="G1761" s="51">
        <v>30</v>
      </c>
      <c r="H1761" s="51" t="str">
        <f>VLOOKUP(F1761,'[1]Данные план (Задание 3)'!$I$5:$J$1297,2,FALSE)</f>
        <v>Франция</v>
      </c>
    </row>
    <row r="1762" spans="1:8" x14ac:dyDescent="0.3">
      <c r="A1762" s="99" t="s">
        <v>20</v>
      </c>
      <c r="B1762" s="117">
        <v>44317</v>
      </c>
      <c r="C1762" s="97">
        <v>44320</v>
      </c>
      <c r="D1762" s="58" t="s">
        <v>48</v>
      </c>
      <c r="E1762" s="58" t="s">
        <v>80</v>
      </c>
      <c r="F1762" s="51" t="s">
        <v>86</v>
      </c>
      <c r="G1762" s="51">
        <v>69</v>
      </c>
      <c r="H1762" s="51" t="str">
        <f>VLOOKUP(F1762,'[1]Данные план (Задание 3)'!$I$5:$J$1297,2,FALSE)</f>
        <v>Ирландия</v>
      </c>
    </row>
    <row r="1763" spans="1:8" x14ac:dyDescent="0.3">
      <c r="A1763" s="99" t="s">
        <v>20</v>
      </c>
      <c r="B1763" s="117">
        <v>44317</v>
      </c>
      <c r="C1763" s="97">
        <v>44320</v>
      </c>
      <c r="D1763" s="58" t="s">
        <v>110</v>
      </c>
      <c r="E1763" s="58" t="s">
        <v>80</v>
      </c>
      <c r="F1763" s="51" t="s">
        <v>85</v>
      </c>
      <c r="G1763" s="51">
        <v>36</v>
      </c>
      <c r="H1763" s="51" t="str">
        <f>VLOOKUP(F1763,'[1]Данные план (Задание 3)'!$I$5:$J$1297,2,FALSE)</f>
        <v>Ирландия</v>
      </c>
    </row>
    <row r="1764" spans="1:8" x14ac:dyDescent="0.3">
      <c r="A1764" s="99" t="s">
        <v>20</v>
      </c>
      <c r="B1764" s="117">
        <v>44317</v>
      </c>
      <c r="C1764" s="97">
        <v>44320</v>
      </c>
      <c r="D1764" s="58" t="s">
        <v>108</v>
      </c>
      <c r="E1764" s="58" t="s">
        <v>70</v>
      </c>
      <c r="F1764" s="51" t="s">
        <v>74</v>
      </c>
      <c r="G1764" s="51">
        <v>62</v>
      </c>
      <c r="H1764" s="51" t="str">
        <f>VLOOKUP(F1764,'[1]Данные план (Задание 3)'!$I$5:$J$1297,2,FALSE)</f>
        <v>Франция</v>
      </c>
    </row>
    <row r="1765" spans="1:8" x14ac:dyDescent="0.3">
      <c r="A1765" s="99" t="s">
        <v>20</v>
      </c>
      <c r="B1765" s="117">
        <v>44317</v>
      </c>
      <c r="C1765" s="97">
        <v>44320</v>
      </c>
      <c r="D1765" s="58" t="s">
        <v>108</v>
      </c>
      <c r="E1765" s="58" t="s">
        <v>70</v>
      </c>
      <c r="F1765" s="51" t="s">
        <v>72</v>
      </c>
      <c r="G1765" s="51">
        <v>146</v>
      </c>
      <c r="H1765" s="51" t="str">
        <f>VLOOKUP(F1765,'[1]Данные план (Задание 3)'!$I$5:$J$1297,2,FALSE)</f>
        <v>Франция</v>
      </c>
    </row>
    <row r="1766" spans="1:8" x14ac:dyDescent="0.3">
      <c r="A1766" s="99" t="s">
        <v>20</v>
      </c>
      <c r="B1766" s="117">
        <v>44317</v>
      </c>
      <c r="C1766" s="97">
        <v>44320</v>
      </c>
      <c r="D1766" s="58" t="s">
        <v>108</v>
      </c>
      <c r="E1766" s="58" t="s">
        <v>49</v>
      </c>
      <c r="F1766" s="51" t="s">
        <v>63</v>
      </c>
      <c r="G1766" s="51">
        <v>196</v>
      </c>
      <c r="H1766" s="51" t="str">
        <f>VLOOKUP(F1766,'[1]Данные план (Задание 3)'!$I$5:$J$1297,2,FALSE)</f>
        <v>Швеция</v>
      </c>
    </row>
    <row r="1767" spans="1:8" x14ac:dyDescent="0.3">
      <c r="A1767" s="99" t="s">
        <v>20</v>
      </c>
      <c r="B1767" s="117">
        <v>44317</v>
      </c>
      <c r="C1767" s="97">
        <v>44320</v>
      </c>
      <c r="D1767" s="58" t="s">
        <v>108</v>
      </c>
      <c r="E1767" s="58" t="s">
        <v>95</v>
      </c>
      <c r="F1767" s="51" t="s">
        <v>99</v>
      </c>
      <c r="G1767" s="51">
        <v>82</v>
      </c>
      <c r="H1767" s="51" t="str">
        <f>VLOOKUP(F1767,'[1]Данные план (Задание 3)'!$I$5:$J$1297,2,FALSE)</f>
        <v>Голландия</v>
      </c>
    </row>
    <row r="1768" spans="1:8" x14ac:dyDescent="0.3">
      <c r="A1768" s="99" t="s">
        <v>20</v>
      </c>
      <c r="B1768" s="117">
        <v>44317</v>
      </c>
      <c r="C1768" s="97">
        <v>44320</v>
      </c>
      <c r="D1768" s="58" t="s">
        <v>108</v>
      </c>
      <c r="E1768" s="58" t="s">
        <v>95</v>
      </c>
      <c r="F1768" s="51" t="s">
        <v>100</v>
      </c>
      <c r="G1768" s="51">
        <v>183</v>
      </c>
      <c r="H1768" s="51" t="str">
        <f>VLOOKUP(F1768,'[1]Данные план (Задание 3)'!$I$5:$J$1297,2,FALSE)</f>
        <v>Голландия</v>
      </c>
    </row>
    <row r="1769" spans="1:8" x14ac:dyDescent="0.3">
      <c r="A1769" s="99" t="s">
        <v>20</v>
      </c>
      <c r="B1769" s="117">
        <v>44317</v>
      </c>
      <c r="C1769" s="97">
        <v>44320</v>
      </c>
      <c r="D1769" s="58" t="s">
        <v>107</v>
      </c>
      <c r="E1769" s="58" t="s">
        <v>95</v>
      </c>
      <c r="F1769" s="51" t="s">
        <v>99</v>
      </c>
      <c r="G1769" s="51">
        <v>199</v>
      </c>
      <c r="H1769" s="51" t="str">
        <f>VLOOKUP(F1769,'[1]Данные план (Задание 3)'!$I$5:$J$1297,2,FALSE)</f>
        <v>Голландия</v>
      </c>
    </row>
    <row r="1770" spans="1:8" x14ac:dyDescent="0.3">
      <c r="A1770" s="99" t="s">
        <v>20</v>
      </c>
      <c r="B1770" s="117">
        <v>44317</v>
      </c>
      <c r="C1770" s="97">
        <v>44320</v>
      </c>
      <c r="D1770" s="58" t="s">
        <v>107</v>
      </c>
      <c r="E1770" s="58" t="s">
        <v>80</v>
      </c>
      <c r="F1770" s="51" t="s">
        <v>82</v>
      </c>
      <c r="G1770" s="51">
        <v>171</v>
      </c>
      <c r="H1770" s="51" t="str">
        <f>VLOOKUP(F1770,'[1]Данные план (Задание 3)'!$I$5:$J$1297,2,FALSE)</f>
        <v>Шотландия</v>
      </c>
    </row>
    <row r="1771" spans="1:8" x14ac:dyDescent="0.3">
      <c r="A1771" s="99" t="s">
        <v>20</v>
      </c>
      <c r="B1771" s="117">
        <v>44317</v>
      </c>
      <c r="C1771" s="97">
        <v>44320</v>
      </c>
      <c r="D1771" s="58" t="s">
        <v>108</v>
      </c>
      <c r="E1771" s="58" t="s">
        <v>80</v>
      </c>
      <c r="F1771" s="51" t="s">
        <v>86</v>
      </c>
      <c r="G1771" s="51">
        <v>61</v>
      </c>
      <c r="H1771" s="51" t="str">
        <f>VLOOKUP(F1771,'[1]Данные план (Задание 3)'!$I$5:$J$1297,2,FALSE)</f>
        <v>Ирландия</v>
      </c>
    </row>
    <row r="1772" spans="1:8" x14ac:dyDescent="0.3">
      <c r="A1772" s="99" t="s">
        <v>20</v>
      </c>
      <c r="B1772" s="117">
        <v>44317</v>
      </c>
      <c r="C1772" s="97">
        <v>44320</v>
      </c>
      <c r="D1772" s="58" t="s">
        <v>110</v>
      </c>
      <c r="E1772" s="58" t="s">
        <v>70</v>
      </c>
      <c r="F1772" s="51" t="s">
        <v>79</v>
      </c>
      <c r="G1772" s="51">
        <v>71</v>
      </c>
      <c r="H1772" s="51" t="str">
        <f>VLOOKUP(F1772,'[1]Данные план (Задание 3)'!$I$5:$J$1297,2,FALSE)</f>
        <v>Россия</v>
      </c>
    </row>
    <row r="1773" spans="1:8" x14ac:dyDescent="0.3">
      <c r="A1773" s="99" t="s">
        <v>20</v>
      </c>
      <c r="B1773" s="117">
        <v>44317</v>
      </c>
      <c r="C1773" s="97">
        <v>44321</v>
      </c>
      <c r="D1773" s="58" t="s">
        <v>110</v>
      </c>
      <c r="E1773" s="58" t="s">
        <v>49</v>
      </c>
      <c r="F1773" s="51" t="s">
        <v>66</v>
      </c>
      <c r="G1773" s="51">
        <v>191</v>
      </c>
      <c r="H1773" s="51" t="str">
        <f>VLOOKUP(F1773,'[1]Данные план (Задание 3)'!$I$5:$J$1297,2,FALSE)</f>
        <v>Украина</v>
      </c>
    </row>
    <row r="1774" spans="1:8" x14ac:dyDescent="0.3">
      <c r="A1774" s="99" t="s">
        <v>20</v>
      </c>
      <c r="B1774" s="117">
        <v>44317</v>
      </c>
      <c r="C1774" s="97">
        <v>44321</v>
      </c>
      <c r="D1774" s="58" t="s">
        <v>110</v>
      </c>
      <c r="E1774" s="58" t="s">
        <v>95</v>
      </c>
      <c r="F1774" s="51" t="s">
        <v>105</v>
      </c>
      <c r="G1774" s="51">
        <v>161</v>
      </c>
      <c r="H1774" s="51" t="str">
        <f>VLOOKUP(F1774,'[1]Данные план (Задание 3)'!$I$5:$J$1297,2,FALSE)</f>
        <v>Италия</v>
      </c>
    </row>
    <row r="1775" spans="1:8" x14ac:dyDescent="0.3">
      <c r="A1775" s="99" t="s">
        <v>20</v>
      </c>
      <c r="B1775" s="117">
        <v>44317</v>
      </c>
      <c r="C1775" s="97">
        <v>44321</v>
      </c>
      <c r="D1775" s="58" t="s">
        <v>107</v>
      </c>
      <c r="E1775" s="58" t="s">
        <v>80</v>
      </c>
      <c r="F1775" s="51" t="s">
        <v>88</v>
      </c>
      <c r="G1775" s="51">
        <v>58</v>
      </c>
      <c r="H1775" s="51" t="str">
        <f>VLOOKUP(F1775,'[1]Данные план (Задание 3)'!$I$5:$J$1297,2,FALSE)</f>
        <v>Ирландия</v>
      </c>
    </row>
    <row r="1776" spans="1:8" x14ac:dyDescent="0.3">
      <c r="A1776" s="99" t="s">
        <v>20</v>
      </c>
      <c r="B1776" s="117">
        <v>44317</v>
      </c>
      <c r="C1776" s="97">
        <v>44321</v>
      </c>
      <c r="D1776" s="58" t="s">
        <v>108</v>
      </c>
      <c r="E1776" s="58" t="s">
        <v>49</v>
      </c>
      <c r="F1776" s="51" t="s">
        <v>55</v>
      </c>
      <c r="G1776" s="51">
        <v>124</v>
      </c>
      <c r="H1776" s="51" t="str">
        <f>VLOOKUP(F1776,'[1]Данные план (Задание 3)'!$I$5:$J$1297,2,FALSE)</f>
        <v>Россия</v>
      </c>
    </row>
    <row r="1777" spans="1:8" x14ac:dyDescent="0.3">
      <c r="A1777" s="99" t="s">
        <v>20</v>
      </c>
      <c r="B1777" s="117">
        <v>44317</v>
      </c>
      <c r="C1777" s="97">
        <v>44321</v>
      </c>
      <c r="D1777" s="58" t="s">
        <v>48</v>
      </c>
      <c r="E1777" s="58" t="s">
        <v>70</v>
      </c>
      <c r="F1777" s="51" t="s">
        <v>52</v>
      </c>
      <c r="G1777" s="51">
        <v>38</v>
      </c>
      <c r="H1777" s="51" t="str">
        <f>VLOOKUP(F1777,'[1]Данные план (Задание 3)'!$I$5:$J$1297,2,FALSE)</f>
        <v>Армения</v>
      </c>
    </row>
    <row r="1778" spans="1:8" x14ac:dyDescent="0.3">
      <c r="A1778" s="99" t="s">
        <v>20</v>
      </c>
      <c r="B1778" s="117">
        <v>44317</v>
      </c>
      <c r="C1778" s="97">
        <v>44321</v>
      </c>
      <c r="D1778" s="58" t="s">
        <v>110</v>
      </c>
      <c r="E1778" s="58" t="s">
        <v>49</v>
      </c>
      <c r="F1778" s="51" t="s">
        <v>64</v>
      </c>
      <c r="G1778" s="51">
        <v>163</v>
      </c>
      <c r="H1778" s="51" t="str">
        <f>VLOOKUP(F1778,'[1]Данные план (Задание 3)'!$I$5:$J$1297,2,FALSE)</f>
        <v>Украина</v>
      </c>
    </row>
    <row r="1779" spans="1:8" x14ac:dyDescent="0.3">
      <c r="A1779" s="99" t="s">
        <v>20</v>
      </c>
      <c r="B1779" s="117">
        <v>44317</v>
      </c>
      <c r="C1779" s="97">
        <v>44321</v>
      </c>
      <c r="D1779" s="58" t="s">
        <v>107</v>
      </c>
      <c r="E1779" s="58" t="s">
        <v>80</v>
      </c>
      <c r="F1779" s="51" t="s">
        <v>88</v>
      </c>
      <c r="G1779" s="51">
        <v>186</v>
      </c>
      <c r="H1779" s="51" t="str">
        <f>VLOOKUP(F1779,'[1]Данные план (Задание 3)'!$I$5:$J$1297,2,FALSE)</f>
        <v>Ирландия</v>
      </c>
    </row>
    <row r="1780" spans="1:8" x14ac:dyDescent="0.3">
      <c r="A1780" s="99" t="s">
        <v>20</v>
      </c>
      <c r="B1780" s="117">
        <v>44317</v>
      </c>
      <c r="C1780" s="97">
        <v>44321</v>
      </c>
      <c r="D1780" s="58" t="s">
        <v>48</v>
      </c>
      <c r="E1780" s="58" t="s">
        <v>95</v>
      </c>
      <c r="F1780" s="51" t="s">
        <v>100</v>
      </c>
      <c r="G1780" s="51">
        <v>7</v>
      </c>
      <c r="H1780" s="51" t="str">
        <f>VLOOKUP(F1780,'[1]Данные план (Задание 3)'!$I$5:$J$1297,2,FALSE)</f>
        <v>Голландия</v>
      </c>
    </row>
    <row r="1781" spans="1:8" x14ac:dyDescent="0.3">
      <c r="A1781" s="99" t="s">
        <v>20</v>
      </c>
      <c r="B1781" s="117">
        <v>44317</v>
      </c>
      <c r="C1781" s="97">
        <v>44321</v>
      </c>
      <c r="D1781" s="58" t="s">
        <v>107</v>
      </c>
      <c r="E1781" s="58" t="s">
        <v>70</v>
      </c>
      <c r="F1781" s="51" t="s">
        <v>71</v>
      </c>
      <c r="G1781" s="51">
        <v>88</v>
      </c>
      <c r="H1781" s="51" t="str">
        <f>VLOOKUP(F1781,'[1]Данные план (Задание 3)'!$I$5:$J$1297,2,FALSE)</f>
        <v>Франция</v>
      </c>
    </row>
    <row r="1782" spans="1:8" x14ac:dyDescent="0.3">
      <c r="A1782" s="99" t="s">
        <v>20</v>
      </c>
      <c r="B1782" s="117">
        <v>44317</v>
      </c>
      <c r="C1782" s="97">
        <v>44321</v>
      </c>
      <c r="D1782" s="58" t="s">
        <v>107</v>
      </c>
      <c r="E1782" s="58" t="s">
        <v>70</v>
      </c>
      <c r="F1782" s="51" t="s">
        <v>77</v>
      </c>
      <c r="G1782" s="51">
        <v>144</v>
      </c>
      <c r="H1782" s="51" t="str">
        <f>VLOOKUP(F1782,'[1]Данные план (Задание 3)'!$I$5:$J$1297,2,FALSE)</f>
        <v>Россия</v>
      </c>
    </row>
    <row r="1783" spans="1:8" x14ac:dyDescent="0.3">
      <c r="A1783" s="99" t="s">
        <v>20</v>
      </c>
      <c r="B1783" s="117">
        <v>44317</v>
      </c>
      <c r="C1783" s="97">
        <v>44322</v>
      </c>
      <c r="D1783" s="58" t="s">
        <v>110</v>
      </c>
      <c r="E1783" s="58" t="s">
        <v>80</v>
      </c>
      <c r="F1783" s="51" t="s">
        <v>91</v>
      </c>
      <c r="G1783" s="51">
        <v>30</v>
      </c>
      <c r="H1783" s="51" t="str">
        <f>VLOOKUP(F1783,'[1]Данные план (Задание 3)'!$I$5:$J$1297,2,FALSE)</f>
        <v>США</v>
      </c>
    </row>
    <row r="1784" spans="1:8" x14ac:dyDescent="0.3">
      <c r="A1784" s="99" t="s">
        <v>20</v>
      </c>
      <c r="B1784" s="117">
        <v>44317</v>
      </c>
      <c r="C1784" s="97">
        <v>44322</v>
      </c>
      <c r="D1784" s="58" t="s">
        <v>107</v>
      </c>
      <c r="E1784" s="58" t="s">
        <v>70</v>
      </c>
      <c r="F1784" s="51" t="s">
        <v>56</v>
      </c>
      <c r="G1784" s="51">
        <v>24</v>
      </c>
      <c r="H1784" s="51" t="str">
        <f>VLOOKUP(F1784,'[1]Данные план (Задание 3)'!$I$5:$J$1297,2,FALSE)</f>
        <v>Армения</v>
      </c>
    </row>
    <row r="1785" spans="1:8" x14ac:dyDescent="0.3">
      <c r="A1785" s="99" t="s">
        <v>20</v>
      </c>
      <c r="B1785" s="117">
        <v>44317</v>
      </c>
      <c r="C1785" s="97">
        <v>44322</v>
      </c>
      <c r="D1785" s="58" t="s">
        <v>107</v>
      </c>
      <c r="E1785" s="58" t="s">
        <v>49</v>
      </c>
      <c r="F1785" s="51" t="s">
        <v>63</v>
      </c>
      <c r="G1785" s="51">
        <v>17</v>
      </c>
      <c r="H1785" s="51" t="str">
        <f>VLOOKUP(F1785,'[1]Данные план (Задание 3)'!$I$5:$J$1297,2,FALSE)</f>
        <v>Швеция</v>
      </c>
    </row>
    <row r="1786" spans="1:8" x14ac:dyDescent="0.3">
      <c r="A1786" s="99" t="s">
        <v>20</v>
      </c>
      <c r="B1786" s="117">
        <v>44317</v>
      </c>
      <c r="C1786" s="97">
        <v>44322</v>
      </c>
      <c r="D1786" s="58" t="s">
        <v>108</v>
      </c>
      <c r="E1786" s="58" t="s">
        <v>80</v>
      </c>
      <c r="F1786" s="51" t="s">
        <v>93</v>
      </c>
      <c r="G1786" s="51">
        <v>80</v>
      </c>
      <c r="H1786" s="51" t="str">
        <f>VLOOKUP(F1786,'[1]Данные план (Задание 3)'!$I$5:$J$1297,2,FALSE)</f>
        <v>США</v>
      </c>
    </row>
    <row r="1787" spans="1:8" x14ac:dyDescent="0.3">
      <c r="A1787" s="99" t="s">
        <v>20</v>
      </c>
      <c r="B1787" s="117">
        <v>44317</v>
      </c>
      <c r="C1787" s="97">
        <v>44322</v>
      </c>
      <c r="D1787" s="58" t="s">
        <v>48</v>
      </c>
      <c r="E1787" s="58" t="s">
        <v>49</v>
      </c>
      <c r="F1787" s="51" t="s">
        <v>50</v>
      </c>
      <c r="G1787" s="51">
        <v>19</v>
      </c>
      <c r="H1787" s="51" t="str">
        <f>VLOOKUP(F1787,'[1]Данные план (Задание 3)'!$I$5:$J$1297,2,FALSE)</f>
        <v>Россия</v>
      </c>
    </row>
    <row r="1788" spans="1:8" x14ac:dyDescent="0.3">
      <c r="A1788" s="99" t="s">
        <v>20</v>
      </c>
      <c r="B1788" s="117">
        <v>44317</v>
      </c>
      <c r="C1788" s="97">
        <v>44322</v>
      </c>
      <c r="D1788" s="58" t="s">
        <v>108</v>
      </c>
      <c r="E1788" s="58" t="s">
        <v>95</v>
      </c>
      <c r="F1788" s="51" t="s">
        <v>105</v>
      </c>
      <c r="G1788" s="51">
        <v>163</v>
      </c>
      <c r="H1788" s="51" t="str">
        <f>VLOOKUP(F1788,'[1]Данные план (Задание 3)'!$I$5:$J$1297,2,FALSE)</f>
        <v>Италия</v>
      </c>
    </row>
    <row r="1789" spans="1:8" x14ac:dyDescent="0.3">
      <c r="A1789" s="99" t="s">
        <v>20</v>
      </c>
      <c r="B1789" s="117">
        <v>44317</v>
      </c>
      <c r="C1789" s="97">
        <v>44322</v>
      </c>
      <c r="D1789" s="58" t="s">
        <v>108</v>
      </c>
      <c r="E1789" s="58" t="s">
        <v>80</v>
      </c>
      <c r="F1789" s="51" t="s">
        <v>88</v>
      </c>
      <c r="G1789" s="51">
        <v>190</v>
      </c>
      <c r="H1789" s="51" t="str">
        <f>VLOOKUP(F1789,'[1]Данные план (Задание 3)'!$I$5:$J$1297,2,FALSE)</f>
        <v>Ирландия</v>
      </c>
    </row>
    <row r="1790" spans="1:8" x14ac:dyDescent="0.3">
      <c r="A1790" s="99" t="s">
        <v>20</v>
      </c>
      <c r="B1790" s="117">
        <v>44317</v>
      </c>
      <c r="C1790" s="97">
        <v>44322</v>
      </c>
      <c r="D1790" s="58" t="s">
        <v>107</v>
      </c>
      <c r="E1790" s="58" t="s">
        <v>95</v>
      </c>
      <c r="F1790" s="51" t="s">
        <v>98</v>
      </c>
      <c r="G1790" s="51">
        <v>189</v>
      </c>
      <c r="H1790" s="51" t="str">
        <f>VLOOKUP(F1790,'[1]Данные план (Задание 3)'!$I$5:$J$1297,2,FALSE)</f>
        <v>Голландия</v>
      </c>
    </row>
    <row r="1791" spans="1:8" x14ac:dyDescent="0.3">
      <c r="A1791" s="99" t="s">
        <v>20</v>
      </c>
      <c r="B1791" s="117">
        <v>44317</v>
      </c>
      <c r="C1791" s="97">
        <v>44322</v>
      </c>
      <c r="D1791" s="58" t="s">
        <v>108</v>
      </c>
      <c r="E1791" s="58" t="s">
        <v>80</v>
      </c>
      <c r="F1791" s="51" t="s">
        <v>87</v>
      </c>
      <c r="G1791" s="51">
        <v>137</v>
      </c>
      <c r="H1791" s="51" t="str">
        <f>VLOOKUP(F1791,'[1]Данные план (Задание 3)'!$I$5:$J$1297,2,FALSE)</f>
        <v>Ирландия</v>
      </c>
    </row>
    <row r="1792" spans="1:8" x14ac:dyDescent="0.3">
      <c r="A1792" s="99" t="s">
        <v>20</v>
      </c>
      <c r="B1792" s="117">
        <v>44317</v>
      </c>
      <c r="C1792" s="97">
        <v>44322</v>
      </c>
      <c r="D1792" s="58" t="s">
        <v>48</v>
      </c>
      <c r="E1792" s="58" t="s">
        <v>70</v>
      </c>
      <c r="F1792" s="51" t="s">
        <v>75</v>
      </c>
      <c r="G1792" s="51">
        <v>58</v>
      </c>
      <c r="H1792" s="51" t="str">
        <f>VLOOKUP(F1792,'[1]Данные план (Задание 3)'!$I$5:$J$1297,2,FALSE)</f>
        <v>Франция</v>
      </c>
    </row>
    <row r="1793" spans="1:8" x14ac:dyDescent="0.3">
      <c r="A1793" s="99" t="s">
        <v>20</v>
      </c>
      <c r="B1793" s="117">
        <v>44317</v>
      </c>
      <c r="C1793" s="97">
        <v>44322</v>
      </c>
      <c r="D1793" s="58" t="s">
        <v>107</v>
      </c>
      <c r="E1793" s="58" t="s">
        <v>49</v>
      </c>
      <c r="F1793" s="51" t="s">
        <v>61</v>
      </c>
      <c r="G1793" s="51">
        <v>141</v>
      </c>
      <c r="H1793" s="51" t="str">
        <f>VLOOKUP(F1793,'[1]Данные план (Задание 3)'!$I$5:$J$1297,2,FALSE)</f>
        <v>Россия</v>
      </c>
    </row>
    <row r="1794" spans="1:8" x14ac:dyDescent="0.3">
      <c r="A1794" s="99" t="s">
        <v>20</v>
      </c>
      <c r="B1794" s="117">
        <v>44317</v>
      </c>
      <c r="C1794" s="97">
        <v>44322</v>
      </c>
      <c r="D1794" s="58" t="s">
        <v>108</v>
      </c>
      <c r="E1794" s="58" t="s">
        <v>49</v>
      </c>
      <c r="F1794" s="51" t="s">
        <v>63</v>
      </c>
      <c r="G1794" s="51">
        <v>127</v>
      </c>
      <c r="H1794" s="51" t="str">
        <f>VLOOKUP(F1794,'[1]Данные план (Задание 3)'!$I$5:$J$1297,2,FALSE)</f>
        <v>Швеция</v>
      </c>
    </row>
    <row r="1795" spans="1:8" x14ac:dyDescent="0.3">
      <c r="A1795" s="99" t="s">
        <v>20</v>
      </c>
      <c r="B1795" s="117">
        <v>44317</v>
      </c>
      <c r="C1795" s="97">
        <v>44322</v>
      </c>
      <c r="D1795" s="58" t="s">
        <v>108</v>
      </c>
      <c r="E1795" s="58" t="s">
        <v>70</v>
      </c>
      <c r="F1795" s="51" t="s">
        <v>56</v>
      </c>
      <c r="G1795" s="51">
        <v>187</v>
      </c>
      <c r="H1795" s="51" t="str">
        <f>VLOOKUP(F1795,'[1]Данные план (Задание 3)'!$I$5:$J$1297,2,FALSE)</f>
        <v>Армения</v>
      </c>
    </row>
    <row r="1796" spans="1:8" x14ac:dyDescent="0.3">
      <c r="A1796" s="99" t="s">
        <v>20</v>
      </c>
      <c r="B1796" s="117">
        <v>44317</v>
      </c>
      <c r="C1796" s="97">
        <v>44322</v>
      </c>
      <c r="D1796" s="58" t="s">
        <v>48</v>
      </c>
      <c r="E1796" s="58" t="s">
        <v>49</v>
      </c>
      <c r="F1796" s="51" t="s">
        <v>61</v>
      </c>
      <c r="G1796" s="51">
        <v>136</v>
      </c>
      <c r="H1796" s="51" t="str">
        <f>VLOOKUP(F1796,'[1]Данные план (Задание 3)'!$I$5:$J$1297,2,FALSE)</f>
        <v>Россия</v>
      </c>
    </row>
    <row r="1797" spans="1:8" x14ac:dyDescent="0.3">
      <c r="A1797" s="99" t="s">
        <v>20</v>
      </c>
      <c r="B1797" s="117">
        <v>44317</v>
      </c>
      <c r="C1797" s="97">
        <v>44322</v>
      </c>
      <c r="D1797" s="58" t="s">
        <v>107</v>
      </c>
      <c r="E1797" s="58" t="s">
        <v>70</v>
      </c>
      <c r="F1797" s="51" t="s">
        <v>74</v>
      </c>
      <c r="G1797" s="51">
        <v>12</v>
      </c>
      <c r="H1797" s="51" t="str">
        <f>VLOOKUP(F1797,'[1]Данные план (Задание 3)'!$I$5:$J$1297,2,FALSE)</f>
        <v>Франция</v>
      </c>
    </row>
    <row r="1798" spans="1:8" x14ac:dyDescent="0.3">
      <c r="A1798" s="99" t="s">
        <v>20</v>
      </c>
      <c r="B1798" s="117">
        <v>44317</v>
      </c>
      <c r="C1798" s="97">
        <v>44322</v>
      </c>
      <c r="D1798" s="58" t="s">
        <v>107</v>
      </c>
      <c r="E1798" s="58" t="s">
        <v>95</v>
      </c>
      <c r="F1798" s="51" t="s">
        <v>96</v>
      </c>
      <c r="G1798" s="51">
        <v>91</v>
      </c>
      <c r="H1798" s="51" t="str">
        <f>VLOOKUP(F1798,'[1]Данные план (Задание 3)'!$I$5:$J$1297,2,FALSE)</f>
        <v>Голландия</v>
      </c>
    </row>
    <row r="1799" spans="1:8" x14ac:dyDescent="0.3">
      <c r="A1799" s="99" t="s">
        <v>20</v>
      </c>
      <c r="B1799" s="117">
        <v>44317</v>
      </c>
      <c r="C1799" s="97">
        <v>44323</v>
      </c>
      <c r="D1799" s="58" t="s">
        <v>48</v>
      </c>
      <c r="E1799" s="58" t="s">
        <v>70</v>
      </c>
      <c r="F1799" s="51" t="s">
        <v>77</v>
      </c>
      <c r="G1799" s="51">
        <v>97</v>
      </c>
      <c r="H1799" s="51" t="str">
        <f>VLOOKUP(F1799,'[1]Данные план (Задание 3)'!$I$5:$J$1297,2,FALSE)</f>
        <v>Россия</v>
      </c>
    </row>
    <row r="1800" spans="1:8" x14ac:dyDescent="0.3">
      <c r="A1800" s="99" t="s">
        <v>20</v>
      </c>
      <c r="B1800" s="117">
        <v>44317</v>
      </c>
      <c r="C1800" s="97">
        <v>44323</v>
      </c>
      <c r="D1800" s="58" t="s">
        <v>108</v>
      </c>
      <c r="E1800" s="58" t="s">
        <v>49</v>
      </c>
      <c r="F1800" s="51" t="s">
        <v>66</v>
      </c>
      <c r="G1800" s="51">
        <v>105</v>
      </c>
      <c r="H1800" s="51" t="str">
        <f>VLOOKUP(F1800,'[1]Данные план (Задание 3)'!$I$5:$J$1297,2,FALSE)</f>
        <v>Украина</v>
      </c>
    </row>
    <row r="1801" spans="1:8" x14ac:dyDescent="0.3">
      <c r="A1801" s="99" t="s">
        <v>20</v>
      </c>
      <c r="B1801" s="117">
        <v>44317</v>
      </c>
      <c r="C1801" s="97">
        <v>44323</v>
      </c>
      <c r="D1801" s="58" t="s">
        <v>48</v>
      </c>
      <c r="E1801" s="58" t="s">
        <v>49</v>
      </c>
      <c r="F1801" s="51" t="s">
        <v>50</v>
      </c>
      <c r="G1801" s="51">
        <v>123</v>
      </c>
      <c r="H1801" s="51" t="str">
        <f>VLOOKUP(F1801,'[1]Данные план (Задание 3)'!$I$5:$J$1297,2,FALSE)</f>
        <v>Россия</v>
      </c>
    </row>
    <row r="1802" spans="1:8" x14ac:dyDescent="0.3">
      <c r="A1802" s="99" t="s">
        <v>20</v>
      </c>
      <c r="B1802" s="117">
        <v>44317</v>
      </c>
      <c r="C1802" s="97">
        <v>44323</v>
      </c>
      <c r="D1802" s="58" t="s">
        <v>48</v>
      </c>
      <c r="E1802" s="58" t="s">
        <v>80</v>
      </c>
      <c r="F1802" s="51" t="s">
        <v>87</v>
      </c>
      <c r="G1802" s="51">
        <v>105</v>
      </c>
      <c r="H1802" s="51" t="str">
        <f>VLOOKUP(F1802,'[1]Данные план (Задание 3)'!$I$5:$J$1297,2,FALSE)</f>
        <v>Ирландия</v>
      </c>
    </row>
    <row r="1803" spans="1:8" x14ac:dyDescent="0.3">
      <c r="A1803" s="99" t="s">
        <v>20</v>
      </c>
      <c r="B1803" s="117">
        <v>44317</v>
      </c>
      <c r="C1803" s="97">
        <v>44323</v>
      </c>
      <c r="D1803" s="58" t="s">
        <v>48</v>
      </c>
      <c r="E1803" s="58" t="s">
        <v>70</v>
      </c>
      <c r="F1803" s="51" t="s">
        <v>54</v>
      </c>
      <c r="G1803" s="51">
        <v>121</v>
      </c>
      <c r="H1803" s="51" t="str">
        <f>VLOOKUP(F1803,'[1]Данные план (Задание 3)'!$I$5:$J$1297,2,FALSE)</f>
        <v>Армения</v>
      </c>
    </row>
    <row r="1804" spans="1:8" x14ac:dyDescent="0.3">
      <c r="A1804" s="99" t="s">
        <v>20</v>
      </c>
      <c r="B1804" s="117">
        <v>44317</v>
      </c>
      <c r="C1804" s="97">
        <v>44323</v>
      </c>
      <c r="D1804" s="58" t="s">
        <v>110</v>
      </c>
      <c r="E1804" s="58" t="s">
        <v>70</v>
      </c>
      <c r="F1804" s="51" t="s">
        <v>79</v>
      </c>
      <c r="G1804" s="51">
        <v>136</v>
      </c>
      <c r="H1804" s="51" t="str">
        <f>VLOOKUP(F1804,'[1]Данные план (Задание 3)'!$I$5:$J$1297,2,FALSE)</f>
        <v>Россия</v>
      </c>
    </row>
    <row r="1805" spans="1:8" x14ac:dyDescent="0.3">
      <c r="A1805" s="99" t="s">
        <v>20</v>
      </c>
      <c r="B1805" s="117">
        <v>44317</v>
      </c>
      <c r="C1805" s="97">
        <v>44323</v>
      </c>
      <c r="D1805" s="58" t="s">
        <v>110</v>
      </c>
      <c r="E1805" s="58" t="s">
        <v>70</v>
      </c>
      <c r="F1805" s="51" t="s">
        <v>62</v>
      </c>
      <c r="G1805" s="51">
        <v>62</v>
      </c>
      <c r="H1805" s="51" t="str">
        <f>VLOOKUP(F1805,'[1]Данные план (Задание 3)'!$I$5:$J$1297,2,FALSE)</f>
        <v>Армения</v>
      </c>
    </row>
    <row r="1806" spans="1:8" x14ac:dyDescent="0.3">
      <c r="A1806" s="99" t="s">
        <v>20</v>
      </c>
      <c r="B1806" s="117">
        <v>44317</v>
      </c>
      <c r="C1806" s="97">
        <v>44323</v>
      </c>
      <c r="D1806" s="58" t="s">
        <v>108</v>
      </c>
      <c r="E1806" s="58" t="s">
        <v>49</v>
      </c>
      <c r="F1806" s="51" t="s">
        <v>50</v>
      </c>
      <c r="G1806" s="51">
        <v>37</v>
      </c>
      <c r="H1806" s="51" t="str">
        <f>VLOOKUP(F1806,'[1]Данные план (Задание 3)'!$I$5:$J$1297,2,FALSE)</f>
        <v>Россия</v>
      </c>
    </row>
    <row r="1807" spans="1:8" x14ac:dyDescent="0.3">
      <c r="A1807" s="99" t="s">
        <v>20</v>
      </c>
      <c r="B1807" s="117">
        <v>44317</v>
      </c>
      <c r="C1807" s="97">
        <v>44323</v>
      </c>
      <c r="D1807" s="58" t="s">
        <v>110</v>
      </c>
      <c r="E1807" s="58" t="s">
        <v>80</v>
      </c>
      <c r="F1807" s="51" t="s">
        <v>86</v>
      </c>
      <c r="G1807" s="51">
        <v>31</v>
      </c>
      <c r="H1807" s="51" t="str">
        <f>VLOOKUP(F1807,'[1]Данные план (Задание 3)'!$I$5:$J$1297,2,FALSE)</f>
        <v>Ирландия</v>
      </c>
    </row>
    <row r="1808" spans="1:8" x14ac:dyDescent="0.3">
      <c r="A1808" s="99" t="s">
        <v>20</v>
      </c>
      <c r="B1808" s="117">
        <v>44317</v>
      </c>
      <c r="C1808" s="97">
        <v>44323</v>
      </c>
      <c r="D1808" s="58" t="s">
        <v>107</v>
      </c>
      <c r="E1808" s="58" t="s">
        <v>80</v>
      </c>
      <c r="F1808" s="51" t="s">
        <v>82</v>
      </c>
      <c r="G1808" s="51">
        <v>44</v>
      </c>
      <c r="H1808" s="51" t="str">
        <f>VLOOKUP(F1808,'[1]Данные план (Задание 3)'!$I$5:$J$1297,2,FALSE)</f>
        <v>Шотландия</v>
      </c>
    </row>
    <row r="1809" spans="1:8" x14ac:dyDescent="0.3">
      <c r="A1809" s="99" t="s">
        <v>20</v>
      </c>
      <c r="B1809" s="117">
        <v>44317</v>
      </c>
      <c r="C1809" s="97">
        <v>44323</v>
      </c>
      <c r="D1809" s="58" t="s">
        <v>110</v>
      </c>
      <c r="E1809" s="58" t="s">
        <v>80</v>
      </c>
      <c r="F1809" s="51" t="s">
        <v>88</v>
      </c>
      <c r="G1809" s="51">
        <v>183</v>
      </c>
      <c r="H1809" s="51" t="str">
        <f>VLOOKUP(F1809,'[1]Данные план (Задание 3)'!$I$5:$J$1297,2,FALSE)</f>
        <v>Ирландия</v>
      </c>
    </row>
    <row r="1810" spans="1:8" x14ac:dyDescent="0.3">
      <c r="A1810" s="99" t="s">
        <v>20</v>
      </c>
      <c r="B1810" s="117">
        <v>44317</v>
      </c>
      <c r="C1810" s="97">
        <v>44323</v>
      </c>
      <c r="D1810" s="58" t="s">
        <v>107</v>
      </c>
      <c r="E1810" s="58" t="s">
        <v>70</v>
      </c>
      <c r="F1810" s="51" t="s">
        <v>58</v>
      </c>
      <c r="G1810" s="51">
        <v>146</v>
      </c>
      <c r="H1810" s="51" t="str">
        <f>VLOOKUP(F1810,'[1]Данные план (Задание 3)'!$I$5:$J$1297,2,FALSE)</f>
        <v>Армения</v>
      </c>
    </row>
    <row r="1811" spans="1:8" x14ac:dyDescent="0.3">
      <c r="A1811" s="99" t="s">
        <v>20</v>
      </c>
      <c r="B1811" s="117">
        <v>44317</v>
      </c>
      <c r="C1811" s="97">
        <v>44323</v>
      </c>
      <c r="D1811" s="58" t="s">
        <v>110</v>
      </c>
      <c r="E1811" s="58" t="s">
        <v>49</v>
      </c>
      <c r="F1811" s="51" t="s">
        <v>65</v>
      </c>
      <c r="G1811" s="51">
        <v>176</v>
      </c>
      <c r="H1811" s="51" t="str">
        <f>VLOOKUP(F1811,'[1]Данные план (Задание 3)'!$I$5:$J$1297,2,FALSE)</f>
        <v>Украина</v>
      </c>
    </row>
    <row r="1812" spans="1:8" x14ac:dyDescent="0.3">
      <c r="A1812" s="99" t="s">
        <v>20</v>
      </c>
      <c r="B1812" s="117">
        <v>44317</v>
      </c>
      <c r="C1812" s="97">
        <v>44323</v>
      </c>
      <c r="D1812" s="58" t="s">
        <v>48</v>
      </c>
      <c r="E1812" s="58" t="s">
        <v>70</v>
      </c>
      <c r="F1812" s="51" t="s">
        <v>78</v>
      </c>
      <c r="G1812" s="51">
        <v>151</v>
      </c>
      <c r="H1812" s="51" t="str">
        <f>VLOOKUP(F1812,'[1]Данные план (Задание 3)'!$I$5:$J$1297,2,FALSE)</f>
        <v>Россия</v>
      </c>
    </row>
    <row r="1813" spans="1:8" x14ac:dyDescent="0.3">
      <c r="A1813" s="99" t="s">
        <v>20</v>
      </c>
      <c r="B1813" s="117">
        <v>44317</v>
      </c>
      <c r="C1813" s="97">
        <v>44323</v>
      </c>
      <c r="D1813" s="58" t="s">
        <v>110</v>
      </c>
      <c r="E1813" s="58" t="s">
        <v>95</v>
      </c>
      <c r="F1813" s="51" t="s">
        <v>102</v>
      </c>
      <c r="G1813" s="51">
        <v>151</v>
      </c>
      <c r="H1813" s="51" t="str">
        <f>VLOOKUP(F1813,'[1]Данные план (Задание 3)'!$I$5:$J$1297,2,FALSE)</f>
        <v>Великобритания</v>
      </c>
    </row>
    <row r="1814" spans="1:8" x14ac:dyDescent="0.3">
      <c r="A1814" s="99" t="s">
        <v>20</v>
      </c>
      <c r="B1814" s="117">
        <v>44317</v>
      </c>
      <c r="C1814" s="97">
        <v>44323</v>
      </c>
      <c r="D1814" s="58" t="s">
        <v>107</v>
      </c>
      <c r="E1814" s="58" t="s">
        <v>70</v>
      </c>
      <c r="F1814" s="51" t="s">
        <v>79</v>
      </c>
      <c r="G1814" s="51">
        <v>27</v>
      </c>
      <c r="H1814" s="51" t="str">
        <f>VLOOKUP(F1814,'[1]Данные план (Задание 3)'!$I$5:$J$1297,2,FALSE)</f>
        <v>Россия</v>
      </c>
    </row>
    <row r="1815" spans="1:8" x14ac:dyDescent="0.3">
      <c r="A1815" s="99" t="s">
        <v>20</v>
      </c>
      <c r="B1815" s="117">
        <v>44317</v>
      </c>
      <c r="C1815" s="97">
        <v>44324</v>
      </c>
      <c r="D1815" s="58" t="s">
        <v>108</v>
      </c>
      <c r="E1815" s="58" t="s">
        <v>70</v>
      </c>
      <c r="F1815" s="51" t="s">
        <v>60</v>
      </c>
      <c r="G1815" s="51">
        <v>97</v>
      </c>
      <c r="H1815" s="51" t="str">
        <f>VLOOKUP(F1815,'[1]Данные план (Задание 3)'!$I$5:$J$1297,2,FALSE)</f>
        <v>Армения</v>
      </c>
    </row>
    <row r="1816" spans="1:8" x14ac:dyDescent="0.3">
      <c r="A1816" s="99" t="s">
        <v>20</v>
      </c>
      <c r="B1816" s="117">
        <v>44317</v>
      </c>
      <c r="C1816" s="97">
        <v>44324</v>
      </c>
      <c r="D1816" s="58" t="s">
        <v>108</v>
      </c>
      <c r="E1816" s="58" t="s">
        <v>80</v>
      </c>
      <c r="F1816" s="51" t="s">
        <v>90</v>
      </c>
      <c r="G1816" s="51">
        <v>182</v>
      </c>
      <c r="H1816" s="51" t="str">
        <f>VLOOKUP(F1816,'[1]Данные план (Задание 3)'!$I$5:$J$1297,2,FALSE)</f>
        <v>США</v>
      </c>
    </row>
    <row r="1817" spans="1:8" x14ac:dyDescent="0.3">
      <c r="A1817" s="99" t="s">
        <v>20</v>
      </c>
      <c r="B1817" s="117">
        <v>44317</v>
      </c>
      <c r="C1817" s="97">
        <v>44324</v>
      </c>
      <c r="D1817" s="58" t="s">
        <v>48</v>
      </c>
      <c r="E1817" s="58" t="s">
        <v>49</v>
      </c>
      <c r="F1817" s="51" t="s">
        <v>66</v>
      </c>
      <c r="G1817" s="51">
        <v>187</v>
      </c>
      <c r="H1817" s="51" t="str">
        <f>VLOOKUP(F1817,'[1]Данные план (Задание 3)'!$I$5:$J$1297,2,FALSE)</f>
        <v>Украина</v>
      </c>
    </row>
    <row r="1818" spans="1:8" x14ac:dyDescent="0.3">
      <c r="A1818" s="99" t="s">
        <v>20</v>
      </c>
      <c r="B1818" s="117">
        <v>44317</v>
      </c>
      <c r="C1818" s="97">
        <v>44324</v>
      </c>
      <c r="D1818" s="58" t="s">
        <v>48</v>
      </c>
      <c r="E1818" s="58" t="s">
        <v>49</v>
      </c>
      <c r="F1818" s="51" t="s">
        <v>55</v>
      </c>
      <c r="G1818" s="51">
        <v>25</v>
      </c>
      <c r="H1818" s="51" t="str">
        <f>VLOOKUP(F1818,'[1]Данные план (Задание 3)'!$I$5:$J$1297,2,FALSE)</f>
        <v>Россия</v>
      </c>
    </row>
    <row r="1819" spans="1:8" x14ac:dyDescent="0.3">
      <c r="A1819" s="99" t="s">
        <v>20</v>
      </c>
      <c r="B1819" s="117">
        <v>44317</v>
      </c>
      <c r="C1819" s="97">
        <v>44324</v>
      </c>
      <c r="D1819" s="58" t="s">
        <v>110</v>
      </c>
      <c r="E1819" s="58" t="s">
        <v>70</v>
      </c>
      <c r="F1819" s="51" t="s">
        <v>52</v>
      </c>
      <c r="G1819" s="51">
        <v>107</v>
      </c>
      <c r="H1819" s="51" t="str">
        <f>VLOOKUP(F1819,'[1]Данные план (Задание 3)'!$I$5:$J$1297,2,FALSE)</f>
        <v>Армения</v>
      </c>
    </row>
    <row r="1820" spans="1:8" x14ac:dyDescent="0.3">
      <c r="A1820" s="99" t="s">
        <v>20</v>
      </c>
      <c r="B1820" s="117">
        <v>44317</v>
      </c>
      <c r="C1820" s="97">
        <v>44324</v>
      </c>
      <c r="D1820" s="58" t="s">
        <v>108</v>
      </c>
      <c r="E1820" s="58" t="s">
        <v>95</v>
      </c>
      <c r="F1820" s="51" t="s">
        <v>105</v>
      </c>
      <c r="G1820" s="51">
        <v>178</v>
      </c>
      <c r="H1820" s="51" t="str">
        <f>VLOOKUP(F1820,'[1]Данные план (Задание 3)'!$I$5:$J$1297,2,FALSE)</f>
        <v>Италия</v>
      </c>
    </row>
    <row r="1821" spans="1:8" x14ac:dyDescent="0.3">
      <c r="A1821" s="99" t="s">
        <v>20</v>
      </c>
      <c r="B1821" s="117">
        <v>44317</v>
      </c>
      <c r="C1821" s="97">
        <v>44324</v>
      </c>
      <c r="D1821" s="58" t="s">
        <v>108</v>
      </c>
      <c r="E1821" s="58" t="s">
        <v>49</v>
      </c>
      <c r="F1821" s="51" t="s">
        <v>55</v>
      </c>
      <c r="G1821" s="51">
        <v>71</v>
      </c>
      <c r="H1821" s="51" t="str">
        <f>VLOOKUP(F1821,'[1]Данные план (Задание 3)'!$I$5:$J$1297,2,FALSE)</f>
        <v>Россия</v>
      </c>
    </row>
    <row r="1822" spans="1:8" x14ac:dyDescent="0.3">
      <c r="A1822" s="99" t="s">
        <v>20</v>
      </c>
      <c r="B1822" s="117">
        <v>44317</v>
      </c>
      <c r="C1822" s="97">
        <v>44324</v>
      </c>
      <c r="D1822" s="58" t="s">
        <v>110</v>
      </c>
      <c r="E1822" s="58" t="s">
        <v>70</v>
      </c>
      <c r="F1822" s="51" t="s">
        <v>75</v>
      </c>
      <c r="G1822" s="51">
        <v>113</v>
      </c>
      <c r="H1822" s="51" t="str">
        <f>VLOOKUP(F1822,'[1]Данные план (Задание 3)'!$I$5:$J$1297,2,FALSE)</f>
        <v>Франция</v>
      </c>
    </row>
    <row r="1823" spans="1:8" x14ac:dyDescent="0.3">
      <c r="A1823" s="99" t="s">
        <v>20</v>
      </c>
      <c r="B1823" s="117">
        <v>44317</v>
      </c>
      <c r="C1823" s="97">
        <v>44324</v>
      </c>
      <c r="D1823" s="58" t="s">
        <v>110</v>
      </c>
      <c r="E1823" s="58" t="s">
        <v>49</v>
      </c>
      <c r="F1823" s="51" t="s">
        <v>64</v>
      </c>
      <c r="G1823" s="51">
        <v>169</v>
      </c>
      <c r="H1823" s="51" t="str">
        <f>VLOOKUP(F1823,'[1]Данные план (Задание 3)'!$I$5:$J$1297,2,FALSE)</f>
        <v>Украина</v>
      </c>
    </row>
    <row r="1824" spans="1:8" x14ac:dyDescent="0.3">
      <c r="A1824" s="99" t="s">
        <v>20</v>
      </c>
      <c r="B1824" s="117">
        <v>44317</v>
      </c>
      <c r="C1824" s="97">
        <v>44324</v>
      </c>
      <c r="D1824" s="58" t="s">
        <v>108</v>
      </c>
      <c r="E1824" s="58" t="s">
        <v>49</v>
      </c>
      <c r="F1824" s="51" t="s">
        <v>68</v>
      </c>
      <c r="G1824" s="51">
        <v>175</v>
      </c>
      <c r="H1824" s="51" t="str">
        <f>VLOOKUP(F1824,'[1]Данные план (Задание 3)'!$I$5:$J$1297,2,FALSE)</f>
        <v>Украина</v>
      </c>
    </row>
    <row r="1825" spans="1:8" x14ac:dyDescent="0.3">
      <c r="A1825" s="99" t="s">
        <v>20</v>
      </c>
      <c r="B1825" s="117">
        <v>44317</v>
      </c>
      <c r="C1825" s="97">
        <v>44325</v>
      </c>
      <c r="D1825" s="58" t="s">
        <v>48</v>
      </c>
      <c r="E1825" s="58" t="s">
        <v>70</v>
      </c>
      <c r="F1825" s="51" t="s">
        <v>54</v>
      </c>
      <c r="G1825" s="51">
        <v>114</v>
      </c>
      <c r="H1825" s="51" t="str">
        <f>VLOOKUP(F1825,'[1]Данные план (Задание 3)'!$I$5:$J$1297,2,FALSE)</f>
        <v>Армения</v>
      </c>
    </row>
    <row r="1826" spans="1:8" x14ac:dyDescent="0.3">
      <c r="A1826" s="99" t="s">
        <v>20</v>
      </c>
      <c r="B1826" s="117">
        <v>44317</v>
      </c>
      <c r="C1826" s="97">
        <v>44325</v>
      </c>
      <c r="D1826" s="58" t="s">
        <v>48</v>
      </c>
      <c r="E1826" s="58" t="s">
        <v>70</v>
      </c>
      <c r="F1826" s="51" t="s">
        <v>72</v>
      </c>
      <c r="G1826" s="51">
        <v>148</v>
      </c>
      <c r="H1826" s="51" t="str">
        <f>VLOOKUP(F1826,'[1]Данные план (Задание 3)'!$I$5:$J$1297,2,FALSE)</f>
        <v>Франция</v>
      </c>
    </row>
    <row r="1827" spans="1:8" x14ac:dyDescent="0.3">
      <c r="A1827" s="99" t="s">
        <v>20</v>
      </c>
      <c r="B1827" s="117">
        <v>44317</v>
      </c>
      <c r="C1827" s="97">
        <v>44325</v>
      </c>
      <c r="D1827" s="58" t="s">
        <v>48</v>
      </c>
      <c r="E1827" s="58" t="s">
        <v>80</v>
      </c>
      <c r="F1827" s="51" t="s">
        <v>90</v>
      </c>
      <c r="G1827" s="51">
        <v>17</v>
      </c>
      <c r="H1827" s="51" t="str">
        <f>VLOOKUP(F1827,'[1]Данные план (Задание 3)'!$I$5:$J$1297,2,FALSE)</f>
        <v>США</v>
      </c>
    </row>
    <row r="1828" spans="1:8" x14ac:dyDescent="0.3">
      <c r="A1828" s="99" t="s">
        <v>20</v>
      </c>
      <c r="B1828" s="117">
        <v>44317</v>
      </c>
      <c r="C1828" s="97">
        <v>44325</v>
      </c>
      <c r="D1828" s="58" t="s">
        <v>108</v>
      </c>
      <c r="E1828" s="58" t="s">
        <v>95</v>
      </c>
      <c r="F1828" s="51" t="s">
        <v>101</v>
      </c>
      <c r="G1828" s="51">
        <v>152</v>
      </c>
      <c r="H1828" s="51" t="str">
        <f>VLOOKUP(F1828,'[1]Данные план (Задание 3)'!$I$5:$J$1297,2,FALSE)</f>
        <v>Великобритания</v>
      </c>
    </row>
    <row r="1829" spans="1:8" x14ac:dyDescent="0.3">
      <c r="A1829" s="99" t="s">
        <v>20</v>
      </c>
      <c r="B1829" s="117">
        <v>44317</v>
      </c>
      <c r="C1829" s="97">
        <v>44325</v>
      </c>
      <c r="D1829" s="58" t="s">
        <v>48</v>
      </c>
      <c r="E1829" s="58" t="s">
        <v>95</v>
      </c>
      <c r="F1829" s="51" t="s">
        <v>105</v>
      </c>
      <c r="G1829" s="51">
        <v>129</v>
      </c>
      <c r="H1829" s="51" t="str">
        <f>VLOOKUP(F1829,'[1]Данные план (Задание 3)'!$I$5:$J$1297,2,FALSE)</f>
        <v>Италия</v>
      </c>
    </row>
    <row r="1830" spans="1:8" x14ac:dyDescent="0.3">
      <c r="A1830" s="99" t="s">
        <v>20</v>
      </c>
      <c r="B1830" s="117">
        <v>44317</v>
      </c>
      <c r="C1830" s="97">
        <v>44325</v>
      </c>
      <c r="D1830" s="58" t="s">
        <v>48</v>
      </c>
      <c r="E1830" s="58" t="s">
        <v>70</v>
      </c>
      <c r="F1830" s="51" t="s">
        <v>77</v>
      </c>
      <c r="G1830" s="51">
        <v>183</v>
      </c>
      <c r="H1830" s="51" t="str">
        <f>VLOOKUP(F1830,'[1]Данные план (Задание 3)'!$I$5:$J$1297,2,FALSE)</f>
        <v>Россия</v>
      </c>
    </row>
    <row r="1831" spans="1:8" x14ac:dyDescent="0.3">
      <c r="A1831" s="99" t="s">
        <v>20</v>
      </c>
      <c r="B1831" s="117">
        <v>44317</v>
      </c>
      <c r="C1831" s="97">
        <v>44325</v>
      </c>
      <c r="D1831" s="58" t="s">
        <v>110</v>
      </c>
      <c r="E1831" s="58" t="s">
        <v>95</v>
      </c>
      <c r="F1831" s="51" t="s">
        <v>106</v>
      </c>
      <c r="G1831" s="51">
        <v>138</v>
      </c>
      <c r="H1831" s="51" t="str">
        <f>VLOOKUP(F1831,'[1]Данные план (Задание 3)'!$I$5:$J$1297,2,FALSE)</f>
        <v>Италия</v>
      </c>
    </row>
    <row r="1832" spans="1:8" x14ac:dyDescent="0.3">
      <c r="A1832" s="99" t="s">
        <v>20</v>
      </c>
      <c r="B1832" s="117">
        <v>44317</v>
      </c>
      <c r="C1832" s="97">
        <v>44325</v>
      </c>
      <c r="D1832" s="58" t="s">
        <v>107</v>
      </c>
      <c r="E1832" s="58" t="s">
        <v>80</v>
      </c>
      <c r="F1832" s="51" t="s">
        <v>94</v>
      </c>
      <c r="G1832" s="51">
        <v>191</v>
      </c>
      <c r="H1832" s="51" t="str">
        <f>VLOOKUP(F1832,'[1]Данные план (Задание 3)'!$I$5:$J$1297,2,FALSE)</f>
        <v>США</v>
      </c>
    </row>
    <row r="1833" spans="1:8" x14ac:dyDescent="0.3">
      <c r="A1833" s="99" t="s">
        <v>20</v>
      </c>
      <c r="B1833" s="117">
        <v>44317</v>
      </c>
      <c r="C1833" s="97">
        <v>44325</v>
      </c>
      <c r="D1833" s="58" t="s">
        <v>110</v>
      </c>
      <c r="E1833" s="58" t="s">
        <v>95</v>
      </c>
      <c r="F1833" s="51" t="s">
        <v>100</v>
      </c>
      <c r="G1833" s="51">
        <v>141</v>
      </c>
      <c r="H1833" s="51" t="str">
        <f>VLOOKUP(F1833,'[1]Данные план (Задание 3)'!$I$5:$J$1297,2,FALSE)</f>
        <v>Голландия</v>
      </c>
    </row>
    <row r="1834" spans="1:8" x14ac:dyDescent="0.3">
      <c r="A1834" s="99" t="s">
        <v>20</v>
      </c>
      <c r="B1834" s="117">
        <v>44317</v>
      </c>
      <c r="C1834" s="97">
        <v>44325</v>
      </c>
      <c r="D1834" s="58" t="s">
        <v>48</v>
      </c>
      <c r="E1834" s="58" t="s">
        <v>49</v>
      </c>
      <c r="F1834" s="51" t="s">
        <v>64</v>
      </c>
      <c r="G1834" s="51">
        <v>155</v>
      </c>
      <c r="H1834" s="51" t="str">
        <f>VLOOKUP(F1834,'[1]Данные план (Задание 3)'!$I$5:$J$1297,2,FALSE)</f>
        <v>Украина</v>
      </c>
    </row>
    <row r="1835" spans="1:8" x14ac:dyDescent="0.3">
      <c r="A1835" s="99" t="s">
        <v>20</v>
      </c>
      <c r="B1835" s="117">
        <v>44317</v>
      </c>
      <c r="C1835" s="97">
        <v>44325</v>
      </c>
      <c r="D1835" s="58" t="s">
        <v>107</v>
      </c>
      <c r="E1835" s="58" t="s">
        <v>95</v>
      </c>
      <c r="F1835" s="51" t="s">
        <v>102</v>
      </c>
      <c r="G1835" s="51">
        <v>24</v>
      </c>
      <c r="H1835" s="51" t="str">
        <f>VLOOKUP(F1835,'[1]Данные план (Задание 3)'!$I$5:$J$1297,2,FALSE)</f>
        <v>Великобритания</v>
      </c>
    </row>
    <row r="1836" spans="1:8" x14ac:dyDescent="0.3">
      <c r="A1836" s="99" t="s">
        <v>20</v>
      </c>
      <c r="B1836" s="117">
        <v>44317</v>
      </c>
      <c r="C1836" s="97">
        <v>44325</v>
      </c>
      <c r="D1836" s="58" t="s">
        <v>48</v>
      </c>
      <c r="E1836" s="58" t="s">
        <v>49</v>
      </c>
      <c r="F1836" s="51" t="s">
        <v>59</v>
      </c>
      <c r="G1836" s="51">
        <v>65</v>
      </c>
      <c r="H1836" s="51" t="str">
        <f>VLOOKUP(F1836,'[1]Данные план (Задание 3)'!$I$5:$J$1297,2,FALSE)</f>
        <v>Россия</v>
      </c>
    </row>
    <row r="1837" spans="1:8" x14ac:dyDescent="0.3">
      <c r="A1837" s="99" t="s">
        <v>20</v>
      </c>
      <c r="B1837" s="117">
        <v>44317</v>
      </c>
      <c r="C1837" s="97">
        <v>44325</v>
      </c>
      <c r="D1837" s="58" t="s">
        <v>107</v>
      </c>
      <c r="E1837" s="58" t="s">
        <v>49</v>
      </c>
      <c r="F1837" s="51" t="s">
        <v>66</v>
      </c>
      <c r="G1837" s="51">
        <v>18</v>
      </c>
      <c r="H1837" s="51" t="str">
        <f>VLOOKUP(F1837,'[1]Данные план (Задание 3)'!$I$5:$J$1297,2,FALSE)</f>
        <v>Украина</v>
      </c>
    </row>
    <row r="1838" spans="1:8" x14ac:dyDescent="0.3">
      <c r="A1838" s="99" t="s">
        <v>20</v>
      </c>
      <c r="B1838" s="117">
        <v>44317</v>
      </c>
      <c r="C1838" s="97">
        <v>44325</v>
      </c>
      <c r="D1838" s="58" t="s">
        <v>108</v>
      </c>
      <c r="E1838" s="58" t="s">
        <v>80</v>
      </c>
      <c r="F1838" s="51" t="s">
        <v>89</v>
      </c>
      <c r="G1838" s="51">
        <v>90</v>
      </c>
      <c r="H1838" s="51" t="str">
        <f>VLOOKUP(F1838,'[1]Данные план (Задание 3)'!$I$5:$J$1297,2,FALSE)</f>
        <v>США</v>
      </c>
    </row>
    <row r="1839" spans="1:8" x14ac:dyDescent="0.3">
      <c r="A1839" s="99" t="s">
        <v>20</v>
      </c>
      <c r="B1839" s="117">
        <v>44317</v>
      </c>
      <c r="C1839" s="97">
        <v>44326</v>
      </c>
      <c r="D1839" s="58" t="s">
        <v>110</v>
      </c>
      <c r="E1839" s="58" t="s">
        <v>70</v>
      </c>
      <c r="F1839" s="51" t="s">
        <v>78</v>
      </c>
      <c r="G1839" s="51">
        <v>171</v>
      </c>
      <c r="H1839" s="51" t="str">
        <f>VLOOKUP(F1839,'[1]Данные план (Задание 3)'!$I$5:$J$1297,2,FALSE)</f>
        <v>Россия</v>
      </c>
    </row>
    <row r="1840" spans="1:8" x14ac:dyDescent="0.3">
      <c r="A1840" s="99" t="s">
        <v>20</v>
      </c>
      <c r="B1840" s="117">
        <v>44317</v>
      </c>
      <c r="C1840" s="97">
        <v>44326</v>
      </c>
      <c r="D1840" s="58" t="s">
        <v>108</v>
      </c>
      <c r="E1840" s="58" t="s">
        <v>95</v>
      </c>
      <c r="F1840" s="51" t="s">
        <v>102</v>
      </c>
      <c r="G1840" s="51">
        <v>52</v>
      </c>
      <c r="H1840" s="51" t="str">
        <f>VLOOKUP(F1840,'[1]Данные план (Задание 3)'!$I$5:$J$1297,2,FALSE)</f>
        <v>Великобритания</v>
      </c>
    </row>
    <row r="1841" spans="1:8" x14ac:dyDescent="0.3">
      <c r="A1841" s="99" t="s">
        <v>20</v>
      </c>
      <c r="B1841" s="117">
        <v>44317</v>
      </c>
      <c r="C1841" s="97">
        <v>44326</v>
      </c>
      <c r="D1841" s="58" t="s">
        <v>108</v>
      </c>
      <c r="E1841" s="58" t="s">
        <v>70</v>
      </c>
      <c r="F1841" s="51" t="s">
        <v>54</v>
      </c>
      <c r="G1841" s="51">
        <v>83</v>
      </c>
      <c r="H1841" s="51" t="str">
        <f>VLOOKUP(F1841,'[1]Данные план (Задание 3)'!$I$5:$J$1297,2,FALSE)</f>
        <v>Армения</v>
      </c>
    </row>
    <row r="1842" spans="1:8" x14ac:dyDescent="0.3">
      <c r="A1842" s="99" t="s">
        <v>20</v>
      </c>
      <c r="B1842" s="117">
        <v>44317</v>
      </c>
      <c r="C1842" s="97">
        <v>44326</v>
      </c>
      <c r="D1842" s="58" t="s">
        <v>108</v>
      </c>
      <c r="E1842" s="58" t="s">
        <v>80</v>
      </c>
      <c r="F1842" s="51" t="s">
        <v>90</v>
      </c>
      <c r="G1842" s="51">
        <v>195</v>
      </c>
      <c r="H1842" s="51" t="str">
        <f>VLOOKUP(F1842,'[1]Данные план (Задание 3)'!$I$5:$J$1297,2,FALSE)</f>
        <v>США</v>
      </c>
    </row>
    <row r="1843" spans="1:8" x14ac:dyDescent="0.3">
      <c r="A1843" s="99" t="s">
        <v>20</v>
      </c>
      <c r="B1843" s="117">
        <v>44317</v>
      </c>
      <c r="C1843" s="97">
        <v>44326</v>
      </c>
      <c r="D1843" s="58" t="s">
        <v>48</v>
      </c>
      <c r="E1843" s="58" t="s">
        <v>95</v>
      </c>
      <c r="F1843" s="51" t="s">
        <v>99</v>
      </c>
      <c r="G1843" s="51">
        <v>7</v>
      </c>
      <c r="H1843" s="51" t="str">
        <f>VLOOKUP(F1843,'[1]Данные план (Задание 3)'!$I$5:$J$1297,2,FALSE)</f>
        <v>Голландия</v>
      </c>
    </row>
    <row r="1844" spans="1:8" x14ac:dyDescent="0.3">
      <c r="A1844" s="99" t="s">
        <v>20</v>
      </c>
      <c r="B1844" s="117">
        <v>44317</v>
      </c>
      <c r="C1844" s="97">
        <v>44326</v>
      </c>
      <c r="D1844" s="58" t="s">
        <v>110</v>
      </c>
      <c r="E1844" s="58" t="s">
        <v>70</v>
      </c>
      <c r="F1844" s="51" t="s">
        <v>75</v>
      </c>
      <c r="G1844" s="51">
        <v>131</v>
      </c>
      <c r="H1844" s="51" t="str">
        <f>VLOOKUP(F1844,'[1]Данные план (Задание 3)'!$I$5:$J$1297,2,FALSE)</f>
        <v>Франция</v>
      </c>
    </row>
    <row r="1845" spans="1:8" x14ac:dyDescent="0.3">
      <c r="A1845" s="99" t="s">
        <v>20</v>
      </c>
      <c r="B1845" s="117">
        <v>44317</v>
      </c>
      <c r="C1845" s="97">
        <v>44326</v>
      </c>
      <c r="D1845" s="58" t="s">
        <v>110</v>
      </c>
      <c r="E1845" s="58" t="s">
        <v>80</v>
      </c>
      <c r="F1845" s="51" t="s">
        <v>82</v>
      </c>
      <c r="G1845" s="51">
        <v>71</v>
      </c>
      <c r="H1845" s="51" t="str">
        <f>VLOOKUP(F1845,'[1]Данные план (Задание 3)'!$I$5:$J$1297,2,FALSE)</f>
        <v>Шотландия</v>
      </c>
    </row>
    <row r="1846" spans="1:8" x14ac:dyDescent="0.3">
      <c r="A1846" s="99" t="s">
        <v>20</v>
      </c>
      <c r="B1846" s="117">
        <v>44317</v>
      </c>
      <c r="C1846" s="97">
        <v>44326</v>
      </c>
      <c r="D1846" s="58" t="s">
        <v>48</v>
      </c>
      <c r="E1846" s="58" t="s">
        <v>95</v>
      </c>
      <c r="F1846" s="51" t="s">
        <v>105</v>
      </c>
      <c r="G1846" s="51">
        <v>73</v>
      </c>
      <c r="H1846" s="51" t="str">
        <f>VLOOKUP(F1846,'[1]Данные план (Задание 3)'!$I$5:$J$1297,2,FALSE)</f>
        <v>Италия</v>
      </c>
    </row>
    <row r="1847" spans="1:8" x14ac:dyDescent="0.3">
      <c r="A1847" s="99" t="s">
        <v>20</v>
      </c>
      <c r="B1847" s="117">
        <v>44317</v>
      </c>
      <c r="C1847" s="97">
        <v>44326</v>
      </c>
      <c r="D1847" s="58" t="s">
        <v>110</v>
      </c>
      <c r="E1847" s="58" t="s">
        <v>95</v>
      </c>
      <c r="F1847" s="51" t="s">
        <v>101</v>
      </c>
      <c r="G1847" s="51">
        <v>66</v>
      </c>
      <c r="H1847" s="51" t="str">
        <f>VLOOKUP(F1847,'[1]Данные план (Задание 3)'!$I$5:$J$1297,2,FALSE)</f>
        <v>Великобритания</v>
      </c>
    </row>
    <row r="1848" spans="1:8" x14ac:dyDescent="0.3">
      <c r="A1848" s="99" t="s">
        <v>20</v>
      </c>
      <c r="B1848" s="117">
        <v>44317</v>
      </c>
      <c r="C1848" s="97">
        <v>44326</v>
      </c>
      <c r="D1848" s="58" t="s">
        <v>48</v>
      </c>
      <c r="E1848" s="58" t="s">
        <v>49</v>
      </c>
      <c r="F1848" s="51" t="s">
        <v>69</v>
      </c>
      <c r="G1848" s="51">
        <v>59</v>
      </c>
      <c r="H1848" s="51" t="str">
        <f>VLOOKUP(F1848,'[1]Данные план (Задание 3)'!$I$5:$J$1297,2,FALSE)</f>
        <v>Украина</v>
      </c>
    </row>
    <row r="1849" spans="1:8" x14ac:dyDescent="0.3">
      <c r="A1849" s="99" t="s">
        <v>20</v>
      </c>
      <c r="B1849" s="117">
        <v>44317</v>
      </c>
      <c r="C1849" s="97">
        <v>44326</v>
      </c>
      <c r="D1849" s="58" t="s">
        <v>48</v>
      </c>
      <c r="E1849" s="58" t="s">
        <v>80</v>
      </c>
      <c r="F1849" s="51" t="s">
        <v>85</v>
      </c>
      <c r="G1849" s="51">
        <v>21</v>
      </c>
      <c r="H1849" s="51" t="str">
        <f>VLOOKUP(F1849,'[1]Данные план (Задание 3)'!$I$5:$J$1297,2,FALSE)</f>
        <v>Ирландия</v>
      </c>
    </row>
    <row r="1850" spans="1:8" x14ac:dyDescent="0.3">
      <c r="A1850" s="99" t="s">
        <v>20</v>
      </c>
      <c r="B1850" s="117">
        <v>44317</v>
      </c>
      <c r="C1850" s="97">
        <v>44326</v>
      </c>
      <c r="D1850" s="58" t="s">
        <v>110</v>
      </c>
      <c r="E1850" s="58" t="s">
        <v>80</v>
      </c>
      <c r="F1850" s="51" t="s">
        <v>82</v>
      </c>
      <c r="G1850" s="51">
        <v>1</v>
      </c>
      <c r="H1850" s="51" t="str">
        <f>VLOOKUP(F1850,'[1]Данные план (Задание 3)'!$I$5:$J$1297,2,FALSE)</f>
        <v>Шотландия</v>
      </c>
    </row>
    <row r="1851" spans="1:8" x14ac:dyDescent="0.3">
      <c r="A1851" s="99" t="s">
        <v>20</v>
      </c>
      <c r="B1851" s="117">
        <v>44317</v>
      </c>
      <c r="C1851" s="97">
        <v>44326</v>
      </c>
      <c r="D1851" s="58" t="s">
        <v>48</v>
      </c>
      <c r="E1851" s="58" t="s">
        <v>49</v>
      </c>
      <c r="F1851" s="51" t="s">
        <v>61</v>
      </c>
      <c r="G1851" s="51">
        <v>42</v>
      </c>
      <c r="H1851" s="51" t="str">
        <f>VLOOKUP(F1851,'[1]Данные план (Задание 3)'!$I$5:$J$1297,2,FALSE)</f>
        <v>Россия</v>
      </c>
    </row>
    <row r="1852" spans="1:8" x14ac:dyDescent="0.3">
      <c r="A1852" s="99" t="s">
        <v>20</v>
      </c>
      <c r="B1852" s="117">
        <v>44317</v>
      </c>
      <c r="C1852" s="97">
        <v>44327</v>
      </c>
      <c r="D1852" s="58" t="s">
        <v>110</v>
      </c>
      <c r="E1852" s="58" t="s">
        <v>70</v>
      </c>
      <c r="F1852" s="51" t="s">
        <v>75</v>
      </c>
      <c r="G1852" s="51">
        <v>92</v>
      </c>
      <c r="H1852" s="51" t="str">
        <f>VLOOKUP(F1852,'[1]Данные план (Задание 3)'!$I$5:$J$1297,2,FALSE)</f>
        <v>Франция</v>
      </c>
    </row>
    <row r="1853" spans="1:8" x14ac:dyDescent="0.3">
      <c r="A1853" s="99" t="s">
        <v>20</v>
      </c>
      <c r="B1853" s="117">
        <v>44317</v>
      </c>
      <c r="C1853" s="97">
        <v>44327</v>
      </c>
      <c r="D1853" s="58" t="s">
        <v>107</v>
      </c>
      <c r="E1853" s="58" t="s">
        <v>95</v>
      </c>
      <c r="F1853" s="51" t="s">
        <v>105</v>
      </c>
      <c r="G1853" s="51">
        <v>24</v>
      </c>
      <c r="H1853" s="51" t="str">
        <f>VLOOKUP(F1853,'[1]Данные план (Задание 3)'!$I$5:$J$1297,2,FALSE)</f>
        <v>Италия</v>
      </c>
    </row>
    <row r="1854" spans="1:8" x14ac:dyDescent="0.3">
      <c r="A1854" s="99" t="s">
        <v>20</v>
      </c>
      <c r="B1854" s="117">
        <v>44317</v>
      </c>
      <c r="C1854" s="97">
        <v>44327</v>
      </c>
      <c r="D1854" s="58" t="s">
        <v>110</v>
      </c>
      <c r="E1854" s="58" t="s">
        <v>70</v>
      </c>
      <c r="F1854" s="51" t="s">
        <v>60</v>
      </c>
      <c r="G1854" s="51">
        <v>42</v>
      </c>
      <c r="H1854" s="51" t="str">
        <f>VLOOKUP(F1854,'[1]Данные план (Задание 3)'!$I$5:$J$1297,2,FALSE)</f>
        <v>Армения</v>
      </c>
    </row>
    <row r="1855" spans="1:8" x14ac:dyDescent="0.3">
      <c r="A1855" s="99" t="s">
        <v>20</v>
      </c>
      <c r="B1855" s="117">
        <v>44317</v>
      </c>
      <c r="C1855" s="97">
        <v>44327</v>
      </c>
      <c r="D1855" s="58" t="s">
        <v>108</v>
      </c>
      <c r="E1855" s="58" t="s">
        <v>49</v>
      </c>
      <c r="F1855" s="51" t="s">
        <v>65</v>
      </c>
      <c r="G1855" s="51">
        <v>109</v>
      </c>
      <c r="H1855" s="51" t="str">
        <f>VLOOKUP(F1855,'[1]Данные план (Задание 3)'!$I$5:$J$1297,2,FALSE)</f>
        <v>Украина</v>
      </c>
    </row>
    <row r="1856" spans="1:8" x14ac:dyDescent="0.3">
      <c r="A1856" s="99" t="s">
        <v>20</v>
      </c>
      <c r="B1856" s="117">
        <v>44317</v>
      </c>
      <c r="C1856" s="97">
        <v>44327</v>
      </c>
      <c r="D1856" s="58" t="s">
        <v>108</v>
      </c>
      <c r="E1856" s="58" t="s">
        <v>80</v>
      </c>
      <c r="F1856" s="51" t="s">
        <v>84</v>
      </c>
      <c r="G1856" s="51">
        <v>190</v>
      </c>
      <c r="H1856" s="51" t="str">
        <f>VLOOKUP(F1856,'[1]Данные план (Задание 3)'!$I$5:$J$1297,2,FALSE)</f>
        <v>Шотландия</v>
      </c>
    </row>
    <row r="1857" spans="1:8" x14ac:dyDescent="0.3">
      <c r="A1857" s="99" t="s">
        <v>20</v>
      </c>
      <c r="B1857" s="117">
        <v>44317</v>
      </c>
      <c r="C1857" s="97">
        <v>44327</v>
      </c>
      <c r="D1857" s="58" t="s">
        <v>48</v>
      </c>
      <c r="E1857" s="58" t="s">
        <v>70</v>
      </c>
      <c r="F1857" s="51" t="s">
        <v>58</v>
      </c>
      <c r="G1857" s="51">
        <v>84</v>
      </c>
      <c r="H1857" s="51" t="str">
        <f>VLOOKUP(F1857,'[1]Данные план (Задание 3)'!$I$5:$J$1297,2,FALSE)</f>
        <v>Армения</v>
      </c>
    </row>
    <row r="1858" spans="1:8" x14ac:dyDescent="0.3">
      <c r="A1858" s="99" t="s">
        <v>20</v>
      </c>
      <c r="B1858" s="117">
        <v>44317</v>
      </c>
      <c r="C1858" s="97">
        <v>44327</v>
      </c>
      <c r="D1858" s="58" t="s">
        <v>107</v>
      </c>
      <c r="E1858" s="58" t="s">
        <v>70</v>
      </c>
      <c r="F1858" s="51" t="s">
        <v>72</v>
      </c>
      <c r="G1858" s="51">
        <v>136</v>
      </c>
      <c r="H1858" s="51" t="str">
        <f>VLOOKUP(F1858,'[1]Данные план (Задание 3)'!$I$5:$J$1297,2,FALSE)</f>
        <v>Франция</v>
      </c>
    </row>
    <row r="1859" spans="1:8" x14ac:dyDescent="0.3">
      <c r="A1859" s="99" t="s">
        <v>20</v>
      </c>
      <c r="B1859" s="117">
        <v>44317</v>
      </c>
      <c r="C1859" s="97">
        <v>44327</v>
      </c>
      <c r="D1859" s="58" t="s">
        <v>107</v>
      </c>
      <c r="E1859" s="58" t="s">
        <v>49</v>
      </c>
      <c r="F1859" s="51" t="s">
        <v>69</v>
      </c>
      <c r="G1859" s="51">
        <v>59</v>
      </c>
      <c r="H1859" s="51" t="str">
        <f>VLOOKUP(F1859,'[1]Данные план (Задание 3)'!$I$5:$J$1297,2,FALSE)</f>
        <v>Украина</v>
      </c>
    </row>
    <row r="1860" spans="1:8" x14ac:dyDescent="0.3">
      <c r="A1860" s="99" t="s">
        <v>20</v>
      </c>
      <c r="B1860" s="117">
        <v>44317</v>
      </c>
      <c r="C1860" s="97">
        <v>44327</v>
      </c>
      <c r="D1860" s="58" t="s">
        <v>48</v>
      </c>
      <c r="E1860" s="58" t="s">
        <v>80</v>
      </c>
      <c r="F1860" s="51" t="s">
        <v>92</v>
      </c>
      <c r="G1860" s="51">
        <v>35</v>
      </c>
      <c r="H1860" s="51" t="str">
        <f>VLOOKUP(F1860,'[1]Данные план (Задание 3)'!$I$5:$J$1297,2,FALSE)</f>
        <v>США</v>
      </c>
    </row>
    <row r="1861" spans="1:8" x14ac:dyDescent="0.3">
      <c r="A1861" s="99" t="s">
        <v>20</v>
      </c>
      <c r="B1861" s="117">
        <v>44317</v>
      </c>
      <c r="C1861" s="97">
        <v>44327</v>
      </c>
      <c r="D1861" s="58" t="s">
        <v>107</v>
      </c>
      <c r="E1861" s="58" t="s">
        <v>70</v>
      </c>
      <c r="F1861" s="51" t="s">
        <v>52</v>
      </c>
      <c r="G1861" s="51">
        <v>108</v>
      </c>
      <c r="H1861" s="51" t="str">
        <f>VLOOKUP(F1861,'[1]Данные план (Задание 3)'!$I$5:$J$1297,2,FALSE)</f>
        <v>Армения</v>
      </c>
    </row>
    <row r="1862" spans="1:8" x14ac:dyDescent="0.3">
      <c r="A1862" s="99" t="s">
        <v>20</v>
      </c>
      <c r="B1862" s="117">
        <v>44317</v>
      </c>
      <c r="C1862" s="97">
        <v>44327</v>
      </c>
      <c r="D1862" s="58" t="s">
        <v>108</v>
      </c>
      <c r="E1862" s="58" t="s">
        <v>95</v>
      </c>
      <c r="F1862" s="51" t="s">
        <v>105</v>
      </c>
      <c r="G1862" s="51">
        <v>175</v>
      </c>
      <c r="H1862" s="51" t="str">
        <f>VLOOKUP(F1862,'[1]Данные план (Задание 3)'!$I$5:$J$1297,2,FALSE)</f>
        <v>Италия</v>
      </c>
    </row>
    <row r="1863" spans="1:8" x14ac:dyDescent="0.3">
      <c r="A1863" s="99" t="s">
        <v>20</v>
      </c>
      <c r="B1863" s="117">
        <v>44317</v>
      </c>
      <c r="C1863" s="97">
        <v>44327</v>
      </c>
      <c r="D1863" s="58" t="s">
        <v>107</v>
      </c>
      <c r="E1863" s="58" t="s">
        <v>80</v>
      </c>
      <c r="F1863" s="51" t="s">
        <v>84</v>
      </c>
      <c r="G1863" s="51">
        <v>88</v>
      </c>
      <c r="H1863" s="51" t="str">
        <f>VLOOKUP(F1863,'[1]Данные план (Задание 3)'!$I$5:$J$1297,2,FALSE)</f>
        <v>Шотландия</v>
      </c>
    </row>
    <row r="1864" spans="1:8" x14ac:dyDescent="0.3">
      <c r="A1864" s="99" t="s">
        <v>20</v>
      </c>
      <c r="B1864" s="117">
        <v>44317</v>
      </c>
      <c r="C1864" s="97">
        <v>44327</v>
      </c>
      <c r="D1864" s="58" t="s">
        <v>48</v>
      </c>
      <c r="E1864" s="58" t="s">
        <v>49</v>
      </c>
      <c r="F1864" s="51" t="s">
        <v>57</v>
      </c>
      <c r="G1864" s="51">
        <v>177</v>
      </c>
      <c r="H1864" s="51" t="str">
        <f>VLOOKUP(F1864,'[1]Данные план (Задание 3)'!$I$5:$J$1297,2,FALSE)</f>
        <v>Россия</v>
      </c>
    </row>
    <row r="1865" spans="1:8" x14ac:dyDescent="0.3">
      <c r="A1865" s="99" t="s">
        <v>20</v>
      </c>
      <c r="B1865" s="117">
        <v>44317</v>
      </c>
      <c r="C1865" s="97">
        <v>44327</v>
      </c>
      <c r="D1865" s="58" t="s">
        <v>108</v>
      </c>
      <c r="E1865" s="58" t="s">
        <v>49</v>
      </c>
      <c r="F1865" s="51" t="s">
        <v>66</v>
      </c>
      <c r="G1865" s="51">
        <v>29</v>
      </c>
      <c r="H1865" s="51" t="str">
        <f>VLOOKUP(F1865,'[1]Данные план (Задание 3)'!$I$5:$J$1297,2,FALSE)</f>
        <v>Украина</v>
      </c>
    </row>
    <row r="1866" spans="1:8" x14ac:dyDescent="0.3">
      <c r="A1866" s="99" t="s">
        <v>20</v>
      </c>
      <c r="B1866" s="117">
        <v>44317</v>
      </c>
      <c r="C1866" s="97">
        <v>44327</v>
      </c>
      <c r="D1866" s="58" t="s">
        <v>108</v>
      </c>
      <c r="E1866" s="58" t="s">
        <v>95</v>
      </c>
      <c r="F1866" s="51" t="s">
        <v>97</v>
      </c>
      <c r="G1866" s="51">
        <v>112</v>
      </c>
      <c r="H1866" s="51" t="str">
        <f>VLOOKUP(F1866,'[1]Данные план (Задание 3)'!$I$5:$J$1297,2,FALSE)</f>
        <v>Голландия</v>
      </c>
    </row>
    <row r="1867" spans="1:8" x14ac:dyDescent="0.3">
      <c r="A1867" s="99" t="s">
        <v>20</v>
      </c>
      <c r="B1867" s="117">
        <v>44317</v>
      </c>
      <c r="C1867" s="97">
        <v>44328</v>
      </c>
      <c r="D1867" s="58" t="s">
        <v>108</v>
      </c>
      <c r="E1867" s="58" t="s">
        <v>49</v>
      </c>
      <c r="F1867" s="51" t="s">
        <v>64</v>
      </c>
      <c r="G1867" s="51">
        <v>151</v>
      </c>
      <c r="H1867" s="51" t="str">
        <f>VLOOKUP(F1867,'[1]Данные план (Задание 3)'!$I$5:$J$1297,2,FALSE)</f>
        <v>Украина</v>
      </c>
    </row>
    <row r="1868" spans="1:8" x14ac:dyDescent="0.3">
      <c r="A1868" s="99" t="s">
        <v>20</v>
      </c>
      <c r="B1868" s="117">
        <v>44317</v>
      </c>
      <c r="C1868" s="97">
        <v>44328</v>
      </c>
      <c r="D1868" s="58" t="s">
        <v>107</v>
      </c>
      <c r="E1868" s="58" t="s">
        <v>95</v>
      </c>
      <c r="F1868" s="51" t="s">
        <v>106</v>
      </c>
      <c r="G1868" s="51">
        <v>200</v>
      </c>
      <c r="H1868" s="51" t="str">
        <f>VLOOKUP(F1868,'[1]Данные план (Задание 3)'!$I$5:$J$1297,2,FALSE)</f>
        <v>Италия</v>
      </c>
    </row>
    <row r="1869" spans="1:8" x14ac:dyDescent="0.3">
      <c r="A1869" s="99" t="s">
        <v>20</v>
      </c>
      <c r="B1869" s="117">
        <v>44317</v>
      </c>
      <c r="C1869" s="97">
        <v>44328</v>
      </c>
      <c r="D1869" s="58" t="s">
        <v>48</v>
      </c>
      <c r="E1869" s="58" t="s">
        <v>80</v>
      </c>
      <c r="F1869" s="51" t="s">
        <v>93</v>
      </c>
      <c r="G1869" s="51">
        <v>121</v>
      </c>
      <c r="H1869" s="51" t="str">
        <f>VLOOKUP(F1869,'[1]Данные план (Задание 3)'!$I$5:$J$1297,2,FALSE)</f>
        <v>США</v>
      </c>
    </row>
    <row r="1870" spans="1:8" x14ac:dyDescent="0.3">
      <c r="A1870" s="99" t="s">
        <v>20</v>
      </c>
      <c r="B1870" s="117">
        <v>44317</v>
      </c>
      <c r="C1870" s="97">
        <v>44328</v>
      </c>
      <c r="D1870" s="58" t="s">
        <v>110</v>
      </c>
      <c r="E1870" s="58" t="s">
        <v>80</v>
      </c>
      <c r="F1870" s="51" t="s">
        <v>81</v>
      </c>
      <c r="G1870" s="51">
        <v>136</v>
      </c>
      <c r="H1870" s="51" t="str">
        <f>VLOOKUP(F1870,'[1]Данные план (Задание 3)'!$I$5:$J$1297,2,FALSE)</f>
        <v>Шотландия</v>
      </c>
    </row>
    <row r="1871" spans="1:8" x14ac:dyDescent="0.3">
      <c r="A1871" s="99" t="s">
        <v>20</v>
      </c>
      <c r="B1871" s="117">
        <v>44317</v>
      </c>
      <c r="C1871" s="97">
        <v>44328</v>
      </c>
      <c r="D1871" s="58" t="s">
        <v>48</v>
      </c>
      <c r="E1871" s="58" t="s">
        <v>95</v>
      </c>
      <c r="F1871" s="51" t="s">
        <v>104</v>
      </c>
      <c r="G1871" s="51">
        <v>193</v>
      </c>
      <c r="H1871" s="51" t="str">
        <f>VLOOKUP(F1871,'[1]Данные план (Задание 3)'!$I$5:$J$1297,2,FALSE)</f>
        <v>Италия</v>
      </c>
    </row>
    <row r="1872" spans="1:8" x14ac:dyDescent="0.3">
      <c r="A1872" s="99" t="s">
        <v>20</v>
      </c>
      <c r="B1872" s="117">
        <v>44317</v>
      </c>
      <c r="C1872" s="97">
        <v>44328</v>
      </c>
      <c r="D1872" s="58" t="s">
        <v>48</v>
      </c>
      <c r="E1872" s="58" t="s">
        <v>80</v>
      </c>
      <c r="F1872" s="51" t="s">
        <v>87</v>
      </c>
      <c r="G1872" s="51">
        <v>15</v>
      </c>
      <c r="H1872" s="51" t="str">
        <f>VLOOKUP(F1872,'[1]Данные план (Задание 3)'!$I$5:$J$1297,2,FALSE)</f>
        <v>Ирландия</v>
      </c>
    </row>
    <row r="1873" spans="1:8" x14ac:dyDescent="0.3">
      <c r="A1873" s="99" t="s">
        <v>20</v>
      </c>
      <c r="B1873" s="117">
        <v>44317</v>
      </c>
      <c r="C1873" s="97">
        <v>44328</v>
      </c>
      <c r="D1873" s="58" t="s">
        <v>108</v>
      </c>
      <c r="E1873" s="58" t="s">
        <v>70</v>
      </c>
      <c r="F1873" s="51" t="s">
        <v>73</v>
      </c>
      <c r="G1873" s="51">
        <v>184</v>
      </c>
      <c r="H1873" s="51" t="str">
        <f>VLOOKUP(F1873,'[1]Данные план (Задание 3)'!$I$5:$J$1297,2,FALSE)</f>
        <v>Франция</v>
      </c>
    </row>
    <row r="1874" spans="1:8" x14ac:dyDescent="0.3">
      <c r="A1874" s="99" t="s">
        <v>20</v>
      </c>
      <c r="B1874" s="117">
        <v>44317</v>
      </c>
      <c r="C1874" s="97">
        <v>44328</v>
      </c>
      <c r="D1874" s="58" t="s">
        <v>110</v>
      </c>
      <c r="E1874" s="58" t="s">
        <v>49</v>
      </c>
      <c r="F1874" s="51" t="s">
        <v>59</v>
      </c>
      <c r="G1874" s="51">
        <v>125</v>
      </c>
      <c r="H1874" s="51" t="str">
        <f>VLOOKUP(F1874,'[1]Данные план (Задание 3)'!$I$5:$J$1297,2,FALSE)</f>
        <v>Россия</v>
      </c>
    </row>
    <row r="1875" spans="1:8" x14ac:dyDescent="0.3">
      <c r="A1875" s="99" t="s">
        <v>20</v>
      </c>
      <c r="B1875" s="117">
        <v>44317</v>
      </c>
      <c r="C1875" s="97">
        <v>44328</v>
      </c>
      <c r="D1875" s="58" t="s">
        <v>110</v>
      </c>
      <c r="E1875" s="58" t="s">
        <v>80</v>
      </c>
      <c r="F1875" s="51" t="s">
        <v>90</v>
      </c>
      <c r="G1875" s="51">
        <v>94</v>
      </c>
      <c r="H1875" s="51" t="str">
        <f>VLOOKUP(F1875,'[1]Данные план (Задание 3)'!$I$5:$J$1297,2,FALSE)</f>
        <v>США</v>
      </c>
    </row>
    <row r="1876" spans="1:8" x14ac:dyDescent="0.3">
      <c r="A1876" s="99" t="s">
        <v>20</v>
      </c>
      <c r="B1876" s="117">
        <v>44317</v>
      </c>
      <c r="C1876" s="97">
        <v>44328</v>
      </c>
      <c r="D1876" s="58" t="s">
        <v>110</v>
      </c>
      <c r="E1876" s="58" t="s">
        <v>70</v>
      </c>
      <c r="F1876" s="51" t="s">
        <v>77</v>
      </c>
      <c r="G1876" s="51">
        <v>108</v>
      </c>
      <c r="H1876" s="51" t="str">
        <f>VLOOKUP(F1876,'[1]Данные план (Задание 3)'!$I$5:$J$1297,2,FALSE)</f>
        <v>Россия</v>
      </c>
    </row>
    <row r="1877" spans="1:8" x14ac:dyDescent="0.3">
      <c r="A1877" s="99" t="s">
        <v>20</v>
      </c>
      <c r="B1877" s="117">
        <v>44317</v>
      </c>
      <c r="C1877" s="97">
        <v>44328</v>
      </c>
      <c r="D1877" s="58" t="s">
        <v>107</v>
      </c>
      <c r="E1877" s="58" t="s">
        <v>95</v>
      </c>
      <c r="F1877" s="51" t="s">
        <v>103</v>
      </c>
      <c r="G1877" s="51">
        <v>41</v>
      </c>
      <c r="H1877" s="51" t="str">
        <f>VLOOKUP(F1877,'[1]Данные план (Задание 3)'!$I$5:$J$1297,2,FALSE)</f>
        <v>Италия</v>
      </c>
    </row>
    <row r="1878" spans="1:8" x14ac:dyDescent="0.3">
      <c r="A1878" s="99" t="s">
        <v>20</v>
      </c>
      <c r="B1878" s="117">
        <v>44317</v>
      </c>
      <c r="C1878" s="97">
        <v>44328</v>
      </c>
      <c r="D1878" s="58" t="s">
        <v>107</v>
      </c>
      <c r="E1878" s="58" t="s">
        <v>70</v>
      </c>
      <c r="F1878" s="51" t="s">
        <v>71</v>
      </c>
      <c r="G1878" s="51">
        <v>66</v>
      </c>
      <c r="H1878" s="51" t="str">
        <f>VLOOKUP(F1878,'[1]Данные план (Задание 3)'!$I$5:$J$1297,2,FALSE)</f>
        <v>Франция</v>
      </c>
    </row>
    <row r="1879" spans="1:8" x14ac:dyDescent="0.3">
      <c r="A1879" s="99" t="s">
        <v>20</v>
      </c>
      <c r="B1879" s="117">
        <v>44317</v>
      </c>
      <c r="C1879" s="97">
        <v>44328</v>
      </c>
      <c r="D1879" s="58" t="s">
        <v>107</v>
      </c>
      <c r="E1879" s="58" t="s">
        <v>70</v>
      </c>
      <c r="F1879" s="51" t="s">
        <v>58</v>
      </c>
      <c r="G1879" s="51">
        <v>183</v>
      </c>
      <c r="H1879" s="51" t="str">
        <f>VLOOKUP(F1879,'[1]Данные план (Задание 3)'!$I$5:$J$1297,2,FALSE)</f>
        <v>Армения</v>
      </c>
    </row>
    <row r="1880" spans="1:8" x14ac:dyDescent="0.3">
      <c r="A1880" s="99" t="s">
        <v>20</v>
      </c>
      <c r="B1880" s="117">
        <v>44317</v>
      </c>
      <c r="C1880" s="97">
        <v>44328</v>
      </c>
      <c r="D1880" s="58" t="s">
        <v>107</v>
      </c>
      <c r="E1880" s="58" t="s">
        <v>80</v>
      </c>
      <c r="F1880" s="51" t="s">
        <v>87</v>
      </c>
      <c r="G1880" s="51">
        <v>76</v>
      </c>
      <c r="H1880" s="51" t="str">
        <f>VLOOKUP(F1880,'[1]Данные план (Задание 3)'!$I$5:$J$1297,2,FALSE)</f>
        <v>Ирландия</v>
      </c>
    </row>
    <row r="1881" spans="1:8" x14ac:dyDescent="0.3">
      <c r="A1881" s="99" t="s">
        <v>20</v>
      </c>
      <c r="B1881" s="117">
        <v>44317</v>
      </c>
      <c r="C1881" s="97">
        <v>44328</v>
      </c>
      <c r="D1881" s="58" t="s">
        <v>110</v>
      </c>
      <c r="E1881" s="58" t="s">
        <v>95</v>
      </c>
      <c r="F1881" s="51" t="s">
        <v>99</v>
      </c>
      <c r="G1881" s="51">
        <v>152</v>
      </c>
      <c r="H1881" s="51" t="str">
        <f>VLOOKUP(F1881,'[1]Данные план (Задание 3)'!$I$5:$J$1297,2,FALSE)</f>
        <v>Голландия</v>
      </c>
    </row>
    <row r="1882" spans="1:8" x14ac:dyDescent="0.3">
      <c r="A1882" s="99" t="s">
        <v>20</v>
      </c>
      <c r="B1882" s="117">
        <v>44317</v>
      </c>
      <c r="C1882" s="97">
        <v>44328</v>
      </c>
      <c r="D1882" s="58" t="s">
        <v>107</v>
      </c>
      <c r="E1882" s="58" t="s">
        <v>70</v>
      </c>
      <c r="F1882" s="51" t="s">
        <v>76</v>
      </c>
      <c r="G1882" s="51">
        <v>134</v>
      </c>
      <c r="H1882" s="51" t="str">
        <f>VLOOKUP(F1882,'[1]Данные план (Задание 3)'!$I$5:$J$1297,2,FALSE)</f>
        <v>Россия</v>
      </c>
    </row>
    <row r="1883" spans="1:8" x14ac:dyDescent="0.3">
      <c r="A1883" s="99" t="s">
        <v>20</v>
      </c>
      <c r="B1883" s="117">
        <v>44317</v>
      </c>
      <c r="C1883" s="97">
        <v>44329</v>
      </c>
      <c r="D1883" s="58" t="s">
        <v>107</v>
      </c>
      <c r="E1883" s="58" t="s">
        <v>49</v>
      </c>
      <c r="F1883" s="51" t="s">
        <v>153</v>
      </c>
      <c r="G1883" s="51">
        <v>109</v>
      </c>
      <c r="H1883" s="51" t="str">
        <f>VLOOKUP(F1883,'[1]Данные план (Задание 3)'!$I$5:$J$1297,2,FALSE)</f>
        <v>Швеция</v>
      </c>
    </row>
    <row r="1884" spans="1:8" x14ac:dyDescent="0.3">
      <c r="A1884" s="99" t="s">
        <v>20</v>
      </c>
      <c r="B1884" s="117">
        <v>44317</v>
      </c>
      <c r="C1884" s="97">
        <v>44329</v>
      </c>
      <c r="D1884" s="58" t="s">
        <v>110</v>
      </c>
      <c r="E1884" s="58" t="s">
        <v>70</v>
      </c>
      <c r="F1884" s="51" t="s">
        <v>74</v>
      </c>
      <c r="G1884" s="51">
        <v>37</v>
      </c>
      <c r="H1884" s="51" t="str">
        <f>VLOOKUP(F1884,'[1]Данные план (Задание 3)'!$I$5:$J$1297,2,FALSE)</f>
        <v>Франция</v>
      </c>
    </row>
    <row r="1885" spans="1:8" x14ac:dyDescent="0.3">
      <c r="A1885" s="99" t="s">
        <v>20</v>
      </c>
      <c r="B1885" s="117">
        <v>44317</v>
      </c>
      <c r="C1885" s="97">
        <v>44329</v>
      </c>
      <c r="D1885" s="58" t="s">
        <v>107</v>
      </c>
      <c r="E1885" s="58" t="s">
        <v>95</v>
      </c>
      <c r="F1885" s="51" t="s">
        <v>104</v>
      </c>
      <c r="G1885" s="51">
        <v>126</v>
      </c>
      <c r="H1885" s="51" t="str">
        <f>VLOOKUP(F1885,'[1]Данные план (Задание 3)'!$I$5:$J$1297,2,FALSE)</f>
        <v>Италия</v>
      </c>
    </row>
    <row r="1886" spans="1:8" x14ac:dyDescent="0.3">
      <c r="A1886" s="99" t="s">
        <v>20</v>
      </c>
      <c r="B1886" s="117">
        <v>44317</v>
      </c>
      <c r="C1886" s="97">
        <v>44329</v>
      </c>
      <c r="D1886" s="58" t="s">
        <v>48</v>
      </c>
      <c r="E1886" s="58" t="s">
        <v>95</v>
      </c>
      <c r="F1886" s="51" t="s">
        <v>99</v>
      </c>
      <c r="G1886" s="51">
        <v>118</v>
      </c>
      <c r="H1886" s="51" t="str">
        <f>VLOOKUP(F1886,'[1]Данные план (Задание 3)'!$I$5:$J$1297,2,FALSE)</f>
        <v>Голландия</v>
      </c>
    </row>
    <row r="1887" spans="1:8" x14ac:dyDescent="0.3">
      <c r="A1887" s="99" t="s">
        <v>20</v>
      </c>
      <c r="B1887" s="117">
        <v>44317</v>
      </c>
      <c r="C1887" s="97">
        <v>44329</v>
      </c>
      <c r="D1887" s="58" t="s">
        <v>107</v>
      </c>
      <c r="E1887" s="58" t="s">
        <v>49</v>
      </c>
      <c r="F1887" s="51" t="s">
        <v>69</v>
      </c>
      <c r="G1887" s="51">
        <v>188</v>
      </c>
      <c r="H1887" s="51" t="str">
        <f>VLOOKUP(F1887,'[1]Данные план (Задание 3)'!$I$5:$J$1297,2,FALSE)</f>
        <v>Украина</v>
      </c>
    </row>
    <row r="1888" spans="1:8" x14ac:dyDescent="0.3">
      <c r="A1888" s="99" t="s">
        <v>20</v>
      </c>
      <c r="B1888" s="117">
        <v>44317</v>
      </c>
      <c r="C1888" s="97">
        <v>44329</v>
      </c>
      <c r="D1888" s="58" t="s">
        <v>48</v>
      </c>
      <c r="E1888" s="58" t="s">
        <v>80</v>
      </c>
      <c r="F1888" s="51" t="s">
        <v>83</v>
      </c>
      <c r="G1888" s="51">
        <v>111</v>
      </c>
      <c r="H1888" s="51" t="str">
        <f>VLOOKUP(F1888,'[1]Данные план (Задание 3)'!$I$5:$J$1297,2,FALSE)</f>
        <v>Шотландия</v>
      </c>
    </row>
    <row r="1889" spans="1:8" x14ac:dyDescent="0.3">
      <c r="A1889" s="99" t="s">
        <v>20</v>
      </c>
      <c r="B1889" s="117">
        <v>44317</v>
      </c>
      <c r="C1889" s="97">
        <v>44329</v>
      </c>
      <c r="D1889" s="58" t="s">
        <v>48</v>
      </c>
      <c r="E1889" s="58" t="s">
        <v>80</v>
      </c>
      <c r="F1889" s="51" t="s">
        <v>94</v>
      </c>
      <c r="G1889" s="51">
        <v>67</v>
      </c>
      <c r="H1889" s="51" t="str">
        <f>VLOOKUP(F1889,'[1]Данные план (Задание 3)'!$I$5:$J$1297,2,FALSE)</f>
        <v>США</v>
      </c>
    </row>
    <row r="1890" spans="1:8" x14ac:dyDescent="0.3">
      <c r="A1890" s="99" t="s">
        <v>20</v>
      </c>
      <c r="B1890" s="117">
        <v>44317</v>
      </c>
      <c r="C1890" s="97">
        <v>44329</v>
      </c>
      <c r="D1890" s="58" t="s">
        <v>48</v>
      </c>
      <c r="E1890" s="58" t="s">
        <v>49</v>
      </c>
      <c r="F1890" s="51" t="s">
        <v>153</v>
      </c>
      <c r="G1890" s="51">
        <v>196</v>
      </c>
      <c r="H1890" s="51" t="str">
        <f>VLOOKUP(F1890,'[1]Данные план (Задание 3)'!$I$5:$J$1297,2,FALSE)</f>
        <v>Швеция</v>
      </c>
    </row>
    <row r="1891" spans="1:8" x14ac:dyDescent="0.3">
      <c r="A1891" s="99" t="s">
        <v>20</v>
      </c>
      <c r="B1891" s="117">
        <v>44317</v>
      </c>
      <c r="C1891" s="97">
        <v>44329</v>
      </c>
      <c r="D1891" s="58" t="s">
        <v>108</v>
      </c>
      <c r="E1891" s="58" t="s">
        <v>80</v>
      </c>
      <c r="F1891" s="51" t="s">
        <v>81</v>
      </c>
      <c r="G1891" s="51">
        <v>197</v>
      </c>
      <c r="H1891" s="51" t="str">
        <f>VLOOKUP(F1891,'[1]Данные план (Задание 3)'!$I$5:$J$1297,2,FALSE)</f>
        <v>Шотландия</v>
      </c>
    </row>
    <row r="1892" spans="1:8" x14ac:dyDescent="0.3">
      <c r="A1892" s="99" t="s">
        <v>20</v>
      </c>
      <c r="B1892" s="117">
        <v>44317</v>
      </c>
      <c r="C1892" s="97">
        <v>44329</v>
      </c>
      <c r="D1892" s="58" t="s">
        <v>110</v>
      </c>
      <c r="E1892" s="58" t="s">
        <v>49</v>
      </c>
      <c r="F1892" s="51" t="s">
        <v>66</v>
      </c>
      <c r="G1892" s="51">
        <v>59</v>
      </c>
      <c r="H1892" s="51" t="str">
        <f>VLOOKUP(F1892,'[1]Данные план (Задание 3)'!$I$5:$J$1297,2,FALSE)</f>
        <v>Украина</v>
      </c>
    </row>
    <row r="1893" spans="1:8" x14ac:dyDescent="0.3">
      <c r="A1893" s="99" t="s">
        <v>20</v>
      </c>
      <c r="B1893" s="117">
        <v>44317</v>
      </c>
      <c r="C1893" s="97">
        <v>44329</v>
      </c>
      <c r="D1893" s="58" t="s">
        <v>110</v>
      </c>
      <c r="E1893" s="58" t="s">
        <v>49</v>
      </c>
      <c r="F1893" s="51" t="s">
        <v>64</v>
      </c>
      <c r="G1893" s="51">
        <v>73</v>
      </c>
      <c r="H1893" s="51" t="str">
        <f>VLOOKUP(F1893,'[1]Данные план (Задание 3)'!$I$5:$J$1297,2,FALSE)</f>
        <v>Украина</v>
      </c>
    </row>
    <row r="1894" spans="1:8" x14ac:dyDescent="0.3">
      <c r="A1894" s="99" t="s">
        <v>20</v>
      </c>
      <c r="B1894" s="117">
        <v>44317</v>
      </c>
      <c r="C1894" s="97">
        <v>44329</v>
      </c>
      <c r="D1894" s="58" t="s">
        <v>108</v>
      </c>
      <c r="E1894" s="58" t="s">
        <v>80</v>
      </c>
      <c r="F1894" s="51" t="s">
        <v>84</v>
      </c>
      <c r="G1894" s="51">
        <v>126</v>
      </c>
      <c r="H1894" s="51" t="str">
        <f>VLOOKUP(F1894,'[1]Данные план (Задание 3)'!$I$5:$J$1297,2,FALSE)</f>
        <v>Шотландия</v>
      </c>
    </row>
    <row r="1895" spans="1:8" x14ac:dyDescent="0.3">
      <c r="A1895" s="99" t="s">
        <v>20</v>
      </c>
      <c r="B1895" s="117">
        <v>44317</v>
      </c>
      <c r="C1895" s="97">
        <v>44329</v>
      </c>
      <c r="D1895" s="58" t="s">
        <v>110</v>
      </c>
      <c r="E1895" s="58" t="s">
        <v>70</v>
      </c>
      <c r="F1895" s="51" t="s">
        <v>74</v>
      </c>
      <c r="G1895" s="51">
        <v>5</v>
      </c>
      <c r="H1895" s="51" t="str">
        <f>VLOOKUP(F1895,'[1]Данные план (Задание 3)'!$I$5:$J$1297,2,FALSE)</f>
        <v>Франция</v>
      </c>
    </row>
    <row r="1896" spans="1:8" x14ac:dyDescent="0.3">
      <c r="A1896" s="99" t="s">
        <v>20</v>
      </c>
      <c r="B1896" s="117">
        <v>44317</v>
      </c>
      <c r="C1896" s="97">
        <v>44329</v>
      </c>
      <c r="D1896" s="58" t="s">
        <v>107</v>
      </c>
      <c r="E1896" s="58" t="s">
        <v>80</v>
      </c>
      <c r="F1896" s="51" t="s">
        <v>83</v>
      </c>
      <c r="G1896" s="51">
        <v>32</v>
      </c>
      <c r="H1896" s="51" t="str">
        <f>VLOOKUP(F1896,'[1]Данные план (Задание 3)'!$I$5:$J$1297,2,FALSE)</f>
        <v>Шотландия</v>
      </c>
    </row>
    <row r="1897" spans="1:8" x14ac:dyDescent="0.3">
      <c r="A1897" s="99" t="s">
        <v>20</v>
      </c>
      <c r="B1897" s="117">
        <v>44317</v>
      </c>
      <c r="C1897" s="97">
        <v>44329</v>
      </c>
      <c r="D1897" s="58" t="s">
        <v>48</v>
      </c>
      <c r="E1897" s="58" t="s">
        <v>49</v>
      </c>
      <c r="F1897" s="51" t="s">
        <v>68</v>
      </c>
      <c r="G1897" s="51">
        <v>40</v>
      </c>
      <c r="H1897" s="51" t="str">
        <f>VLOOKUP(F1897,'[1]Данные план (Задание 3)'!$I$5:$J$1297,2,FALSE)</f>
        <v>Украина</v>
      </c>
    </row>
    <row r="1898" spans="1:8" x14ac:dyDescent="0.3">
      <c r="A1898" s="99" t="s">
        <v>20</v>
      </c>
      <c r="B1898" s="117">
        <v>44317</v>
      </c>
      <c r="C1898" s="97">
        <v>44329</v>
      </c>
      <c r="D1898" s="58" t="s">
        <v>107</v>
      </c>
      <c r="E1898" s="58" t="s">
        <v>95</v>
      </c>
      <c r="F1898" s="51" t="s">
        <v>98</v>
      </c>
      <c r="G1898" s="51">
        <v>173</v>
      </c>
      <c r="H1898" s="51" t="str">
        <f>VLOOKUP(F1898,'[1]Данные план (Задание 3)'!$I$5:$J$1297,2,FALSE)</f>
        <v>Голландия</v>
      </c>
    </row>
    <row r="1899" spans="1:8" x14ac:dyDescent="0.3">
      <c r="A1899" s="99" t="s">
        <v>20</v>
      </c>
      <c r="B1899" s="117">
        <v>44317</v>
      </c>
      <c r="C1899" s="97">
        <v>44329</v>
      </c>
      <c r="D1899" s="58" t="s">
        <v>110</v>
      </c>
      <c r="E1899" s="58" t="s">
        <v>80</v>
      </c>
      <c r="F1899" s="51" t="s">
        <v>89</v>
      </c>
      <c r="G1899" s="51">
        <v>92</v>
      </c>
      <c r="H1899" s="51" t="str">
        <f>VLOOKUP(F1899,'[1]Данные план (Задание 3)'!$I$5:$J$1297,2,FALSE)</f>
        <v>США</v>
      </c>
    </row>
    <row r="1900" spans="1:8" x14ac:dyDescent="0.3">
      <c r="A1900" s="99" t="s">
        <v>20</v>
      </c>
      <c r="B1900" s="117">
        <v>44317</v>
      </c>
      <c r="C1900" s="97">
        <v>44329</v>
      </c>
      <c r="D1900" s="58" t="s">
        <v>108</v>
      </c>
      <c r="E1900" s="58" t="s">
        <v>80</v>
      </c>
      <c r="F1900" s="51" t="s">
        <v>85</v>
      </c>
      <c r="G1900" s="51">
        <v>11</v>
      </c>
      <c r="H1900" s="51" t="str">
        <f>VLOOKUP(F1900,'[1]Данные план (Задание 3)'!$I$5:$J$1297,2,FALSE)</f>
        <v>Ирландия</v>
      </c>
    </row>
    <row r="1901" spans="1:8" x14ac:dyDescent="0.3">
      <c r="A1901" s="99" t="s">
        <v>20</v>
      </c>
      <c r="B1901" s="117">
        <v>44317</v>
      </c>
      <c r="C1901" s="97">
        <v>44329</v>
      </c>
      <c r="D1901" s="58" t="s">
        <v>108</v>
      </c>
      <c r="E1901" s="58" t="s">
        <v>95</v>
      </c>
      <c r="F1901" s="51" t="s">
        <v>99</v>
      </c>
      <c r="G1901" s="51">
        <v>62</v>
      </c>
      <c r="H1901" s="51" t="str">
        <f>VLOOKUP(F1901,'[1]Данные план (Задание 3)'!$I$5:$J$1297,2,FALSE)</f>
        <v>Голландия</v>
      </c>
    </row>
    <row r="1902" spans="1:8" x14ac:dyDescent="0.3">
      <c r="A1902" s="99" t="s">
        <v>20</v>
      </c>
      <c r="B1902" s="117">
        <v>44317</v>
      </c>
      <c r="C1902" s="97">
        <v>44330</v>
      </c>
      <c r="D1902" s="58" t="s">
        <v>107</v>
      </c>
      <c r="E1902" s="58" t="s">
        <v>95</v>
      </c>
      <c r="F1902" s="51" t="s">
        <v>103</v>
      </c>
      <c r="G1902" s="51">
        <v>34</v>
      </c>
      <c r="H1902" s="51" t="str">
        <f>VLOOKUP(F1902,'[1]Данные план (Задание 3)'!$I$5:$J$1297,2,FALSE)</f>
        <v>Италия</v>
      </c>
    </row>
    <row r="1903" spans="1:8" x14ac:dyDescent="0.3">
      <c r="A1903" s="99" t="s">
        <v>20</v>
      </c>
      <c r="B1903" s="117">
        <v>44317</v>
      </c>
      <c r="C1903" s="97">
        <v>44330</v>
      </c>
      <c r="D1903" s="58" t="s">
        <v>108</v>
      </c>
      <c r="E1903" s="58" t="s">
        <v>95</v>
      </c>
      <c r="F1903" s="51" t="s">
        <v>96</v>
      </c>
      <c r="G1903" s="51">
        <v>46</v>
      </c>
      <c r="H1903" s="51" t="str">
        <f>VLOOKUP(F1903,'[1]Данные план (Задание 3)'!$I$5:$J$1297,2,FALSE)</f>
        <v>Голландия</v>
      </c>
    </row>
    <row r="1904" spans="1:8" x14ac:dyDescent="0.3">
      <c r="A1904" s="99" t="s">
        <v>20</v>
      </c>
      <c r="B1904" s="117">
        <v>44317</v>
      </c>
      <c r="C1904" s="97">
        <v>44330</v>
      </c>
      <c r="D1904" s="58" t="s">
        <v>110</v>
      </c>
      <c r="E1904" s="58" t="s">
        <v>70</v>
      </c>
      <c r="F1904" s="51" t="s">
        <v>75</v>
      </c>
      <c r="G1904" s="51">
        <v>44</v>
      </c>
      <c r="H1904" s="51" t="str">
        <f>VLOOKUP(F1904,'[1]Данные план (Задание 3)'!$I$5:$J$1297,2,FALSE)</f>
        <v>Франция</v>
      </c>
    </row>
    <row r="1905" spans="1:8" x14ac:dyDescent="0.3">
      <c r="A1905" s="99" t="s">
        <v>20</v>
      </c>
      <c r="B1905" s="117">
        <v>44317</v>
      </c>
      <c r="C1905" s="97">
        <v>44330</v>
      </c>
      <c r="D1905" s="58" t="s">
        <v>108</v>
      </c>
      <c r="E1905" s="58" t="s">
        <v>49</v>
      </c>
      <c r="F1905" s="51" t="s">
        <v>66</v>
      </c>
      <c r="G1905" s="51">
        <v>94</v>
      </c>
      <c r="H1905" s="51" t="str">
        <f>VLOOKUP(F1905,'[1]Данные план (Задание 3)'!$I$5:$J$1297,2,FALSE)</f>
        <v>Украина</v>
      </c>
    </row>
    <row r="1906" spans="1:8" x14ac:dyDescent="0.3">
      <c r="A1906" s="99" t="s">
        <v>20</v>
      </c>
      <c r="B1906" s="117">
        <v>44317</v>
      </c>
      <c r="C1906" s="97">
        <v>44330</v>
      </c>
      <c r="D1906" s="58" t="s">
        <v>108</v>
      </c>
      <c r="E1906" s="58" t="s">
        <v>70</v>
      </c>
      <c r="F1906" s="51" t="s">
        <v>79</v>
      </c>
      <c r="G1906" s="51">
        <v>106</v>
      </c>
      <c r="H1906" s="51" t="str">
        <f>VLOOKUP(F1906,'[1]Данные план (Задание 3)'!$I$5:$J$1297,2,FALSE)</f>
        <v>Россия</v>
      </c>
    </row>
    <row r="1907" spans="1:8" x14ac:dyDescent="0.3">
      <c r="A1907" s="99" t="s">
        <v>20</v>
      </c>
      <c r="B1907" s="117">
        <v>44317</v>
      </c>
      <c r="C1907" s="97">
        <v>44330</v>
      </c>
      <c r="D1907" s="58" t="s">
        <v>108</v>
      </c>
      <c r="E1907" s="58" t="s">
        <v>49</v>
      </c>
      <c r="F1907" s="51" t="s">
        <v>68</v>
      </c>
      <c r="G1907" s="51">
        <v>35</v>
      </c>
      <c r="H1907" s="51" t="str">
        <f>VLOOKUP(F1907,'[1]Данные план (Задание 3)'!$I$5:$J$1297,2,FALSE)</f>
        <v>Украина</v>
      </c>
    </row>
    <row r="1908" spans="1:8" x14ac:dyDescent="0.3">
      <c r="A1908" s="99" t="s">
        <v>20</v>
      </c>
      <c r="B1908" s="117">
        <v>44317</v>
      </c>
      <c r="C1908" s="97">
        <v>44330</v>
      </c>
      <c r="D1908" s="58" t="s">
        <v>107</v>
      </c>
      <c r="E1908" s="58" t="s">
        <v>80</v>
      </c>
      <c r="F1908" s="51" t="s">
        <v>82</v>
      </c>
      <c r="G1908" s="51">
        <v>37</v>
      </c>
      <c r="H1908" s="51" t="str">
        <f>VLOOKUP(F1908,'[1]Данные план (Задание 3)'!$I$5:$J$1297,2,FALSE)</f>
        <v>Шотландия</v>
      </c>
    </row>
    <row r="1909" spans="1:8" x14ac:dyDescent="0.3">
      <c r="A1909" s="99" t="s">
        <v>20</v>
      </c>
      <c r="B1909" s="117">
        <v>44317</v>
      </c>
      <c r="C1909" s="97">
        <v>44330</v>
      </c>
      <c r="D1909" s="58" t="s">
        <v>110</v>
      </c>
      <c r="E1909" s="58" t="s">
        <v>49</v>
      </c>
      <c r="F1909" s="51" t="s">
        <v>64</v>
      </c>
      <c r="G1909" s="51">
        <v>33</v>
      </c>
      <c r="H1909" s="51" t="str">
        <f>VLOOKUP(F1909,'[1]Данные план (Задание 3)'!$I$5:$J$1297,2,FALSE)</f>
        <v>Украина</v>
      </c>
    </row>
    <row r="1910" spans="1:8" x14ac:dyDescent="0.3">
      <c r="A1910" s="99" t="s">
        <v>20</v>
      </c>
      <c r="B1910" s="117">
        <v>44317</v>
      </c>
      <c r="C1910" s="97">
        <v>44330</v>
      </c>
      <c r="D1910" s="58" t="s">
        <v>110</v>
      </c>
      <c r="E1910" s="58" t="s">
        <v>95</v>
      </c>
      <c r="F1910" s="51" t="s">
        <v>96</v>
      </c>
      <c r="G1910" s="51">
        <v>10</v>
      </c>
      <c r="H1910" s="51" t="str">
        <f>VLOOKUP(F1910,'[1]Данные план (Задание 3)'!$I$5:$J$1297,2,FALSE)</f>
        <v>Голландия</v>
      </c>
    </row>
    <row r="1911" spans="1:8" x14ac:dyDescent="0.3">
      <c r="A1911" s="99" t="s">
        <v>20</v>
      </c>
      <c r="B1911" s="117">
        <v>44317</v>
      </c>
      <c r="C1911" s="97">
        <v>44330</v>
      </c>
      <c r="D1911" s="58" t="s">
        <v>107</v>
      </c>
      <c r="E1911" s="58" t="s">
        <v>49</v>
      </c>
      <c r="F1911" s="51" t="s">
        <v>64</v>
      </c>
      <c r="G1911" s="51">
        <v>175</v>
      </c>
      <c r="H1911" s="51" t="str">
        <f>VLOOKUP(F1911,'[1]Данные план (Задание 3)'!$I$5:$J$1297,2,FALSE)</f>
        <v>Украина</v>
      </c>
    </row>
    <row r="1912" spans="1:8" x14ac:dyDescent="0.3">
      <c r="A1912" s="99" t="s">
        <v>20</v>
      </c>
      <c r="B1912" s="117">
        <v>44317</v>
      </c>
      <c r="C1912" s="97">
        <v>44330</v>
      </c>
      <c r="D1912" s="58" t="s">
        <v>107</v>
      </c>
      <c r="E1912" s="58" t="s">
        <v>80</v>
      </c>
      <c r="F1912" s="51" t="s">
        <v>81</v>
      </c>
      <c r="G1912" s="51">
        <v>162</v>
      </c>
      <c r="H1912" s="51" t="str">
        <f>VLOOKUP(F1912,'[1]Данные план (Задание 3)'!$I$5:$J$1297,2,FALSE)</f>
        <v>Шотландия</v>
      </c>
    </row>
    <row r="1913" spans="1:8" x14ac:dyDescent="0.3">
      <c r="A1913" s="99" t="s">
        <v>20</v>
      </c>
      <c r="B1913" s="117">
        <v>44317</v>
      </c>
      <c r="C1913" s="97">
        <v>44330</v>
      </c>
      <c r="D1913" s="58" t="s">
        <v>110</v>
      </c>
      <c r="E1913" s="58" t="s">
        <v>95</v>
      </c>
      <c r="F1913" s="51" t="s">
        <v>98</v>
      </c>
      <c r="G1913" s="51">
        <v>128</v>
      </c>
      <c r="H1913" s="51" t="str">
        <f>VLOOKUP(F1913,'[1]Данные план (Задание 3)'!$I$5:$J$1297,2,FALSE)</f>
        <v>Голландия</v>
      </c>
    </row>
    <row r="1914" spans="1:8" x14ac:dyDescent="0.3">
      <c r="A1914" s="99" t="s">
        <v>20</v>
      </c>
      <c r="B1914" s="117">
        <v>44317</v>
      </c>
      <c r="C1914" s="97">
        <v>44330</v>
      </c>
      <c r="D1914" s="58" t="s">
        <v>107</v>
      </c>
      <c r="E1914" s="58" t="s">
        <v>49</v>
      </c>
      <c r="F1914" s="51" t="s">
        <v>67</v>
      </c>
      <c r="G1914" s="51">
        <v>197</v>
      </c>
      <c r="H1914" s="51" t="str">
        <f>VLOOKUP(F1914,'[1]Данные план (Задание 3)'!$I$5:$J$1297,2,FALSE)</f>
        <v>Украина</v>
      </c>
    </row>
    <row r="1915" spans="1:8" x14ac:dyDescent="0.3">
      <c r="A1915" s="99" t="s">
        <v>20</v>
      </c>
      <c r="B1915" s="117">
        <v>44317</v>
      </c>
      <c r="C1915" s="97">
        <v>44330</v>
      </c>
      <c r="D1915" s="58" t="s">
        <v>107</v>
      </c>
      <c r="E1915" s="58" t="s">
        <v>95</v>
      </c>
      <c r="F1915" s="51" t="s">
        <v>104</v>
      </c>
      <c r="G1915" s="51">
        <v>77</v>
      </c>
      <c r="H1915" s="51" t="str">
        <f>VLOOKUP(F1915,'[1]Данные план (Задание 3)'!$I$5:$J$1297,2,FALSE)</f>
        <v>Италия</v>
      </c>
    </row>
    <row r="1916" spans="1:8" x14ac:dyDescent="0.3">
      <c r="A1916" s="99" t="s">
        <v>20</v>
      </c>
      <c r="B1916" s="117">
        <v>44317</v>
      </c>
      <c r="C1916" s="97">
        <v>44330</v>
      </c>
      <c r="D1916" s="58" t="s">
        <v>107</v>
      </c>
      <c r="E1916" s="58" t="s">
        <v>80</v>
      </c>
      <c r="F1916" s="51" t="s">
        <v>83</v>
      </c>
      <c r="G1916" s="51">
        <v>62</v>
      </c>
      <c r="H1916" s="51" t="str">
        <f>VLOOKUP(F1916,'[1]Данные план (Задание 3)'!$I$5:$J$1297,2,FALSE)</f>
        <v>Шотландия</v>
      </c>
    </row>
    <row r="1917" spans="1:8" x14ac:dyDescent="0.3">
      <c r="A1917" s="99" t="s">
        <v>20</v>
      </c>
      <c r="B1917" s="117">
        <v>44317</v>
      </c>
      <c r="C1917" s="97">
        <v>44331</v>
      </c>
      <c r="D1917" s="58" t="s">
        <v>48</v>
      </c>
      <c r="E1917" s="58" t="s">
        <v>49</v>
      </c>
      <c r="F1917" s="51" t="s">
        <v>67</v>
      </c>
      <c r="G1917" s="51">
        <v>29</v>
      </c>
      <c r="H1917" s="51" t="str">
        <f>VLOOKUP(F1917,'[1]Данные план (Задание 3)'!$I$5:$J$1297,2,FALSE)</f>
        <v>Украина</v>
      </c>
    </row>
    <row r="1918" spans="1:8" x14ac:dyDescent="0.3">
      <c r="A1918" s="99" t="s">
        <v>20</v>
      </c>
      <c r="B1918" s="117">
        <v>44317</v>
      </c>
      <c r="C1918" s="97">
        <v>44331</v>
      </c>
      <c r="D1918" s="58" t="s">
        <v>107</v>
      </c>
      <c r="E1918" s="58" t="s">
        <v>80</v>
      </c>
      <c r="F1918" s="51" t="s">
        <v>94</v>
      </c>
      <c r="G1918" s="51">
        <v>124</v>
      </c>
      <c r="H1918" s="51" t="str">
        <f>VLOOKUP(F1918,'[1]Данные план (Задание 3)'!$I$5:$J$1297,2,FALSE)</f>
        <v>США</v>
      </c>
    </row>
    <row r="1919" spans="1:8" x14ac:dyDescent="0.3">
      <c r="A1919" s="99" t="s">
        <v>20</v>
      </c>
      <c r="B1919" s="117">
        <v>44317</v>
      </c>
      <c r="C1919" s="97">
        <v>44331</v>
      </c>
      <c r="D1919" s="58" t="s">
        <v>110</v>
      </c>
      <c r="E1919" s="58" t="s">
        <v>49</v>
      </c>
      <c r="F1919" s="51" t="s">
        <v>69</v>
      </c>
      <c r="G1919" s="51">
        <v>176</v>
      </c>
      <c r="H1919" s="51" t="str">
        <f>VLOOKUP(F1919,'[1]Данные план (Задание 3)'!$I$5:$J$1297,2,FALSE)</f>
        <v>Украина</v>
      </c>
    </row>
    <row r="1920" spans="1:8" x14ac:dyDescent="0.3">
      <c r="A1920" s="99" t="s">
        <v>20</v>
      </c>
      <c r="B1920" s="117">
        <v>44317</v>
      </c>
      <c r="C1920" s="97">
        <v>44331</v>
      </c>
      <c r="D1920" s="58" t="s">
        <v>110</v>
      </c>
      <c r="E1920" s="58" t="s">
        <v>70</v>
      </c>
      <c r="F1920" s="51" t="s">
        <v>58</v>
      </c>
      <c r="G1920" s="51">
        <v>139</v>
      </c>
      <c r="H1920" s="51" t="str">
        <f>VLOOKUP(F1920,'[1]Данные план (Задание 3)'!$I$5:$J$1297,2,FALSE)</f>
        <v>Армения</v>
      </c>
    </row>
    <row r="1921" spans="1:8" x14ac:dyDescent="0.3">
      <c r="A1921" s="99" t="s">
        <v>20</v>
      </c>
      <c r="B1921" s="117">
        <v>44317</v>
      </c>
      <c r="C1921" s="97">
        <v>44331</v>
      </c>
      <c r="D1921" s="58" t="s">
        <v>48</v>
      </c>
      <c r="E1921" s="58" t="s">
        <v>49</v>
      </c>
      <c r="F1921" s="51" t="s">
        <v>65</v>
      </c>
      <c r="G1921" s="51">
        <v>128</v>
      </c>
      <c r="H1921" s="51" t="str">
        <f>VLOOKUP(F1921,'[1]Данные план (Задание 3)'!$I$5:$J$1297,2,FALSE)</f>
        <v>Украина</v>
      </c>
    </row>
    <row r="1922" spans="1:8" x14ac:dyDescent="0.3">
      <c r="A1922" s="99" t="s">
        <v>20</v>
      </c>
      <c r="B1922" s="117">
        <v>44317</v>
      </c>
      <c r="C1922" s="97">
        <v>44331</v>
      </c>
      <c r="D1922" s="58" t="s">
        <v>48</v>
      </c>
      <c r="E1922" s="58" t="s">
        <v>95</v>
      </c>
      <c r="F1922" s="51" t="s">
        <v>104</v>
      </c>
      <c r="G1922" s="51">
        <v>144</v>
      </c>
      <c r="H1922" s="51" t="str">
        <f>VLOOKUP(F1922,'[1]Данные план (Задание 3)'!$I$5:$J$1297,2,FALSE)</f>
        <v>Италия</v>
      </c>
    </row>
    <row r="1923" spans="1:8" x14ac:dyDescent="0.3">
      <c r="A1923" s="99" t="s">
        <v>20</v>
      </c>
      <c r="B1923" s="117">
        <v>44317</v>
      </c>
      <c r="C1923" s="97">
        <v>44331</v>
      </c>
      <c r="D1923" s="58" t="s">
        <v>108</v>
      </c>
      <c r="E1923" s="58" t="s">
        <v>49</v>
      </c>
      <c r="F1923" s="51" t="s">
        <v>61</v>
      </c>
      <c r="G1923" s="51">
        <v>118</v>
      </c>
      <c r="H1923" s="51" t="str">
        <f>VLOOKUP(F1923,'[1]Данные план (Задание 3)'!$I$5:$J$1297,2,FALSE)</f>
        <v>Россия</v>
      </c>
    </row>
    <row r="1924" spans="1:8" x14ac:dyDescent="0.3">
      <c r="A1924" s="99" t="s">
        <v>20</v>
      </c>
      <c r="B1924" s="117">
        <v>44317</v>
      </c>
      <c r="C1924" s="97">
        <v>44331</v>
      </c>
      <c r="D1924" s="58" t="s">
        <v>108</v>
      </c>
      <c r="E1924" s="58" t="s">
        <v>70</v>
      </c>
      <c r="F1924" s="51" t="s">
        <v>77</v>
      </c>
      <c r="G1924" s="51">
        <v>82</v>
      </c>
      <c r="H1924" s="51" t="str">
        <f>VLOOKUP(F1924,'[1]Данные план (Задание 3)'!$I$5:$J$1297,2,FALSE)</f>
        <v>Россия</v>
      </c>
    </row>
    <row r="1925" spans="1:8" x14ac:dyDescent="0.3">
      <c r="A1925" s="99" t="s">
        <v>20</v>
      </c>
      <c r="B1925" s="117">
        <v>44317</v>
      </c>
      <c r="C1925" s="97">
        <v>44331</v>
      </c>
      <c r="D1925" s="58" t="s">
        <v>110</v>
      </c>
      <c r="E1925" s="58" t="s">
        <v>70</v>
      </c>
      <c r="F1925" s="51" t="s">
        <v>58</v>
      </c>
      <c r="G1925" s="51">
        <v>171</v>
      </c>
      <c r="H1925" s="51" t="str">
        <f>VLOOKUP(F1925,'[1]Данные план (Задание 3)'!$I$5:$J$1297,2,FALSE)</f>
        <v>Армения</v>
      </c>
    </row>
    <row r="1926" spans="1:8" x14ac:dyDescent="0.3">
      <c r="A1926" s="99" t="s">
        <v>20</v>
      </c>
      <c r="B1926" s="117">
        <v>44317</v>
      </c>
      <c r="C1926" s="97">
        <v>44331</v>
      </c>
      <c r="D1926" s="58" t="s">
        <v>110</v>
      </c>
      <c r="E1926" s="58" t="s">
        <v>70</v>
      </c>
      <c r="F1926" s="51" t="s">
        <v>52</v>
      </c>
      <c r="G1926" s="51">
        <v>90</v>
      </c>
      <c r="H1926" s="51" t="str">
        <f>VLOOKUP(F1926,'[1]Данные план (Задание 3)'!$I$5:$J$1297,2,FALSE)</f>
        <v>Армения</v>
      </c>
    </row>
    <row r="1927" spans="1:8" x14ac:dyDescent="0.3">
      <c r="A1927" s="99" t="s">
        <v>20</v>
      </c>
      <c r="B1927" s="117">
        <v>44317</v>
      </c>
      <c r="C1927" s="97">
        <v>44331</v>
      </c>
      <c r="D1927" s="58" t="s">
        <v>108</v>
      </c>
      <c r="E1927" s="58" t="s">
        <v>80</v>
      </c>
      <c r="F1927" s="51" t="s">
        <v>81</v>
      </c>
      <c r="G1927" s="51">
        <v>137</v>
      </c>
      <c r="H1927" s="51" t="str">
        <f>VLOOKUP(F1927,'[1]Данные план (Задание 3)'!$I$5:$J$1297,2,FALSE)</f>
        <v>Шотландия</v>
      </c>
    </row>
    <row r="1928" spans="1:8" x14ac:dyDescent="0.3">
      <c r="A1928" s="99" t="s">
        <v>20</v>
      </c>
      <c r="B1928" s="117">
        <v>44317</v>
      </c>
      <c r="C1928" s="97">
        <v>44331</v>
      </c>
      <c r="D1928" s="58" t="s">
        <v>108</v>
      </c>
      <c r="E1928" s="58" t="s">
        <v>95</v>
      </c>
      <c r="F1928" s="51" t="s">
        <v>100</v>
      </c>
      <c r="G1928" s="51">
        <v>172</v>
      </c>
      <c r="H1928" s="51" t="str">
        <f>VLOOKUP(F1928,'[1]Данные план (Задание 3)'!$I$5:$J$1297,2,FALSE)</f>
        <v>Голландия</v>
      </c>
    </row>
    <row r="1929" spans="1:8" x14ac:dyDescent="0.3">
      <c r="A1929" s="99" t="s">
        <v>20</v>
      </c>
      <c r="B1929" s="117">
        <v>44317</v>
      </c>
      <c r="C1929" s="97">
        <v>44332</v>
      </c>
      <c r="D1929" s="58" t="s">
        <v>107</v>
      </c>
      <c r="E1929" s="58" t="s">
        <v>70</v>
      </c>
      <c r="F1929" s="51" t="s">
        <v>74</v>
      </c>
      <c r="G1929" s="51">
        <v>5</v>
      </c>
      <c r="H1929" s="51" t="str">
        <f>VLOOKUP(F1929,'[1]Данные план (Задание 3)'!$I$5:$J$1297,2,FALSE)</f>
        <v>Франция</v>
      </c>
    </row>
    <row r="1930" spans="1:8" x14ac:dyDescent="0.3">
      <c r="A1930" s="99" t="s">
        <v>20</v>
      </c>
      <c r="B1930" s="117">
        <v>44317</v>
      </c>
      <c r="C1930" s="97">
        <v>44332</v>
      </c>
      <c r="D1930" s="58" t="s">
        <v>110</v>
      </c>
      <c r="E1930" s="58" t="s">
        <v>95</v>
      </c>
      <c r="F1930" s="51" t="s">
        <v>106</v>
      </c>
      <c r="G1930" s="51">
        <v>137</v>
      </c>
      <c r="H1930" s="51" t="str">
        <f>VLOOKUP(F1930,'[1]Данные план (Задание 3)'!$I$5:$J$1297,2,FALSE)</f>
        <v>Италия</v>
      </c>
    </row>
    <row r="1931" spans="1:8" x14ac:dyDescent="0.3">
      <c r="A1931" s="99" t="s">
        <v>20</v>
      </c>
      <c r="B1931" s="117">
        <v>44317</v>
      </c>
      <c r="C1931" s="97">
        <v>44332</v>
      </c>
      <c r="D1931" s="58" t="s">
        <v>107</v>
      </c>
      <c r="E1931" s="58" t="s">
        <v>70</v>
      </c>
      <c r="F1931" s="51" t="s">
        <v>79</v>
      </c>
      <c r="G1931" s="51">
        <v>21</v>
      </c>
      <c r="H1931" s="51" t="str">
        <f>VLOOKUP(F1931,'[1]Данные план (Задание 3)'!$I$5:$J$1297,2,FALSE)</f>
        <v>Россия</v>
      </c>
    </row>
    <row r="1932" spans="1:8" x14ac:dyDescent="0.3">
      <c r="A1932" s="99" t="s">
        <v>20</v>
      </c>
      <c r="B1932" s="117">
        <v>44317</v>
      </c>
      <c r="C1932" s="97">
        <v>44332</v>
      </c>
      <c r="D1932" s="58" t="s">
        <v>48</v>
      </c>
      <c r="E1932" s="58" t="s">
        <v>95</v>
      </c>
      <c r="F1932" s="51" t="s">
        <v>96</v>
      </c>
      <c r="G1932" s="51">
        <v>19</v>
      </c>
      <c r="H1932" s="51" t="str">
        <f>VLOOKUP(F1932,'[1]Данные план (Задание 3)'!$I$5:$J$1297,2,FALSE)</f>
        <v>Голландия</v>
      </c>
    </row>
    <row r="1933" spans="1:8" x14ac:dyDescent="0.3">
      <c r="A1933" s="99" t="s">
        <v>20</v>
      </c>
      <c r="B1933" s="117">
        <v>44317</v>
      </c>
      <c r="C1933" s="97">
        <v>44332</v>
      </c>
      <c r="D1933" s="58" t="s">
        <v>108</v>
      </c>
      <c r="E1933" s="58" t="s">
        <v>49</v>
      </c>
      <c r="F1933" s="51" t="s">
        <v>59</v>
      </c>
      <c r="G1933" s="51">
        <v>106</v>
      </c>
      <c r="H1933" s="51" t="str">
        <f>VLOOKUP(F1933,'[1]Данные план (Задание 3)'!$I$5:$J$1297,2,FALSE)</f>
        <v>Россия</v>
      </c>
    </row>
    <row r="1934" spans="1:8" x14ac:dyDescent="0.3">
      <c r="A1934" s="99" t="s">
        <v>20</v>
      </c>
      <c r="B1934" s="117">
        <v>44317</v>
      </c>
      <c r="C1934" s="97">
        <v>44332</v>
      </c>
      <c r="D1934" s="58" t="s">
        <v>48</v>
      </c>
      <c r="E1934" s="58" t="s">
        <v>95</v>
      </c>
      <c r="F1934" s="51" t="s">
        <v>100</v>
      </c>
      <c r="G1934" s="51">
        <v>105</v>
      </c>
      <c r="H1934" s="51" t="str">
        <f>VLOOKUP(F1934,'[1]Данные план (Задание 3)'!$I$5:$J$1297,2,FALSE)</f>
        <v>Голландия</v>
      </c>
    </row>
    <row r="1935" spans="1:8" x14ac:dyDescent="0.3">
      <c r="A1935" s="99" t="s">
        <v>20</v>
      </c>
      <c r="B1935" s="117">
        <v>44317</v>
      </c>
      <c r="C1935" s="97">
        <v>44332</v>
      </c>
      <c r="D1935" s="58" t="s">
        <v>48</v>
      </c>
      <c r="E1935" s="58" t="s">
        <v>80</v>
      </c>
      <c r="F1935" s="51" t="s">
        <v>86</v>
      </c>
      <c r="G1935" s="51">
        <v>120</v>
      </c>
      <c r="H1935" s="51" t="str">
        <f>VLOOKUP(F1935,'[1]Данные план (Задание 3)'!$I$5:$J$1297,2,FALSE)</f>
        <v>Ирландия</v>
      </c>
    </row>
    <row r="1936" spans="1:8" x14ac:dyDescent="0.3">
      <c r="A1936" s="99" t="s">
        <v>20</v>
      </c>
      <c r="B1936" s="117">
        <v>44317</v>
      </c>
      <c r="C1936" s="97">
        <v>44332</v>
      </c>
      <c r="D1936" s="58" t="s">
        <v>108</v>
      </c>
      <c r="E1936" s="58" t="s">
        <v>49</v>
      </c>
      <c r="F1936" s="51" t="s">
        <v>64</v>
      </c>
      <c r="G1936" s="51">
        <v>183</v>
      </c>
      <c r="H1936" s="51" t="str">
        <f>VLOOKUP(F1936,'[1]Данные план (Задание 3)'!$I$5:$J$1297,2,FALSE)</f>
        <v>Украина</v>
      </c>
    </row>
    <row r="1937" spans="1:8" x14ac:dyDescent="0.3">
      <c r="A1937" s="99" t="s">
        <v>20</v>
      </c>
      <c r="B1937" s="117">
        <v>44317</v>
      </c>
      <c r="C1937" s="97">
        <v>44332</v>
      </c>
      <c r="D1937" s="58" t="s">
        <v>110</v>
      </c>
      <c r="E1937" s="58" t="s">
        <v>49</v>
      </c>
      <c r="F1937" s="51" t="s">
        <v>66</v>
      </c>
      <c r="G1937" s="51">
        <v>18</v>
      </c>
      <c r="H1937" s="51" t="str">
        <f>VLOOKUP(F1937,'[1]Данные план (Задание 3)'!$I$5:$J$1297,2,FALSE)</f>
        <v>Украина</v>
      </c>
    </row>
    <row r="1938" spans="1:8" x14ac:dyDescent="0.3">
      <c r="A1938" s="99" t="s">
        <v>20</v>
      </c>
      <c r="B1938" s="117">
        <v>44317</v>
      </c>
      <c r="C1938" s="97">
        <v>44332</v>
      </c>
      <c r="D1938" s="58" t="s">
        <v>107</v>
      </c>
      <c r="E1938" s="58" t="s">
        <v>70</v>
      </c>
      <c r="F1938" s="51" t="s">
        <v>52</v>
      </c>
      <c r="G1938" s="51">
        <v>40</v>
      </c>
      <c r="H1938" s="51" t="str">
        <f>VLOOKUP(F1938,'[1]Данные план (Задание 3)'!$I$5:$J$1297,2,FALSE)</f>
        <v>Армения</v>
      </c>
    </row>
    <row r="1939" spans="1:8" x14ac:dyDescent="0.3">
      <c r="A1939" s="99" t="s">
        <v>20</v>
      </c>
      <c r="B1939" s="117">
        <v>44317</v>
      </c>
      <c r="C1939" s="97">
        <v>44332</v>
      </c>
      <c r="D1939" s="58" t="s">
        <v>107</v>
      </c>
      <c r="E1939" s="58" t="s">
        <v>49</v>
      </c>
      <c r="F1939" s="51" t="s">
        <v>53</v>
      </c>
      <c r="G1939" s="51">
        <v>145</v>
      </c>
      <c r="H1939" s="51" t="str">
        <f>VLOOKUP(F1939,'[1]Данные план (Задание 3)'!$I$5:$J$1297,2,FALSE)</f>
        <v>Россия</v>
      </c>
    </row>
    <row r="1940" spans="1:8" x14ac:dyDescent="0.3">
      <c r="A1940" s="99" t="s">
        <v>20</v>
      </c>
      <c r="B1940" s="117">
        <v>44317</v>
      </c>
      <c r="C1940" s="97">
        <v>44332</v>
      </c>
      <c r="D1940" s="58" t="s">
        <v>48</v>
      </c>
      <c r="E1940" s="58" t="s">
        <v>49</v>
      </c>
      <c r="F1940" s="51" t="s">
        <v>66</v>
      </c>
      <c r="G1940" s="51">
        <v>143</v>
      </c>
      <c r="H1940" s="51" t="str">
        <f>VLOOKUP(F1940,'[1]Данные план (Задание 3)'!$I$5:$J$1297,2,FALSE)</f>
        <v>Украина</v>
      </c>
    </row>
    <row r="1941" spans="1:8" x14ac:dyDescent="0.3">
      <c r="A1941" s="99" t="s">
        <v>20</v>
      </c>
      <c r="B1941" s="117">
        <v>44317</v>
      </c>
      <c r="C1941" s="97">
        <v>44332</v>
      </c>
      <c r="D1941" s="58" t="s">
        <v>107</v>
      </c>
      <c r="E1941" s="58" t="s">
        <v>70</v>
      </c>
      <c r="F1941" s="51" t="s">
        <v>52</v>
      </c>
      <c r="G1941" s="51">
        <v>164</v>
      </c>
      <c r="H1941" s="51" t="str">
        <f>VLOOKUP(F1941,'[1]Данные план (Задание 3)'!$I$5:$J$1297,2,FALSE)</f>
        <v>Армения</v>
      </c>
    </row>
    <row r="1942" spans="1:8" x14ac:dyDescent="0.3">
      <c r="A1942" s="99" t="s">
        <v>20</v>
      </c>
      <c r="B1942" s="117">
        <v>44317</v>
      </c>
      <c r="C1942" s="97">
        <v>44332</v>
      </c>
      <c r="D1942" s="58" t="s">
        <v>107</v>
      </c>
      <c r="E1942" s="58" t="s">
        <v>80</v>
      </c>
      <c r="F1942" s="51" t="s">
        <v>92</v>
      </c>
      <c r="G1942" s="51">
        <v>141</v>
      </c>
      <c r="H1942" s="51" t="str">
        <f>VLOOKUP(F1942,'[1]Данные план (Задание 3)'!$I$5:$J$1297,2,FALSE)</f>
        <v>США</v>
      </c>
    </row>
    <row r="1943" spans="1:8" x14ac:dyDescent="0.3">
      <c r="A1943" s="99" t="s">
        <v>20</v>
      </c>
      <c r="B1943" s="117">
        <v>44317</v>
      </c>
      <c r="C1943" s="97">
        <v>44332</v>
      </c>
      <c r="D1943" s="58" t="s">
        <v>107</v>
      </c>
      <c r="E1943" s="58" t="s">
        <v>49</v>
      </c>
      <c r="F1943" s="51" t="s">
        <v>66</v>
      </c>
      <c r="G1943" s="51">
        <v>72</v>
      </c>
      <c r="H1943" s="51" t="str">
        <f>VLOOKUP(F1943,'[1]Данные план (Задание 3)'!$I$5:$J$1297,2,FALSE)</f>
        <v>Украина</v>
      </c>
    </row>
    <row r="1944" spans="1:8" x14ac:dyDescent="0.3">
      <c r="A1944" s="99" t="s">
        <v>20</v>
      </c>
      <c r="B1944" s="117">
        <v>44317</v>
      </c>
      <c r="C1944" s="97">
        <v>44332</v>
      </c>
      <c r="D1944" s="58" t="s">
        <v>107</v>
      </c>
      <c r="E1944" s="58" t="s">
        <v>95</v>
      </c>
      <c r="F1944" s="51" t="s">
        <v>104</v>
      </c>
      <c r="G1944" s="51">
        <v>150</v>
      </c>
      <c r="H1944" s="51" t="str">
        <f>VLOOKUP(F1944,'[1]Данные план (Задание 3)'!$I$5:$J$1297,2,FALSE)</f>
        <v>Италия</v>
      </c>
    </row>
    <row r="1945" spans="1:8" x14ac:dyDescent="0.3">
      <c r="A1945" s="99" t="s">
        <v>20</v>
      </c>
      <c r="B1945" s="117">
        <v>44317</v>
      </c>
      <c r="C1945" s="97">
        <v>44332</v>
      </c>
      <c r="D1945" s="58" t="s">
        <v>107</v>
      </c>
      <c r="E1945" s="58" t="s">
        <v>49</v>
      </c>
      <c r="F1945" s="51" t="s">
        <v>153</v>
      </c>
      <c r="G1945" s="51">
        <v>57</v>
      </c>
      <c r="H1945" s="51" t="str">
        <f>VLOOKUP(F1945,'[1]Данные план (Задание 3)'!$I$5:$J$1297,2,FALSE)</f>
        <v>Швеция</v>
      </c>
    </row>
    <row r="1946" spans="1:8" x14ac:dyDescent="0.3">
      <c r="A1946" s="99" t="s">
        <v>20</v>
      </c>
      <c r="B1946" s="117">
        <v>44317</v>
      </c>
      <c r="C1946" s="97">
        <v>44332</v>
      </c>
      <c r="D1946" s="58" t="s">
        <v>107</v>
      </c>
      <c r="E1946" s="58" t="s">
        <v>49</v>
      </c>
      <c r="F1946" s="51" t="s">
        <v>53</v>
      </c>
      <c r="G1946" s="51">
        <v>78</v>
      </c>
      <c r="H1946" s="51" t="str">
        <f>VLOOKUP(F1946,'[1]Данные план (Задание 3)'!$I$5:$J$1297,2,FALSE)</f>
        <v>Россия</v>
      </c>
    </row>
    <row r="1947" spans="1:8" x14ac:dyDescent="0.3">
      <c r="A1947" s="99" t="s">
        <v>20</v>
      </c>
      <c r="B1947" s="117">
        <v>44317</v>
      </c>
      <c r="C1947" s="97">
        <v>44333</v>
      </c>
      <c r="D1947" s="58" t="s">
        <v>107</v>
      </c>
      <c r="E1947" s="58" t="s">
        <v>70</v>
      </c>
      <c r="F1947" s="51" t="s">
        <v>72</v>
      </c>
      <c r="G1947" s="51">
        <v>147</v>
      </c>
      <c r="H1947" s="51" t="str">
        <f>VLOOKUP(F1947,'[1]Данные план (Задание 3)'!$I$5:$J$1297,2,FALSE)</f>
        <v>Франция</v>
      </c>
    </row>
    <row r="1948" spans="1:8" x14ac:dyDescent="0.3">
      <c r="A1948" s="99" t="s">
        <v>20</v>
      </c>
      <c r="B1948" s="117">
        <v>44317</v>
      </c>
      <c r="C1948" s="97">
        <v>44333</v>
      </c>
      <c r="D1948" s="58" t="s">
        <v>107</v>
      </c>
      <c r="E1948" s="58" t="s">
        <v>95</v>
      </c>
      <c r="F1948" s="51" t="s">
        <v>106</v>
      </c>
      <c r="G1948" s="51">
        <v>184</v>
      </c>
      <c r="H1948" s="51" t="str">
        <f>VLOOKUP(F1948,'[1]Данные план (Задание 3)'!$I$5:$J$1297,2,FALSE)</f>
        <v>Италия</v>
      </c>
    </row>
    <row r="1949" spans="1:8" x14ac:dyDescent="0.3">
      <c r="A1949" s="99" t="s">
        <v>20</v>
      </c>
      <c r="B1949" s="117">
        <v>44317</v>
      </c>
      <c r="C1949" s="97">
        <v>44333</v>
      </c>
      <c r="D1949" s="58" t="s">
        <v>107</v>
      </c>
      <c r="E1949" s="58" t="s">
        <v>80</v>
      </c>
      <c r="F1949" s="51" t="s">
        <v>81</v>
      </c>
      <c r="G1949" s="51">
        <v>186</v>
      </c>
      <c r="H1949" s="51" t="str">
        <f>VLOOKUP(F1949,'[1]Данные план (Задание 3)'!$I$5:$J$1297,2,FALSE)</f>
        <v>Шотландия</v>
      </c>
    </row>
    <row r="1950" spans="1:8" x14ac:dyDescent="0.3">
      <c r="A1950" s="99" t="s">
        <v>20</v>
      </c>
      <c r="B1950" s="117">
        <v>44317</v>
      </c>
      <c r="C1950" s="97">
        <v>44333</v>
      </c>
      <c r="D1950" s="58" t="s">
        <v>107</v>
      </c>
      <c r="E1950" s="58" t="s">
        <v>80</v>
      </c>
      <c r="F1950" s="51" t="s">
        <v>87</v>
      </c>
      <c r="G1950" s="51">
        <v>104</v>
      </c>
      <c r="H1950" s="51" t="str">
        <f>VLOOKUP(F1950,'[1]Данные план (Задание 3)'!$I$5:$J$1297,2,FALSE)</f>
        <v>Ирландия</v>
      </c>
    </row>
    <row r="1951" spans="1:8" x14ac:dyDescent="0.3">
      <c r="A1951" s="99" t="s">
        <v>20</v>
      </c>
      <c r="B1951" s="117">
        <v>44317</v>
      </c>
      <c r="C1951" s="97">
        <v>44333</v>
      </c>
      <c r="D1951" s="58" t="s">
        <v>108</v>
      </c>
      <c r="E1951" s="58" t="s">
        <v>80</v>
      </c>
      <c r="F1951" s="51" t="s">
        <v>82</v>
      </c>
      <c r="G1951" s="51">
        <v>52</v>
      </c>
      <c r="H1951" s="51" t="str">
        <f>VLOOKUP(F1951,'[1]Данные план (Задание 3)'!$I$5:$J$1297,2,FALSE)</f>
        <v>Шотландия</v>
      </c>
    </row>
    <row r="1952" spans="1:8" x14ac:dyDescent="0.3">
      <c r="A1952" s="99" t="s">
        <v>20</v>
      </c>
      <c r="B1952" s="117">
        <v>44317</v>
      </c>
      <c r="C1952" s="97">
        <v>44333</v>
      </c>
      <c r="D1952" s="58" t="s">
        <v>107</v>
      </c>
      <c r="E1952" s="58" t="s">
        <v>49</v>
      </c>
      <c r="F1952" s="51" t="s">
        <v>53</v>
      </c>
      <c r="G1952" s="51">
        <v>142</v>
      </c>
      <c r="H1952" s="51" t="str">
        <f>VLOOKUP(F1952,'[1]Данные план (Задание 3)'!$I$5:$J$1297,2,FALSE)</f>
        <v>Россия</v>
      </c>
    </row>
    <row r="1953" spans="1:8" x14ac:dyDescent="0.3">
      <c r="A1953" s="99" t="s">
        <v>20</v>
      </c>
      <c r="B1953" s="117">
        <v>44317</v>
      </c>
      <c r="C1953" s="97">
        <v>44333</v>
      </c>
      <c r="D1953" s="58" t="s">
        <v>48</v>
      </c>
      <c r="E1953" s="58" t="s">
        <v>80</v>
      </c>
      <c r="F1953" s="51" t="s">
        <v>94</v>
      </c>
      <c r="G1953" s="51">
        <v>128</v>
      </c>
      <c r="H1953" s="51" t="str">
        <f>VLOOKUP(F1953,'[1]Данные план (Задание 3)'!$I$5:$J$1297,2,FALSE)</f>
        <v>США</v>
      </c>
    </row>
    <row r="1954" spans="1:8" x14ac:dyDescent="0.3">
      <c r="A1954" s="99" t="s">
        <v>20</v>
      </c>
      <c r="B1954" s="117">
        <v>44317</v>
      </c>
      <c r="C1954" s="97">
        <v>44333</v>
      </c>
      <c r="D1954" s="58" t="s">
        <v>110</v>
      </c>
      <c r="E1954" s="58" t="s">
        <v>95</v>
      </c>
      <c r="F1954" s="51" t="s">
        <v>102</v>
      </c>
      <c r="G1954" s="51">
        <v>85</v>
      </c>
      <c r="H1954" s="51" t="str">
        <f>VLOOKUP(F1954,'[1]Данные план (Задание 3)'!$I$5:$J$1297,2,FALSE)</f>
        <v>Великобритания</v>
      </c>
    </row>
    <row r="1955" spans="1:8" x14ac:dyDescent="0.3">
      <c r="A1955" s="99" t="s">
        <v>20</v>
      </c>
      <c r="B1955" s="117">
        <v>44317</v>
      </c>
      <c r="C1955" s="97">
        <v>44333</v>
      </c>
      <c r="D1955" s="58" t="s">
        <v>108</v>
      </c>
      <c r="E1955" s="58" t="s">
        <v>95</v>
      </c>
      <c r="F1955" s="51" t="s">
        <v>100</v>
      </c>
      <c r="G1955" s="51">
        <v>36</v>
      </c>
      <c r="H1955" s="51" t="str">
        <f>VLOOKUP(F1955,'[1]Данные план (Задание 3)'!$I$5:$J$1297,2,FALSE)</f>
        <v>Голландия</v>
      </c>
    </row>
    <row r="1956" spans="1:8" x14ac:dyDescent="0.3">
      <c r="A1956" s="99" t="s">
        <v>20</v>
      </c>
      <c r="B1956" s="117">
        <v>44317</v>
      </c>
      <c r="C1956" s="97">
        <v>44333</v>
      </c>
      <c r="D1956" s="58" t="s">
        <v>107</v>
      </c>
      <c r="E1956" s="58" t="s">
        <v>49</v>
      </c>
      <c r="F1956" s="51" t="s">
        <v>66</v>
      </c>
      <c r="G1956" s="51">
        <v>126</v>
      </c>
      <c r="H1956" s="51" t="str">
        <f>VLOOKUP(F1956,'[1]Данные план (Задание 3)'!$I$5:$J$1297,2,FALSE)</f>
        <v>Украина</v>
      </c>
    </row>
    <row r="1957" spans="1:8" x14ac:dyDescent="0.3">
      <c r="A1957" s="99" t="s">
        <v>20</v>
      </c>
      <c r="B1957" s="117">
        <v>44317</v>
      </c>
      <c r="C1957" s="97">
        <v>44333</v>
      </c>
      <c r="D1957" s="58" t="s">
        <v>107</v>
      </c>
      <c r="E1957" s="58" t="s">
        <v>49</v>
      </c>
      <c r="F1957" s="51" t="s">
        <v>50</v>
      </c>
      <c r="G1957" s="51">
        <v>52</v>
      </c>
      <c r="H1957" s="51" t="str">
        <f>VLOOKUP(F1957,'[1]Данные план (Задание 3)'!$I$5:$J$1297,2,FALSE)</f>
        <v>Россия</v>
      </c>
    </row>
    <row r="1958" spans="1:8" x14ac:dyDescent="0.3">
      <c r="A1958" s="99" t="s">
        <v>20</v>
      </c>
      <c r="B1958" s="117">
        <v>44317</v>
      </c>
      <c r="C1958" s="97">
        <v>44333</v>
      </c>
      <c r="D1958" s="58" t="s">
        <v>48</v>
      </c>
      <c r="E1958" s="58" t="s">
        <v>70</v>
      </c>
      <c r="F1958" s="51" t="s">
        <v>73</v>
      </c>
      <c r="G1958" s="51">
        <v>176</v>
      </c>
      <c r="H1958" s="51" t="str">
        <f>VLOOKUP(F1958,'[1]Данные план (Задание 3)'!$I$5:$J$1297,2,FALSE)</f>
        <v>Франция</v>
      </c>
    </row>
    <row r="1959" spans="1:8" x14ac:dyDescent="0.3">
      <c r="A1959" s="99" t="s">
        <v>20</v>
      </c>
      <c r="B1959" s="117">
        <v>44317</v>
      </c>
      <c r="C1959" s="97">
        <v>44333</v>
      </c>
      <c r="D1959" s="58" t="s">
        <v>108</v>
      </c>
      <c r="E1959" s="58" t="s">
        <v>70</v>
      </c>
      <c r="F1959" s="51" t="s">
        <v>78</v>
      </c>
      <c r="G1959" s="51">
        <v>147</v>
      </c>
      <c r="H1959" s="51" t="str">
        <f>VLOOKUP(F1959,'[1]Данные план (Задание 3)'!$I$5:$J$1297,2,FALSE)</f>
        <v>Россия</v>
      </c>
    </row>
    <row r="1960" spans="1:8" x14ac:dyDescent="0.3">
      <c r="A1960" s="99" t="s">
        <v>20</v>
      </c>
      <c r="B1960" s="117">
        <v>44317</v>
      </c>
      <c r="C1960" s="97">
        <v>44333</v>
      </c>
      <c r="D1960" s="58" t="s">
        <v>107</v>
      </c>
      <c r="E1960" s="58" t="s">
        <v>49</v>
      </c>
      <c r="F1960" s="51" t="s">
        <v>65</v>
      </c>
      <c r="G1960" s="51">
        <v>43</v>
      </c>
      <c r="H1960" s="51" t="str">
        <f>VLOOKUP(F1960,'[1]Данные план (Задание 3)'!$I$5:$J$1297,2,FALSE)</f>
        <v>Украина</v>
      </c>
    </row>
    <row r="1961" spans="1:8" x14ac:dyDescent="0.3">
      <c r="A1961" s="99" t="s">
        <v>20</v>
      </c>
      <c r="B1961" s="117">
        <v>44317</v>
      </c>
      <c r="C1961" s="97">
        <v>44333</v>
      </c>
      <c r="D1961" s="58" t="s">
        <v>108</v>
      </c>
      <c r="E1961" s="58" t="s">
        <v>70</v>
      </c>
      <c r="F1961" s="51" t="s">
        <v>74</v>
      </c>
      <c r="G1961" s="51">
        <v>77</v>
      </c>
      <c r="H1961" s="51" t="str">
        <f>VLOOKUP(F1961,'[1]Данные план (Задание 3)'!$I$5:$J$1297,2,FALSE)</f>
        <v>Франция</v>
      </c>
    </row>
    <row r="1962" spans="1:8" x14ac:dyDescent="0.3">
      <c r="A1962" s="99" t="s">
        <v>20</v>
      </c>
      <c r="B1962" s="117">
        <v>44317</v>
      </c>
      <c r="C1962" s="97">
        <v>44333</v>
      </c>
      <c r="D1962" s="58" t="s">
        <v>48</v>
      </c>
      <c r="E1962" s="58" t="s">
        <v>95</v>
      </c>
      <c r="F1962" s="51" t="s">
        <v>100</v>
      </c>
      <c r="G1962" s="51">
        <v>138</v>
      </c>
      <c r="H1962" s="51" t="str">
        <f>VLOOKUP(F1962,'[1]Данные план (Задание 3)'!$I$5:$J$1297,2,FALSE)</f>
        <v>Голландия</v>
      </c>
    </row>
    <row r="1963" spans="1:8" x14ac:dyDescent="0.3">
      <c r="A1963" s="99" t="s">
        <v>20</v>
      </c>
      <c r="B1963" s="117">
        <v>44317</v>
      </c>
      <c r="C1963" s="97">
        <v>44333</v>
      </c>
      <c r="D1963" s="58" t="s">
        <v>48</v>
      </c>
      <c r="E1963" s="58" t="s">
        <v>80</v>
      </c>
      <c r="F1963" s="51" t="s">
        <v>82</v>
      </c>
      <c r="G1963" s="51">
        <v>130</v>
      </c>
      <c r="H1963" s="51" t="str">
        <f>VLOOKUP(F1963,'[1]Данные план (Задание 3)'!$I$5:$J$1297,2,FALSE)</f>
        <v>Шотландия</v>
      </c>
    </row>
    <row r="1964" spans="1:8" x14ac:dyDescent="0.3">
      <c r="A1964" s="99" t="s">
        <v>20</v>
      </c>
      <c r="B1964" s="117">
        <v>44317</v>
      </c>
      <c r="C1964" s="97">
        <v>44333</v>
      </c>
      <c r="D1964" s="58" t="s">
        <v>110</v>
      </c>
      <c r="E1964" s="58" t="s">
        <v>95</v>
      </c>
      <c r="F1964" s="51" t="s">
        <v>98</v>
      </c>
      <c r="G1964" s="51">
        <v>67</v>
      </c>
      <c r="H1964" s="51" t="str">
        <f>VLOOKUP(F1964,'[1]Данные план (Задание 3)'!$I$5:$J$1297,2,FALSE)</f>
        <v>Голландия</v>
      </c>
    </row>
    <row r="1965" spans="1:8" x14ac:dyDescent="0.3">
      <c r="A1965" s="99" t="s">
        <v>20</v>
      </c>
      <c r="B1965" s="117">
        <v>44317</v>
      </c>
      <c r="C1965" s="97">
        <v>44333</v>
      </c>
      <c r="D1965" s="58" t="s">
        <v>108</v>
      </c>
      <c r="E1965" s="58" t="s">
        <v>95</v>
      </c>
      <c r="F1965" s="51" t="s">
        <v>98</v>
      </c>
      <c r="G1965" s="51">
        <v>140</v>
      </c>
      <c r="H1965" s="51" t="str">
        <f>VLOOKUP(F1965,'[1]Данные план (Задание 3)'!$I$5:$J$1297,2,FALSE)</f>
        <v>Голландия</v>
      </c>
    </row>
    <row r="1966" spans="1:8" x14ac:dyDescent="0.3">
      <c r="A1966" s="99" t="s">
        <v>20</v>
      </c>
      <c r="B1966" s="117">
        <v>44317</v>
      </c>
      <c r="C1966" s="97">
        <v>44333</v>
      </c>
      <c r="D1966" s="58" t="s">
        <v>110</v>
      </c>
      <c r="E1966" s="58" t="s">
        <v>95</v>
      </c>
      <c r="F1966" s="51" t="s">
        <v>105</v>
      </c>
      <c r="G1966" s="51">
        <v>13</v>
      </c>
      <c r="H1966" s="51" t="str">
        <f>VLOOKUP(F1966,'[1]Данные план (Задание 3)'!$I$5:$J$1297,2,FALSE)</f>
        <v>Италия</v>
      </c>
    </row>
    <row r="1967" spans="1:8" x14ac:dyDescent="0.3">
      <c r="A1967" s="99" t="s">
        <v>20</v>
      </c>
      <c r="B1967" s="117">
        <v>44317</v>
      </c>
      <c r="C1967" s="97">
        <v>44333</v>
      </c>
      <c r="D1967" s="58" t="s">
        <v>107</v>
      </c>
      <c r="E1967" s="58" t="s">
        <v>49</v>
      </c>
      <c r="F1967" s="51" t="s">
        <v>68</v>
      </c>
      <c r="G1967" s="51">
        <v>115</v>
      </c>
      <c r="H1967" s="51" t="str">
        <f>VLOOKUP(F1967,'[1]Данные план (Задание 3)'!$I$5:$J$1297,2,FALSE)</f>
        <v>Украина</v>
      </c>
    </row>
    <row r="1968" spans="1:8" x14ac:dyDescent="0.3">
      <c r="A1968" s="99" t="s">
        <v>20</v>
      </c>
      <c r="B1968" s="117">
        <v>44317</v>
      </c>
      <c r="C1968" s="97">
        <v>44333</v>
      </c>
      <c r="D1968" s="58" t="s">
        <v>107</v>
      </c>
      <c r="E1968" s="58" t="s">
        <v>80</v>
      </c>
      <c r="F1968" s="51" t="s">
        <v>86</v>
      </c>
      <c r="G1968" s="51">
        <v>184</v>
      </c>
      <c r="H1968" s="51" t="str">
        <f>VLOOKUP(F1968,'[1]Данные план (Задание 3)'!$I$5:$J$1297,2,FALSE)</f>
        <v>Ирландия</v>
      </c>
    </row>
    <row r="1969" spans="1:8" x14ac:dyDescent="0.3">
      <c r="A1969" s="99" t="s">
        <v>20</v>
      </c>
      <c r="B1969" s="117">
        <v>44317</v>
      </c>
      <c r="C1969" s="97">
        <v>44333</v>
      </c>
      <c r="D1969" s="58" t="s">
        <v>48</v>
      </c>
      <c r="E1969" s="58" t="s">
        <v>70</v>
      </c>
      <c r="F1969" s="51" t="s">
        <v>75</v>
      </c>
      <c r="G1969" s="51">
        <v>109</v>
      </c>
      <c r="H1969" s="51" t="str">
        <f>VLOOKUP(F1969,'[1]Данные план (Задание 3)'!$I$5:$J$1297,2,FALSE)</f>
        <v>Франция</v>
      </c>
    </row>
    <row r="1970" spans="1:8" x14ac:dyDescent="0.3">
      <c r="A1970" s="99" t="s">
        <v>20</v>
      </c>
      <c r="B1970" s="117">
        <v>44317</v>
      </c>
      <c r="C1970" s="97">
        <v>44334</v>
      </c>
      <c r="D1970" s="58" t="s">
        <v>108</v>
      </c>
      <c r="E1970" s="58" t="s">
        <v>80</v>
      </c>
      <c r="F1970" s="51" t="s">
        <v>94</v>
      </c>
      <c r="G1970" s="51">
        <v>180</v>
      </c>
      <c r="H1970" s="51" t="str">
        <f>VLOOKUP(F1970,'[1]Данные план (Задание 3)'!$I$5:$J$1297,2,FALSE)</f>
        <v>США</v>
      </c>
    </row>
    <row r="1971" spans="1:8" x14ac:dyDescent="0.3">
      <c r="A1971" s="99" t="s">
        <v>20</v>
      </c>
      <c r="B1971" s="117">
        <v>44317</v>
      </c>
      <c r="C1971" s="97">
        <v>44334</v>
      </c>
      <c r="D1971" s="58" t="s">
        <v>108</v>
      </c>
      <c r="E1971" s="58" t="s">
        <v>70</v>
      </c>
      <c r="F1971" s="51" t="s">
        <v>74</v>
      </c>
      <c r="G1971" s="51">
        <v>46</v>
      </c>
      <c r="H1971" s="51" t="str">
        <f>VLOOKUP(F1971,'[1]Данные план (Задание 3)'!$I$5:$J$1297,2,FALSE)</f>
        <v>Франция</v>
      </c>
    </row>
    <row r="1972" spans="1:8" x14ac:dyDescent="0.3">
      <c r="A1972" s="99" t="s">
        <v>20</v>
      </c>
      <c r="B1972" s="117">
        <v>44317</v>
      </c>
      <c r="C1972" s="97">
        <v>44334</v>
      </c>
      <c r="D1972" s="58" t="s">
        <v>48</v>
      </c>
      <c r="E1972" s="58" t="s">
        <v>70</v>
      </c>
      <c r="F1972" s="51" t="s">
        <v>73</v>
      </c>
      <c r="G1972" s="51">
        <v>10</v>
      </c>
      <c r="H1972" s="51" t="str">
        <f>VLOOKUP(F1972,'[1]Данные план (Задание 3)'!$I$5:$J$1297,2,FALSE)</f>
        <v>Франция</v>
      </c>
    </row>
    <row r="1973" spans="1:8" x14ac:dyDescent="0.3">
      <c r="A1973" s="99" t="s">
        <v>20</v>
      </c>
      <c r="B1973" s="117">
        <v>44317</v>
      </c>
      <c r="C1973" s="97">
        <v>44334</v>
      </c>
      <c r="D1973" s="58" t="s">
        <v>107</v>
      </c>
      <c r="E1973" s="58" t="s">
        <v>49</v>
      </c>
      <c r="F1973" s="51" t="s">
        <v>50</v>
      </c>
      <c r="G1973" s="51">
        <v>107</v>
      </c>
      <c r="H1973" s="51" t="str">
        <f>VLOOKUP(F1973,'[1]Данные план (Задание 3)'!$I$5:$J$1297,2,FALSE)</f>
        <v>Россия</v>
      </c>
    </row>
    <row r="1974" spans="1:8" x14ac:dyDescent="0.3">
      <c r="A1974" s="99" t="s">
        <v>20</v>
      </c>
      <c r="B1974" s="117">
        <v>44317</v>
      </c>
      <c r="C1974" s="97">
        <v>44334</v>
      </c>
      <c r="D1974" s="58" t="s">
        <v>108</v>
      </c>
      <c r="E1974" s="58" t="s">
        <v>49</v>
      </c>
      <c r="F1974" s="51" t="s">
        <v>53</v>
      </c>
      <c r="G1974" s="51">
        <v>131</v>
      </c>
      <c r="H1974" s="51" t="str">
        <f>VLOOKUP(F1974,'[1]Данные план (Задание 3)'!$I$5:$J$1297,2,FALSE)</f>
        <v>Россия</v>
      </c>
    </row>
    <row r="1975" spans="1:8" x14ac:dyDescent="0.3">
      <c r="A1975" s="99" t="s">
        <v>20</v>
      </c>
      <c r="B1975" s="117">
        <v>44317</v>
      </c>
      <c r="C1975" s="97">
        <v>44334</v>
      </c>
      <c r="D1975" s="58" t="s">
        <v>108</v>
      </c>
      <c r="E1975" s="58" t="s">
        <v>80</v>
      </c>
      <c r="F1975" s="51" t="s">
        <v>89</v>
      </c>
      <c r="G1975" s="51">
        <v>76</v>
      </c>
      <c r="H1975" s="51" t="str">
        <f>VLOOKUP(F1975,'[1]Данные план (Задание 3)'!$I$5:$J$1297,2,FALSE)</f>
        <v>США</v>
      </c>
    </row>
    <row r="1976" spans="1:8" x14ac:dyDescent="0.3">
      <c r="A1976" s="99" t="s">
        <v>20</v>
      </c>
      <c r="B1976" s="117">
        <v>44317</v>
      </c>
      <c r="C1976" s="97">
        <v>44334</v>
      </c>
      <c r="D1976" s="58" t="s">
        <v>48</v>
      </c>
      <c r="E1976" s="58" t="s">
        <v>80</v>
      </c>
      <c r="F1976" s="51" t="s">
        <v>88</v>
      </c>
      <c r="G1976" s="51">
        <v>181</v>
      </c>
      <c r="H1976" s="51" t="str">
        <f>VLOOKUP(F1976,'[1]Данные план (Задание 3)'!$I$5:$J$1297,2,FALSE)</f>
        <v>Ирландия</v>
      </c>
    </row>
    <row r="1977" spans="1:8" x14ac:dyDescent="0.3">
      <c r="A1977" s="99" t="s">
        <v>20</v>
      </c>
      <c r="B1977" s="117">
        <v>44317</v>
      </c>
      <c r="C1977" s="97">
        <v>44334</v>
      </c>
      <c r="D1977" s="58" t="s">
        <v>108</v>
      </c>
      <c r="E1977" s="58" t="s">
        <v>70</v>
      </c>
      <c r="F1977" s="51" t="s">
        <v>62</v>
      </c>
      <c r="G1977" s="51">
        <v>145</v>
      </c>
      <c r="H1977" s="51" t="str">
        <f>VLOOKUP(F1977,'[1]Данные план (Задание 3)'!$I$5:$J$1297,2,FALSE)</f>
        <v>Армения</v>
      </c>
    </row>
    <row r="1978" spans="1:8" x14ac:dyDescent="0.3">
      <c r="A1978" s="99" t="s">
        <v>20</v>
      </c>
      <c r="B1978" s="117">
        <v>44317</v>
      </c>
      <c r="C1978" s="97">
        <v>44334</v>
      </c>
      <c r="D1978" s="58" t="s">
        <v>107</v>
      </c>
      <c r="E1978" s="58" t="s">
        <v>80</v>
      </c>
      <c r="F1978" s="51" t="s">
        <v>89</v>
      </c>
      <c r="G1978" s="51">
        <v>199</v>
      </c>
      <c r="H1978" s="51" t="str">
        <f>VLOOKUP(F1978,'[1]Данные план (Задание 3)'!$I$5:$J$1297,2,FALSE)</f>
        <v>США</v>
      </c>
    </row>
    <row r="1979" spans="1:8" x14ac:dyDescent="0.3">
      <c r="A1979" s="99" t="s">
        <v>20</v>
      </c>
      <c r="B1979" s="117">
        <v>44317</v>
      </c>
      <c r="C1979" s="97">
        <v>44334</v>
      </c>
      <c r="D1979" s="58" t="s">
        <v>108</v>
      </c>
      <c r="E1979" s="58" t="s">
        <v>80</v>
      </c>
      <c r="F1979" s="51" t="s">
        <v>90</v>
      </c>
      <c r="G1979" s="51">
        <v>117</v>
      </c>
      <c r="H1979" s="51" t="str">
        <f>VLOOKUP(F1979,'[1]Данные план (Задание 3)'!$I$5:$J$1297,2,FALSE)</f>
        <v>США</v>
      </c>
    </row>
    <row r="1980" spans="1:8" x14ac:dyDescent="0.3">
      <c r="A1980" s="99" t="s">
        <v>20</v>
      </c>
      <c r="B1980" s="117">
        <v>44317</v>
      </c>
      <c r="C1980" s="97">
        <v>44335</v>
      </c>
      <c r="D1980" s="58" t="s">
        <v>107</v>
      </c>
      <c r="E1980" s="58" t="s">
        <v>80</v>
      </c>
      <c r="F1980" s="51" t="s">
        <v>84</v>
      </c>
      <c r="G1980" s="51">
        <v>89</v>
      </c>
      <c r="H1980" s="51" t="str">
        <f>VLOOKUP(F1980,'[1]Данные план (Задание 3)'!$I$5:$J$1297,2,FALSE)</f>
        <v>Шотландия</v>
      </c>
    </row>
    <row r="1981" spans="1:8" x14ac:dyDescent="0.3">
      <c r="A1981" s="99" t="s">
        <v>20</v>
      </c>
      <c r="B1981" s="117">
        <v>44317</v>
      </c>
      <c r="C1981" s="97">
        <v>44335</v>
      </c>
      <c r="D1981" s="58" t="s">
        <v>108</v>
      </c>
      <c r="E1981" s="58" t="s">
        <v>49</v>
      </c>
      <c r="F1981" s="51" t="s">
        <v>63</v>
      </c>
      <c r="G1981" s="51">
        <v>66</v>
      </c>
      <c r="H1981" s="51" t="str">
        <f>VLOOKUP(F1981,'[1]Данные план (Задание 3)'!$I$5:$J$1297,2,FALSE)</f>
        <v>Швеция</v>
      </c>
    </row>
    <row r="1982" spans="1:8" x14ac:dyDescent="0.3">
      <c r="A1982" s="99" t="s">
        <v>20</v>
      </c>
      <c r="B1982" s="117">
        <v>44317</v>
      </c>
      <c r="C1982" s="97">
        <v>44335</v>
      </c>
      <c r="D1982" s="58" t="s">
        <v>108</v>
      </c>
      <c r="E1982" s="58" t="s">
        <v>95</v>
      </c>
      <c r="F1982" s="51" t="s">
        <v>103</v>
      </c>
      <c r="G1982" s="51">
        <v>137</v>
      </c>
      <c r="H1982" s="51" t="str">
        <f>VLOOKUP(F1982,'[1]Данные план (Задание 3)'!$I$5:$J$1297,2,FALSE)</f>
        <v>Италия</v>
      </c>
    </row>
    <row r="1983" spans="1:8" x14ac:dyDescent="0.3">
      <c r="A1983" s="99" t="s">
        <v>20</v>
      </c>
      <c r="B1983" s="117">
        <v>44317</v>
      </c>
      <c r="C1983" s="97">
        <v>44335</v>
      </c>
      <c r="D1983" s="58" t="s">
        <v>108</v>
      </c>
      <c r="E1983" s="58" t="s">
        <v>95</v>
      </c>
      <c r="F1983" s="51" t="s">
        <v>96</v>
      </c>
      <c r="G1983" s="51">
        <v>117</v>
      </c>
      <c r="H1983" s="51" t="str">
        <f>VLOOKUP(F1983,'[1]Данные план (Задание 3)'!$I$5:$J$1297,2,FALSE)</f>
        <v>Голландия</v>
      </c>
    </row>
    <row r="1984" spans="1:8" x14ac:dyDescent="0.3">
      <c r="A1984" s="99" t="s">
        <v>20</v>
      </c>
      <c r="B1984" s="117">
        <v>44317</v>
      </c>
      <c r="C1984" s="97">
        <v>44335</v>
      </c>
      <c r="D1984" s="58" t="s">
        <v>107</v>
      </c>
      <c r="E1984" s="58" t="s">
        <v>80</v>
      </c>
      <c r="F1984" s="51" t="s">
        <v>92</v>
      </c>
      <c r="G1984" s="51">
        <v>163</v>
      </c>
      <c r="H1984" s="51" t="str">
        <f>VLOOKUP(F1984,'[1]Данные план (Задание 3)'!$I$5:$J$1297,2,FALSE)</f>
        <v>США</v>
      </c>
    </row>
    <row r="1985" spans="1:8" x14ac:dyDescent="0.3">
      <c r="A1985" s="99" t="s">
        <v>20</v>
      </c>
      <c r="B1985" s="117">
        <v>44317</v>
      </c>
      <c r="C1985" s="97">
        <v>44335</v>
      </c>
      <c r="D1985" s="58" t="s">
        <v>48</v>
      </c>
      <c r="E1985" s="58" t="s">
        <v>70</v>
      </c>
      <c r="F1985" s="51" t="s">
        <v>71</v>
      </c>
      <c r="G1985" s="51">
        <v>80</v>
      </c>
      <c r="H1985" s="51" t="str">
        <f>VLOOKUP(F1985,'[1]Данные план (Задание 3)'!$I$5:$J$1297,2,FALSE)</f>
        <v>Франция</v>
      </c>
    </row>
    <row r="1986" spans="1:8" x14ac:dyDescent="0.3">
      <c r="A1986" s="99" t="s">
        <v>20</v>
      </c>
      <c r="B1986" s="117">
        <v>44317</v>
      </c>
      <c r="C1986" s="97">
        <v>44335</v>
      </c>
      <c r="D1986" s="58" t="s">
        <v>108</v>
      </c>
      <c r="E1986" s="58" t="s">
        <v>95</v>
      </c>
      <c r="F1986" s="51" t="s">
        <v>97</v>
      </c>
      <c r="G1986" s="51">
        <v>32</v>
      </c>
      <c r="H1986" s="51" t="str">
        <f>VLOOKUP(F1986,'[1]Данные план (Задание 3)'!$I$5:$J$1297,2,FALSE)</f>
        <v>Голландия</v>
      </c>
    </row>
    <row r="1987" spans="1:8" x14ac:dyDescent="0.3">
      <c r="A1987" s="99" t="s">
        <v>20</v>
      </c>
      <c r="B1987" s="117">
        <v>44317</v>
      </c>
      <c r="C1987" s="97">
        <v>44335</v>
      </c>
      <c r="D1987" s="58" t="s">
        <v>48</v>
      </c>
      <c r="E1987" s="58" t="s">
        <v>70</v>
      </c>
      <c r="F1987" s="51" t="s">
        <v>76</v>
      </c>
      <c r="G1987" s="51">
        <v>6</v>
      </c>
      <c r="H1987" s="51" t="str">
        <f>VLOOKUP(F1987,'[1]Данные план (Задание 3)'!$I$5:$J$1297,2,FALSE)</f>
        <v>Россия</v>
      </c>
    </row>
    <row r="1988" spans="1:8" x14ac:dyDescent="0.3">
      <c r="A1988" s="99" t="s">
        <v>20</v>
      </c>
      <c r="B1988" s="117">
        <v>44317</v>
      </c>
      <c r="C1988" s="97">
        <v>44335</v>
      </c>
      <c r="D1988" s="58" t="s">
        <v>48</v>
      </c>
      <c r="E1988" s="58" t="s">
        <v>70</v>
      </c>
      <c r="F1988" s="51" t="s">
        <v>60</v>
      </c>
      <c r="G1988" s="51">
        <v>190</v>
      </c>
      <c r="H1988" s="51" t="str">
        <f>VLOOKUP(F1988,'[1]Данные план (Задание 3)'!$I$5:$J$1297,2,FALSE)</f>
        <v>Армения</v>
      </c>
    </row>
    <row r="1989" spans="1:8" x14ac:dyDescent="0.3">
      <c r="A1989" s="99" t="s">
        <v>20</v>
      </c>
      <c r="B1989" s="117">
        <v>44317</v>
      </c>
      <c r="C1989" s="97">
        <v>44335</v>
      </c>
      <c r="D1989" s="58" t="s">
        <v>48</v>
      </c>
      <c r="E1989" s="58" t="s">
        <v>80</v>
      </c>
      <c r="F1989" s="51" t="s">
        <v>81</v>
      </c>
      <c r="G1989" s="51">
        <v>147</v>
      </c>
      <c r="H1989" s="51" t="str">
        <f>VLOOKUP(F1989,'[1]Данные план (Задание 3)'!$I$5:$J$1297,2,FALSE)</f>
        <v>Шотландия</v>
      </c>
    </row>
    <row r="1990" spans="1:8" x14ac:dyDescent="0.3">
      <c r="A1990" s="99" t="s">
        <v>20</v>
      </c>
      <c r="B1990" s="117">
        <v>44317</v>
      </c>
      <c r="C1990" s="97">
        <v>44335</v>
      </c>
      <c r="D1990" s="58" t="s">
        <v>107</v>
      </c>
      <c r="E1990" s="58" t="s">
        <v>49</v>
      </c>
      <c r="F1990" s="51" t="s">
        <v>59</v>
      </c>
      <c r="G1990" s="51">
        <v>56</v>
      </c>
      <c r="H1990" s="51" t="str">
        <f>VLOOKUP(F1990,'[1]Данные план (Задание 3)'!$I$5:$J$1297,2,FALSE)</f>
        <v>Россия</v>
      </c>
    </row>
    <row r="1991" spans="1:8" x14ac:dyDescent="0.3">
      <c r="A1991" s="99" t="s">
        <v>20</v>
      </c>
      <c r="B1991" s="117">
        <v>44317</v>
      </c>
      <c r="C1991" s="97">
        <v>44335</v>
      </c>
      <c r="D1991" s="58" t="s">
        <v>110</v>
      </c>
      <c r="E1991" s="58" t="s">
        <v>70</v>
      </c>
      <c r="F1991" s="51" t="s">
        <v>71</v>
      </c>
      <c r="G1991" s="51">
        <v>119</v>
      </c>
      <c r="H1991" s="51" t="str">
        <f>VLOOKUP(F1991,'[1]Данные план (Задание 3)'!$I$5:$J$1297,2,FALSE)</f>
        <v>Франция</v>
      </c>
    </row>
    <row r="1992" spans="1:8" x14ac:dyDescent="0.3">
      <c r="A1992" s="99" t="s">
        <v>20</v>
      </c>
      <c r="B1992" s="117">
        <v>44317</v>
      </c>
      <c r="C1992" s="97">
        <v>44335</v>
      </c>
      <c r="D1992" s="58" t="s">
        <v>108</v>
      </c>
      <c r="E1992" s="58" t="s">
        <v>70</v>
      </c>
      <c r="F1992" s="51" t="s">
        <v>79</v>
      </c>
      <c r="G1992" s="51">
        <v>155</v>
      </c>
      <c r="H1992" s="51" t="str">
        <f>VLOOKUP(F1992,'[1]Данные план (Задание 3)'!$I$5:$J$1297,2,FALSE)</f>
        <v>Россия</v>
      </c>
    </row>
    <row r="1993" spans="1:8" x14ac:dyDescent="0.3">
      <c r="A1993" s="99" t="s">
        <v>20</v>
      </c>
      <c r="B1993" s="117">
        <v>44317</v>
      </c>
      <c r="C1993" s="97">
        <v>44335</v>
      </c>
      <c r="D1993" s="58" t="s">
        <v>107</v>
      </c>
      <c r="E1993" s="58" t="s">
        <v>80</v>
      </c>
      <c r="F1993" s="51" t="s">
        <v>86</v>
      </c>
      <c r="G1993" s="51">
        <v>42</v>
      </c>
      <c r="H1993" s="51" t="str">
        <f>VLOOKUP(F1993,'[1]Данные план (Задание 3)'!$I$5:$J$1297,2,FALSE)</f>
        <v>Ирландия</v>
      </c>
    </row>
    <row r="1994" spans="1:8" x14ac:dyDescent="0.3">
      <c r="A1994" s="99" t="s">
        <v>20</v>
      </c>
      <c r="B1994" s="117">
        <v>44317</v>
      </c>
      <c r="C1994" s="97">
        <v>44335</v>
      </c>
      <c r="D1994" s="58" t="s">
        <v>110</v>
      </c>
      <c r="E1994" s="58" t="s">
        <v>80</v>
      </c>
      <c r="F1994" s="51" t="s">
        <v>92</v>
      </c>
      <c r="G1994" s="51">
        <v>59</v>
      </c>
      <c r="H1994" s="51" t="str">
        <f>VLOOKUP(F1994,'[1]Данные план (Задание 3)'!$I$5:$J$1297,2,FALSE)</f>
        <v>США</v>
      </c>
    </row>
    <row r="1995" spans="1:8" x14ac:dyDescent="0.3">
      <c r="A1995" s="99" t="s">
        <v>20</v>
      </c>
      <c r="B1995" s="117">
        <v>44317</v>
      </c>
      <c r="C1995" s="97">
        <v>44335</v>
      </c>
      <c r="D1995" s="58" t="s">
        <v>48</v>
      </c>
      <c r="E1995" s="58" t="s">
        <v>49</v>
      </c>
      <c r="F1995" s="51" t="s">
        <v>53</v>
      </c>
      <c r="G1995" s="51">
        <v>61</v>
      </c>
      <c r="H1995" s="51" t="str">
        <f>VLOOKUP(F1995,'[1]Данные план (Задание 3)'!$I$5:$J$1297,2,FALSE)</f>
        <v>Россия</v>
      </c>
    </row>
    <row r="1996" spans="1:8" x14ac:dyDescent="0.3">
      <c r="A1996" s="99" t="s">
        <v>20</v>
      </c>
      <c r="B1996" s="117">
        <v>44317</v>
      </c>
      <c r="C1996" s="97">
        <v>44335</v>
      </c>
      <c r="D1996" s="58" t="s">
        <v>107</v>
      </c>
      <c r="E1996" s="58" t="s">
        <v>80</v>
      </c>
      <c r="F1996" s="51" t="s">
        <v>85</v>
      </c>
      <c r="G1996" s="51">
        <v>60</v>
      </c>
      <c r="H1996" s="51" t="str">
        <f>VLOOKUP(F1996,'[1]Данные план (Задание 3)'!$I$5:$J$1297,2,FALSE)</f>
        <v>Ирландия</v>
      </c>
    </row>
    <row r="1997" spans="1:8" x14ac:dyDescent="0.3">
      <c r="A1997" s="99" t="s">
        <v>20</v>
      </c>
      <c r="B1997" s="117">
        <v>44317</v>
      </c>
      <c r="C1997" s="97">
        <v>44336</v>
      </c>
      <c r="D1997" s="58" t="s">
        <v>110</v>
      </c>
      <c r="E1997" s="58" t="s">
        <v>95</v>
      </c>
      <c r="F1997" s="51" t="s">
        <v>103</v>
      </c>
      <c r="G1997" s="51">
        <v>7</v>
      </c>
      <c r="H1997" s="51" t="str">
        <f>VLOOKUP(F1997,'[1]Данные план (Задание 3)'!$I$5:$J$1297,2,FALSE)</f>
        <v>Италия</v>
      </c>
    </row>
    <row r="1998" spans="1:8" x14ac:dyDescent="0.3">
      <c r="A1998" s="99" t="s">
        <v>20</v>
      </c>
      <c r="B1998" s="117">
        <v>44317</v>
      </c>
      <c r="C1998" s="97">
        <v>44336</v>
      </c>
      <c r="D1998" s="58" t="s">
        <v>48</v>
      </c>
      <c r="E1998" s="58" t="s">
        <v>70</v>
      </c>
      <c r="F1998" s="51" t="s">
        <v>76</v>
      </c>
      <c r="G1998" s="51">
        <v>36</v>
      </c>
      <c r="H1998" s="51" t="str">
        <f>VLOOKUP(F1998,'[1]Данные план (Задание 3)'!$I$5:$J$1297,2,FALSE)</f>
        <v>Россия</v>
      </c>
    </row>
    <row r="1999" spans="1:8" x14ac:dyDescent="0.3">
      <c r="A1999" s="99" t="s">
        <v>20</v>
      </c>
      <c r="B1999" s="117">
        <v>44317</v>
      </c>
      <c r="C1999" s="97">
        <v>44336</v>
      </c>
      <c r="D1999" s="58" t="s">
        <v>48</v>
      </c>
      <c r="E1999" s="58" t="s">
        <v>80</v>
      </c>
      <c r="F1999" s="51" t="s">
        <v>92</v>
      </c>
      <c r="G1999" s="51">
        <v>187</v>
      </c>
      <c r="H1999" s="51" t="str">
        <f>VLOOKUP(F1999,'[1]Данные план (Задание 3)'!$I$5:$J$1297,2,FALSE)</f>
        <v>США</v>
      </c>
    </row>
    <row r="2000" spans="1:8" x14ac:dyDescent="0.3">
      <c r="A2000" s="99" t="s">
        <v>20</v>
      </c>
      <c r="B2000" s="117">
        <v>44317</v>
      </c>
      <c r="C2000" s="97">
        <v>44336</v>
      </c>
      <c r="D2000" s="58" t="s">
        <v>108</v>
      </c>
      <c r="E2000" s="58" t="s">
        <v>70</v>
      </c>
      <c r="F2000" s="51" t="s">
        <v>56</v>
      </c>
      <c r="G2000" s="51">
        <v>116</v>
      </c>
      <c r="H2000" s="51" t="str">
        <f>VLOOKUP(F2000,'[1]Данные план (Задание 3)'!$I$5:$J$1297,2,FALSE)</f>
        <v>Армения</v>
      </c>
    </row>
    <row r="2001" spans="1:8" x14ac:dyDescent="0.3">
      <c r="A2001" s="99" t="s">
        <v>20</v>
      </c>
      <c r="B2001" s="117">
        <v>44317</v>
      </c>
      <c r="C2001" s="97">
        <v>44336</v>
      </c>
      <c r="D2001" s="58" t="s">
        <v>48</v>
      </c>
      <c r="E2001" s="58" t="s">
        <v>80</v>
      </c>
      <c r="F2001" s="51" t="s">
        <v>89</v>
      </c>
      <c r="G2001" s="51">
        <v>38</v>
      </c>
      <c r="H2001" s="51" t="str">
        <f>VLOOKUP(F2001,'[1]Данные план (Задание 3)'!$I$5:$J$1297,2,FALSE)</f>
        <v>США</v>
      </c>
    </row>
    <row r="2002" spans="1:8" x14ac:dyDescent="0.3">
      <c r="A2002" s="99" t="s">
        <v>20</v>
      </c>
      <c r="B2002" s="117">
        <v>44317</v>
      </c>
      <c r="C2002" s="97">
        <v>44336</v>
      </c>
      <c r="D2002" s="58" t="s">
        <v>108</v>
      </c>
      <c r="E2002" s="58" t="s">
        <v>95</v>
      </c>
      <c r="F2002" s="51" t="s">
        <v>104</v>
      </c>
      <c r="G2002" s="51">
        <v>127</v>
      </c>
      <c r="H2002" s="51" t="str">
        <f>VLOOKUP(F2002,'[1]Данные план (Задание 3)'!$I$5:$J$1297,2,FALSE)</f>
        <v>Италия</v>
      </c>
    </row>
    <row r="2003" spans="1:8" x14ac:dyDescent="0.3">
      <c r="A2003" s="99" t="s">
        <v>20</v>
      </c>
      <c r="B2003" s="117">
        <v>44317</v>
      </c>
      <c r="C2003" s="97">
        <v>44336</v>
      </c>
      <c r="D2003" s="58" t="s">
        <v>110</v>
      </c>
      <c r="E2003" s="58" t="s">
        <v>95</v>
      </c>
      <c r="F2003" s="51" t="s">
        <v>106</v>
      </c>
      <c r="G2003" s="51">
        <v>10</v>
      </c>
      <c r="H2003" s="51" t="str">
        <f>VLOOKUP(F2003,'[1]Данные план (Задание 3)'!$I$5:$J$1297,2,FALSE)</f>
        <v>Италия</v>
      </c>
    </row>
    <row r="2004" spans="1:8" x14ac:dyDescent="0.3">
      <c r="A2004" s="99" t="s">
        <v>20</v>
      </c>
      <c r="B2004" s="117">
        <v>44317</v>
      </c>
      <c r="C2004" s="97">
        <v>44336</v>
      </c>
      <c r="D2004" s="58" t="s">
        <v>107</v>
      </c>
      <c r="E2004" s="58" t="s">
        <v>49</v>
      </c>
      <c r="F2004" s="51" t="s">
        <v>55</v>
      </c>
      <c r="G2004" s="51">
        <v>62</v>
      </c>
      <c r="H2004" s="51" t="str">
        <f>VLOOKUP(F2004,'[1]Данные план (Задание 3)'!$I$5:$J$1297,2,FALSE)</f>
        <v>Россия</v>
      </c>
    </row>
    <row r="2005" spans="1:8" x14ac:dyDescent="0.3">
      <c r="A2005" s="99" t="s">
        <v>20</v>
      </c>
      <c r="B2005" s="117">
        <v>44317</v>
      </c>
      <c r="C2005" s="97">
        <v>44336</v>
      </c>
      <c r="D2005" s="58" t="s">
        <v>48</v>
      </c>
      <c r="E2005" s="58" t="s">
        <v>49</v>
      </c>
      <c r="F2005" s="51" t="s">
        <v>55</v>
      </c>
      <c r="G2005" s="51">
        <v>122</v>
      </c>
      <c r="H2005" s="51" t="str">
        <f>VLOOKUP(F2005,'[1]Данные план (Задание 3)'!$I$5:$J$1297,2,FALSE)</f>
        <v>Россия</v>
      </c>
    </row>
    <row r="2006" spans="1:8" x14ac:dyDescent="0.3">
      <c r="A2006" s="99" t="s">
        <v>20</v>
      </c>
      <c r="B2006" s="117">
        <v>44317</v>
      </c>
      <c r="C2006" s="97">
        <v>44336</v>
      </c>
      <c r="D2006" s="58" t="s">
        <v>108</v>
      </c>
      <c r="E2006" s="58" t="s">
        <v>95</v>
      </c>
      <c r="F2006" s="51" t="s">
        <v>99</v>
      </c>
      <c r="G2006" s="51">
        <v>12</v>
      </c>
      <c r="H2006" s="51" t="str">
        <f>VLOOKUP(F2006,'[1]Данные план (Задание 3)'!$I$5:$J$1297,2,FALSE)</f>
        <v>Голландия</v>
      </c>
    </row>
    <row r="2007" spans="1:8" x14ac:dyDescent="0.3">
      <c r="A2007" s="99" t="s">
        <v>20</v>
      </c>
      <c r="B2007" s="117">
        <v>44317</v>
      </c>
      <c r="C2007" s="97">
        <v>44336</v>
      </c>
      <c r="D2007" s="58" t="s">
        <v>110</v>
      </c>
      <c r="E2007" s="58" t="s">
        <v>80</v>
      </c>
      <c r="F2007" s="51" t="s">
        <v>83</v>
      </c>
      <c r="G2007" s="51">
        <v>68</v>
      </c>
      <c r="H2007" s="51" t="str">
        <f>VLOOKUP(F2007,'[1]Данные план (Задание 3)'!$I$5:$J$1297,2,FALSE)</f>
        <v>Шотландия</v>
      </c>
    </row>
    <row r="2008" spans="1:8" x14ac:dyDescent="0.3">
      <c r="A2008" s="99" t="s">
        <v>20</v>
      </c>
      <c r="B2008" s="117">
        <v>44317</v>
      </c>
      <c r="C2008" s="97">
        <v>44336</v>
      </c>
      <c r="D2008" s="58" t="s">
        <v>110</v>
      </c>
      <c r="E2008" s="58" t="s">
        <v>49</v>
      </c>
      <c r="F2008" s="51" t="s">
        <v>55</v>
      </c>
      <c r="G2008" s="51">
        <v>175</v>
      </c>
      <c r="H2008" s="51" t="str">
        <f>VLOOKUP(F2008,'[1]Данные план (Задание 3)'!$I$5:$J$1297,2,FALSE)</f>
        <v>Россия</v>
      </c>
    </row>
    <row r="2009" spans="1:8" x14ac:dyDescent="0.3">
      <c r="A2009" s="99" t="s">
        <v>20</v>
      </c>
      <c r="B2009" s="117">
        <v>44317</v>
      </c>
      <c r="C2009" s="97">
        <v>44336</v>
      </c>
      <c r="D2009" s="58" t="s">
        <v>48</v>
      </c>
      <c r="E2009" s="58" t="s">
        <v>95</v>
      </c>
      <c r="F2009" s="51" t="s">
        <v>97</v>
      </c>
      <c r="G2009" s="51">
        <v>134</v>
      </c>
      <c r="H2009" s="51" t="str">
        <f>VLOOKUP(F2009,'[1]Данные план (Задание 3)'!$I$5:$J$1297,2,FALSE)</f>
        <v>Голландия</v>
      </c>
    </row>
    <row r="2010" spans="1:8" x14ac:dyDescent="0.3">
      <c r="A2010" s="99" t="s">
        <v>20</v>
      </c>
      <c r="B2010" s="117">
        <v>44317</v>
      </c>
      <c r="C2010" s="97">
        <v>44337</v>
      </c>
      <c r="D2010" s="58" t="s">
        <v>108</v>
      </c>
      <c r="E2010" s="58" t="s">
        <v>80</v>
      </c>
      <c r="F2010" s="51" t="s">
        <v>90</v>
      </c>
      <c r="G2010" s="51">
        <v>134</v>
      </c>
      <c r="H2010" s="51" t="str">
        <f>VLOOKUP(F2010,'[1]Данные план (Задание 3)'!$I$5:$J$1297,2,FALSE)</f>
        <v>США</v>
      </c>
    </row>
    <row r="2011" spans="1:8" x14ac:dyDescent="0.3">
      <c r="A2011" s="99" t="s">
        <v>20</v>
      </c>
      <c r="B2011" s="117">
        <v>44317</v>
      </c>
      <c r="C2011" s="97">
        <v>44337</v>
      </c>
      <c r="D2011" s="58" t="s">
        <v>107</v>
      </c>
      <c r="E2011" s="58" t="s">
        <v>95</v>
      </c>
      <c r="F2011" s="51" t="s">
        <v>105</v>
      </c>
      <c r="G2011" s="51">
        <v>14</v>
      </c>
      <c r="H2011" s="51" t="str">
        <f>VLOOKUP(F2011,'[1]Данные план (Задание 3)'!$I$5:$J$1297,2,FALSE)</f>
        <v>Италия</v>
      </c>
    </row>
    <row r="2012" spans="1:8" x14ac:dyDescent="0.3">
      <c r="A2012" s="99" t="s">
        <v>20</v>
      </c>
      <c r="B2012" s="117">
        <v>44317</v>
      </c>
      <c r="C2012" s="97">
        <v>44337</v>
      </c>
      <c r="D2012" s="58" t="s">
        <v>110</v>
      </c>
      <c r="E2012" s="58" t="s">
        <v>70</v>
      </c>
      <c r="F2012" s="51" t="s">
        <v>54</v>
      </c>
      <c r="G2012" s="51">
        <v>16</v>
      </c>
      <c r="H2012" s="51" t="str">
        <f>VLOOKUP(F2012,'[1]Данные план (Задание 3)'!$I$5:$J$1297,2,FALSE)</f>
        <v>Армения</v>
      </c>
    </row>
    <row r="2013" spans="1:8" x14ac:dyDescent="0.3">
      <c r="A2013" s="99" t="s">
        <v>20</v>
      </c>
      <c r="B2013" s="117">
        <v>44317</v>
      </c>
      <c r="C2013" s="97">
        <v>44337</v>
      </c>
      <c r="D2013" s="58" t="s">
        <v>48</v>
      </c>
      <c r="E2013" s="58" t="s">
        <v>95</v>
      </c>
      <c r="F2013" s="51" t="s">
        <v>104</v>
      </c>
      <c r="G2013" s="51">
        <v>198</v>
      </c>
      <c r="H2013" s="51" t="str">
        <f>VLOOKUP(F2013,'[1]Данные план (Задание 3)'!$I$5:$J$1297,2,FALSE)</f>
        <v>Италия</v>
      </c>
    </row>
    <row r="2014" spans="1:8" x14ac:dyDescent="0.3">
      <c r="A2014" s="99" t="s">
        <v>20</v>
      </c>
      <c r="B2014" s="117">
        <v>44317</v>
      </c>
      <c r="C2014" s="97">
        <v>44337</v>
      </c>
      <c r="D2014" s="58" t="s">
        <v>107</v>
      </c>
      <c r="E2014" s="58" t="s">
        <v>95</v>
      </c>
      <c r="F2014" s="51" t="s">
        <v>103</v>
      </c>
      <c r="G2014" s="51">
        <v>181</v>
      </c>
      <c r="H2014" s="51" t="str">
        <f>VLOOKUP(F2014,'[1]Данные план (Задание 3)'!$I$5:$J$1297,2,FALSE)</f>
        <v>Италия</v>
      </c>
    </row>
    <row r="2015" spans="1:8" x14ac:dyDescent="0.3">
      <c r="A2015" s="99" t="s">
        <v>20</v>
      </c>
      <c r="B2015" s="117">
        <v>44317</v>
      </c>
      <c r="C2015" s="97">
        <v>44337</v>
      </c>
      <c r="D2015" s="58" t="s">
        <v>107</v>
      </c>
      <c r="E2015" s="58" t="s">
        <v>70</v>
      </c>
      <c r="F2015" s="51" t="s">
        <v>75</v>
      </c>
      <c r="G2015" s="51">
        <v>61</v>
      </c>
      <c r="H2015" s="51" t="str">
        <f>VLOOKUP(F2015,'[1]Данные план (Задание 3)'!$I$5:$J$1297,2,FALSE)</f>
        <v>Франция</v>
      </c>
    </row>
    <row r="2016" spans="1:8" x14ac:dyDescent="0.3">
      <c r="A2016" s="99" t="s">
        <v>20</v>
      </c>
      <c r="B2016" s="117">
        <v>44317</v>
      </c>
      <c r="C2016" s="97">
        <v>44337</v>
      </c>
      <c r="D2016" s="58" t="s">
        <v>48</v>
      </c>
      <c r="E2016" s="58" t="s">
        <v>80</v>
      </c>
      <c r="F2016" s="51" t="s">
        <v>93</v>
      </c>
      <c r="G2016" s="51">
        <v>26</v>
      </c>
      <c r="H2016" s="51" t="str">
        <f>VLOOKUP(F2016,'[1]Данные план (Задание 3)'!$I$5:$J$1297,2,FALSE)</f>
        <v>США</v>
      </c>
    </row>
    <row r="2017" spans="1:8" x14ac:dyDescent="0.3">
      <c r="A2017" s="99" t="s">
        <v>20</v>
      </c>
      <c r="B2017" s="117">
        <v>44317</v>
      </c>
      <c r="C2017" s="97">
        <v>44337</v>
      </c>
      <c r="D2017" s="58" t="s">
        <v>110</v>
      </c>
      <c r="E2017" s="58" t="s">
        <v>95</v>
      </c>
      <c r="F2017" s="51" t="s">
        <v>100</v>
      </c>
      <c r="G2017" s="51">
        <v>35</v>
      </c>
      <c r="H2017" s="51" t="str">
        <f>VLOOKUP(F2017,'[1]Данные план (Задание 3)'!$I$5:$J$1297,2,FALSE)</f>
        <v>Голландия</v>
      </c>
    </row>
    <row r="2018" spans="1:8" x14ac:dyDescent="0.3">
      <c r="A2018" s="99" t="s">
        <v>20</v>
      </c>
      <c r="B2018" s="117">
        <v>44317</v>
      </c>
      <c r="C2018" s="97">
        <v>44337</v>
      </c>
      <c r="D2018" s="58" t="s">
        <v>108</v>
      </c>
      <c r="E2018" s="58" t="s">
        <v>49</v>
      </c>
      <c r="F2018" s="51" t="s">
        <v>64</v>
      </c>
      <c r="G2018" s="51">
        <v>135</v>
      </c>
      <c r="H2018" s="51" t="str">
        <f>VLOOKUP(F2018,'[1]Данные план (Задание 3)'!$I$5:$J$1297,2,FALSE)</f>
        <v>Украина</v>
      </c>
    </row>
    <row r="2019" spans="1:8" x14ac:dyDescent="0.3">
      <c r="A2019" s="99" t="s">
        <v>20</v>
      </c>
      <c r="B2019" s="117">
        <v>44317</v>
      </c>
      <c r="C2019" s="97">
        <v>44337</v>
      </c>
      <c r="D2019" s="58" t="s">
        <v>48</v>
      </c>
      <c r="E2019" s="58" t="s">
        <v>49</v>
      </c>
      <c r="F2019" s="51" t="s">
        <v>153</v>
      </c>
      <c r="G2019" s="51">
        <v>135</v>
      </c>
      <c r="H2019" s="51" t="str">
        <f>VLOOKUP(F2019,'[1]Данные план (Задание 3)'!$I$5:$J$1297,2,FALSE)</f>
        <v>Швеция</v>
      </c>
    </row>
    <row r="2020" spans="1:8" x14ac:dyDescent="0.3">
      <c r="A2020" s="99" t="s">
        <v>20</v>
      </c>
      <c r="B2020" s="117">
        <v>44317</v>
      </c>
      <c r="C2020" s="97">
        <v>44337</v>
      </c>
      <c r="D2020" s="58" t="s">
        <v>48</v>
      </c>
      <c r="E2020" s="58" t="s">
        <v>49</v>
      </c>
      <c r="F2020" s="51" t="s">
        <v>67</v>
      </c>
      <c r="G2020" s="51">
        <v>62</v>
      </c>
      <c r="H2020" s="51" t="str">
        <f>VLOOKUP(F2020,'[1]Данные план (Задание 3)'!$I$5:$J$1297,2,FALSE)</f>
        <v>Украина</v>
      </c>
    </row>
    <row r="2021" spans="1:8" x14ac:dyDescent="0.3">
      <c r="A2021" s="99" t="s">
        <v>20</v>
      </c>
      <c r="B2021" s="117">
        <v>44317</v>
      </c>
      <c r="C2021" s="97">
        <v>44338</v>
      </c>
      <c r="D2021" s="58" t="s">
        <v>107</v>
      </c>
      <c r="E2021" s="58" t="s">
        <v>80</v>
      </c>
      <c r="F2021" s="51" t="s">
        <v>91</v>
      </c>
      <c r="G2021" s="51">
        <v>170</v>
      </c>
      <c r="H2021" s="51" t="str">
        <f>VLOOKUP(F2021,'[1]Данные план (Задание 3)'!$I$5:$J$1297,2,FALSE)</f>
        <v>США</v>
      </c>
    </row>
    <row r="2022" spans="1:8" x14ac:dyDescent="0.3">
      <c r="A2022" s="99" t="s">
        <v>20</v>
      </c>
      <c r="B2022" s="117">
        <v>44317</v>
      </c>
      <c r="C2022" s="97">
        <v>44338</v>
      </c>
      <c r="D2022" s="58" t="s">
        <v>107</v>
      </c>
      <c r="E2022" s="58" t="s">
        <v>49</v>
      </c>
      <c r="F2022" s="51" t="s">
        <v>57</v>
      </c>
      <c r="G2022" s="51">
        <v>29</v>
      </c>
      <c r="H2022" s="51" t="str">
        <f>VLOOKUP(F2022,'[1]Данные план (Задание 3)'!$I$5:$J$1297,2,FALSE)</f>
        <v>Россия</v>
      </c>
    </row>
    <row r="2023" spans="1:8" x14ac:dyDescent="0.3">
      <c r="A2023" s="99" t="s">
        <v>20</v>
      </c>
      <c r="B2023" s="117">
        <v>44317</v>
      </c>
      <c r="C2023" s="97">
        <v>44338</v>
      </c>
      <c r="D2023" s="58" t="s">
        <v>48</v>
      </c>
      <c r="E2023" s="58" t="s">
        <v>70</v>
      </c>
      <c r="F2023" s="51" t="s">
        <v>60</v>
      </c>
      <c r="G2023" s="51">
        <v>112</v>
      </c>
      <c r="H2023" s="51" t="str">
        <f>VLOOKUP(F2023,'[1]Данные план (Задание 3)'!$I$5:$J$1297,2,FALSE)</f>
        <v>Армения</v>
      </c>
    </row>
    <row r="2024" spans="1:8" x14ac:dyDescent="0.3">
      <c r="A2024" s="99" t="s">
        <v>20</v>
      </c>
      <c r="B2024" s="117">
        <v>44317</v>
      </c>
      <c r="C2024" s="97">
        <v>44338</v>
      </c>
      <c r="D2024" s="58" t="s">
        <v>48</v>
      </c>
      <c r="E2024" s="58" t="s">
        <v>95</v>
      </c>
      <c r="F2024" s="51" t="s">
        <v>101</v>
      </c>
      <c r="G2024" s="51">
        <v>127</v>
      </c>
      <c r="H2024" s="51" t="str">
        <f>VLOOKUP(F2024,'[1]Данные план (Задание 3)'!$I$5:$J$1297,2,FALSE)</f>
        <v>Великобритания</v>
      </c>
    </row>
    <row r="2025" spans="1:8" x14ac:dyDescent="0.3">
      <c r="A2025" s="99" t="s">
        <v>20</v>
      </c>
      <c r="B2025" s="117">
        <v>44317</v>
      </c>
      <c r="C2025" s="97">
        <v>44338</v>
      </c>
      <c r="D2025" s="58" t="s">
        <v>107</v>
      </c>
      <c r="E2025" s="58" t="s">
        <v>80</v>
      </c>
      <c r="F2025" s="51" t="s">
        <v>84</v>
      </c>
      <c r="G2025" s="51">
        <v>87</v>
      </c>
      <c r="H2025" s="51" t="str">
        <f>VLOOKUP(F2025,'[1]Данные план (Задание 3)'!$I$5:$J$1297,2,FALSE)</f>
        <v>Шотландия</v>
      </c>
    </row>
    <row r="2026" spans="1:8" x14ac:dyDescent="0.3">
      <c r="A2026" s="99" t="s">
        <v>20</v>
      </c>
      <c r="B2026" s="117">
        <v>44317</v>
      </c>
      <c r="C2026" s="97">
        <v>44338</v>
      </c>
      <c r="D2026" s="58" t="s">
        <v>48</v>
      </c>
      <c r="E2026" s="58" t="s">
        <v>70</v>
      </c>
      <c r="F2026" s="51" t="s">
        <v>71</v>
      </c>
      <c r="G2026" s="51">
        <v>166</v>
      </c>
      <c r="H2026" s="51" t="str">
        <f>VLOOKUP(F2026,'[1]Данные план (Задание 3)'!$I$5:$J$1297,2,FALSE)</f>
        <v>Франция</v>
      </c>
    </row>
    <row r="2027" spans="1:8" x14ac:dyDescent="0.3">
      <c r="A2027" s="99" t="s">
        <v>20</v>
      </c>
      <c r="B2027" s="117">
        <v>44317</v>
      </c>
      <c r="C2027" s="97">
        <v>44338</v>
      </c>
      <c r="D2027" s="58" t="s">
        <v>107</v>
      </c>
      <c r="E2027" s="58" t="s">
        <v>80</v>
      </c>
      <c r="F2027" s="51" t="s">
        <v>89</v>
      </c>
      <c r="G2027" s="51">
        <v>7</v>
      </c>
      <c r="H2027" s="51" t="str">
        <f>VLOOKUP(F2027,'[1]Данные план (Задание 3)'!$I$5:$J$1297,2,FALSE)</f>
        <v>США</v>
      </c>
    </row>
    <row r="2028" spans="1:8" x14ac:dyDescent="0.3">
      <c r="A2028" s="99" t="s">
        <v>20</v>
      </c>
      <c r="B2028" s="117">
        <v>44317</v>
      </c>
      <c r="C2028" s="97">
        <v>44338</v>
      </c>
      <c r="D2028" s="58" t="s">
        <v>108</v>
      </c>
      <c r="E2028" s="58" t="s">
        <v>80</v>
      </c>
      <c r="F2028" s="51" t="s">
        <v>91</v>
      </c>
      <c r="G2028" s="51">
        <v>133</v>
      </c>
      <c r="H2028" s="51" t="str">
        <f>VLOOKUP(F2028,'[1]Данные план (Задание 3)'!$I$5:$J$1297,2,FALSE)</f>
        <v>США</v>
      </c>
    </row>
    <row r="2029" spans="1:8" x14ac:dyDescent="0.3">
      <c r="A2029" s="99" t="s">
        <v>20</v>
      </c>
      <c r="B2029" s="117">
        <v>44317</v>
      </c>
      <c r="C2029" s="97">
        <v>44338</v>
      </c>
      <c r="D2029" s="58" t="s">
        <v>48</v>
      </c>
      <c r="E2029" s="58" t="s">
        <v>80</v>
      </c>
      <c r="F2029" s="51" t="s">
        <v>94</v>
      </c>
      <c r="G2029" s="51">
        <v>185</v>
      </c>
      <c r="H2029" s="51" t="str">
        <f>VLOOKUP(F2029,'[1]Данные план (Задание 3)'!$I$5:$J$1297,2,FALSE)</f>
        <v>США</v>
      </c>
    </row>
    <row r="2030" spans="1:8" x14ac:dyDescent="0.3">
      <c r="A2030" s="99" t="s">
        <v>20</v>
      </c>
      <c r="B2030" s="117">
        <v>44317</v>
      </c>
      <c r="C2030" s="97">
        <v>44338</v>
      </c>
      <c r="D2030" s="58" t="s">
        <v>110</v>
      </c>
      <c r="E2030" s="58" t="s">
        <v>49</v>
      </c>
      <c r="F2030" s="51" t="s">
        <v>65</v>
      </c>
      <c r="G2030" s="51">
        <v>88</v>
      </c>
      <c r="H2030" s="51" t="str">
        <f>VLOOKUP(F2030,'[1]Данные план (Задание 3)'!$I$5:$J$1297,2,FALSE)</f>
        <v>Украина</v>
      </c>
    </row>
    <row r="2031" spans="1:8" x14ac:dyDescent="0.3">
      <c r="A2031" s="99" t="s">
        <v>20</v>
      </c>
      <c r="B2031" s="117">
        <v>44317</v>
      </c>
      <c r="C2031" s="97">
        <v>44338</v>
      </c>
      <c r="D2031" s="58" t="s">
        <v>110</v>
      </c>
      <c r="E2031" s="58" t="s">
        <v>80</v>
      </c>
      <c r="F2031" s="51" t="s">
        <v>88</v>
      </c>
      <c r="G2031" s="51">
        <v>100</v>
      </c>
      <c r="H2031" s="51" t="str">
        <f>VLOOKUP(F2031,'[1]Данные план (Задание 3)'!$I$5:$J$1297,2,FALSE)</f>
        <v>Ирландия</v>
      </c>
    </row>
    <row r="2032" spans="1:8" x14ac:dyDescent="0.3">
      <c r="A2032" s="99" t="s">
        <v>20</v>
      </c>
      <c r="B2032" s="117">
        <v>44317</v>
      </c>
      <c r="C2032" s="97">
        <v>44338</v>
      </c>
      <c r="D2032" s="58" t="s">
        <v>107</v>
      </c>
      <c r="E2032" s="58" t="s">
        <v>80</v>
      </c>
      <c r="F2032" s="51" t="s">
        <v>87</v>
      </c>
      <c r="G2032" s="51">
        <v>82</v>
      </c>
      <c r="H2032" s="51" t="str">
        <f>VLOOKUP(F2032,'[1]Данные план (Задание 3)'!$I$5:$J$1297,2,FALSE)</f>
        <v>Ирландия</v>
      </c>
    </row>
    <row r="2033" spans="1:8" x14ac:dyDescent="0.3">
      <c r="A2033" s="99" t="s">
        <v>20</v>
      </c>
      <c r="B2033" s="117">
        <v>44317</v>
      </c>
      <c r="C2033" s="97">
        <v>44338</v>
      </c>
      <c r="D2033" s="58" t="s">
        <v>110</v>
      </c>
      <c r="E2033" s="58" t="s">
        <v>80</v>
      </c>
      <c r="F2033" s="51" t="s">
        <v>94</v>
      </c>
      <c r="G2033" s="51">
        <v>120</v>
      </c>
      <c r="H2033" s="51" t="str">
        <f>VLOOKUP(F2033,'[1]Данные план (Задание 3)'!$I$5:$J$1297,2,FALSE)</f>
        <v>США</v>
      </c>
    </row>
    <row r="2034" spans="1:8" x14ac:dyDescent="0.3">
      <c r="A2034" s="99" t="s">
        <v>20</v>
      </c>
      <c r="B2034" s="117">
        <v>44317</v>
      </c>
      <c r="C2034" s="97">
        <v>44338</v>
      </c>
      <c r="D2034" s="58" t="s">
        <v>48</v>
      </c>
      <c r="E2034" s="58" t="s">
        <v>49</v>
      </c>
      <c r="F2034" s="51" t="s">
        <v>50</v>
      </c>
      <c r="G2034" s="51">
        <v>110</v>
      </c>
      <c r="H2034" s="51" t="str">
        <f>VLOOKUP(F2034,'[1]Данные план (Задание 3)'!$I$5:$J$1297,2,FALSE)</f>
        <v>Россия</v>
      </c>
    </row>
    <row r="2035" spans="1:8" x14ac:dyDescent="0.3">
      <c r="A2035" s="99" t="s">
        <v>20</v>
      </c>
      <c r="B2035" s="117">
        <v>44317</v>
      </c>
      <c r="C2035" s="97">
        <v>44338</v>
      </c>
      <c r="D2035" s="58" t="s">
        <v>108</v>
      </c>
      <c r="E2035" s="58" t="s">
        <v>70</v>
      </c>
      <c r="F2035" s="51" t="s">
        <v>52</v>
      </c>
      <c r="G2035" s="51">
        <v>189</v>
      </c>
      <c r="H2035" s="51" t="str">
        <f>VLOOKUP(F2035,'[1]Данные план (Задание 3)'!$I$5:$J$1297,2,FALSE)</f>
        <v>Армения</v>
      </c>
    </row>
    <row r="2036" spans="1:8" x14ac:dyDescent="0.3">
      <c r="A2036" s="99" t="s">
        <v>20</v>
      </c>
      <c r="B2036" s="117">
        <v>44317</v>
      </c>
      <c r="C2036" s="97">
        <v>44338</v>
      </c>
      <c r="D2036" s="58" t="s">
        <v>48</v>
      </c>
      <c r="E2036" s="58" t="s">
        <v>80</v>
      </c>
      <c r="F2036" s="51" t="s">
        <v>92</v>
      </c>
      <c r="G2036" s="51">
        <v>143</v>
      </c>
      <c r="H2036" s="51" t="str">
        <f>VLOOKUP(F2036,'[1]Данные план (Задание 3)'!$I$5:$J$1297,2,FALSE)</f>
        <v>США</v>
      </c>
    </row>
    <row r="2037" spans="1:8" x14ac:dyDescent="0.3">
      <c r="A2037" s="99" t="s">
        <v>20</v>
      </c>
      <c r="B2037" s="117">
        <v>44317</v>
      </c>
      <c r="C2037" s="97">
        <v>44339</v>
      </c>
      <c r="D2037" s="58" t="s">
        <v>107</v>
      </c>
      <c r="E2037" s="58" t="s">
        <v>80</v>
      </c>
      <c r="F2037" s="51" t="s">
        <v>90</v>
      </c>
      <c r="G2037" s="51">
        <v>98</v>
      </c>
      <c r="H2037" s="51" t="str">
        <f>VLOOKUP(F2037,'[1]Данные план (Задание 3)'!$I$5:$J$1297,2,FALSE)</f>
        <v>США</v>
      </c>
    </row>
    <row r="2038" spans="1:8" x14ac:dyDescent="0.3">
      <c r="A2038" s="99" t="s">
        <v>20</v>
      </c>
      <c r="B2038" s="117">
        <v>44317</v>
      </c>
      <c r="C2038" s="97">
        <v>44339</v>
      </c>
      <c r="D2038" s="58" t="s">
        <v>110</v>
      </c>
      <c r="E2038" s="58" t="s">
        <v>95</v>
      </c>
      <c r="F2038" s="51" t="s">
        <v>99</v>
      </c>
      <c r="G2038" s="51">
        <v>185</v>
      </c>
      <c r="H2038" s="51" t="str">
        <f>VLOOKUP(F2038,'[1]Данные план (Задание 3)'!$I$5:$J$1297,2,FALSE)</f>
        <v>Голландия</v>
      </c>
    </row>
    <row r="2039" spans="1:8" x14ac:dyDescent="0.3">
      <c r="A2039" s="99" t="s">
        <v>20</v>
      </c>
      <c r="B2039" s="117">
        <v>44317</v>
      </c>
      <c r="C2039" s="97">
        <v>44339</v>
      </c>
      <c r="D2039" s="58" t="s">
        <v>110</v>
      </c>
      <c r="E2039" s="58" t="s">
        <v>70</v>
      </c>
      <c r="F2039" s="51" t="s">
        <v>56</v>
      </c>
      <c r="G2039" s="51">
        <v>63</v>
      </c>
      <c r="H2039" s="51" t="str">
        <f>VLOOKUP(F2039,'[1]Данные план (Задание 3)'!$I$5:$J$1297,2,FALSE)</f>
        <v>Армения</v>
      </c>
    </row>
    <row r="2040" spans="1:8" x14ac:dyDescent="0.3">
      <c r="A2040" s="99" t="s">
        <v>20</v>
      </c>
      <c r="B2040" s="117">
        <v>44317</v>
      </c>
      <c r="C2040" s="97">
        <v>44339</v>
      </c>
      <c r="D2040" s="58" t="s">
        <v>108</v>
      </c>
      <c r="E2040" s="58" t="s">
        <v>80</v>
      </c>
      <c r="F2040" s="51" t="s">
        <v>83</v>
      </c>
      <c r="G2040" s="51">
        <v>8</v>
      </c>
      <c r="H2040" s="51" t="str">
        <f>VLOOKUP(F2040,'[1]Данные план (Задание 3)'!$I$5:$J$1297,2,FALSE)</f>
        <v>Шотландия</v>
      </c>
    </row>
    <row r="2041" spans="1:8" x14ac:dyDescent="0.3">
      <c r="A2041" s="99" t="s">
        <v>20</v>
      </c>
      <c r="B2041" s="117">
        <v>44317</v>
      </c>
      <c r="C2041" s="97">
        <v>44339</v>
      </c>
      <c r="D2041" s="58" t="s">
        <v>110</v>
      </c>
      <c r="E2041" s="58" t="s">
        <v>49</v>
      </c>
      <c r="F2041" s="51" t="s">
        <v>61</v>
      </c>
      <c r="G2041" s="51">
        <v>51</v>
      </c>
      <c r="H2041" s="51" t="str">
        <f>VLOOKUP(F2041,'[1]Данные план (Задание 3)'!$I$5:$J$1297,2,FALSE)</f>
        <v>Россия</v>
      </c>
    </row>
    <row r="2042" spans="1:8" x14ac:dyDescent="0.3">
      <c r="A2042" s="99" t="s">
        <v>20</v>
      </c>
      <c r="B2042" s="117">
        <v>44317</v>
      </c>
      <c r="C2042" s="97">
        <v>44339</v>
      </c>
      <c r="D2042" s="58" t="s">
        <v>110</v>
      </c>
      <c r="E2042" s="58" t="s">
        <v>49</v>
      </c>
      <c r="F2042" s="51" t="s">
        <v>55</v>
      </c>
      <c r="G2042" s="51">
        <v>166</v>
      </c>
      <c r="H2042" s="51" t="str">
        <f>VLOOKUP(F2042,'[1]Данные план (Задание 3)'!$I$5:$J$1297,2,FALSE)</f>
        <v>Россия</v>
      </c>
    </row>
    <row r="2043" spans="1:8" x14ac:dyDescent="0.3">
      <c r="A2043" s="99" t="s">
        <v>20</v>
      </c>
      <c r="B2043" s="117">
        <v>44317</v>
      </c>
      <c r="C2043" s="97">
        <v>44339</v>
      </c>
      <c r="D2043" s="58" t="s">
        <v>107</v>
      </c>
      <c r="E2043" s="58" t="s">
        <v>95</v>
      </c>
      <c r="F2043" s="51" t="s">
        <v>102</v>
      </c>
      <c r="G2043" s="51">
        <v>126</v>
      </c>
      <c r="H2043" s="51" t="str">
        <f>VLOOKUP(F2043,'[1]Данные план (Задание 3)'!$I$5:$J$1297,2,FALSE)</f>
        <v>Великобритания</v>
      </c>
    </row>
    <row r="2044" spans="1:8" x14ac:dyDescent="0.3">
      <c r="A2044" s="99" t="s">
        <v>20</v>
      </c>
      <c r="B2044" s="117">
        <v>44317</v>
      </c>
      <c r="C2044" s="97">
        <v>44339</v>
      </c>
      <c r="D2044" s="58" t="s">
        <v>110</v>
      </c>
      <c r="E2044" s="58" t="s">
        <v>49</v>
      </c>
      <c r="F2044" s="51" t="s">
        <v>61</v>
      </c>
      <c r="G2044" s="51">
        <v>55</v>
      </c>
      <c r="H2044" s="51" t="str">
        <f>VLOOKUP(F2044,'[1]Данные план (Задание 3)'!$I$5:$J$1297,2,FALSE)</f>
        <v>Россия</v>
      </c>
    </row>
    <row r="2045" spans="1:8" x14ac:dyDescent="0.3">
      <c r="A2045" s="99" t="s">
        <v>20</v>
      </c>
      <c r="B2045" s="117">
        <v>44317</v>
      </c>
      <c r="C2045" s="97">
        <v>44339</v>
      </c>
      <c r="D2045" s="58" t="s">
        <v>108</v>
      </c>
      <c r="E2045" s="58" t="s">
        <v>80</v>
      </c>
      <c r="F2045" s="51" t="s">
        <v>82</v>
      </c>
      <c r="G2045" s="51">
        <v>30</v>
      </c>
      <c r="H2045" s="51" t="str">
        <f>VLOOKUP(F2045,'[1]Данные план (Задание 3)'!$I$5:$J$1297,2,FALSE)</f>
        <v>Шотландия</v>
      </c>
    </row>
    <row r="2046" spans="1:8" x14ac:dyDescent="0.3">
      <c r="A2046" s="99" t="s">
        <v>20</v>
      </c>
      <c r="B2046" s="117">
        <v>44317</v>
      </c>
      <c r="C2046" s="97">
        <v>44339</v>
      </c>
      <c r="D2046" s="58" t="s">
        <v>48</v>
      </c>
      <c r="E2046" s="58" t="s">
        <v>80</v>
      </c>
      <c r="F2046" s="51" t="s">
        <v>93</v>
      </c>
      <c r="G2046" s="51">
        <v>28</v>
      </c>
      <c r="H2046" s="51" t="str">
        <f>VLOOKUP(F2046,'[1]Данные план (Задание 3)'!$I$5:$J$1297,2,FALSE)</f>
        <v>США</v>
      </c>
    </row>
    <row r="2047" spans="1:8" x14ac:dyDescent="0.3">
      <c r="A2047" s="99" t="s">
        <v>20</v>
      </c>
      <c r="B2047" s="117">
        <v>44317</v>
      </c>
      <c r="C2047" s="97">
        <v>44339</v>
      </c>
      <c r="D2047" s="58" t="s">
        <v>108</v>
      </c>
      <c r="E2047" s="58" t="s">
        <v>70</v>
      </c>
      <c r="F2047" s="51" t="s">
        <v>76</v>
      </c>
      <c r="G2047" s="51">
        <v>48</v>
      </c>
      <c r="H2047" s="51" t="str">
        <f>VLOOKUP(F2047,'[1]Данные план (Задание 3)'!$I$5:$J$1297,2,FALSE)</f>
        <v>Россия</v>
      </c>
    </row>
    <row r="2048" spans="1:8" x14ac:dyDescent="0.3">
      <c r="A2048" s="99" t="s">
        <v>20</v>
      </c>
      <c r="B2048" s="117">
        <v>44317</v>
      </c>
      <c r="C2048" s="97">
        <v>44339</v>
      </c>
      <c r="D2048" s="58" t="s">
        <v>108</v>
      </c>
      <c r="E2048" s="58" t="s">
        <v>70</v>
      </c>
      <c r="F2048" s="51" t="s">
        <v>77</v>
      </c>
      <c r="G2048" s="51">
        <v>51</v>
      </c>
      <c r="H2048" s="51" t="str">
        <f>VLOOKUP(F2048,'[1]Данные план (Задание 3)'!$I$5:$J$1297,2,FALSE)</f>
        <v>Россия</v>
      </c>
    </row>
    <row r="2049" spans="1:8" x14ac:dyDescent="0.3">
      <c r="A2049" s="99" t="s">
        <v>20</v>
      </c>
      <c r="B2049" s="117">
        <v>44317</v>
      </c>
      <c r="C2049" s="97">
        <v>44340</v>
      </c>
      <c r="D2049" s="58" t="s">
        <v>108</v>
      </c>
      <c r="E2049" s="58" t="s">
        <v>80</v>
      </c>
      <c r="F2049" s="51" t="s">
        <v>91</v>
      </c>
      <c r="G2049" s="51">
        <v>105</v>
      </c>
      <c r="H2049" s="51" t="str">
        <f>VLOOKUP(F2049,'[1]Данные план (Задание 3)'!$I$5:$J$1297,2,FALSE)</f>
        <v>США</v>
      </c>
    </row>
    <row r="2050" spans="1:8" x14ac:dyDescent="0.3">
      <c r="A2050" s="99" t="s">
        <v>20</v>
      </c>
      <c r="B2050" s="117">
        <v>44317</v>
      </c>
      <c r="C2050" s="97">
        <v>44340</v>
      </c>
      <c r="D2050" s="58" t="s">
        <v>107</v>
      </c>
      <c r="E2050" s="58" t="s">
        <v>70</v>
      </c>
      <c r="F2050" s="51" t="s">
        <v>71</v>
      </c>
      <c r="G2050" s="51">
        <v>50</v>
      </c>
      <c r="H2050" s="51" t="str">
        <f>VLOOKUP(F2050,'[1]Данные план (Задание 3)'!$I$5:$J$1297,2,FALSE)</f>
        <v>Франция</v>
      </c>
    </row>
    <row r="2051" spans="1:8" x14ac:dyDescent="0.3">
      <c r="A2051" s="99" t="s">
        <v>20</v>
      </c>
      <c r="B2051" s="117">
        <v>44317</v>
      </c>
      <c r="C2051" s="97">
        <v>44340</v>
      </c>
      <c r="D2051" s="58" t="s">
        <v>110</v>
      </c>
      <c r="E2051" s="58" t="s">
        <v>49</v>
      </c>
      <c r="F2051" s="51" t="s">
        <v>153</v>
      </c>
      <c r="G2051" s="51">
        <v>33</v>
      </c>
      <c r="H2051" s="51" t="str">
        <f>VLOOKUP(F2051,'[1]Данные план (Задание 3)'!$I$5:$J$1297,2,FALSE)</f>
        <v>Швеция</v>
      </c>
    </row>
    <row r="2052" spans="1:8" x14ac:dyDescent="0.3">
      <c r="A2052" s="99" t="s">
        <v>20</v>
      </c>
      <c r="B2052" s="117">
        <v>44317</v>
      </c>
      <c r="C2052" s="97">
        <v>44340</v>
      </c>
      <c r="D2052" s="58" t="s">
        <v>110</v>
      </c>
      <c r="E2052" s="58" t="s">
        <v>49</v>
      </c>
      <c r="F2052" s="51" t="s">
        <v>50</v>
      </c>
      <c r="G2052" s="51">
        <v>178</v>
      </c>
      <c r="H2052" s="51" t="str">
        <f>VLOOKUP(F2052,'[1]Данные план (Задание 3)'!$I$5:$J$1297,2,FALSE)</f>
        <v>Россия</v>
      </c>
    </row>
    <row r="2053" spans="1:8" x14ac:dyDescent="0.3">
      <c r="A2053" s="99" t="s">
        <v>20</v>
      </c>
      <c r="B2053" s="117">
        <v>44317</v>
      </c>
      <c r="C2053" s="97">
        <v>44340</v>
      </c>
      <c r="D2053" s="58" t="s">
        <v>108</v>
      </c>
      <c r="E2053" s="58" t="s">
        <v>80</v>
      </c>
      <c r="F2053" s="51" t="s">
        <v>85</v>
      </c>
      <c r="G2053" s="51">
        <v>179</v>
      </c>
      <c r="H2053" s="51" t="str">
        <f>VLOOKUP(F2053,'[1]Данные план (Задание 3)'!$I$5:$J$1297,2,FALSE)</f>
        <v>Ирландия</v>
      </c>
    </row>
    <row r="2054" spans="1:8" x14ac:dyDescent="0.3">
      <c r="A2054" s="99" t="s">
        <v>20</v>
      </c>
      <c r="B2054" s="117">
        <v>44317</v>
      </c>
      <c r="C2054" s="97">
        <v>44340</v>
      </c>
      <c r="D2054" s="58" t="s">
        <v>48</v>
      </c>
      <c r="E2054" s="58" t="s">
        <v>70</v>
      </c>
      <c r="F2054" s="51" t="s">
        <v>56</v>
      </c>
      <c r="G2054" s="51">
        <v>20</v>
      </c>
      <c r="H2054" s="51" t="str">
        <f>VLOOKUP(F2054,'[1]Данные план (Задание 3)'!$I$5:$J$1297,2,FALSE)</f>
        <v>Армения</v>
      </c>
    </row>
    <row r="2055" spans="1:8" x14ac:dyDescent="0.3">
      <c r="A2055" s="99" t="s">
        <v>20</v>
      </c>
      <c r="B2055" s="117">
        <v>44317</v>
      </c>
      <c r="C2055" s="97">
        <v>44340</v>
      </c>
      <c r="D2055" s="58" t="s">
        <v>107</v>
      </c>
      <c r="E2055" s="58" t="s">
        <v>70</v>
      </c>
      <c r="F2055" s="51" t="s">
        <v>77</v>
      </c>
      <c r="G2055" s="51">
        <v>111</v>
      </c>
      <c r="H2055" s="51" t="str">
        <f>VLOOKUP(F2055,'[1]Данные план (Задание 3)'!$I$5:$J$1297,2,FALSE)</f>
        <v>Россия</v>
      </c>
    </row>
    <row r="2056" spans="1:8" x14ac:dyDescent="0.3">
      <c r="A2056" s="99" t="s">
        <v>20</v>
      </c>
      <c r="B2056" s="117">
        <v>44317</v>
      </c>
      <c r="C2056" s="97">
        <v>44340</v>
      </c>
      <c r="D2056" s="58" t="s">
        <v>110</v>
      </c>
      <c r="E2056" s="58" t="s">
        <v>80</v>
      </c>
      <c r="F2056" s="51" t="s">
        <v>94</v>
      </c>
      <c r="G2056" s="51">
        <v>90</v>
      </c>
      <c r="H2056" s="51" t="str">
        <f>VLOOKUP(F2056,'[1]Данные план (Задание 3)'!$I$5:$J$1297,2,FALSE)</f>
        <v>США</v>
      </c>
    </row>
    <row r="2057" spans="1:8" x14ac:dyDescent="0.3">
      <c r="A2057" s="99" t="s">
        <v>20</v>
      </c>
      <c r="B2057" s="117">
        <v>44317</v>
      </c>
      <c r="C2057" s="97">
        <v>44340</v>
      </c>
      <c r="D2057" s="58" t="s">
        <v>48</v>
      </c>
      <c r="E2057" s="58" t="s">
        <v>49</v>
      </c>
      <c r="F2057" s="51" t="s">
        <v>69</v>
      </c>
      <c r="G2057" s="51">
        <v>178</v>
      </c>
      <c r="H2057" s="51" t="str">
        <f>VLOOKUP(F2057,'[1]Данные план (Задание 3)'!$I$5:$J$1297,2,FALSE)</f>
        <v>Украина</v>
      </c>
    </row>
    <row r="2058" spans="1:8" x14ac:dyDescent="0.3">
      <c r="A2058" s="99" t="s">
        <v>20</v>
      </c>
      <c r="B2058" s="117">
        <v>44317</v>
      </c>
      <c r="C2058" s="97">
        <v>44340</v>
      </c>
      <c r="D2058" s="58" t="s">
        <v>108</v>
      </c>
      <c r="E2058" s="58" t="s">
        <v>80</v>
      </c>
      <c r="F2058" s="51" t="s">
        <v>89</v>
      </c>
      <c r="G2058" s="51">
        <v>126</v>
      </c>
      <c r="H2058" s="51" t="str">
        <f>VLOOKUP(F2058,'[1]Данные план (Задание 3)'!$I$5:$J$1297,2,FALSE)</f>
        <v>США</v>
      </c>
    </row>
    <row r="2059" spans="1:8" x14ac:dyDescent="0.3">
      <c r="A2059" s="99" t="s">
        <v>20</v>
      </c>
      <c r="B2059" s="117">
        <v>44317</v>
      </c>
      <c r="C2059" s="97">
        <v>44340</v>
      </c>
      <c r="D2059" s="58" t="s">
        <v>108</v>
      </c>
      <c r="E2059" s="58" t="s">
        <v>70</v>
      </c>
      <c r="F2059" s="51" t="s">
        <v>54</v>
      </c>
      <c r="G2059" s="51">
        <v>160</v>
      </c>
      <c r="H2059" s="51" t="str">
        <f>VLOOKUP(F2059,'[1]Данные план (Задание 3)'!$I$5:$J$1297,2,FALSE)</f>
        <v>Армения</v>
      </c>
    </row>
    <row r="2060" spans="1:8" x14ac:dyDescent="0.3">
      <c r="A2060" s="99" t="s">
        <v>20</v>
      </c>
      <c r="B2060" s="117">
        <v>44317</v>
      </c>
      <c r="C2060" s="97">
        <v>44340</v>
      </c>
      <c r="D2060" s="58" t="s">
        <v>48</v>
      </c>
      <c r="E2060" s="58" t="s">
        <v>80</v>
      </c>
      <c r="F2060" s="51" t="s">
        <v>93</v>
      </c>
      <c r="G2060" s="51">
        <v>55</v>
      </c>
      <c r="H2060" s="51" t="str">
        <f>VLOOKUP(F2060,'[1]Данные план (Задание 3)'!$I$5:$J$1297,2,FALSE)</f>
        <v>США</v>
      </c>
    </row>
    <row r="2061" spans="1:8" x14ac:dyDescent="0.3">
      <c r="A2061" s="99" t="s">
        <v>20</v>
      </c>
      <c r="B2061" s="117">
        <v>44317</v>
      </c>
      <c r="C2061" s="97">
        <v>44340</v>
      </c>
      <c r="D2061" s="58" t="s">
        <v>110</v>
      </c>
      <c r="E2061" s="58" t="s">
        <v>70</v>
      </c>
      <c r="F2061" s="51" t="s">
        <v>60</v>
      </c>
      <c r="G2061" s="51">
        <v>1</v>
      </c>
      <c r="H2061" s="51" t="str">
        <f>VLOOKUP(F2061,'[1]Данные план (Задание 3)'!$I$5:$J$1297,2,FALSE)</f>
        <v>Армения</v>
      </c>
    </row>
    <row r="2062" spans="1:8" x14ac:dyDescent="0.3">
      <c r="A2062" s="99" t="s">
        <v>20</v>
      </c>
      <c r="B2062" s="117">
        <v>44317</v>
      </c>
      <c r="C2062" s="97">
        <v>44340</v>
      </c>
      <c r="D2062" s="58" t="s">
        <v>107</v>
      </c>
      <c r="E2062" s="58" t="s">
        <v>49</v>
      </c>
      <c r="F2062" s="51" t="s">
        <v>65</v>
      </c>
      <c r="G2062" s="51">
        <v>102</v>
      </c>
      <c r="H2062" s="51" t="str">
        <f>VLOOKUP(F2062,'[1]Данные план (Задание 3)'!$I$5:$J$1297,2,FALSE)</f>
        <v>Украина</v>
      </c>
    </row>
    <row r="2063" spans="1:8" x14ac:dyDescent="0.3">
      <c r="A2063" s="99" t="s">
        <v>20</v>
      </c>
      <c r="B2063" s="117">
        <v>44317</v>
      </c>
      <c r="C2063" s="97">
        <v>44340</v>
      </c>
      <c r="D2063" s="58" t="s">
        <v>48</v>
      </c>
      <c r="E2063" s="58" t="s">
        <v>95</v>
      </c>
      <c r="F2063" s="51" t="s">
        <v>102</v>
      </c>
      <c r="G2063" s="51">
        <v>132</v>
      </c>
      <c r="H2063" s="51" t="str">
        <f>VLOOKUP(F2063,'[1]Данные план (Задание 3)'!$I$5:$J$1297,2,FALSE)</f>
        <v>Великобритания</v>
      </c>
    </row>
    <row r="2064" spans="1:8" x14ac:dyDescent="0.3">
      <c r="A2064" s="99" t="s">
        <v>20</v>
      </c>
      <c r="B2064" s="117">
        <v>44317</v>
      </c>
      <c r="C2064" s="97">
        <v>44340</v>
      </c>
      <c r="D2064" s="58" t="s">
        <v>110</v>
      </c>
      <c r="E2064" s="58" t="s">
        <v>95</v>
      </c>
      <c r="F2064" s="51" t="s">
        <v>102</v>
      </c>
      <c r="G2064" s="51">
        <v>2</v>
      </c>
      <c r="H2064" s="51" t="str">
        <f>VLOOKUP(F2064,'[1]Данные план (Задание 3)'!$I$5:$J$1297,2,FALSE)</f>
        <v>Великобритания</v>
      </c>
    </row>
    <row r="2065" spans="1:8" x14ac:dyDescent="0.3">
      <c r="A2065" s="99" t="s">
        <v>20</v>
      </c>
      <c r="B2065" s="117">
        <v>44317</v>
      </c>
      <c r="C2065" s="97">
        <v>44340</v>
      </c>
      <c r="D2065" s="58" t="s">
        <v>48</v>
      </c>
      <c r="E2065" s="58" t="s">
        <v>80</v>
      </c>
      <c r="F2065" s="51" t="s">
        <v>83</v>
      </c>
      <c r="G2065" s="51">
        <v>92</v>
      </c>
      <c r="H2065" s="51" t="str">
        <f>VLOOKUP(F2065,'[1]Данные план (Задание 3)'!$I$5:$J$1297,2,FALSE)</f>
        <v>Шотландия</v>
      </c>
    </row>
    <row r="2066" spans="1:8" x14ac:dyDescent="0.3">
      <c r="A2066" s="99" t="s">
        <v>20</v>
      </c>
      <c r="B2066" s="117">
        <v>44317</v>
      </c>
      <c r="C2066" s="97">
        <v>44340</v>
      </c>
      <c r="D2066" s="58" t="s">
        <v>107</v>
      </c>
      <c r="E2066" s="58" t="s">
        <v>80</v>
      </c>
      <c r="F2066" s="51" t="s">
        <v>92</v>
      </c>
      <c r="G2066" s="51">
        <v>10</v>
      </c>
      <c r="H2066" s="51" t="str">
        <f>VLOOKUP(F2066,'[1]Данные план (Задание 3)'!$I$5:$J$1297,2,FALSE)</f>
        <v>США</v>
      </c>
    </row>
    <row r="2067" spans="1:8" x14ac:dyDescent="0.3">
      <c r="A2067" s="99" t="s">
        <v>20</v>
      </c>
      <c r="B2067" s="117">
        <v>44317</v>
      </c>
      <c r="C2067" s="97">
        <v>44340</v>
      </c>
      <c r="D2067" s="58" t="s">
        <v>107</v>
      </c>
      <c r="E2067" s="58" t="s">
        <v>70</v>
      </c>
      <c r="F2067" s="51" t="s">
        <v>60</v>
      </c>
      <c r="G2067" s="51">
        <v>41</v>
      </c>
      <c r="H2067" s="51" t="str">
        <f>VLOOKUP(F2067,'[1]Данные план (Задание 3)'!$I$5:$J$1297,2,FALSE)</f>
        <v>Армения</v>
      </c>
    </row>
    <row r="2068" spans="1:8" x14ac:dyDescent="0.3">
      <c r="A2068" s="99" t="s">
        <v>20</v>
      </c>
      <c r="B2068" s="117">
        <v>44317</v>
      </c>
      <c r="C2068" s="97">
        <v>44340</v>
      </c>
      <c r="D2068" s="58" t="s">
        <v>108</v>
      </c>
      <c r="E2068" s="58" t="s">
        <v>95</v>
      </c>
      <c r="F2068" s="51" t="s">
        <v>105</v>
      </c>
      <c r="G2068" s="51">
        <v>175</v>
      </c>
      <c r="H2068" s="51" t="str">
        <f>VLOOKUP(F2068,'[1]Данные план (Задание 3)'!$I$5:$J$1297,2,FALSE)</f>
        <v>Италия</v>
      </c>
    </row>
    <row r="2069" spans="1:8" x14ac:dyDescent="0.3">
      <c r="A2069" s="99" t="s">
        <v>20</v>
      </c>
      <c r="B2069" s="117">
        <v>44317</v>
      </c>
      <c r="C2069" s="97">
        <v>44341</v>
      </c>
      <c r="D2069" s="58" t="s">
        <v>108</v>
      </c>
      <c r="E2069" s="58" t="s">
        <v>80</v>
      </c>
      <c r="F2069" s="51" t="s">
        <v>85</v>
      </c>
      <c r="G2069" s="51">
        <v>39</v>
      </c>
      <c r="H2069" s="51" t="str">
        <f>VLOOKUP(F2069,'[1]Данные план (Задание 3)'!$I$5:$J$1297,2,FALSE)</f>
        <v>Ирландия</v>
      </c>
    </row>
    <row r="2070" spans="1:8" x14ac:dyDescent="0.3">
      <c r="A2070" s="99" t="s">
        <v>20</v>
      </c>
      <c r="B2070" s="117">
        <v>44317</v>
      </c>
      <c r="C2070" s="97">
        <v>44341</v>
      </c>
      <c r="D2070" s="58" t="s">
        <v>48</v>
      </c>
      <c r="E2070" s="58" t="s">
        <v>49</v>
      </c>
      <c r="F2070" s="51" t="s">
        <v>67</v>
      </c>
      <c r="G2070" s="51">
        <v>200</v>
      </c>
      <c r="H2070" s="51" t="str">
        <f>VLOOKUP(F2070,'[1]Данные план (Задание 3)'!$I$5:$J$1297,2,FALSE)</f>
        <v>Украина</v>
      </c>
    </row>
    <row r="2071" spans="1:8" x14ac:dyDescent="0.3">
      <c r="A2071" s="99" t="s">
        <v>20</v>
      </c>
      <c r="B2071" s="117">
        <v>44317</v>
      </c>
      <c r="C2071" s="97">
        <v>44341</v>
      </c>
      <c r="D2071" s="58" t="s">
        <v>110</v>
      </c>
      <c r="E2071" s="58" t="s">
        <v>70</v>
      </c>
      <c r="F2071" s="51" t="s">
        <v>71</v>
      </c>
      <c r="G2071" s="51">
        <v>196</v>
      </c>
      <c r="H2071" s="51" t="str">
        <f>VLOOKUP(F2071,'[1]Данные план (Задание 3)'!$I$5:$J$1297,2,FALSE)</f>
        <v>Франция</v>
      </c>
    </row>
    <row r="2072" spans="1:8" x14ac:dyDescent="0.3">
      <c r="A2072" s="99" t="s">
        <v>20</v>
      </c>
      <c r="B2072" s="117">
        <v>44317</v>
      </c>
      <c r="C2072" s="97">
        <v>44341</v>
      </c>
      <c r="D2072" s="58" t="s">
        <v>110</v>
      </c>
      <c r="E2072" s="58" t="s">
        <v>49</v>
      </c>
      <c r="F2072" s="51" t="s">
        <v>53</v>
      </c>
      <c r="G2072" s="51">
        <v>87</v>
      </c>
      <c r="H2072" s="51" t="str">
        <f>VLOOKUP(F2072,'[1]Данные план (Задание 3)'!$I$5:$J$1297,2,FALSE)</f>
        <v>Россия</v>
      </c>
    </row>
    <row r="2073" spans="1:8" x14ac:dyDescent="0.3">
      <c r="A2073" s="99" t="s">
        <v>20</v>
      </c>
      <c r="B2073" s="117">
        <v>44317</v>
      </c>
      <c r="C2073" s="97">
        <v>44341</v>
      </c>
      <c r="D2073" s="58" t="s">
        <v>107</v>
      </c>
      <c r="E2073" s="58" t="s">
        <v>95</v>
      </c>
      <c r="F2073" s="51" t="s">
        <v>101</v>
      </c>
      <c r="G2073" s="51">
        <v>31</v>
      </c>
      <c r="H2073" s="51" t="str">
        <f>VLOOKUP(F2073,'[1]Данные план (Задание 3)'!$I$5:$J$1297,2,FALSE)</f>
        <v>Великобритания</v>
      </c>
    </row>
    <row r="2074" spans="1:8" x14ac:dyDescent="0.3">
      <c r="A2074" s="99" t="s">
        <v>20</v>
      </c>
      <c r="B2074" s="117">
        <v>44317</v>
      </c>
      <c r="C2074" s="97">
        <v>44341</v>
      </c>
      <c r="D2074" s="58" t="s">
        <v>110</v>
      </c>
      <c r="E2074" s="58" t="s">
        <v>95</v>
      </c>
      <c r="F2074" s="51" t="s">
        <v>99</v>
      </c>
      <c r="G2074" s="51">
        <v>131</v>
      </c>
      <c r="H2074" s="51" t="str">
        <f>VLOOKUP(F2074,'[1]Данные план (Задание 3)'!$I$5:$J$1297,2,FALSE)</f>
        <v>Голландия</v>
      </c>
    </row>
    <row r="2075" spans="1:8" x14ac:dyDescent="0.3">
      <c r="A2075" s="99" t="s">
        <v>20</v>
      </c>
      <c r="B2075" s="117">
        <v>44317</v>
      </c>
      <c r="C2075" s="97">
        <v>44341</v>
      </c>
      <c r="D2075" s="58" t="s">
        <v>107</v>
      </c>
      <c r="E2075" s="58" t="s">
        <v>49</v>
      </c>
      <c r="F2075" s="51" t="s">
        <v>59</v>
      </c>
      <c r="G2075" s="51">
        <v>109</v>
      </c>
      <c r="H2075" s="51" t="str">
        <f>VLOOKUP(F2075,'[1]Данные план (Задание 3)'!$I$5:$J$1297,2,FALSE)</f>
        <v>Россия</v>
      </c>
    </row>
    <row r="2076" spans="1:8" x14ac:dyDescent="0.3">
      <c r="A2076" s="99" t="s">
        <v>20</v>
      </c>
      <c r="B2076" s="117">
        <v>44317</v>
      </c>
      <c r="C2076" s="97">
        <v>44341</v>
      </c>
      <c r="D2076" s="58" t="s">
        <v>48</v>
      </c>
      <c r="E2076" s="58" t="s">
        <v>80</v>
      </c>
      <c r="F2076" s="51" t="s">
        <v>91</v>
      </c>
      <c r="G2076" s="51">
        <v>94</v>
      </c>
      <c r="H2076" s="51" t="str">
        <f>VLOOKUP(F2076,'[1]Данные план (Задание 3)'!$I$5:$J$1297,2,FALSE)</f>
        <v>США</v>
      </c>
    </row>
    <row r="2077" spans="1:8" x14ac:dyDescent="0.3">
      <c r="A2077" s="99" t="s">
        <v>20</v>
      </c>
      <c r="B2077" s="117">
        <v>44317</v>
      </c>
      <c r="C2077" s="97">
        <v>44341</v>
      </c>
      <c r="D2077" s="58" t="s">
        <v>107</v>
      </c>
      <c r="E2077" s="58" t="s">
        <v>80</v>
      </c>
      <c r="F2077" s="51" t="s">
        <v>84</v>
      </c>
      <c r="G2077" s="51">
        <v>131</v>
      </c>
      <c r="H2077" s="51" t="str">
        <f>VLOOKUP(F2077,'[1]Данные план (Задание 3)'!$I$5:$J$1297,2,FALSE)</f>
        <v>Шотландия</v>
      </c>
    </row>
    <row r="2078" spans="1:8" x14ac:dyDescent="0.3">
      <c r="A2078" s="99" t="s">
        <v>20</v>
      </c>
      <c r="B2078" s="117">
        <v>44317</v>
      </c>
      <c r="C2078" s="97">
        <v>44341</v>
      </c>
      <c r="D2078" s="58" t="s">
        <v>48</v>
      </c>
      <c r="E2078" s="58" t="s">
        <v>49</v>
      </c>
      <c r="F2078" s="51" t="s">
        <v>55</v>
      </c>
      <c r="G2078" s="51">
        <v>69</v>
      </c>
      <c r="H2078" s="51" t="str">
        <f>VLOOKUP(F2078,'[1]Данные план (Задание 3)'!$I$5:$J$1297,2,FALSE)</f>
        <v>Россия</v>
      </c>
    </row>
    <row r="2079" spans="1:8" x14ac:dyDescent="0.3">
      <c r="A2079" s="99" t="s">
        <v>20</v>
      </c>
      <c r="B2079" s="117">
        <v>44317</v>
      </c>
      <c r="C2079" s="97">
        <v>44341</v>
      </c>
      <c r="D2079" s="58" t="s">
        <v>110</v>
      </c>
      <c r="E2079" s="58" t="s">
        <v>95</v>
      </c>
      <c r="F2079" s="51" t="s">
        <v>102</v>
      </c>
      <c r="G2079" s="51">
        <v>100</v>
      </c>
      <c r="H2079" s="51" t="str">
        <f>VLOOKUP(F2079,'[1]Данные план (Задание 3)'!$I$5:$J$1297,2,FALSE)</f>
        <v>Великобритания</v>
      </c>
    </row>
    <row r="2080" spans="1:8" x14ac:dyDescent="0.3">
      <c r="A2080" s="99" t="s">
        <v>20</v>
      </c>
      <c r="B2080" s="117">
        <v>44317</v>
      </c>
      <c r="C2080" s="97">
        <v>44341</v>
      </c>
      <c r="D2080" s="58" t="s">
        <v>107</v>
      </c>
      <c r="E2080" s="58" t="s">
        <v>49</v>
      </c>
      <c r="F2080" s="51" t="s">
        <v>59</v>
      </c>
      <c r="G2080" s="51">
        <v>171</v>
      </c>
      <c r="H2080" s="51" t="str">
        <f>VLOOKUP(F2080,'[1]Данные план (Задание 3)'!$I$5:$J$1297,2,FALSE)</f>
        <v>Россия</v>
      </c>
    </row>
    <row r="2081" spans="1:8" x14ac:dyDescent="0.3">
      <c r="A2081" s="99" t="s">
        <v>20</v>
      </c>
      <c r="B2081" s="117">
        <v>44317</v>
      </c>
      <c r="C2081" s="97">
        <v>44341</v>
      </c>
      <c r="D2081" s="58" t="s">
        <v>48</v>
      </c>
      <c r="E2081" s="58" t="s">
        <v>80</v>
      </c>
      <c r="F2081" s="51" t="s">
        <v>85</v>
      </c>
      <c r="G2081" s="51">
        <v>41</v>
      </c>
      <c r="H2081" s="51" t="str">
        <f>VLOOKUP(F2081,'[1]Данные план (Задание 3)'!$I$5:$J$1297,2,FALSE)</f>
        <v>Ирландия</v>
      </c>
    </row>
    <row r="2082" spans="1:8" x14ac:dyDescent="0.3">
      <c r="A2082" s="99" t="s">
        <v>20</v>
      </c>
      <c r="B2082" s="117">
        <v>44317</v>
      </c>
      <c r="C2082" s="97">
        <v>44341</v>
      </c>
      <c r="D2082" s="58" t="s">
        <v>110</v>
      </c>
      <c r="E2082" s="58" t="s">
        <v>49</v>
      </c>
      <c r="F2082" s="51" t="s">
        <v>69</v>
      </c>
      <c r="G2082" s="51">
        <v>53</v>
      </c>
      <c r="H2082" s="51" t="str">
        <f>VLOOKUP(F2082,'[1]Данные план (Задание 3)'!$I$5:$J$1297,2,FALSE)</f>
        <v>Украина</v>
      </c>
    </row>
    <row r="2083" spans="1:8" x14ac:dyDescent="0.3">
      <c r="A2083" s="99" t="s">
        <v>20</v>
      </c>
      <c r="B2083" s="117">
        <v>44317</v>
      </c>
      <c r="C2083" s="97">
        <v>44341</v>
      </c>
      <c r="D2083" s="58" t="s">
        <v>48</v>
      </c>
      <c r="E2083" s="58" t="s">
        <v>95</v>
      </c>
      <c r="F2083" s="51" t="s">
        <v>96</v>
      </c>
      <c r="G2083" s="51">
        <v>28</v>
      </c>
      <c r="H2083" s="51" t="str">
        <f>VLOOKUP(F2083,'[1]Данные план (Задание 3)'!$I$5:$J$1297,2,FALSE)</f>
        <v>Голландия</v>
      </c>
    </row>
    <row r="2084" spans="1:8" x14ac:dyDescent="0.3">
      <c r="A2084" s="99" t="s">
        <v>20</v>
      </c>
      <c r="B2084" s="117">
        <v>44317</v>
      </c>
      <c r="C2084" s="97">
        <v>44341</v>
      </c>
      <c r="D2084" s="58" t="s">
        <v>108</v>
      </c>
      <c r="E2084" s="58" t="s">
        <v>80</v>
      </c>
      <c r="F2084" s="51" t="s">
        <v>85</v>
      </c>
      <c r="G2084" s="51">
        <v>74</v>
      </c>
      <c r="H2084" s="51" t="str">
        <f>VLOOKUP(F2084,'[1]Данные план (Задание 3)'!$I$5:$J$1297,2,FALSE)</f>
        <v>Ирландия</v>
      </c>
    </row>
    <row r="2085" spans="1:8" x14ac:dyDescent="0.3">
      <c r="A2085" s="99" t="s">
        <v>20</v>
      </c>
      <c r="B2085" s="117">
        <v>44317</v>
      </c>
      <c r="C2085" s="97">
        <v>44341</v>
      </c>
      <c r="D2085" s="58" t="s">
        <v>48</v>
      </c>
      <c r="E2085" s="58" t="s">
        <v>70</v>
      </c>
      <c r="F2085" s="51" t="s">
        <v>54</v>
      </c>
      <c r="G2085" s="51">
        <v>111</v>
      </c>
      <c r="H2085" s="51" t="str">
        <f>VLOOKUP(F2085,'[1]Данные план (Задание 3)'!$I$5:$J$1297,2,FALSE)</f>
        <v>Армения</v>
      </c>
    </row>
    <row r="2086" spans="1:8" x14ac:dyDescent="0.3">
      <c r="A2086" s="99" t="s">
        <v>20</v>
      </c>
      <c r="B2086" s="117">
        <v>44317</v>
      </c>
      <c r="C2086" s="97">
        <v>44342</v>
      </c>
      <c r="D2086" s="58" t="s">
        <v>48</v>
      </c>
      <c r="E2086" s="58" t="s">
        <v>70</v>
      </c>
      <c r="F2086" s="51" t="s">
        <v>76</v>
      </c>
      <c r="G2086" s="51">
        <v>76</v>
      </c>
      <c r="H2086" s="51" t="str">
        <f>VLOOKUP(F2086,'[1]Данные план (Задание 3)'!$I$5:$J$1297,2,FALSE)</f>
        <v>Россия</v>
      </c>
    </row>
    <row r="2087" spans="1:8" x14ac:dyDescent="0.3">
      <c r="A2087" s="99" t="s">
        <v>20</v>
      </c>
      <c r="B2087" s="117">
        <v>44317</v>
      </c>
      <c r="C2087" s="97">
        <v>44342</v>
      </c>
      <c r="D2087" s="58" t="s">
        <v>107</v>
      </c>
      <c r="E2087" s="58" t="s">
        <v>70</v>
      </c>
      <c r="F2087" s="51" t="s">
        <v>78</v>
      </c>
      <c r="G2087" s="51">
        <v>188</v>
      </c>
      <c r="H2087" s="51" t="str">
        <f>VLOOKUP(F2087,'[1]Данные план (Задание 3)'!$I$5:$J$1297,2,FALSE)</f>
        <v>Россия</v>
      </c>
    </row>
    <row r="2088" spans="1:8" x14ac:dyDescent="0.3">
      <c r="A2088" s="99" t="s">
        <v>20</v>
      </c>
      <c r="B2088" s="117">
        <v>44317</v>
      </c>
      <c r="C2088" s="97">
        <v>44342</v>
      </c>
      <c r="D2088" s="58" t="s">
        <v>110</v>
      </c>
      <c r="E2088" s="58" t="s">
        <v>80</v>
      </c>
      <c r="F2088" s="51" t="s">
        <v>87</v>
      </c>
      <c r="G2088" s="51">
        <v>60</v>
      </c>
      <c r="H2088" s="51" t="str">
        <f>VLOOKUP(F2088,'[1]Данные план (Задание 3)'!$I$5:$J$1297,2,FALSE)</f>
        <v>Ирландия</v>
      </c>
    </row>
    <row r="2089" spans="1:8" x14ac:dyDescent="0.3">
      <c r="A2089" s="99" t="s">
        <v>20</v>
      </c>
      <c r="B2089" s="117">
        <v>44317</v>
      </c>
      <c r="C2089" s="97">
        <v>44342</v>
      </c>
      <c r="D2089" s="58" t="s">
        <v>108</v>
      </c>
      <c r="E2089" s="58" t="s">
        <v>80</v>
      </c>
      <c r="F2089" s="51" t="s">
        <v>86</v>
      </c>
      <c r="G2089" s="51">
        <v>103</v>
      </c>
      <c r="H2089" s="51" t="str">
        <f>VLOOKUP(F2089,'[1]Данные план (Задание 3)'!$I$5:$J$1297,2,FALSE)</f>
        <v>Ирландия</v>
      </c>
    </row>
    <row r="2090" spans="1:8" x14ac:dyDescent="0.3">
      <c r="A2090" s="99" t="s">
        <v>20</v>
      </c>
      <c r="B2090" s="117">
        <v>44317</v>
      </c>
      <c r="C2090" s="97">
        <v>44342</v>
      </c>
      <c r="D2090" s="58" t="s">
        <v>107</v>
      </c>
      <c r="E2090" s="58" t="s">
        <v>49</v>
      </c>
      <c r="F2090" s="51" t="s">
        <v>64</v>
      </c>
      <c r="G2090" s="51">
        <v>188</v>
      </c>
      <c r="H2090" s="51" t="str">
        <f>VLOOKUP(F2090,'[1]Данные план (Задание 3)'!$I$5:$J$1297,2,FALSE)</f>
        <v>Украина</v>
      </c>
    </row>
    <row r="2091" spans="1:8" x14ac:dyDescent="0.3">
      <c r="A2091" s="99" t="s">
        <v>20</v>
      </c>
      <c r="B2091" s="117">
        <v>44317</v>
      </c>
      <c r="C2091" s="97">
        <v>44342</v>
      </c>
      <c r="D2091" s="58" t="s">
        <v>110</v>
      </c>
      <c r="E2091" s="58" t="s">
        <v>80</v>
      </c>
      <c r="F2091" s="51" t="s">
        <v>90</v>
      </c>
      <c r="G2091" s="51">
        <v>177</v>
      </c>
      <c r="H2091" s="51" t="str">
        <f>VLOOKUP(F2091,'[1]Данные план (Задание 3)'!$I$5:$J$1297,2,FALSE)</f>
        <v>США</v>
      </c>
    </row>
    <row r="2092" spans="1:8" x14ac:dyDescent="0.3">
      <c r="A2092" s="99" t="s">
        <v>20</v>
      </c>
      <c r="B2092" s="117">
        <v>44317</v>
      </c>
      <c r="C2092" s="97">
        <v>44342</v>
      </c>
      <c r="D2092" s="58" t="s">
        <v>110</v>
      </c>
      <c r="E2092" s="58" t="s">
        <v>95</v>
      </c>
      <c r="F2092" s="51" t="s">
        <v>99</v>
      </c>
      <c r="G2092" s="51">
        <v>67</v>
      </c>
      <c r="H2092" s="51" t="str">
        <f>VLOOKUP(F2092,'[1]Данные план (Задание 3)'!$I$5:$J$1297,2,FALSE)</f>
        <v>Голландия</v>
      </c>
    </row>
    <row r="2093" spans="1:8" x14ac:dyDescent="0.3">
      <c r="A2093" s="99" t="s">
        <v>20</v>
      </c>
      <c r="B2093" s="117">
        <v>44317</v>
      </c>
      <c r="C2093" s="97">
        <v>44342</v>
      </c>
      <c r="D2093" s="58" t="s">
        <v>48</v>
      </c>
      <c r="E2093" s="58" t="s">
        <v>80</v>
      </c>
      <c r="F2093" s="51" t="s">
        <v>88</v>
      </c>
      <c r="G2093" s="51">
        <v>149</v>
      </c>
      <c r="H2093" s="51" t="str">
        <f>VLOOKUP(F2093,'[1]Данные план (Задание 3)'!$I$5:$J$1297,2,FALSE)</f>
        <v>Ирландия</v>
      </c>
    </row>
    <row r="2094" spans="1:8" x14ac:dyDescent="0.3">
      <c r="A2094" s="99" t="s">
        <v>20</v>
      </c>
      <c r="B2094" s="117">
        <v>44317</v>
      </c>
      <c r="C2094" s="97">
        <v>44342</v>
      </c>
      <c r="D2094" s="58" t="s">
        <v>48</v>
      </c>
      <c r="E2094" s="58" t="s">
        <v>80</v>
      </c>
      <c r="F2094" s="51" t="s">
        <v>83</v>
      </c>
      <c r="G2094" s="51">
        <v>140</v>
      </c>
      <c r="H2094" s="51" t="str">
        <f>VLOOKUP(F2094,'[1]Данные план (Задание 3)'!$I$5:$J$1297,2,FALSE)</f>
        <v>Шотландия</v>
      </c>
    </row>
    <row r="2095" spans="1:8" x14ac:dyDescent="0.3">
      <c r="A2095" s="99" t="s">
        <v>20</v>
      </c>
      <c r="B2095" s="117">
        <v>44317</v>
      </c>
      <c r="C2095" s="97">
        <v>44342</v>
      </c>
      <c r="D2095" s="58" t="s">
        <v>108</v>
      </c>
      <c r="E2095" s="58" t="s">
        <v>70</v>
      </c>
      <c r="F2095" s="51" t="s">
        <v>72</v>
      </c>
      <c r="G2095" s="51">
        <v>51</v>
      </c>
      <c r="H2095" s="51" t="str">
        <f>VLOOKUP(F2095,'[1]Данные план (Задание 3)'!$I$5:$J$1297,2,FALSE)</f>
        <v>Франция</v>
      </c>
    </row>
    <row r="2096" spans="1:8" x14ac:dyDescent="0.3">
      <c r="A2096" s="99" t="s">
        <v>20</v>
      </c>
      <c r="B2096" s="117">
        <v>44317</v>
      </c>
      <c r="C2096" s="97">
        <v>44342</v>
      </c>
      <c r="D2096" s="58" t="s">
        <v>107</v>
      </c>
      <c r="E2096" s="58" t="s">
        <v>80</v>
      </c>
      <c r="F2096" s="51" t="s">
        <v>83</v>
      </c>
      <c r="G2096" s="51">
        <v>77</v>
      </c>
      <c r="H2096" s="51" t="str">
        <f>VLOOKUP(F2096,'[1]Данные план (Задание 3)'!$I$5:$J$1297,2,FALSE)</f>
        <v>Шотландия</v>
      </c>
    </row>
    <row r="2097" spans="1:8" x14ac:dyDescent="0.3">
      <c r="A2097" s="99" t="s">
        <v>20</v>
      </c>
      <c r="B2097" s="117">
        <v>44317</v>
      </c>
      <c r="C2097" s="97">
        <v>44342</v>
      </c>
      <c r="D2097" s="58" t="s">
        <v>110</v>
      </c>
      <c r="E2097" s="58" t="s">
        <v>70</v>
      </c>
      <c r="F2097" s="51" t="s">
        <v>72</v>
      </c>
      <c r="G2097" s="51">
        <v>192</v>
      </c>
      <c r="H2097" s="51" t="str">
        <f>VLOOKUP(F2097,'[1]Данные план (Задание 3)'!$I$5:$J$1297,2,FALSE)</f>
        <v>Франция</v>
      </c>
    </row>
    <row r="2098" spans="1:8" x14ac:dyDescent="0.3">
      <c r="A2098" s="99" t="s">
        <v>20</v>
      </c>
      <c r="B2098" s="117">
        <v>44317</v>
      </c>
      <c r="C2098" s="97">
        <v>44342</v>
      </c>
      <c r="D2098" s="58" t="s">
        <v>110</v>
      </c>
      <c r="E2098" s="58" t="s">
        <v>80</v>
      </c>
      <c r="F2098" s="51" t="s">
        <v>83</v>
      </c>
      <c r="G2098" s="51">
        <v>135</v>
      </c>
      <c r="H2098" s="51" t="str">
        <f>VLOOKUP(F2098,'[1]Данные план (Задание 3)'!$I$5:$J$1297,2,FALSE)</f>
        <v>Шотландия</v>
      </c>
    </row>
    <row r="2099" spans="1:8" x14ac:dyDescent="0.3">
      <c r="A2099" s="99" t="s">
        <v>20</v>
      </c>
      <c r="B2099" s="117">
        <v>44317</v>
      </c>
      <c r="C2099" s="97">
        <v>44342</v>
      </c>
      <c r="D2099" s="58" t="s">
        <v>108</v>
      </c>
      <c r="E2099" s="58" t="s">
        <v>80</v>
      </c>
      <c r="F2099" s="51" t="s">
        <v>87</v>
      </c>
      <c r="G2099" s="51">
        <v>185</v>
      </c>
      <c r="H2099" s="51" t="str">
        <f>VLOOKUP(F2099,'[1]Данные план (Задание 3)'!$I$5:$J$1297,2,FALSE)</f>
        <v>Ирландия</v>
      </c>
    </row>
    <row r="2100" spans="1:8" x14ac:dyDescent="0.3">
      <c r="A2100" s="99" t="s">
        <v>20</v>
      </c>
      <c r="B2100" s="117">
        <v>44317</v>
      </c>
      <c r="C2100" s="97">
        <v>44342</v>
      </c>
      <c r="D2100" s="58" t="s">
        <v>110</v>
      </c>
      <c r="E2100" s="58" t="s">
        <v>49</v>
      </c>
      <c r="F2100" s="51" t="s">
        <v>153</v>
      </c>
      <c r="G2100" s="51">
        <v>24</v>
      </c>
      <c r="H2100" s="51" t="str">
        <f>VLOOKUP(F2100,'[1]Данные план (Задание 3)'!$I$5:$J$1297,2,FALSE)</f>
        <v>Швеция</v>
      </c>
    </row>
    <row r="2101" spans="1:8" x14ac:dyDescent="0.3">
      <c r="A2101" s="99" t="s">
        <v>20</v>
      </c>
      <c r="B2101" s="117">
        <v>44317</v>
      </c>
      <c r="C2101" s="97">
        <v>44343</v>
      </c>
      <c r="D2101" s="58" t="s">
        <v>107</v>
      </c>
      <c r="E2101" s="58" t="s">
        <v>95</v>
      </c>
      <c r="F2101" s="51" t="s">
        <v>105</v>
      </c>
      <c r="G2101" s="51">
        <v>66</v>
      </c>
      <c r="H2101" s="51" t="str">
        <f>VLOOKUP(F2101,'[1]Данные план (Задание 3)'!$I$5:$J$1297,2,FALSE)</f>
        <v>Италия</v>
      </c>
    </row>
    <row r="2102" spans="1:8" x14ac:dyDescent="0.3">
      <c r="A2102" s="99" t="s">
        <v>20</v>
      </c>
      <c r="B2102" s="117">
        <v>44317</v>
      </c>
      <c r="C2102" s="97">
        <v>44343</v>
      </c>
      <c r="D2102" s="58" t="s">
        <v>108</v>
      </c>
      <c r="E2102" s="58" t="s">
        <v>95</v>
      </c>
      <c r="F2102" s="51" t="s">
        <v>104</v>
      </c>
      <c r="G2102" s="51">
        <v>47</v>
      </c>
      <c r="H2102" s="51" t="str">
        <f>VLOOKUP(F2102,'[1]Данные план (Задание 3)'!$I$5:$J$1297,2,FALSE)</f>
        <v>Италия</v>
      </c>
    </row>
    <row r="2103" spans="1:8" x14ac:dyDescent="0.3">
      <c r="A2103" s="99" t="s">
        <v>20</v>
      </c>
      <c r="B2103" s="117">
        <v>44317</v>
      </c>
      <c r="C2103" s="97">
        <v>44343</v>
      </c>
      <c r="D2103" s="58" t="s">
        <v>48</v>
      </c>
      <c r="E2103" s="58" t="s">
        <v>70</v>
      </c>
      <c r="F2103" s="51" t="s">
        <v>76</v>
      </c>
      <c r="G2103" s="51">
        <v>188</v>
      </c>
      <c r="H2103" s="51" t="str">
        <f>VLOOKUP(F2103,'[1]Данные план (Задание 3)'!$I$5:$J$1297,2,FALSE)</f>
        <v>Россия</v>
      </c>
    </row>
    <row r="2104" spans="1:8" x14ac:dyDescent="0.3">
      <c r="A2104" s="99" t="s">
        <v>20</v>
      </c>
      <c r="B2104" s="117">
        <v>44317</v>
      </c>
      <c r="C2104" s="97">
        <v>44343</v>
      </c>
      <c r="D2104" s="58" t="s">
        <v>48</v>
      </c>
      <c r="E2104" s="58" t="s">
        <v>80</v>
      </c>
      <c r="F2104" s="51" t="s">
        <v>94</v>
      </c>
      <c r="G2104" s="51">
        <v>19</v>
      </c>
      <c r="H2104" s="51" t="str">
        <f>VLOOKUP(F2104,'[1]Данные план (Задание 3)'!$I$5:$J$1297,2,FALSE)</f>
        <v>США</v>
      </c>
    </row>
    <row r="2105" spans="1:8" x14ac:dyDescent="0.3">
      <c r="A2105" s="99" t="s">
        <v>20</v>
      </c>
      <c r="B2105" s="117">
        <v>44317</v>
      </c>
      <c r="C2105" s="97">
        <v>44343</v>
      </c>
      <c r="D2105" s="58" t="s">
        <v>48</v>
      </c>
      <c r="E2105" s="58" t="s">
        <v>80</v>
      </c>
      <c r="F2105" s="51" t="s">
        <v>90</v>
      </c>
      <c r="G2105" s="51">
        <v>92</v>
      </c>
      <c r="H2105" s="51" t="str">
        <f>VLOOKUP(F2105,'[1]Данные план (Задание 3)'!$I$5:$J$1297,2,FALSE)</f>
        <v>США</v>
      </c>
    </row>
    <row r="2106" spans="1:8" x14ac:dyDescent="0.3">
      <c r="A2106" s="99" t="s">
        <v>20</v>
      </c>
      <c r="B2106" s="117">
        <v>44317</v>
      </c>
      <c r="C2106" s="97">
        <v>44343</v>
      </c>
      <c r="D2106" s="58" t="s">
        <v>107</v>
      </c>
      <c r="E2106" s="58" t="s">
        <v>70</v>
      </c>
      <c r="F2106" s="51" t="s">
        <v>73</v>
      </c>
      <c r="G2106" s="51">
        <v>194</v>
      </c>
      <c r="H2106" s="51" t="str">
        <f>VLOOKUP(F2106,'[1]Данные план (Задание 3)'!$I$5:$J$1297,2,FALSE)</f>
        <v>Франция</v>
      </c>
    </row>
    <row r="2107" spans="1:8" x14ac:dyDescent="0.3">
      <c r="A2107" s="99" t="s">
        <v>20</v>
      </c>
      <c r="B2107" s="117">
        <v>44317</v>
      </c>
      <c r="C2107" s="97">
        <v>44343</v>
      </c>
      <c r="D2107" s="58" t="s">
        <v>110</v>
      </c>
      <c r="E2107" s="58" t="s">
        <v>80</v>
      </c>
      <c r="F2107" s="51" t="s">
        <v>88</v>
      </c>
      <c r="G2107" s="51">
        <v>48</v>
      </c>
      <c r="H2107" s="51" t="str">
        <f>VLOOKUP(F2107,'[1]Данные план (Задание 3)'!$I$5:$J$1297,2,FALSE)</f>
        <v>Ирландия</v>
      </c>
    </row>
    <row r="2108" spans="1:8" x14ac:dyDescent="0.3">
      <c r="A2108" s="99" t="s">
        <v>20</v>
      </c>
      <c r="B2108" s="117">
        <v>44317</v>
      </c>
      <c r="C2108" s="97">
        <v>44343</v>
      </c>
      <c r="D2108" s="58" t="s">
        <v>107</v>
      </c>
      <c r="E2108" s="58" t="s">
        <v>70</v>
      </c>
      <c r="F2108" s="51" t="s">
        <v>58</v>
      </c>
      <c r="G2108" s="51">
        <v>70</v>
      </c>
      <c r="H2108" s="51" t="str">
        <f>VLOOKUP(F2108,'[1]Данные план (Задание 3)'!$I$5:$J$1297,2,FALSE)</f>
        <v>Армения</v>
      </c>
    </row>
    <row r="2109" spans="1:8" x14ac:dyDescent="0.3">
      <c r="A2109" s="99" t="s">
        <v>20</v>
      </c>
      <c r="B2109" s="117">
        <v>44317</v>
      </c>
      <c r="C2109" s="97">
        <v>44343</v>
      </c>
      <c r="D2109" s="58" t="s">
        <v>110</v>
      </c>
      <c r="E2109" s="58" t="s">
        <v>49</v>
      </c>
      <c r="F2109" s="51" t="s">
        <v>64</v>
      </c>
      <c r="G2109" s="51">
        <v>75</v>
      </c>
      <c r="H2109" s="51" t="str">
        <f>VLOOKUP(F2109,'[1]Данные план (Задание 3)'!$I$5:$J$1297,2,FALSE)</f>
        <v>Украина</v>
      </c>
    </row>
    <row r="2110" spans="1:8" x14ac:dyDescent="0.3">
      <c r="A2110" s="99" t="s">
        <v>20</v>
      </c>
      <c r="B2110" s="117">
        <v>44317</v>
      </c>
      <c r="C2110" s="97">
        <v>44343</v>
      </c>
      <c r="D2110" s="58" t="s">
        <v>108</v>
      </c>
      <c r="E2110" s="58" t="s">
        <v>49</v>
      </c>
      <c r="F2110" s="51" t="s">
        <v>68</v>
      </c>
      <c r="G2110" s="51">
        <v>135</v>
      </c>
      <c r="H2110" s="51" t="str">
        <f>VLOOKUP(F2110,'[1]Данные план (Задание 3)'!$I$5:$J$1297,2,FALSE)</f>
        <v>Украина</v>
      </c>
    </row>
    <row r="2111" spans="1:8" x14ac:dyDescent="0.3">
      <c r="A2111" s="99" t="s">
        <v>20</v>
      </c>
      <c r="B2111" s="117">
        <v>44317</v>
      </c>
      <c r="C2111" s="97">
        <v>44343</v>
      </c>
      <c r="D2111" s="58" t="s">
        <v>48</v>
      </c>
      <c r="E2111" s="58" t="s">
        <v>95</v>
      </c>
      <c r="F2111" s="51" t="s">
        <v>98</v>
      </c>
      <c r="G2111" s="51">
        <v>104</v>
      </c>
      <c r="H2111" s="51" t="str">
        <f>VLOOKUP(F2111,'[1]Данные план (Задание 3)'!$I$5:$J$1297,2,FALSE)</f>
        <v>Голландия</v>
      </c>
    </row>
    <row r="2112" spans="1:8" x14ac:dyDescent="0.3">
      <c r="A2112" s="99" t="s">
        <v>20</v>
      </c>
      <c r="B2112" s="117">
        <v>44317</v>
      </c>
      <c r="C2112" s="97">
        <v>44343</v>
      </c>
      <c r="D2112" s="58" t="s">
        <v>48</v>
      </c>
      <c r="E2112" s="58" t="s">
        <v>95</v>
      </c>
      <c r="F2112" s="51" t="s">
        <v>104</v>
      </c>
      <c r="G2112" s="51">
        <v>130</v>
      </c>
      <c r="H2112" s="51" t="str">
        <f>VLOOKUP(F2112,'[1]Данные план (Задание 3)'!$I$5:$J$1297,2,FALSE)</f>
        <v>Италия</v>
      </c>
    </row>
    <row r="2113" spans="1:8" x14ac:dyDescent="0.3">
      <c r="A2113" s="99" t="s">
        <v>20</v>
      </c>
      <c r="B2113" s="117">
        <v>44317</v>
      </c>
      <c r="C2113" s="97">
        <v>44343</v>
      </c>
      <c r="D2113" s="58" t="s">
        <v>48</v>
      </c>
      <c r="E2113" s="58" t="s">
        <v>80</v>
      </c>
      <c r="F2113" s="51" t="s">
        <v>88</v>
      </c>
      <c r="G2113" s="51">
        <v>159</v>
      </c>
      <c r="H2113" s="51" t="str">
        <f>VLOOKUP(F2113,'[1]Данные план (Задание 3)'!$I$5:$J$1297,2,FALSE)</f>
        <v>Ирландия</v>
      </c>
    </row>
    <row r="2114" spans="1:8" x14ac:dyDescent="0.3">
      <c r="A2114" s="99" t="s">
        <v>20</v>
      </c>
      <c r="B2114" s="117">
        <v>44317</v>
      </c>
      <c r="C2114" s="97">
        <v>44343</v>
      </c>
      <c r="D2114" s="58" t="s">
        <v>110</v>
      </c>
      <c r="E2114" s="58" t="s">
        <v>49</v>
      </c>
      <c r="F2114" s="51" t="s">
        <v>68</v>
      </c>
      <c r="G2114" s="51">
        <v>97</v>
      </c>
      <c r="H2114" s="51" t="str">
        <f>VLOOKUP(F2114,'[1]Данные план (Задание 3)'!$I$5:$J$1297,2,FALSE)</f>
        <v>Украина</v>
      </c>
    </row>
    <row r="2115" spans="1:8" x14ac:dyDescent="0.3">
      <c r="A2115" s="99" t="s">
        <v>20</v>
      </c>
      <c r="B2115" s="117">
        <v>44317</v>
      </c>
      <c r="C2115" s="97">
        <v>44343</v>
      </c>
      <c r="D2115" s="58" t="s">
        <v>107</v>
      </c>
      <c r="E2115" s="58" t="s">
        <v>80</v>
      </c>
      <c r="F2115" s="51" t="s">
        <v>82</v>
      </c>
      <c r="G2115" s="51">
        <v>144</v>
      </c>
      <c r="H2115" s="51" t="str">
        <f>VLOOKUP(F2115,'[1]Данные план (Задание 3)'!$I$5:$J$1297,2,FALSE)</f>
        <v>Шотландия</v>
      </c>
    </row>
    <row r="2116" spans="1:8" x14ac:dyDescent="0.3">
      <c r="A2116" s="99" t="s">
        <v>20</v>
      </c>
      <c r="B2116" s="117">
        <v>44317</v>
      </c>
      <c r="C2116" s="97">
        <v>44343</v>
      </c>
      <c r="D2116" s="58" t="s">
        <v>107</v>
      </c>
      <c r="E2116" s="58" t="s">
        <v>49</v>
      </c>
      <c r="F2116" s="51" t="s">
        <v>153</v>
      </c>
      <c r="G2116" s="51">
        <v>132</v>
      </c>
      <c r="H2116" s="51" t="str">
        <f>VLOOKUP(F2116,'[1]Данные план (Задание 3)'!$I$5:$J$1297,2,FALSE)</f>
        <v>Швеция</v>
      </c>
    </row>
    <row r="2117" spans="1:8" x14ac:dyDescent="0.3">
      <c r="A2117" s="99" t="s">
        <v>20</v>
      </c>
      <c r="B2117" s="117">
        <v>44317</v>
      </c>
      <c r="C2117" s="97">
        <v>44343</v>
      </c>
      <c r="D2117" s="58" t="s">
        <v>48</v>
      </c>
      <c r="E2117" s="58" t="s">
        <v>80</v>
      </c>
      <c r="F2117" s="51" t="s">
        <v>88</v>
      </c>
      <c r="G2117" s="51">
        <v>136</v>
      </c>
      <c r="H2117" s="51" t="str">
        <f>VLOOKUP(F2117,'[1]Данные план (Задание 3)'!$I$5:$J$1297,2,FALSE)</f>
        <v>Ирландия</v>
      </c>
    </row>
    <row r="2118" spans="1:8" x14ac:dyDescent="0.3">
      <c r="A2118" s="99" t="s">
        <v>20</v>
      </c>
      <c r="B2118" s="117">
        <v>44317</v>
      </c>
      <c r="C2118" s="97">
        <v>44343</v>
      </c>
      <c r="D2118" s="58" t="s">
        <v>107</v>
      </c>
      <c r="E2118" s="58" t="s">
        <v>95</v>
      </c>
      <c r="F2118" s="51" t="s">
        <v>101</v>
      </c>
      <c r="G2118" s="51">
        <v>72</v>
      </c>
      <c r="H2118" s="51" t="str">
        <f>VLOOKUP(F2118,'[1]Данные план (Задание 3)'!$I$5:$J$1297,2,FALSE)</f>
        <v>Великобритания</v>
      </c>
    </row>
    <row r="2119" spans="1:8" x14ac:dyDescent="0.3">
      <c r="A2119" s="99" t="s">
        <v>20</v>
      </c>
      <c r="B2119" s="117">
        <v>44317</v>
      </c>
      <c r="C2119" s="97">
        <v>44343</v>
      </c>
      <c r="D2119" s="58" t="s">
        <v>110</v>
      </c>
      <c r="E2119" s="58" t="s">
        <v>70</v>
      </c>
      <c r="F2119" s="51" t="s">
        <v>54</v>
      </c>
      <c r="G2119" s="51">
        <v>88</v>
      </c>
      <c r="H2119" s="51" t="str">
        <f>VLOOKUP(F2119,'[1]Данные план (Задание 3)'!$I$5:$J$1297,2,FALSE)</f>
        <v>Армения</v>
      </c>
    </row>
    <row r="2120" spans="1:8" x14ac:dyDescent="0.3">
      <c r="A2120" s="99" t="s">
        <v>20</v>
      </c>
      <c r="B2120" s="117">
        <v>44317</v>
      </c>
      <c r="C2120" s="97">
        <v>44343</v>
      </c>
      <c r="D2120" s="58" t="s">
        <v>108</v>
      </c>
      <c r="E2120" s="58" t="s">
        <v>80</v>
      </c>
      <c r="F2120" s="51" t="s">
        <v>90</v>
      </c>
      <c r="G2120" s="51">
        <v>139</v>
      </c>
      <c r="H2120" s="51" t="str">
        <f>VLOOKUP(F2120,'[1]Данные план (Задание 3)'!$I$5:$J$1297,2,FALSE)</f>
        <v>США</v>
      </c>
    </row>
    <row r="2121" spans="1:8" x14ac:dyDescent="0.3">
      <c r="A2121" s="99" t="s">
        <v>20</v>
      </c>
      <c r="B2121" s="117">
        <v>44317</v>
      </c>
      <c r="C2121" s="97">
        <v>44343</v>
      </c>
      <c r="D2121" s="58" t="s">
        <v>110</v>
      </c>
      <c r="E2121" s="58" t="s">
        <v>80</v>
      </c>
      <c r="F2121" s="51" t="s">
        <v>89</v>
      </c>
      <c r="G2121" s="51">
        <v>92</v>
      </c>
      <c r="H2121" s="51" t="str">
        <f>VLOOKUP(F2121,'[1]Данные план (Задание 3)'!$I$5:$J$1297,2,FALSE)</f>
        <v>США</v>
      </c>
    </row>
    <row r="2122" spans="1:8" x14ac:dyDescent="0.3">
      <c r="A2122" s="99" t="s">
        <v>20</v>
      </c>
      <c r="B2122" s="117">
        <v>44317</v>
      </c>
      <c r="C2122" s="97">
        <v>44344</v>
      </c>
      <c r="D2122" s="58" t="s">
        <v>107</v>
      </c>
      <c r="E2122" s="58" t="s">
        <v>95</v>
      </c>
      <c r="F2122" s="51" t="s">
        <v>101</v>
      </c>
      <c r="G2122" s="51">
        <v>70</v>
      </c>
      <c r="H2122" s="51" t="str">
        <f>VLOOKUP(F2122,'[1]Данные план (Задание 3)'!$I$5:$J$1297,2,FALSE)</f>
        <v>Великобритания</v>
      </c>
    </row>
    <row r="2123" spans="1:8" x14ac:dyDescent="0.3">
      <c r="A2123" s="99" t="s">
        <v>20</v>
      </c>
      <c r="B2123" s="117">
        <v>44317</v>
      </c>
      <c r="C2123" s="97">
        <v>44344</v>
      </c>
      <c r="D2123" s="58" t="s">
        <v>48</v>
      </c>
      <c r="E2123" s="58" t="s">
        <v>80</v>
      </c>
      <c r="F2123" s="51" t="s">
        <v>85</v>
      </c>
      <c r="G2123" s="51">
        <v>102</v>
      </c>
      <c r="H2123" s="51" t="str">
        <f>VLOOKUP(F2123,'[1]Данные план (Задание 3)'!$I$5:$J$1297,2,FALSE)</f>
        <v>Ирландия</v>
      </c>
    </row>
    <row r="2124" spans="1:8" x14ac:dyDescent="0.3">
      <c r="A2124" s="99" t="s">
        <v>20</v>
      </c>
      <c r="B2124" s="117">
        <v>44317</v>
      </c>
      <c r="C2124" s="97">
        <v>44344</v>
      </c>
      <c r="D2124" s="58" t="s">
        <v>110</v>
      </c>
      <c r="E2124" s="58" t="s">
        <v>80</v>
      </c>
      <c r="F2124" s="51" t="s">
        <v>94</v>
      </c>
      <c r="G2124" s="51">
        <v>199</v>
      </c>
      <c r="H2124" s="51" t="str">
        <f>VLOOKUP(F2124,'[1]Данные план (Задание 3)'!$I$5:$J$1297,2,FALSE)</f>
        <v>США</v>
      </c>
    </row>
    <row r="2125" spans="1:8" x14ac:dyDescent="0.3">
      <c r="A2125" s="99" t="s">
        <v>20</v>
      </c>
      <c r="B2125" s="117">
        <v>44317</v>
      </c>
      <c r="C2125" s="97">
        <v>44344</v>
      </c>
      <c r="D2125" s="58" t="s">
        <v>107</v>
      </c>
      <c r="E2125" s="58" t="s">
        <v>49</v>
      </c>
      <c r="F2125" s="51" t="s">
        <v>55</v>
      </c>
      <c r="G2125" s="51">
        <v>145</v>
      </c>
      <c r="H2125" s="51" t="str">
        <f>VLOOKUP(F2125,'[1]Данные план (Задание 3)'!$I$5:$J$1297,2,FALSE)</f>
        <v>Россия</v>
      </c>
    </row>
    <row r="2126" spans="1:8" x14ac:dyDescent="0.3">
      <c r="A2126" s="99" t="s">
        <v>20</v>
      </c>
      <c r="B2126" s="117">
        <v>44317</v>
      </c>
      <c r="C2126" s="97">
        <v>44344</v>
      </c>
      <c r="D2126" s="58" t="s">
        <v>110</v>
      </c>
      <c r="E2126" s="58" t="s">
        <v>49</v>
      </c>
      <c r="F2126" s="51" t="s">
        <v>59</v>
      </c>
      <c r="G2126" s="51">
        <v>159</v>
      </c>
      <c r="H2126" s="51" t="str">
        <f>VLOOKUP(F2126,'[1]Данные план (Задание 3)'!$I$5:$J$1297,2,FALSE)</f>
        <v>Россия</v>
      </c>
    </row>
    <row r="2127" spans="1:8" x14ac:dyDescent="0.3">
      <c r="A2127" s="99" t="s">
        <v>20</v>
      </c>
      <c r="B2127" s="117">
        <v>44317</v>
      </c>
      <c r="C2127" s="97">
        <v>44344</v>
      </c>
      <c r="D2127" s="58" t="s">
        <v>48</v>
      </c>
      <c r="E2127" s="58" t="s">
        <v>80</v>
      </c>
      <c r="F2127" s="51" t="s">
        <v>89</v>
      </c>
      <c r="G2127" s="51">
        <v>8</v>
      </c>
      <c r="H2127" s="51" t="str">
        <f>VLOOKUP(F2127,'[1]Данные план (Задание 3)'!$I$5:$J$1297,2,FALSE)</f>
        <v>США</v>
      </c>
    </row>
    <row r="2128" spans="1:8" x14ac:dyDescent="0.3">
      <c r="A2128" s="99" t="s">
        <v>20</v>
      </c>
      <c r="B2128" s="117">
        <v>44317</v>
      </c>
      <c r="C2128" s="97">
        <v>44344</v>
      </c>
      <c r="D2128" s="58" t="s">
        <v>108</v>
      </c>
      <c r="E2128" s="58" t="s">
        <v>80</v>
      </c>
      <c r="F2128" s="51" t="s">
        <v>89</v>
      </c>
      <c r="G2128" s="51">
        <v>200</v>
      </c>
      <c r="H2128" s="51" t="str">
        <f>VLOOKUP(F2128,'[1]Данные план (Задание 3)'!$I$5:$J$1297,2,FALSE)</f>
        <v>США</v>
      </c>
    </row>
    <row r="2129" spans="1:8" x14ac:dyDescent="0.3">
      <c r="A2129" s="99" t="s">
        <v>20</v>
      </c>
      <c r="B2129" s="117">
        <v>44317</v>
      </c>
      <c r="C2129" s="97">
        <v>44344</v>
      </c>
      <c r="D2129" s="58" t="s">
        <v>48</v>
      </c>
      <c r="E2129" s="58" t="s">
        <v>49</v>
      </c>
      <c r="F2129" s="51" t="s">
        <v>55</v>
      </c>
      <c r="G2129" s="51">
        <v>109</v>
      </c>
      <c r="H2129" s="51" t="str">
        <f>VLOOKUP(F2129,'[1]Данные план (Задание 3)'!$I$5:$J$1297,2,FALSE)</f>
        <v>Россия</v>
      </c>
    </row>
    <row r="2130" spans="1:8" x14ac:dyDescent="0.3">
      <c r="A2130" s="99" t="s">
        <v>20</v>
      </c>
      <c r="B2130" s="117">
        <v>44317</v>
      </c>
      <c r="C2130" s="97">
        <v>44344</v>
      </c>
      <c r="D2130" s="58" t="s">
        <v>110</v>
      </c>
      <c r="E2130" s="58" t="s">
        <v>95</v>
      </c>
      <c r="F2130" s="51" t="s">
        <v>100</v>
      </c>
      <c r="G2130" s="51">
        <v>98</v>
      </c>
      <c r="H2130" s="51" t="str">
        <f>VLOOKUP(F2130,'[1]Данные план (Задание 3)'!$I$5:$J$1297,2,FALSE)</f>
        <v>Голландия</v>
      </c>
    </row>
    <row r="2131" spans="1:8" x14ac:dyDescent="0.3">
      <c r="A2131" s="99" t="s">
        <v>20</v>
      </c>
      <c r="B2131" s="117">
        <v>44317</v>
      </c>
      <c r="C2131" s="97">
        <v>44344</v>
      </c>
      <c r="D2131" s="58" t="s">
        <v>48</v>
      </c>
      <c r="E2131" s="58" t="s">
        <v>80</v>
      </c>
      <c r="F2131" s="51" t="s">
        <v>83</v>
      </c>
      <c r="G2131" s="51">
        <v>188</v>
      </c>
      <c r="H2131" s="51" t="str">
        <f>VLOOKUP(F2131,'[1]Данные план (Задание 3)'!$I$5:$J$1297,2,FALSE)</f>
        <v>Шотландия</v>
      </c>
    </row>
    <row r="2132" spans="1:8" x14ac:dyDescent="0.3">
      <c r="A2132" s="99" t="s">
        <v>20</v>
      </c>
      <c r="B2132" s="117">
        <v>44317</v>
      </c>
      <c r="C2132" s="97">
        <v>44344</v>
      </c>
      <c r="D2132" s="58" t="s">
        <v>48</v>
      </c>
      <c r="E2132" s="58" t="s">
        <v>70</v>
      </c>
      <c r="F2132" s="51" t="s">
        <v>75</v>
      </c>
      <c r="G2132" s="51">
        <v>66</v>
      </c>
      <c r="H2132" s="51" t="str">
        <f>VLOOKUP(F2132,'[1]Данные план (Задание 3)'!$I$5:$J$1297,2,FALSE)</f>
        <v>Франция</v>
      </c>
    </row>
    <row r="2133" spans="1:8" x14ac:dyDescent="0.3">
      <c r="A2133" s="99" t="s">
        <v>20</v>
      </c>
      <c r="B2133" s="117">
        <v>44317</v>
      </c>
      <c r="C2133" s="97">
        <v>44344</v>
      </c>
      <c r="D2133" s="58" t="s">
        <v>48</v>
      </c>
      <c r="E2133" s="58" t="s">
        <v>49</v>
      </c>
      <c r="F2133" s="51" t="s">
        <v>69</v>
      </c>
      <c r="G2133" s="51">
        <v>167</v>
      </c>
      <c r="H2133" s="51" t="str">
        <f>VLOOKUP(F2133,'[1]Данные план (Задание 3)'!$I$5:$J$1297,2,FALSE)</f>
        <v>Украина</v>
      </c>
    </row>
    <row r="2134" spans="1:8" x14ac:dyDescent="0.3">
      <c r="A2134" s="99" t="s">
        <v>20</v>
      </c>
      <c r="B2134" s="117">
        <v>44317</v>
      </c>
      <c r="C2134" s="97">
        <v>44344</v>
      </c>
      <c r="D2134" s="58" t="s">
        <v>108</v>
      </c>
      <c r="E2134" s="58" t="s">
        <v>70</v>
      </c>
      <c r="F2134" s="51" t="s">
        <v>52</v>
      </c>
      <c r="G2134" s="51">
        <v>131</v>
      </c>
      <c r="H2134" s="51" t="str">
        <f>VLOOKUP(F2134,'[1]Данные план (Задание 3)'!$I$5:$J$1297,2,FALSE)</f>
        <v>Армения</v>
      </c>
    </row>
    <row r="2135" spans="1:8" x14ac:dyDescent="0.3">
      <c r="A2135" s="99" t="s">
        <v>20</v>
      </c>
      <c r="B2135" s="117">
        <v>44317</v>
      </c>
      <c r="C2135" s="97">
        <v>44344</v>
      </c>
      <c r="D2135" s="58" t="s">
        <v>110</v>
      </c>
      <c r="E2135" s="58" t="s">
        <v>70</v>
      </c>
      <c r="F2135" s="51" t="s">
        <v>77</v>
      </c>
      <c r="G2135" s="51">
        <v>152</v>
      </c>
      <c r="H2135" s="51" t="str">
        <f>VLOOKUP(F2135,'[1]Данные план (Задание 3)'!$I$5:$J$1297,2,FALSE)</f>
        <v>Россия</v>
      </c>
    </row>
    <row r="2136" spans="1:8" x14ac:dyDescent="0.3">
      <c r="A2136" s="99" t="s">
        <v>20</v>
      </c>
      <c r="B2136" s="117">
        <v>44317</v>
      </c>
      <c r="C2136" s="97">
        <v>44344</v>
      </c>
      <c r="D2136" s="58" t="s">
        <v>110</v>
      </c>
      <c r="E2136" s="58" t="s">
        <v>70</v>
      </c>
      <c r="F2136" s="51" t="s">
        <v>78</v>
      </c>
      <c r="G2136" s="51">
        <v>21</v>
      </c>
      <c r="H2136" s="51" t="str">
        <f>VLOOKUP(F2136,'[1]Данные план (Задание 3)'!$I$5:$J$1297,2,FALSE)</f>
        <v>Россия</v>
      </c>
    </row>
    <row r="2137" spans="1:8" x14ac:dyDescent="0.3">
      <c r="A2137" s="99" t="s">
        <v>20</v>
      </c>
      <c r="B2137" s="117">
        <v>44317</v>
      </c>
      <c r="C2137" s="97">
        <v>44344</v>
      </c>
      <c r="D2137" s="58" t="s">
        <v>107</v>
      </c>
      <c r="E2137" s="58" t="s">
        <v>70</v>
      </c>
      <c r="F2137" s="51" t="s">
        <v>71</v>
      </c>
      <c r="G2137" s="51">
        <v>152</v>
      </c>
      <c r="H2137" s="51" t="str">
        <f>VLOOKUP(F2137,'[1]Данные план (Задание 3)'!$I$5:$J$1297,2,FALSE)</f>
        <v>Франция</v>
      </c>
    </row>
    <row r="2138" spans="1:8" x14ac:dyDescent="0.3">
      <c r="A2138" s="99" t="s">
        <v>20</v>
      </c>
      <c r="B2138" s="117">
        <v>44317</v>
      </c>
      <c r="C2138" s="97">
        <v>44344</v>
      </c>
      <c r="D2138" s="58" t="s">
        <v>48</v>
      </c>
      <c r="E2138" s="58" t="s">
        <v>95</v>
      </c>
      <c r="F2138" s="51" t="s">
        <v>100</v>
      </c>
      <c r="G2138" s="51">
        <v>178</v>
      </c>
      <c r="H2138" s="51" t="str">
        <f>VLOOKUP(F2138,'[1]Данные план (Задание 3)'!$I$5:$J$1297,2,FALSE)</f>
        <v>Голландия</v>
      </c>
    </row>
    <row r="2139" spans="1:8" x14ac:dyDescent="0.3">
      <c r="A2139" s="99" t="s">
        <v>20</v>
      </c>
      <c r="B2139" s="117">
        <v>44317</v>
      </c>
      <c r="C2139" s="97">
        <v>44344</v>
      </c>
      <c r="D2139" s="58" t="s">
        <v>110</v>
      </c>
      <c r="E2139" s="58" t="s">
        <v>49</v>
      </c>
      <c r="F2139" s="51" t="s">
        <v>57</v>
      </c>
      <c r="G2139" s="51">
        <v>85</v>
      </c>
      <c r="H2139" s="51" t="str">
        <f>VLOOKUP(F2139,'[1]Данные план (Задание 3)'!$I$5:$J$1297,2,FALSE)</f>
        <v>Россия</v>
      </c>
    </row>
    <row r="2140" spans="1:8" x14ac:dyDescent="0.3">
      <c r="A2140" s="99" t="s">
        <v>20</v>
      </c>
      <c r="B2140" s="117">
        <v>44317</v>
      </c>
      <c r="C2140" s="97">
        <v>44345</v>
      </c>
      <c r="D2140" s="58" t="s">
        <v>108</v>
      </c>
      <c r="E2140" s="58" t="s">
        <v>80</v>
      </c>
      <c r="F2140" s="51" t="s">
        <v>89</v>
      </c>
      <c r="G2140" s="51">
        <v>20</v>
      </c>
      <c r="H2140" s="51" t="str">
        <f>VLOOKUP(F2140,'[1]Данные план (Задание 3)'!$I$5:$J$1297,2,FALSE)</f>
        <v>США</v>
      </c>
    </row>
    <row r="2141" spans="1:8" x14ac:dyDescent="0.3">
      <c r="A2141" s="99" t="s">
        <v>20</v>
      </c>
      <c r="B2141" s="117">
        <v>44317</v>
      </c>
      <c r="C2141" s="97">
        <v>44345</v>
      </c>
      <c r="D2141" s="58" t="s">
        <v>48</v>
      </c>
      <c r="E2141" s="58" t="s">
        <v>49</v>
      </c>
      <c r="F2141" s="51" t="s">
        <v>57</v>
      </c>
      <c r="G2141" s="51">
        <v>26</v>
      </c>
      <c r="H2141" s="51" t="str">
        <f>VLOOKUP(F2141,'[1]Данные план (Задание 3)'!$I$5:$J$1297,2,FALSE)</f>
        <v>Россия</v>
      </c>
    </row>
    <row r="2142" spans="1:8" x14ac:dyDescent="0.3">
      <c r="A2142" s="99" t="s">
        <v>20</v>
      </c>
      <c r="B2142" s="117">
        <v>44317</v>
      </c>
      <c r="C2142" s="97">
        <v>44345</v>
      </c>
      <c r="D2142" s="58" t="s">
        <v>110</v>
      </c>
      <c r="E2142" s="58" t="s">
        <v>70</v>
      </c>
      <c r="F2142" s="51" t="s">
        <v>52</v>
      </c>
      <c r="G2142" s="51">
        <v>55</v>
      </c>
      <c r="H2142" s="51" t="str">
        <f>VLOOKUP(F2142,'[1]Данные план (Задание 3)'!$I$5:$J$1297,2,FALSE)</f>
        <v>Армения</v>
      </c>
    </row>
    <row r="2143" spans="1:8" x14ac:dyDescent="0.3">
      <c r="A2143" s="99" t="s">
        <v>20</v>
      </c>
      <c r="B2143" s="117">
        <v>44317</v>
      </c>
      <c r="C2143" s="97">
        <v>44345</v>
      </c>
      <c r="D2143" s="58" t="s">
        <v>48</v>
      </c>
      <c r="E2143" s="58" t="s">
        <v>49</v>
      </c>
      <c r="F2143" s="51" t="s">
        <v>55</v>
      </c>
      <c r="G2143" s="51">
        <v>47</v>
      </c>
      <c r="H2143" s="51" t="str">
        <f>VLOOKUP(F2143,'[1]Данные план (Задание 3)'!$I$5:$J$1297,2,FALSE)</f>
        <v>Россия</v>
      </c>
    </row>
    <row r="2144" spans="1:8" x14ac:dyDescent="0.3">
      <c r="A2144" s="99" t="s">
        <v>20</v>
      </c>
      <c r="B2144" s="117">
        <v>44317</v>
      </c>
      <c r="C2144" s="97">
        <v>44345</v>
      </c>
      <c r="D2144" s="58" t="s">
        <v>107</v>
      </c>
      <c r="E2144" s="58" t="s">
        <v>70</v>
      </c>
      <c r="F2144" s="51" t="s">
        <v>62</v>
      </c>
      <c r="G2144" s="51">
        <v>138</v>
      </c>
      <c r="H2144" s="51" t="str">
        <f>VLOOKUP(F2144,'[1]Данные план (Задание 3)'!$I$5:$J$1297,2,FALSE)</f>
        <v>Армения</v>
      </c>
    </row>
    <row r="2145" spans="1:8" x14ac:dyDescent="0.3">
      <c r="A2145" s="99" t="s">
        <v>20</v>
      </c>
      <c r="B2145" s="117">
        <v>44317</v>
      </c>
      <c r="C2145" s="97">
        <v>44345</v>
      </c>
      <c r="D2145" s="58" t="s">
        <v>110</v>
      </c>
      <c r="E2145" s="58" t="s">
        <v>49</v>
      </c>
      <c r="F2145" s="51" t="s">
        <v>53</v>
      </c>
      <c r="G2145" s="51">
        <v>198</v>
      </c>
      <c r="H2145" s="51" t="str">
        <f>VLOOKUP(F2145,'[1]Данные план (Задание 3)'!$I$5:$J$1297,2,FALSE)</f>
        <v>Россия</v>
      </c>
    </row>
    <row r="2146" spans="1:8" x14ac:dyDescent="0.3">
      <c r="A2146" s="99" t="s">
        <v>20</v>
      </c>
      <c r="B2146" s="117">
        <v>44317</v>
      </c>
      <c r="C2146" s="97">
        <v>44345</v>
      </c>
      <c r="D2146" s="58" t="s">
        <v>107</v>
      </c>
      <c r="E2146" s="58" t="s">
        <v>70</v>
      </c>
      <c r="F2146" s="51" t="s">
        <v>74</v>
      </c>
      <c r="G2146" s="51">
        <v>158</v>
      </c>
      <c r="H2146" s="51" t="str">
        <f>VLOOKUP(F2146,'[1]Данные план (Задание 3)'!$I$5:$J$1297,2,FALSE)</f>
        <v>Франция</v>
      </c>
    </row>
    <row r="2147" spans="1:8" x14ac:dyDescent="0.3">
      <c r="A2147" s="99" t="s">
        <v>20</v>
      </c>
      <c r="B2147" s="117">
        <v>44317</v>
      </c>
      <c r="C2147" s="97">
        <v>44345</v>
      </c>
      <c r="D2147" s="58" t="s">
        <v>48</v>
      </c>
      <c r="E2147" s="58" t="s">
        <v>49</v>
      </c>
      <c r="F2147" s="51" t="s">
        <v>67</v>
      </c>
      <c r="G2147" s="51">
        <v>55</v>
      </c>
      <c r="H2147" s="51" t="str">
        <f>VLOOKUP(F2147,'[1]Данные план (Задание 3)'!$I$5:$J$1297,2,FALSE)</f>
        <v>Украина</v>
      </c>
    </row>
    <row r="2148" spans="1:8" x14ac:dyDescent="0.3">
      <c r="A2148" s="99" t="s">
        <v>20</v>
      </c>
      <c r="B2148" s="117">
        <v>44317</v>
      </c>
      <c r="C2148" s="97">
        <v>44345</v>
      </c>
      <c r="D2148" s="58" t="s">
        <v>107</v>
      </c>
      <c r="E2148" s="58" t="s">
        <v>95</v>
      </c>
      <c r="F2148" s="51" t="s">
        <v>102</v>
      </c>
      <c r="G2148" s="51">
        <v>164</v>
      </c>
      <c r="H2148" s="51" t="str">
        <f>VLOOKUP(F2148,'[1]Данные план (Задание 3)'!$I$5:$J$1297,2,FALSE)</f>
        <v>Великобритания</v>
      </c>
    </row>
    <row r="2149" spans="1:8" x14ac:dyDescent="0.3">
      <c r="A2149" s="99" t="s">
        <v>20</v>
      </c>
      <c r="B2149" s="117">
        <v>44317</v>
      </c>
      <c r="C2149" s="97">
        <v>44345</v>
      </c>
      <c r="D2149" s="58" t="s">
        <v>108</v>
      </c>
      <c r="E2149" s="58" t="s">
        <v>80</v>
      </c>
      <c r="F2149" s="51" t="s">
        <v>83</v>
      </c>
      <c r="G2149" s="51">
        <v>25</v>
      </c>
      <c r="H2149" s="51" t="str">
        <f>VLOOKUP(F2149,'[1]Данные план (Задание 3)'!$I$5:$J$1297,2,FALSE)</f>
        <v>Шотландия</v>
      </c>
    </row>
    <row r="2150" spans="1:8" x14ac:dyDescent="0.3">
      <c r="A2150" s="99" t="s">
        <v>20</v>
      </c>
      <c r="B2150" s="117">
        <v>44317</v>
      </c>
      <c r="C2150" s="97">
        <v>44346</v>
      </c>
      <c r="D2150" s="58" t="s">
        <v>108</v>
      </c>
      <c r="E2150" s="58" t="s">
        <v>49</v>
      </c>
      <c r="F2150" s="51" t="s">
        <v>66</v>
      </c>
      <c r="G2150" s="51">
        <v>197</v>
      </c>
      <c r="H2150" s="51" t="str">
        <f>VLOOKUP(F2150,'[1]Данные план (Задание 3)'!$I$5:$J$1297,2,FALSE)</f>
        <v>Украина</v>
      </c>
    </row>
    <row r="2151" spans="1:8" x14ac:dyDescent="0.3">
      <c r="A2151" s="99" t="s">
        <v>20</v>
      </c>
      <c r="B2151" s="117">
        <v>44317</v>
      </c>
      <c r="C2151" s="97">
        <v>44346</v>
      </c>
      <c r="D2151" s="58" t="s">
        <v>48</v>
      </c>
      <c r="E2151" s="58" t="s">
        <v>70</v>
      </c>
      <c r="F2151" s="51" t="s">
        <v>60</v>
      </c>
      <c r="G2151" s="51">
        <v>157</v>
      </c>
      <c r="H2151" s="51" t="str">
        <f>VLOOKUP(F2151,'[1]Данные план (Задание 3)'!$I$5:$J$1297,2,FALSE)</f>
        <v>Армения</v>
      </c>
    </row>
    <row r="2152" spans="1:8" x14ac:dyDescent="0.3">
      <c r="A2152" s="99" t="s">
        <v>20</v>
      </c>
      <c r="B2152" s="117">
        <v>44317</v>
      </c>
      <c r="C2152" s="97">
        <v>44346</v>
      </c>
      <c r="D2152" s="58" t="s">
        <v>48</v>
      </c>
      <c r="E2152" s="58" t="s">
        <v>95</v>
      </c>
      <c r="F2152" s="51" t="s">
        <v>97</v>
      </c>
      <c r="G2152" s="51">
        <v>3</v>
      </c>
      <c r="H2152" s="51" t="str">
        <f>VLOOKUP(F2152,'[1]Данные план (Задание 3)'!$I$5:$J$1297,2,FALSE)</f>
        <v>Голландия</v>
      </c>
    </row>
    <row r="2153" spans="1:8" x14ac:dyDescent="0.3">
      <c r="A2153" s="99" t="s">
        <v>20</v>
      </c>
      <c r="B2153" s="117">
        <v>44317</v>
      </c>
      <c r="C2153" s="97">
        <v>44346</v>
      </c>
      <c r="D2153" s="58" t="s">
        <v>48</v>
      </c>
      <c r="E2153" s="58" t="s">
        <v>80</v>
      </c>
      <c r="F2153" s="51" t="s">
        <v>87</v>
      </c>
      <c r="G2153" s="51">
        <v>26</v>
      </c>
      <c r="H2153" s="51" t="str">
        <f>VLOOKUP(F2153,'[1]Данные план (Задание 3)'!$I$5:$J$1297,2,FALSE)</f>
        <v>Ирландия</v>
      </c>
    </row>
    <row r="2154" spans="1:8" x14ac:dyDescent="0.3">
      <c r="A2154" s="99" t="s">
        <v>20</v>
      </c>
      <c r="B2154" s="117">
        <v>44317</v>
      </c>
      <c r="C2154" s="97">
        <v>44346</v>
      </c>
      <c r="D2154" s="58" t="s">
        <v>108</v>
      </c>
      <c r="E2154" s="58" t="s">
        <v>80</v>
      </c>
      <c r="F2154" s="51" t="s">
        <v>87</v>
      </c>
      <c r="G2154" s="51">
        <v>122</v>
      </c>
      <c r="H2154" s="51" t="str">
        <f>VLOOKUP(F2154,'[1]Данные план (Задание 3)'!$I$5:$J$1297,2,FALSE)</f>
        <v>Ирландия</v>
      </c>
    </row>
    <row r="2155" spans="1:8" x14ac:dyDescent="0.3">
      <c r="A2155" s="99" t="s">
        <v>20</v>
      </c>
      <c r="B2155" s="117">
        <v>44317</v>
      </c>
      <c r="C2155" s="97">
        <v>44346</v>
      </c>
      <c r="D2155" s="58" t="s">
        <v>108</v>
      </c>
      <c r="E2155" s="58" t="s">
        <v>70</v>
      </c>
      <c r="F2155" s="51" t="s">
        <v>60</v>
      </c>
      <c r="G2155" s="51">
        <v>63</v>
      </c>
      <c r="H2155" s="51" t="str">
        <f>VLOOKUP(F2155,'[1]Данные план (Задание 3)'!$I$5:$J$1297,2,FALSE)</f>
        <v>Армения</v>
      </c>
    </row>
    <row r="2156" spans="1:8" x14ac:dyDescent="0.3">
      <c r="A2156" s="99" t="s">
        <v>20</v>
      </c>
      <c r="B2156" s="117">
        <v>44317</v>
      </c>
      <c r="C2156" s="97">
        <v>44346</v>
      </c>
      <c r="D2156" s="58" t="s">
        <v>110</v>
      </c>
      <c r="E2156" s="58" t="s">
        <v>70</v>
      </c>
      <c r="F2156" s="51" t="s">
        <v>60</v>
      </c>
      <c r="G2156" s="51">
        <v>64</v>
      </c>
      <c r="H2156" s="51" t="str">
        <f>VLOOKUP(F2156,'[1]Данные план (Задание 3)'!$I$5:$J$1297,2,FALSE)</f>
        <v>Армения</v>
      </c>
    </row>
    <row r="2157" spans="1:8" x14ac:dyDescent="0.3">
      <c r="A2157" s="99" t="s">
        <v>20</v>
      </c>
      <c r="B2157" s="117">
        <v>44317</v>
      </c>
      <c r="C2157" s="97">
        <v>44346</v>
      </c>
      <c r="D2157" s="58" t="s">
        <v>108</v>
      </c>
      <c r="E2157" s="58" t="s">
        <v>49</v>
      </c>
      <c r="F2157" s="51" t="s">
        <v>50</v>
      </c>
      <c r="G2157" s="51">
        <v>198</v>
      </c>
      <c r="H2157" s="51" t="str">
        <f>VLOOKUP(F2157,'[1]Данные план (Задание 3)'!$I$5:$J$1297,2,FALSE)</f>
        <v>Россия</v>
      </c>
    </row>
    <row r="2158" spans="1:8" x14ac:dyDescent="0.3">
      <c r="A2158" s="99" t="s">
        <v>20</v>
      </c>
      <c r="B2158" s="117">
        <v>44317</v>
      </c>
      <c r="C2158" s="97">
        <v>44346</v>
      </c>
      <c r="D2158" s="58" t="s">
        <v>107</v>
      </c>
      <c r="E2158" s="58" t="s">
        <v>80</v>
      </c>
      <c r="F2158" s="51" t="s">
        <v>91</v>
      </c>
      <c r="G2158" s="51">
        <v>147</v>
      </c>
      <c r="H2158" s="51" t="str">
        <f>VLOOKUP(F2158,'[1]Данные план (Задание 3)'!$I$5:$J$1297,2,FALSE)</f>
        <v>США</v>
      </c>
    </row>
    <row r="2159" spans="1:8" x14ac:dyDescent="0.3">
      <c r="A2159" s="99" t="s">
        <v>20</v>
      </c>
      <c r="B2159" s="117">
        <v>44317</v>
      </c>
      <c r="C2159" s="97">
        <v>44346</v>
      </c>
      <c r="D2159" s="58" t="s">
        <v>108</v>
      </c>
      <c r="E2159" s="58" t="s">
        <v>70</v>
      </c>
      <c r="F2159" s="51" t="s">
        <v>58</v>
      </c>
      <c r="G2159" s="51">
        <v>40</v>
      </c>
      <c r="H2159" s="51" t="str">
        <f>VLOOKUP(F2159,'[1]Данные план (Задание 3)'!$I$5:$J$1297,2,FALSE)</f>
        <v>Армения</v>
      </c>
    </row>
    <row r="2160" spans="1:8" x14ac:dyDescent="0.3">
      <c r="A2160" s="99" t="s">
        <v>20</v>
      </c>
      <c r="B2160" s="117">
        <v>44317</v>
      </c>
      <c r="C2160" s="97">
        <v>44346</v>
      </c>
      <c r="D2160" s="58" t="s">
        <v>48</v>
      </c>
      <c r="E2160" s="58" t="s">
        <v>70</v>
      </c>
      <c r="F2160" s="51" t="s">
        <v>52</v>
      </c>
      <c r="G2160" s="51">
        <v>159</v>
      </c>
      <c r="H2160" s="51" t="str">
        <f>VLOOKUP(F2160,'[1]Данные план (Задание 3)'!$I$5:$J$1297,2,FALSE)</f>
        <v>Армения</v>
      </c>
    </row>
    <row r="2161" spans="1:8" x14ac:dyDescent="0.3">
      <c r="A2161" s="99" t="s">
        <v>20</v>
      </c>
      <c r="B2161" s="117">
        <v>44317</v>
      </c>
      <c r="C2161" s="97">
        <v>44346</v>
      </c>
      <c r="D2161" s="58" t="s">
        <v>108</v>
      </c>
      <c r="E2161" s="58" t="s">
        <v>49</v>
      </c>
      <c r="F2161" s="51" t="s">
        <v>153</v>
      </c>
      <c r="G2161" s="51">
        <v>35</v>
      </c>
      <c r="H2161" s="51" t="str">
        <f>VLOOKUP(F2161,'[1]Данные план (Задание 3)'!$I$5:$J$1297,2,FALSE)</f>
        <v>Швеция</v>
      </c>
    </row>
    <row r="2162" spans="1:8" x14ac:dyDescent="0.3">
      <c r="A2162" s="99" t="s">
        <v>20</v>
      </c>
      <c r="B2162" s="117">
        <v>44317</v>
      </c>
      <c r="C2162" s="97">
        <v>44346</v>
      </c>
      <c r="D2162" s="58" t="s">
        <v>108</v>
      </c>
      <c r="E2162" s="58" t="s">
        <v>95</v>
      </c>
      <c r="F2162" s="51" t="s">
        <v>97</v>
      </c>
      <c r="G2162" s="51">
        <v>118</v>
      </c>
      <c r="H2162" s="51" t="str">
        <f>VLOOKUP(F2162,'[1]Данные план (Задание 3)'!$I$5:$J$1297,2,FALSE)</f>
        <v>Голландия</v>
      </c>
    </row>
    <row r="2163" spans="1:8" x14ac:dyDescent="0.3">
      <c r="A2163" s="99" t="s">
        <v>20</v>
      </c>
      <c r="B2163" s="117">
        <v>44317</v>
      </c>
      <c r="C2163" s="97">
        <v>44347</v>
      </c>
      <c r="D2163" s="58" t="s">
        <v>108</v>
      </c>
      <c r="E2163" s="58" t="s">
        <v>80</v>
      </c>
      <c r="F2163" s="51" t="s">
        <v>81</v>
      </c>
      <c r="G2163" s="51">
        <v>134</v>
      </c>
      <c r="H2163" s="51" t="str">
        <f>VLOOKUP(F2163,'[1]Данные план (Задание 3)'!$I$5:$J$1297,2,FALSE)</f>
        <v>Шотландия</v>
      </c>
    </row>
    <row r="2164" spans="1:8" x14ac:dyDescent="0.3">
      <c r="A2164" s="99" t="s">
        <v>20</v>
      </c>
      <c r="B2164" s="117">
        <v>44317</v>
      </c>
      <c r="C2164" s="97">
        <v>44347</v>
      </c>
      <c r="D2164" s="58" t="s">
        <v>107</v>
      </c>
      <c r="E2164" s="58" t="s">
        <v>80</v>
      </c>
      <c r="F2164" s="51" t="s">
        <v>92</v>
      </c>
      <c r="G2164" s="51">
        <v>108</v>
      </c>
      <c r="H2164" s="51" t="str">
        <f>VLOOKUP(F2164,'[1]Данные план (Задание 3)'!$I$5:$J$1297,2,FALSE)</f>
        <v>США</v>
      </c>
    </row>
    <row r="2165" spans="1:8" x14ac:dyDescent="0.3">
      <c r="A2165" s="99" t="s">
        <v>20</v>
      </c>
      <c r="B2165" s="117">
        <v>44317</v>
      </c>
      <c r="C2165" s="97">
        <v>44347</v>
      </c>
      <c r="D2165" s="58" t="s">
        <v>48</v>
      </c>
      <c r="E2165" s="58" t="s">
        <v>70</v>
      </c>
      <c r="F2165" s="51" t="s">
        <v>56</v>
      </c>
      <c r="G2165" s="51">
        <v>70</v>
      </c>
      <c r="H2165" s="51" t="str">
        <f>VLOOKUP(F2165,'[1]Данные план (Задание 3)'!$I$5:$J$1297,2,FALSE)</f>
        <v>Армения</v>
      </c>
    </row>
    <row r="2166" spans="1:8" x14ac:dyDescent="0.3">
      <c r="A2166" s="99" t="s">
        <v>20</v>
      </c>
      <c r="B2166" s="117">
        <v>44317</v>
      </c>
      <c r="C2166" s="97">
        <v>44347</v>
      </c>
      <c r="D2166" s="58" t="s">
        <v>110</v>
      </c>
      <c r="E2166" s="58" t="s">
        <v>95</v>
      </c>
      <c r="F2166" s="51" t="s">
        <v>96</v>
      </c>
      <c r="G2166" s="51">
        <v>178</v>
      </c>
      <c r="H2166" s="51" t="str">
        <f>VLOOKUP(F2166,'[1]Данные план (Задание 3)'!$I$5:$J$1297,2,FALSE)</f>
        <v>Голландия</v>
      </c>
    </row>
    <row r="2167" spans="1:8" x14ac:dyDescent="0.3">
      <c r="A2167" s="99" t="s">
        <v>20</v>
      </c>
      <c r="B2167" s="117">
        <v>44317</v>
      </c>
      <c r="C2167" s="97">
        <v>44347</v>
      </c>
      <c r="D2167" s="58" t="s">
        <v>110</v>
      </c>
      <c r="E2167" s="58" t="s">
        <v>80</v>
      </c>
      <c r="F2167" s="51" t="s">
        <v>91</v>
      </c>
      <c r="G2167" s="51">
        <v>145</v>
      </c>
      <c r="H2167" s="51" t="str">
        <f>VLOOKUP(F2167,'[1]Данные план (Задание 3)'!$I$5:$J$1297,2,FALSE)</f>
        <v>США</v>
      </c>
    </row>
    <row r="2168" spans="1:8" x14ac:dyDescent="0.3">
      <c r="A2168" s="99" t="s">
        <v>20</v>
      </c>
      <c r="B2168" s="117">
        <v>44317</v>
      </c>
      <c r="C2168" s="97">
        <v>44347</v>
      </c>
      <c r="D2168" s="58" t="s">
        <v>108</v>
      </c>
      <c r="E2168" s="58" t="s">
        <v>49</v>
      </c>
      <c r="F2168" s="51" t="s">
        <v>57</v>
      </c>
      <c r="G2168" s="51">
        <v>93</v>
      </c>
      <c r="H2168" s="51" t="str">
        <f>VLOOKUP(F2168,'[1]Данные план (Задание 3)'!$I$5:$J$1297,2,FALSE)</f>
        <v>Россия</v>
      </c>
    </row>
    <row r="2169" spans="1:8" x14ac:dyDescent="0.3">
      <c r="A2169" s="99" t="s">
        <v>20</v>
      </c>
      <c r="B2169" s="117">
        <v>44317</v>
      </c>
      <c r="C2169" s="97">
        <v>44347</v>
      </c>
      <c r="D2169" s="58" t="s">
        <v>110</v>
      </c>
      <c r="E2169" s="58" t="s">
        <v>70</v>
      </c>
      <c r="F2169" s="51" t="s">
        <v>60</v>
      </c>
      <c r="G2169" s="51">
        <v>166</v>
      </c>
      <c r="H2169" s="51" t="str">
        <f>VLOOKUP(F2169,'[1]Данные план (Задание 3)'!$I$5:$J$1297,2,FALSE)</f>
        <v>Армения</v>
      </c>
    </row>
    <row r="2170" spans="1:8" x14ac:dyDescent="0.3">
      <c r="A2170" s="99" t="s">
        <v>20</v>
      </c>
      <c r="B2170" s="117">
        <v>44317</v>
      </c>
      <c r="C2170" s="97">
        <v>44347</v>
      </c>
      <c r="D2170" s="58" t="s">
        <v>108</v>
      </c>
      <c r="E2170" s="58" t="s">
        <v>80</v>
      </c>
      <c r="F2170" s="51" t="s">
        <v>91</v>
      </c>
      <c r="G2170" s="51">
        <v>70</v>
      </c>
      <c r="H2170" s="51" t="str">
        <f>VLOOKUP(F2170,'[1]Данные план (Задание 3)'!$I$5:$J$1297,2,FALSE)</f>
        <v>США</v>
      </c>
    </row>
    <row r="2171" spans="1:8" x14ac:dyDescent="0.3">
      <c r="A2171" s="99" t="s">
        <v>20</v>
      </c>
      <c r="B2171" s="117">
        <v>44317</v>
      </c>
      <c r="C2171" s="97">
        <v>44347</v>
      </c>
      <c r="D2171" s="58" t="s">
        <v>108</v>
      </c>
      <c r="E2171" s="58" t="s">
        <v>80</v>
      </c>
      <c r="F2171" s="51" t="s">
        <v>84</v>
      </c>
      <c r="G2171" s="51">
        <v>122</v>
      </c>
      <c r="H2171" s="51" t="str">
        <f>VLOOKUP(F2171,'[1]Данные план (Задание 3)'!$I$5:$J$1297,2,FALSE)</f>
        <v>Шотландия</v>
      </c>
    </row>
    <row r="2172" spans="1:8" x14ac:dyDescent="0.3">
      <c r="A2172" s="99" t="s">
        <v>20</v>
      </c>
      <c r="B2172" s="117">
        <v>44317</v>
      </c>
      <c r="C2172" s="97">
        <v>44347</v>
      </c>
      <c r="D2172" s="58" t="s">
        <v>108</v>
      </c>
      <c r="E2172" s="58" t="s">
        <v>70</v>
      </c>
      <c r="F2172" s="51" t="s">
        <v>71</v>
      </c>
      <c r="G2172" s="51">
        <v>56</v>
      </c>
      <c r="H2172" s="51" t="str">
        <f>VLOOKUP(F2172,'[1]Данные план (Задание 3)'!$I$5:$J$1297,2,FALSE)</f>
        <v>Франция</v>
      </c>
    </row>
    <row r="2173" spans="1:8" x14ac:dyDescent="0.3">
      <c r="A2173" s="99" t="s">
        <v>20</v>
      </c>
      <c r="B2173" s="117">
        <v>44317</v>
      </c>
      <c r="C2173" s="97">
        <v>44347</v>
      </c>
      <c r="D2173" s="58" t="s">
        <v>108</v>
      </c>
      <c r="E2173" s="58" t="s">
        <v>70</v>
      </c>
      <c r="F2173" s="51" t="s">
        <v>75</v>
      </c>
      <c r="G2173" s="51">
        <v>194</v>
      </c>
      <c r="H2173" s="51" t="str">
        <f>VLOOKUP(F2173,'[1]Данные план (Задание 3)'!$I$5:$J$1297,2,FALSE)</f>
        <v>Франция</v>
      </c>
    </row>
    <row r="2174" spans="1:8" x14ac:dyDescent="0.3">
      <c r="A2174" s="99" t="s">
        <v>20</v>
      </c>
      <c r="B2174" s="117">
        <v>44317</v>
      </c>
      <c r="C2174" s="97">
        <v>44347</v>
      </c>
      <c r="D2174" s="58" t="s">
        <v>110</v>
      </c>
      <c r="E2174" s="58" t="s">
        <v>49</v>
      </c>
      <c r="F2174" s="51" t="s">
        <v>153</v>
      </c>
      <c r="G2174" s="51">
        <v>198</v>
      </c>
      <c r="H2174" s="51" t="str">
        <f>VLOOKUP(F2174,'[1]Данные план (Задание 3)'!$I$5:$J$1297,2,FALSE)</f>
        <v>Швеция</v>
      </c>
    </row>
    <row r="2175" spans="1:8" x14ac:dyDescent="0.3">
      <c r="A2175" s="99" t="s">
        <v>20</v>
      </c>
      <c r="B2175" s="117">
        <v>44317</v>
      </c>
      <c r="C2175" s="97">
        <v>44347</v>
      </c>
      <c r="D2175" s="56" t="s">
        <v>108</v>
      </c>
      <c r="E2175" s="56" t="s">
        <v>80</v>
      </c>
      <c r="F2175" s="57" t="s">
        <v>81</v>
      </c>
      <c r="G2175" s="51">
        <v>189</v>
      </c>
      <c r="H2175" s="57" t="str">
        <f>VLOOKUP(F2175,'[1]Данные план (Задание 3)'!$I$5:$J$1297,2,FALSE)</f>
        <v>Шотландия</v>
      </c>
    </row>
    <row r="2176" spans="1:8" x14ac:dyDescent="0.3">
      <c r="A2176" s="99" t="s">
        <v>20</v>
      </c>
      <c r="B2176" s="117">
        <v>44317</v>
      </c>
      <c r="C2176" s="97">
        <v>44347</v>
      </c>
      <c r="D2176" s="58" t="s">
        <v>110</v>
      </c>
      <c r="E2176" s="58" t="s">
        <v>70</v>
      </c>
      <c r="F2176" s="51" t="s">
        <v>79</v>
      </c>
      <c r="G2176" s="51">
        <v>94</v>
      </c>
      <c r="H2176" s="51" t="str">
        <f>VLOOKUP(F2176,'[1]Данные план (Задание 3)'!$I$5:$J$1297,2,FALSE)</f>
        <v>Россия</v>
      </c>
    </row>
    <row r="2177" spans="1:8" x14ac:dyDescent="0.3">
      <c r="A2177" s="99" t="s">
        <v>20</v>
      </c>
      <c r="B2177" s="117">
        <v>44317</v>
      </c>
      <c r="C2177" s="97">
        <v>44347</v>
      </c>
      <c r="D2177" s="58" t="s">
        <v>110</v>
      </c>
      <c r="E2177" s="58" t="s">
        <v>95</v>
      </c>
      <c r="F2177" s="51" t="s">
        <v>103</v>
      </c>
      <c r="G2177" s="51">
        <v>38</v>
      </c>
      <c r="H2177" s="51" t="str">
        <f>VLOOKUP(F2177,'[1]Данные план (Задание 3)'!$I$5:$J$1297,2,FALSE)</f>
        <v>Италия</v>
      </c>
    </row>
    <row r="2178" spans="1:8" x14ac:dyDescent="0.3">
      <c r="A2178" s="99" t="s">
        <v>20</v>
      </c>
      <c r="B2178" s="117">
        <v>44317</v>
      </c>
      <c r="C2178" s="97">
        <v>44347</v>
      </c>
      <c r="D2178" s="58" t="s">
        <v>110</v>
      </c>
      <c r="E2178" s="58" t="s">
        <v>70</v>
      </c>
      <c r="F2178" s="51" t="s">
        <v>62</v>
      </c>
      <c r="G2178" s="51">
        <v>152</v>
      </c>
      <c r="H2178" s="51" t="str">
        <f>VLOOKUP(F2178,'[1]Данные план (Задание 3)'!$I$5:$J$1297,2,FALSE)</f>
        <v>Армения</v>
      </c>
    </row>
    <row r="2179" spans="1:8" x14ac:dyDescent="0.3">
      <c r="A2179" s="99" t="s">
        <v>20</v>
      </c>
      <c r="B2179" s="117">
        <v>44317</v>
      </c>
      <c r="C2179" s="97">
        <v>44347</v>
      </c>
      <c r="D2179" s="58" t="s">
        <v>110</v>
      </c>
      <c r="E2179" s="58" t="s">
        <v>70</v>
      </c>
      <c r="F2179" s="51" t="s">
        <v>74</v>
      </c>
      <c r="G2179" s="51">
        <v>108</v>
      </c>
      <c r="H2179" s="51" t="str">
        <f>VLOOKUP(F2179,'[1]Данные план (Задание 3)'!$I$5:$J$1297,2,FALSE)</f>
        <v>Франция</v>
      </c>
    </row>
    <row r="2180" spans="1:8" x14ac:dyDescent="0.3">
      <c r="A2180" s="99" t="s">
        <v>20</v>
      </c>
      <c r="B2180" s="117">
        <v>44317</v>
      </c>
      <c r="C2180" s="97">
        <v>44347</v>
      </c>
      <c r="D2180" s="58" t="s">
        <v>107</v>
      </c>
      <c r="E2180" s="58" t="s">
        <v>70</v>
      </c>
      <c r="F2180" s="51" t="s">
        <v>54</v>
      </c>
      <c r="G2180" s="51">
        <v>167</v>
      </c>
      <c r="H2180" s="51" t="str">
        <f>VLOOKUP(F2180,'[1]Данные план (Задание 3)'!$I$5:$J$1297,2,FALSE)</f>
        <v>Армения</v>
      </c>
    </row>
    <row r="2181" spans="1:8" x14ac:dyDescent="0.3">
      <c r="A2181" s="99" t="s">
        <v>20</v>
      </c>
      <c r="B2181" s="117">
        <v>44317</v>
      </c>
      <c r="C2181" s="97">
        <v>44347</v>
      </c>
      <c r="D2181" s="58" t="s">
        <v>48</v>
      </c>
      <c r="E2181" s="58" t="s">
        <v>95</v>
      </c>
      <c r="F2181" s="51" t="s">
        <v>100</v>
      </c>
      <c r="G2181" s="51">
        <v>63</v>
      </c>
      <c r="H2181" s="51" t="str">
        <f>VLOOKUP(F2181,'[1]Данные план (Задание 3)'!$I$5:$J$1297,2,FALSE)</f>
        <v>Голландия</v>
      </c>
    </row>
    <row r="2182" spans="1:8" x14ac:dyDescent="0.3">
      <c r="A2182" s="99" t="s">
        <v>20</v>
      </c>
      <c r="B2182" s="117">
        <v>44317</v>
      </c>
      <c r="C2182" s="97">
        <v>44347</v>
      </c>
      <c r="D2182" s="58" t="s">
        <v>108</v>
      </c>
      <c r="E2182" s="58" t="s">
        <v>80</v>
      </c>
      <c r="F2182" s="51" t="s">
        <v>92</v>
      </c>
      <c r="G2182" s="51">
        <v>150</v>
      </c>
      <c r="H2182" s="51" t="str">
        <f>VLOOKUP(F2182,'[1]Данные план (Задание 3)'!$I$5:$J$1297,2,FALSE)</f>
        <v>США</v>
      </c>
    </row>
    <row r="2183" spans="1:8" x14ac:dyDescent="0.3">
      <c r="A2183" s="99" t="s">
        <v>21</v>
      </c>
      <c r="B2183" s="117">
        <v>44348</v>
      </c>
      <c r="C2183" s="97">
        <v>44348</v>
      </c>
      <c r="D2183" s="58" t="s">
        <v>110</v>
      </c>
      <c r="E2183" s="58" t="s">
        <v>95</v>
      </c>
      <c r="F2183" s="51" t="s">
        <v>99</v>
      </c>
      <c r="G2183" s="51">
        <v>115</v>
      </c>
      <c r="H2183" s="51" t="str">
        <f>VLOOKUP(F2183,'[1]Данные план (Задание 3)'!$I$5:$J$1297,2,FALSE)</f>
        <v>Голландия</v>
      </c>
    </row>
    <row r="2184" spans="1:8" x14ac:dyDescent="0.3">
      <c r="A2184" s="99" t="s">
        <v>21</v>
      </c>
      <c r="B2184" s="117">
        <v>44348</v>
      </c>
      <c r="C2184" s="97">
        <v>44348</v>
      </c>
      <c r="D2184" s="58" t="s">
        <v>107</v>
      </c>
      <c r="E2184" s="58" t="s">
        <v>70</v>
      </c>
      <c r="F2184" s="51" t="s">
        <v>56</v>
      </c>
      <c r="G2184" s="51">
        <v>123</v>
      </c>
      <c r="H2184" s="51" t="str">
        <f>VLOOKUP(F2184,'[1]Данные план (Задание 3)'!$I$5:$J$1297,2,FALSE)</f>
        <v>Армения</v>
      </c>
    </row>
    <row r="2185" spans="1:8" x14ac:dyDescent="0.3">
      <c r="A2185" s="99" t="s">
        <v>21</v>
      </c>
      <c r="B2185" s="117">
        <v>44348</v>
      </c>
      <c r="C2185" s="97">
        <v>44348</v>
      </c>
      <c r="D2185" s="58" t="s">
        <v>107</v>
      </c>
      <c r="E2185" s="58" t="s">
        <v>80</v>
      </c>
      <c r="F2185" s="51" t="s">
        <v>88</v>
      </c>
      <c r="G2185" s="51">
        <v>63</v>
      </c>
      <c r="H2185" s="51" t="str">
        <f>VLOOKUP(F2185,'[1]Данные план (Задание 3)'!$I$5:$J$1297,2,FALSE)</f>
        <v>Ирландия</v>
      </c>
    </row>
    <row r="2186" spans="1:8" x14ac:dyDescent="0.3">
      <c r="A2186" s="99" t="s">
        <v>21</v>
      </c>
      <c r="B2186" s="117">
        <v>44348</v>
      </c>
      <c r="C2186" s="97">
        <v>44348</v>
      </c>
      <c r="D2186" s="58" t="s">
        <v>107</v>
      </c>
      <c r="E2186" s="58" t="s">
        <v>80</v>
      </c>
      <c r="F2186" s="51" t="s">
        <v>93</v>
      </c>
      <c r="G2186" s="51">
        <v>73</v>
      </c>
      <c r="H2186" s="51" t="str">
        <f>VLOOKUP(F2186,'[1]Данные план (Задание 3)'!$I$5:$J$1297,2,FALSE)</f>
        <v>США</v>
      </c>
    </row>
    <row r="2187" spans="1:8" x14ac:dyDescent="0.3">
      <c r="A2187" s="99" t="s">
        <v>21</v>
      </c>
      <c r="B2187" s="117">
        <v>44348</v>
      </c>
      <c r="C2187" s="97">
        <v>44348</v>
      </c>
      <c r="D2187" s="58" t="s">
        <v>48</v>
      </c>
      <c r="E2187" s="58" t="s">
        <v>70</v>
      </c>
      <c r="F2187" s="51" t="s">
        <v>73</v>
      </c>
      <c r="G2187" s="51">
        <v>62</v>
      </c>
      <c r="H2187" s="51" t="str">
        <f>VLOOKUP(F2187,'[1]Данные план (Задание 3)'!$I$5:$J$1297,2,FALSE)</f>
        <v>Франция</v>
      </c>
    </row>
    <row r="2188" spans="1:8" x14ac:dyDescent="0.3">
      <c r="A2188" s="99" t="s">
        <v>21</v>
      </c>
      <c r="B2188" s="117">
        <v>44348</v>
      </c>
      <c r="C2188" s="97">
        <v>44348</v>
      </c>
      <c r="D2188" s="58" t="s">
        <v>108</v>
      </c>
      <c r="E2188" s="58" t="s">
        <v>70</v>
      </c>
      <c r="F2188" s="51" t="s">
        <v>60</v>
      </c>
      <c r="G2188" s="51">
        <v>22</v>
      </c>
      <c r="H2188" s="51" t="str">
        <f>VLOOKUP(F2188,'[1]Данные план (Задание 3)'!$I$5:$J$1297,2,FALSE)</f>
        <v>Армения</v>
      </c>
    </row>
    <row r="2189" spans="1:8" x14ac:dyDescent="0.3">
      <c r="A2189" s="99" t="s">
        <v>21</v>
      </c>
      <c r="B2189" s="117">
        <v>44348</v>
      </c>
      <c r="C2189" s="97">
        <v>44348</v>
      </c>
      <c r="D2189" s="58" t="s">
        <v>107</v>
      </c>
      <c r="E2189" s="58" t="s">
        <v>80</v>
      </c>
      <c r="F2189" s="51" t="s">
        <v>87</v>
      </c>
      <c r="G2189" s="51">
        <v>47</v>
      </c>
      <c r="H2189" s="51" t="str">
        <f>VLOOKUP(F2189,'[1]Данные план (Задание 3)'!$I$5:$J$1297,2,FALSE)</f>
        <v>Ирландия</v>
      </c>
    </row>
    <row r="2190" spans="1:8" x14ac:dyDescent="0.3">
      <c r="A2190" s="99" t="s">
        <v>21</v>
      </c>
      <c r="B2190" s="117">
        <v>44348</v>
      </c>
      <c r="C2190" s="97">
        <v>44348</v>
      </c>
      <c r="D2190" s="58" t="s">
        <v>110</v>
      </c>
      <c r="E2190" s="58" t="s">
        <v>95</v>
      </c>
      <c r="F2190" s="51" t="s">
        <v>104</v>
      </c>
      <c r="G2190" s="51">
        <v>117</v>
      </c>
      <c r="H2190" s="51" t="str">
        <f>VLOOKUP(F2190,'[1]Данные план (Задание 3)'!$I$5:$J$1297,2,FALSE)</f>
        <v>Италия</v>
      </c>
    </row>
    <row r="2191" spans="1:8" x14ac:dyDescent="0.3">
      <c r="A2191" s="99" t="s">
        <v>21</v>
      </c>
      <c r="B2191" s="117">
        <v>44348</v>
      </c>
      <c r="C2191" s="97">
        <v>44348</v>
      </c>
      <c r="D2191" s="58" t="s">
        <v>110</v>
      </c>
      <c r="E2191" s="58" t="s">
        <v>49</v>
      </c>
      <c r="F2191" s="51" t="s">
        <v>68</v>
      </c>
      <c r="G2191" s="51">
        <v>103</v>
      </c>
      <c r="H2191" s="51" t="str">
        <f>VLOOKUP(F2191,'[1]Данные план (Задание 3)'!$I$5:$J$1297,2,FALSE)</f>
        <v>Украина</v>
      </c>
    </row>
    <row r="2192" spans="1:8" x14ac:dyDescent="0.3">
      <c r="A2192" s="99" t="s">
        <v>21</v>
      </c>
      <c r="B2192" s="117">
        <v>44348</v>
      </c>
      <c r="C2192" s="97">
        <v>44349</v>
      </c>
      <c r="D2192" s="58" t="s">
        <v>48</v>
      </c>
      <c r="E2192" s="58" t="s">
        <v>70</v>
      </c>
      <c r="F2192" s="51" t="s">
        <v>52</v>
      </c>
      <c r="G2192" s="51">
        <v>104</v>
      </c>
      <c r="H2192" s="51" t="str">
        <f>VLOOKUP(F2192,'[1]Данные план (Задание 3)'!$I$5:$J$1297,2,FALSE)</f>
        <v>Армения</v>
      </c>
    </row>
    <row r="2193" spans="1:8" x14ac:dyDescent="0.3">
      <c r="A2193" s="99" t="s">
        <v>21</v>
      </c>
      <c r="B2193" s="117">
        <v>44348</v>
      </c>
      <c r="C2193" s="97">
        <v>44349</v>
      </c>
      <c r="D2193" s="58" t="s">
        <v>108</v>
      </c>
      <c r="E2193" s="58" t="s">
        <v>49</v>
      </c>
      <c r="F2193" s="51" t="s">
        <v>64</v>
      </c>
      <c r="G2193" s="51">
        <v>114</v>
      </c>
      <c r="H2193" s="51" t="str">
        <f>VLOOKUP(F2193,'[1]Данные план (Задание 3)'!$I$5:$J$1297,2,FALSE)</f>
        <v>Украина</v>
      </c>
    </row>
    <row r="2194" spans="1:8" x14ac:dyDescent="0.3">
      <c r="A2194" s="99" t="s">
        <v>21</v>
      </c>
      <c r="B2194" s="117">
        <v>44348</v>
      </c>
      <c r="C2194" s="97">
        <v>44349</v>
      </c>
      <c r="D2194" s="58" t="s">
        <v>108</v>
      </c>
      <c r="E2194" s="58" t="s">
        <v>70</v>
      </c>
      <c r="F2194" s="51" t="s">
        <v>78</v>
      </c>
      <c r="G2194" s="51">
        <v>65</v>
      </c>
      <c r="H2194" s="51" t="str">
        <f>VLOOKUP(F2194,'[1]Данные план (Задание 3)'!$I$5:$J$1297,2,FALSE)</f>
        <v>Россия</v>
      </c>
    </row>
    <row r="2195" spans="1:8" x14ac:dyDescent="0.3">
      <c r="A2195" s="99" t="s">
        <v>21</v>
      </c>
      <c r="B2195" s="117">
        <v>44348</v>
      </c>
      <c r="C2195" s="97">
        <v>44349</v>
      </c>
      <c r="D2195" s="58" t="s">
        <v>48</v>
      </c>
      <c r="E2195" s="58" t="s">
        <v>95</v>
      </c>
      <c r="F2195" s="51" t="s">
        <v>98</v>
      </c>
      <c r="G2195" s="51">
        <v>27</v>
      </c>
      <c r="H2195" s="51" t="str">
        <f>VLOOKUP(F2195,'[1]Данные план (Задание 3)'!$I$5:$J$1297,2,FALSE)</f>
        <v>Голландия</v>
      </c>
    </row>
    <row r="2196" spans="1:8" x14ac:dyDescent="0.3">
      <c r="A2196" s="99" t="s">
        <v>21</v>
      </c>
      <c r="B2196" s="117">
        <v>44348</v>
      </c>
      <c r="C2196" s="97">
        <v>44349</v>
      </c>
      <c r="D2196" s="58" t="s">
        <v>108</v>
      </c>
      <c r="E2196" s="58" t="s">
        <v>70</v>
      </c>
      <c r="F2196" s="51" t="s">
        <v>71</v>
      </c>
      <c r="G2196" s="51">
        <v>111</v>
      </c>
      <c r="H2196" s="51" t="str">
        <f>VLOOKUP(F2196,'[1]Данные план (Задание 3)'!$I$5:$J$1297,2,FALSE)</f>
        <v>Франция</v>
      </c>
    </row>
    <row r="2197" spans="1:8" x14ac:dyDescent="0.3">
      <c r="A2197" s="99" t="s">
        <v>21</v>
      </c>
      <c r="B2197" s="117">
        <v>44348</v>
      </c>
      <c r="C2197" s="97">
        <v>44349</v>
      </c>
      <c r="D2197" s="58" t="s">
        <v>107</v>
      </c>
      <c r="E2197" s="58" t="s">
        <v>95</v>
      </c>
      <c r="F2197" s="51" t="s">
        <v>106</v>
      </c>
      <c r="G2197" s="51">
        <v>138</v>
      </c>
      <c r="H2197" s="51" t="str">
        <f>VLOOKUP(F2197,'[1]Данные план (Задание 3)'!$I$5:$J$1297,2,FALSE)</f>
        <v>Италия</v>
      </c>
    </row>
    <row r="2198" spans="1:8" x14ac:dyDescent="0.3">
      <c r="A2198" s="99" t="s">
        <v>21</v>
      </c>
      <c r="B2198" s="117">
        <v>44348</v>
      </c>
      <c r="C2198" s="97">
        <v>44349</v>
      </c>
      <c r="D2198" s="58" t="s">
        <v>108</v>
      </c>
      <c r="E2198" s="58" t="s">
        <v>70</v>
      </c>
      <c r="F2198" s="51" t="s">
        <v>72</v>
      </c>
      <c r="G2198" s="51">
        <v>50</v>
      </c>
      <c r="H2198" s="51" t="str">
        <f>VLOOKUP(F2198,'[1]Данные план (Задание 3)'!$I$5:$J$1297,2,FALSE)</f>
        <v>Франция</v>
      </c>
    </row>
    <row r="2199" spans="1:8" x14ac:dyDescent="0.3">
      <c r="A2199" s="99" t="s">
        <v>21</v>
      </c>
      <c r="B2199" s="117">
        <v>44348</v>
      </c>
      <c r="C2199" s="97">
        <v>44349</v>
      </c>
      <c r="D2199" s="58" t="s">
        <v>108</v>
      </c>
      <c r="E2199" s="58" t="s">
        <v>49</v>
      </c>
      <c r="F2199" s="51" t="s">
        <v>66</v>
      </c>
      <c r="G2199" s="51">
        <v>112</v>
      </c>
      <c r="H2199" s="51" t="str">
        <f>VLOOKUP(F2199,'[1]Данные план (Задание 3)'!$I$5:$J$1297,2,FALSE)</f>
        <v>Украина</v>
      </c>
    </row>
    <row r="2200" spans="1:8" x14ac:dyDescent="0.3">
      <c r="A2200" s="99" t="s">
        <v>21</v>
      </c>
      <c r="B2200" s="117">
        <v>44348</v>
      </c>
      <c r="C2200" s="97">
        <v>44349</v>
      </c>
      <c r="D2200" s="58" t="s">
        <v>107</v>
      </c>
      <c r="E2200" s="58" t="s">
        <v>80</v>
      </c>
      <c r="F2200" s="51" t="s">
        <v>92</v>
      </c>
      <c r="G2200" s="51">
        <v>122</v>
      </c>
      <c r="H2200" s="51" t="str">
        <f>VLOOKUP(F2200,'[1]Данные план (Задание 3)'!$I$5:$J$1297,2,FALSE)</f>
        <v>США</v>
      </c>
    </row>
    <row r="2201" spans="1:8" x14ac:dyDescent="0.3">
      <c r="A2201" s="99" t="s">
        <v>21</v>
      </c>
      <c r="B2201" s="117">
        <v>44348</v>
      </c>
      <c r="C2201" s="97">
        <v>44349</v>
      </c>
      <c r="D2201" s="58" t="s">
        <v>48</v>
      </c>
      <c r="E2201" s="58" t="s">
        <v>70</v>
      </c>
      <c r="F2201" s="51" t="s">
        <v>74</v>
      </c>
      <c r="G2201" s="51">
        <v>155</v>
      </c>
      <c r="H2201" s="51" t="str">
        <f>VLOOKUP(F2201,'[1]Данные план (Задание 3)'!$I$5:$J$1297,2,FALSE)</f>
        <v>Франция</v>
      </c>
    </row>
    <row r="2202" spans="1:8" x14ac:dyDescent="0.3">
      <c r="A2202" s="99" t="s">
        <v>21</v>
      </c>
      <c r="B2202" s="117">
        <v>44348</v>
      </c>
      <c r="C2202" s="97">
        <v>44349</v>
      </c>
      <c r="D2202" s="58" t="s">
        <v>48</v>
      </c>
      <c r="E2202" s="58" t="s">
        <v>95</v>
      </c>
      <c r="F2202" s="51" t="s">
        <v>100</v>
      </c>
      <c r="G2202" s="51">
        <v>18</v>
      </c>
      <c r="H2202" s="51" t="str">
        <f>VLOOKUP(F2202,'[1]Данные план (Задание 3)'!$I$5:$J$1297,2,FALSE)</f>
        <v>Голландия</v>
      </c>
    </row>
    <row r="2203" spans="1:8" x14ac:dyDescent="0.3">
      <c r="A2203" s="99" t="s">
        <v>21</v>
      </c>
      <c r="B2203" s="117">
        <v>44348</v>
      </c>
      <c r="C2203" s="97">
        <v>44350</v>
      </c>
      <c r="D2203" s="58" t="s">
        <v>110</v>
      </c>
      <c r="E2203" s="58" t="s">
        <v>49</v>
      </c>
      <c r="F2203" s="51" t="s">
        <v>59</v>
      </c>
      <c r="G2203" s="51">
        <v>143</v>
      </c>
      <c r="H2203" s="51" t="str">
        <f>VLOOKUP(F2203,'[1]Данные план (Задание 3)'!$I$5:$J$1297,2,FALSE)</f>
        <v>Россия</v>
      </c>
    </row>
    <row r="2204" spans="1:8" x14ac:dyDescent="0.3">
      <c r="A2204" s="99" t="s">
        <v>21</v>
      </c>
      <c r="B2204" s="117">
        <v>44348</v>
      </c>
      <c r="C2204" s="97">
        <v>44350</v>
      </c>
      <c r="D2204" s="58" t="s">
        <v>110</v>
      </c>
      <c r="E2204" s="58" t="s">
        <v>80</v>
      </c>
      <c r="F2204" s="51" t="s">
        <v>94</v>
      </c>
      <c r="G2204" s="51">
        <v>27</v>
      </c>
      <c r="H2204" s="51" t="str">
        <f>VLOOKUP(F2204,'[1]Данные план (Задание 3)'!$I$5:$J$1297,2,FALSE)</f>
        <v>США</v>
      </c>
    </row>
    <row r="2205" spans="1:8" x14ac:dyDescent="0.3">
      <c r="A2205" s="99" t="s">
        <v>21</v>
      </c>
      <c r="B2205" s="117">
        <v>44348</v>
      </c>
      <c r="C2205" s="97">
        <v>44350</v>
      </c>
      <c r="D2205" s="58" t="s">
        <v>48</v>
      </c>
      <c r="E2205" s="58" t="s">
        <v>95</v>
      </c>
      <c r="F2205" s="51" t="s">
        <v>106</v>
      </c>
      <c r="G2205" s="51">
        <v>39</v>
      </c>
      <c r="H2205" s="51" t="str">
        <f>VLOOKUP(F2205,'[1]Данные план (Задание 3)'!$I$5:$J$1297,2,FALSE)</f>
        <v>Италия</v>
      </c>
    </row>
    <row r="2206" spans="1:8" x14ac:dyDescent="0.3">
      <c r="A2206" s="99" t="s">
        <v>21</v>
      </c>
      <c r="B2206" s="117">
        <v>44348</v>
      </c>
      <c r="C2206" s="97">
        <v>44350</v>
      </c>
      <c r="D2206" s="58" t="s">
        <v>107</v>
      </c>
      <c r="E2206" s="58" t="s">
        <v>49</v>
      </c>
      <c r="F2206" s="51" t="s">
        <v>61</v>
      </c>
      <c r="G2206" s="51">
        <v>90</v>
      </c>
      <c r="H2206" s="51" t="str">
        <f>VLOOKUP(F2206,'[1]Данные план (Задание 3)'!$I$5:$J$1297,2,FALSE)</f>
        <v>Россия</v>
      </c>
    </row>
    <row r="2207" spans="1:8" x14ac:dyDescent="0.3">
      <c r="A2207" s="99" t="s">
        <v>21</v>
      </c>
      <c r="B2207" s="117">
        <v>44348</v>
      </c>
      <c r="C2207" s="97">
        <v>44350</v>
      </c>
      <c r="D2207" s="58" t="s">
        <v>48</v>
      </c>
      <c r="E2207" s="58" t="s">
        <v>70</v>
      </c>
      <c r="F2207" s="51" t="s">
        <v>73</v>
      </c>
      <c r="G2207" s="51">
        <v>184</v>
      </c>
      <c r="H2207" s="51" t="str">
        <f>VLOOKUP(F2207,'[1]Данные план (Задание 3)'!$I$5:$J$1297,2,FALSE)</f>
        <v>Франция</v>
      </c>
    </row>
    <row r="2208" spans="1:8" x14ac:dyDescent="0.3">
      <c r="A2208" s="99" t="s">
        <v>21</v>
      </c>
      <c r="B2208" s="117">
        <v>44348</v>
      </c>
      <c r="C2208" s="97">
        <v>44350</v>
      </c>
      <c r="D2208" s="58" t="s">
        <v>110</v>
      </c>
      <c r="E2208" s="58" t="s">
        <v>49</v>
      </c>
      <c r="F2208" s="51" t="s">
        <v>55</v>
      </c>
      <c r="G2208" s="51">
        <v>64</v>
      </c>
      <c r="H2208" s="51" t="str">
        <f>VLOOKUP(F2208,'[1]Данные план (Задание 3)'!$I$5:$J$1297,2,FALSE)</f>
        <v>Россия</v>
      </c>
    </row>
    <row r="2209" spans="1:8" x14ac:dyDescent="0.3">
      <c r="A2209" s="99" t="s">
        <v>21</v>
      </c>
      <c r="B2209" s="117">
        <v>44348</v>
      </c>
      <c r="C2209" s="97">
        <v>44350</v>
      </c>
      <c r="D2209" s="58" t="s">
        <v>110</v>
      </c>
      <c r="E2209" s="58" t="s">
        <v>95</v>
      </c>
      <c r="F2209" s="51" t="s">
        <v>97</v>
      </c>
      <c r="G2209" s="51">
        <v>50</v>
      </c>
      <c r="H2209" s="51" t="str">
        <f>VLOOKUP(F2209,'[1]Данные план (Задание 3)'!$I$5:$J$1297,2,FALSE)</f>
        <v>Голландия</v>
      </c>
    </row>
    <row r="2210" spans="1:8" x14ac:dyDescent="0.3">
      <c r="A2210" s="99" t="s">
        <v>21</v>
      </c>
      <c r="B2210" s="117">
        <v>44348</v>
      </c>
      <c r="C2210" s="97">
        <v>44350</v>
      </c>
      <c r="D2210" s="58" t="s">
        <v>48</v>
      </c>
      <c r="E2210" s="58" t="s">
        <v>70</v>
      </c>
      <c r="F2210" s="51" t="s">
        <v>71</v>
      </c>
      <c r="G2210" s="51">
        <v>34</v>
      </c>
      <c r="H2210" s="51" t="str">
        <f>VLOOKUP(F2210,'[1]Данные план (Задание 3)'!$I$5:$J$1297,2,FALSE)</f>
        <v>Франция</v>
      </c>
    </row>
    <row r="2211" spans="1:8" x14ac:dyDescent="0.3">
      <c r="A2211" s="99" t="s">
        <v>21</v>
      </c>
      <c r="B2211" s="117">
        <v>44348</v>
      </c>
      <c r="C2211" s="97">
        <v>44350</v>
      </c>
      <c r="D2211" s="58" t="s">
        <v>107</v>
      </c>
      <c r="E2211" s="58" t="s">
        <v>95</v>
      </c>
      <c r="F2211" s="51" t="s">
        <v>96</v>
      </c>
      <c r="G2211" s="51">
        <v>127</v>
      </c>
      <c r="H2211" s="51" t="str">
        <f>VLOOKUP(F2211,'[1]Данные план (Задание 3)'!$I$5:$J$1297,2,FALSE)</f>
        <v>Голландия</v>
      </c>
    </row>
    <row r="2212" spans="1:8" x14ac:dyDescent="0.3">
      <c r="A2212" s="99" t="s">
        <v>21</v>
      </c>
      <c r="B2212" s="117">
        <v>44348</v>
      </c>
      <c r="C2212" s="97">
        <v>44350</v>
      </c>
      <c r="D2212" s="58" t="s">
        <v>110</v>
      </c>
      <c r="E2212" s="58" t="s">
        <v>70</v>
      </c>
      <c r="F2212" s="51" t="s">
        <v>77</v>
      </c>
      <c r="G2212" s="51">
        <v>104</v>
      </c>
      <c r="H2212" s="51" t="str">
        <f>VLOOKUP(F2212,'[1]Данные план (Задание 3)'!$I$5:$J$1297,2,FALSE)</f>
        <v>Россия</v>
      </c>
    </row>
    <row r="2213" spans="1:8" x14ac:dyDescent="0.3">
      <c r="A2213" s="99" t="s">
        <v>21</v>
      </c>
      <c r="B2213" s="117">
        <v>44348</v>
      </c>
      <c r="C2213" s="97">
        <v>44350</v>
      </c>
      <c r="D2213" s="58" t="s">
        <v>107</v>
      </c>
      <c r="E2213" s="58" t="s">
        <v>70</v>
      </c>
      <c r="F2213" s="51" t="s">
        <v>52</v>
      </c>
      <c r="G2213" s="51">
        <v>79</v>
      </c>
      <c r="H2213" s="51" t="str">
        <f>VLOOKUP(F2213,'[1]Данные план (Задание 3)'!$I$5:$J$1297,2,FALSE)</f>
        <v>Армения</v>
      </c>
    </row>
    <row r="2214" spans="1:8" x14ac:dyDescent="0.3">
      <c r="A2214" s="99" t="s">
        <v>21</v>
      </c>
      <c r="B2214" s="117">
        <v>44348</v>
      </c>
      <c r="C2214" s="97">
        <v>44350</v>
      </c>
      <c r="D2214" s="58" t="s">
        <v>107</v>
      </c>
      <c r="E2214" s="58" t="s">
        <v>49</v>
      </c>
      <c r="F2214" s="51" t="s">
        <v>64</v>
      </c>
      <c r="G2214" s="51">
        <v>64</v>
      </c>
      <c r="H2214" s="51" t="str">
        <f>VLOOKUP(F2214,'[1]Данные план (Задание 3)'!$I$5:$J$1297,2,FALSE)</f>
        <v>Украина</v>
      </c>
    </row>
    <row r="2215" spans="1:8" x14ac:dyDescent="0.3">
      <c r="A2215" s="99" t="s">
        <v>21</v>
      </c>
      <c r="B2215" s="117">
        <v>44348</v>
      </c>
      <c r="C2215" s="97">
        <v>44350</v>
      </c>
      <c r="D2215" s="58" t="s">
        <v>110</v>
      </c>
      <c r="E2215" s="58" t="s">
        <v>80</v>
      </c>
      <c r="F2215" s="51" t="s">
        <v>81</v>
      </c>
      <c r="G2215" s="51">
        <v>117</v>
      </c>
      <c r="H2215" s="51" t="str">
        <f>VLOOKUP(F2215,'[1]Данные план (Задание 3)'!$I$5:$J$1297,2,FALSE)</f>
        <v>Шотландия</v>
      </c>
    </row>
    <row r="2216" spans="1:8" x14ac:dyDescent="0.3">
      <c r="A2216" s="99" t="s">
        <v>21</v>
      </c>
      <c r="B2216" s="117">
        <v>44348</v>
      </c>
      <c r="C2216" s="97">
        <v>44350</v>
      </c>
      <c r="D2216" s="58" t="s">
        <v>48</v>
      </c>
      <c r="E2216" s="58" t="s">
        <v>49</v>
      </c>
      <c r="F2216" s="51" t="s">
        <v>67</v>
      </c>
      <c r="G2216" s="51">
        <v>199</v>
      </c>
      <c r="H2216" s="51" t="str">
        <f>VLOOKUP(F2216,'[1]Данные план (Задание 3)'!$I$5:$J$1297,2,FALSE)</f>
        <v>Украина</v>
      </c>
    </row>
    <row r="2217" spans="1:8" x14ac:dyDescent="0.3">
      <c r="A2217" s="99" t="s">
        <v>21</v>
      </c>
      <c r="B2217" s="117">
        <v>44348</v>
      </c>
      <c r="C2217" s="97">
        <v>44350</v>
      </c>
      <c r="D2217" s="58" t="s">
        <v>108</v>
      </c>
      <c r="E2217" s="58" t="s">
        <v>80</v>
      </c>
      <c r="F2217" s="51" t="s">
        <v>92</v>
      </c>
      <c r="G2217" s="51">
        <v>173</v>
      </c>
      <c r="H2217" s="51" t="str">
        <f>VLOOKUP(F2217,'[1]Данные план (Задание 3)'!$I$5:$J$1297,2,FALSE)</f>
        <v>США</v>
      </c>
    </row>
    <row r="2218" spans="1:8" x14ac:dyDescent="0.3">
      <c r="A2218" s="99" t="s">
        <v>21</v>
      </c>
      <c r="B2218" s="117">
        <v>44348</v>
      </c>
      <c r="C2218" s="97">
        <v>44351</v>
      </c>
      <c r="D2218" s="58" t="s">
        <v>48</v>
      </c>
      <c r="E2218" s="58" t="s">
        <v>49</v>
      </c>
      <c r="F2218" s="51" t="s">
        <v>153</v>
      </c>
      <c r="G2218" s="51">
        <v>105</v>
      </c>
      <c r="H2218" s="51" t="str">
        <f>VLOOKUP(F2218,'[1]Данные план (Задание 3)'!$I$5:$J$1297,2,FALSE)</f>
        <v>Швеция</v>
      </c>
    </row>
    <row r="2219" spans="1:8" x14ac:dyDescent="0.3">
      <c r="A2219" s="99" t="s">
        <v>21</v>
      </c>
      <c r="B2219" s="117">
        <v>44348</v>
      </c>
      <c r="C2219" s="97">
        <v>44351</v>
      </c>
      <c r="D2219" s="58" t="s">
        <v>108</v>
      </c>
      <c r="E2219" s="58" t="s">
        <v>95</v>
      </c>
      <c r="F2219" s="51" t="s">
        <v>96</v>
      </c>
      <c r="G2219" s="51">
        <v>29</v>
      </c>
      <c r="H2219" s="51" t="str">
        <f>VLOOKUP(F2219,'[1]Данные план (Задание 3)'!$I$5:$J$1297,2,FALSE)</f>
        <v>Голландия</v>
      </c>
    </row>
    <row r="2220" spans="1:8" x14ac:dyDescent="0.3">
      <c r="A2220" s="99" t="s">
        <v>21</v>
      </c>
      <c r="B2220" s="117">
        <v>44348</v>
      </c>
      <c r="C2220" s="97">
        <v>44351</v>
      </c>
      <c r="D2220" s="58" t="s">
        <v>108</v>
      </c>
      <c r="E2220" s="58" t="s">
        <v>95</v>
      </c>
      <c r="F2220" s="51" t="s">
        <v>106</v>
      </c>
      <c r="G2220" s="51">
        <v>157</v>
      </c>
      <c r="H2220" s="51" t="str">
        <f>VLOOKUP(F2220,'[1]Данные план (Задание 3)'!$I$5:$J$1297,2,FALSE)</f>
        <v>Италия</v>
      </c>
    </row>
    <row r="2221" spans="1:8" x14ac:dyDescent="0.3">
      <c r="A2221" s="99" t="s">
        <v>21</v>
      </c>
      <c r="B2221" s="117">
        <v>44348</v>
      </c>
      <c r="C2221" s="97">
        <v>44351</v>
      </c>
      <c r="D2221" s="58" t="s">
        <v>108</v>
      </c>
      <c r="E2221" s="58" t="s">
        <v>95</v>
      </c>
      <c r="F2221" s="51" t="s">
        <v>98</v>
      </c>
      <c r="G2221" s="51">
        <v>116</v>
      </c>
      <c r="H2221" s="51" t="str">
        <f>VLOOKUP(F2221,'[1]Данные план (Задание 3)'!$I$5:$J$1297,2,FALSE)</f>
        <v>Голландия</v>
      </c>
    </row>
    <row r="2222" spans="1:8" x14ac:dyDescent="0.3">
      <c r="A2222" s="99" t="s">
        <v>21</v>
      </c>
      <c r="B2222" s="117">
        <v>44348</v>
      </c>
      <c r="C2222" s="97">
        <v>44351</v>
      </c>
      <c r="D2222" s="58" t="s">
        <v>110</v>
      </c>
      <c r="E2222" s="58" t="s">
        <v>49</v>
      </c>
      <c r="F2222" s="51" t="s">
        <v>65</v>
      </c>
      <c r="G2222" s="51">
        <v>95</v>
      </c>
      <c r="H2222" s="51" t="str">
        <f>VLOOKUP(F2222,'[1]Данные план (Задание 3)'!$I$5:$J$1297,2,FALSE)</f>
        <v>Украина</v>
      </c>
    </row>
    <row r="2223" spans="1:8" x14ac:dyDescent="0.3">
      <c r="A2223" s="99" t="s">
        <v>21</v>
      </c>
      <c r="B2223" s="117">
        <v>44348</v>
      </c>
      <c r="C2223" s="97">
        <v>44351</v>
      </c>
      <c r="D2223" s="58" t="s">
        <v>110</v>
      </c>
      <c r="E2223" s="58" t="s">
        <v>70</v>
      </c>
      <c r="F2223" s="51" t="s">
        <v>79</v>
      </c>
      <c r="G2223" s="51">
        <v>120</v>
      </c>
      <c r="H2223" s="51" t="str">
        <f>VLOOKUP(F2223,'[1]Данные план (Задание 3)'!$I$5:$J$1297,2,FALSE)</f>
        <v>Россия</v>
      </c>
    </row>
    <row r="2224" spans="1:8" x14ac:dyDescent="0.3">
      <c r="A2224" s="99" t="s">
        <v>21</v>
      </c>
      <c r="B2224" s="117">
        <v>44348</v>
      </c>
      <c r="C2224" s="97">
        <v>44351</v>
      </c>
      <c r="D2224" s="58" t="s">
        <v>107</v>
      </c>
      <c r="E2224" s="58" t="s">
        <v>49</v>
      </c>
      <c r="F2224" s="51" t="s">
        <v>69</v>
      </c>
      <c r="G2224" s="51">
        <v>138</v>
      </c>
      <c r="H2224" s="51" t="str">
        <f>VLOOKUP(F2224,'[1]Данные план (Задание 3)'!$I$5:$J$1297,2,FALSE)</f>
        <v>Украина</v>
      </c>
    </row>
    <row r="2225" spans="1:8" x14ac:dyDescent="0.3">
      <c r="A2225" s="99" t="s">
        <v>21</v>
      </c>
      <c r="B2225" s="117">
        <v>44348</v>
      </c>
      <c r="C2225" s="97">
        <v>44351</v>
      </c>
      <c r="D2225" s="58" t="s">
        <v>110</v>
      </c>
      <c r="E2225" s="58" t="s">
        <v>49</v>
      </c>
      <c r="F2225" s="51" t="s">
        <v>63</v>
      </c>
      <c r="G2225" s="51">
        <v>30</v>
      </c>
      <c r="H2225" s="51" t="str">
        <f>VLOOKUP(F2225,'[1]Данные план (Задание 3)'!$I$5:$J$1297,2,FALSE)</f>
        <v>Швеция</v>
      </c>
    </row>
    <row r="2226" spans="1:8" x14ac:dyDescent="0.3">
      <c r="A2226" s="99" t="s">
        <v>21</v>
      </c>
      <c r="B2226" s="117">
        <v>44348</v>
      </c>
      <c r="C2226" s="97">
        <v>44351</v>
      </c>
      <c r="D2226" s="58" t="s">
        <v>107</v>
      </c>
      <c r="E2226" s="58" t="s">
        <v>70</v>
      </c>
      <c r="F2226" s="51" t="s">
        <v>60</v>
      </c>
      <c r="G2226" s="51">
        <v>188</v>
      </c>
      <c r="H2226" s="51" t="str">
        <f>VLOOKUP(F2226,'[1]Данные план (Задание 3)'!$I$5:$J$1297,2,FALSE)</f>
        <v>Армения</v>
      </c>
    </row>
    <row r="2227" spans="1:8" x14ac:dyDescent="0.3">
      <c r="A2227" s="99" t="s">
        <v>21</v>
      </c>
      <c r="B2227" s="117">
        <v>44348</v>
      </c>
      <c r="C2227" s="97">
        <v>44351</v>
      </c>
      <c r="D2227" s="58" t="s">
        <v>107</v>
      </c>
      <c r="E2227" s="58" t="s">
        <v>80</v>
      </c>
      <c r="F2227" s="51" t="s">
        <v>89</v>
      </c>
      <c r="G2227" s="51">
        <v>40</v>
      </c>
      <c r="H2227" s="51" t="str">
        <f>VLOOKUP(F2227,'[1]Данные план (Задание 3)'!$I$5:$J$1297,2,FALSE)</f>
        <v>США</v>
      </c>
    </row>
    <row r="2228" spans="1:8" x14ac:dyDescent="0.3">
      <c r="A2228" s="99" t="s">
        <v>21</v>
      </c>
      <c r="B2228" s="117">
        <v>44348</v>
      </c>
      <c r="C2228" s="97">
        <v>44351</v>
      </c>
      <c r="D2228" s="58" t="s">
        <v>48</v>
      </c>
      <c r="E2228" s="58" t="s">
        <v>49</v>
      </c>
      <c r="F2228" s="51" t="s">
        <v>67</v>
      </c>
      <c r="G2228" s="51">
        <v>133</v>
      </c>
      <c r="H2228" s="51" t="str">
        <f>VLOOKUP(F2228,'[1]Данные план (Задание 3)'!$I$5:$J$1297,2,FALSE)</f>
        <v>Украина</v>
      </c>
    </row>
    <row r="2229" spans="1:8" x14ac:dyDescent="0.3">
      <c r="A2229" s="99" t="s">
        <v>21</v>
      </c>
      <c r="B2229" s="117">
        <v>44348</v>
      </c>
      <c r="C2229" s="97">
        <v>44352</v>
      </c>
      <c r="D2229" s="58" t="s">
        <v>110</v>
      </c>
      <c r="E2229" s="58" t="s">
        <v>80</v>
      </c>
      <c r="F2229" s="51" t="s">
        <v>87</v>
      </c>
      <c r="G2229" s="51">
        <v>120</v>
      </c>
      <c r="H2229" s="51" t="str">
        <f>VLOOKUP(F2229,'[1]Данные план (Задание 3)'!$I$5:$J$1297,2,FALSE)</f>
        <v>Ирландия</v>
      </c>
    </row>
    <row r="2230" spans="1:8" x14ac:dyDescent="0.3">
      <c r="A2230" s="99" t="s">
        <v>21</v>
      </c>
      <c r="B2230" s="117">
        <v>44348</v>
      </c>
      <c r="C2230" s="97">
        <v>44352</v>
      </c>
      <c r="D2230" s="58" t="s">
        <v>108</v>
      </c>
      <c r="E2230" s="58" t="s">
        <v>70</v>
      </c>
      <c r="F2230" s="51" t="s">
        <v>74</v>
      </c>
      <c r="G2230" s="51">
        <v>162</v>
      </c>
      <c r="H2230" s="51" t="str">
        <f>VLOOKUP(F2230,'[1]Данные план (Задание 3)'!$I$5:$J$1297,2,FALSE)</f>
        <v>Франция</v>
      </c>
    </row>
    <row r="2231" spans="1:8" x14ac:dyDescent="0.3">
      <c r="A2231" s="99" t="s">
        <v>21</v>
      </c>
      <c r="B2231" s="117">
        <v>44348</v>
      </c>
      <c r="C2231" s="97">
        <v>44352</v>
      </c>
      <c r="D2231" s="58" t="s">
        <v>107</v>
      </c>
      <c r="E2231" s="58" t="s">
        <v>70</v>
      </c>
      <c r="F2231" s="51" t="s">
        <v>78</v>
      </c>
      <c r="G2231" s="51">
        <v>18</v>
      </c>
      <c r="H2231" s="51" t="str">
        <f>VLOOKUP(F2231,'[1]Данные план (Задание 3)'!$I$5:$J$1297,2,FALSE)</f>
        <v>Россия</v>
      </c>
    </row>
    <row r="2232" spans="1:8" x14ac:dyDescent="0.3">
      <c r="A2232" s="99" t="s">
        <v>21</v>
      </c>
      <c r="B2232" s="117">
        <v>44348</v>
      </c>
      <c r="C2232" s="97">
        <v>44352</v>
      </c>
      <c r="D2232" s="58" t="s">
        <v>48</v>
      </c>
      <c r="E2232" s="58" t="s">
        <v>95</v>
      </c>
      <c r="F2232" s="51" t="s">
        <v>97</v>
      </c>
      <c r="G2232" s="51">
        <v>45</v>
      </c>
      <c r="H2232" s="51" t="str">
        <f>VLOOKUP(F2232,'[1]Данные план (Задание 3)'!$I$5:$J$1297,2,FALSE)</f>
        <v>Голландия</v>
      </c>
    </row>
    <row r="2233" spans="1:8" x14ac:dyDescent="0.3">
      <c r="A2233" s="99" t="s">
        <v>21</v>
      </c>
      <c r="B2233" s="117">
        <v>44348</v>
      </c>
      <c r="C2233" s="97">
        <v>44352</v>
      </c>
      <c r="D2233" s="58" t="s">
        <v>108</v>
      </c>
      <c r="E2233" s="58" t="s">
        <v>80</v>
      </c>
      <c r="F2233" s="51" t="s">
        <v>88</v>
      </c>
      <c r="G2233" s="51">
        <v>107</v>
      </c>
      <c r="H2233" s="51" t="str">
        <f>VLOOKUP(F2233,'[1]Данные план (Задание 3)'!$I$5:$J$1297,2,FALSE)</f>
        <v>Ирландия</v>
      </c>
    </row>
    <row r="2234" spans="1:8" x14ac:dyDescent="0.3">
      <c r="A2234" s="99" t="s">
        <v>21</v>
      </c>
      <c r="B2234" s="117">
        <v>44348</v>
      </c>
      <c r="C2234" s="97">
        <v>44352</v>
      </c>
      <c r="D2234" s="58" t="s">
        <v>48</v>
      </c>
      <c r="E2234" s="58" t="s">
        <v>70</v>
      </c>
      <c r="F2234" s="51" t="s">
        <v>79</v>
      </c>
      <c r="G2234" s="51">
        <v>174</v>
      </c>
      <c r="H2234" s="51" t="str">
        <f>VLOOKUP(F2234,'[1]Данные план (Задание 3)'!$I$5:$J$1297,2,FALSE)</f>
        <v>Россия</v>
      </c>
    </row>
    <row r="2235" spans="1:8" x14ac:dyDescent="0.3">
      <c r="A2235" s="99" t="s">
        <v>21</v>
      </c>
      <c r="B2235" s="117">
        <v>44348</v>
      </c>
      <c r="C2235" s="97">
        <v>44352</v>
      </c>
      <c r="D2235" s="58" t="s">
        <v>108</v>
      </c>
      <c r="E2235" s="58" t="s">
        <v>49</v>
      </c>
      <c r="F2235" s="51" t="s">
        <v>64</v>
      </c>
      <c r="G2235" s="51">
        <v>169</v>
      </c>
      <c r="H2235" s="51" t="str">
        <f>VLOOKUP(F2235,'[1]Данные план (Задание 3)'!$I$5:$J$1297,2,FALSE)</f>
        <v>Украина</v>
      </c>
    </row>
    <row r="2236" spans="1:8" x14ac:dyDescent="0.3">
      <c r="A2236" s="99" t="s">
        <v>21</v>
      </c>
      <c r="B2236" s="117">
        <v>44348</v>
      </c>
      <c r="C2236" s="97">
        <v>44352</v>
      </c>
      <c r="D2236" s="58" t="s">
        <v>107</v>
      </c>
      <c r="E2236" s="58" t="s">
        <v>70</v>
      </c>
      <c r="F2236" s="51" t="s">
        <v>77</v>
      </c>
      <c r="G2236" s="51">
        <v>85</v>
      </c>
      <c r="H2236" s="51" t="str">
        <f>VLOOKUP(F2236,'[1]Данные план (Задание 3)'!$I$5:$J$1297,2,FALSE)</f>
        <v>Россия</v>
      </c>
    </row>
    <row r="2237" spans="1:8" x14ac:dyDescent="0.3">
      <c r="A2237" s="99" t="s">
        <v>21</v>
      </c>
      <c r="B2237" s="117">
        <v>44348</v>
      </c>
      <c r="C2237" s="97">
        <v>44352</v>
      </c>
      <c r="D2237" s="58" t="s">
        <v>108</v>
      </c>
      <c r="E2237" s="58" t="s">
        <v>95</v>
      </c>
      <c r="F2237" s="51" t="s">
        <v>102</v>
      </c>
      <c r="G2237" s="51">
        <v>42</v>
      </c>
      <c r="H2237" s="51" t="str">
        <f>VLOOKUP(F2237,'[1]Данные план (Задание 3)'!$I$5:$J$1297,2,FALSE)</f>
        <v>Великобритания</v>
      </c>
    </row>
    <row r="2238" spans="1:8" x14ac:dyDescent="0.3">
      <c r="A2238" s="99" t="s">
        <v>21</v>
      </c>
      <c r="B2238" s="117">
        <v>44348</v>
      </c>
      <c r="C2238" s="97">
        <v>44352</v>
      </c>
      <c r="D2238" s="58" t="s">
        <v>110</v>
      </c>
      <c r="E2238" s="58" t="s">
        <v>70</v>
      </c>
      <c r="F2238" s="51" t="s">
        <v>58</v>
      </c>
      <c r="G2238" s="51">
        <v>157</v>
      </c>
      <c r="H2238" s="51" t="str">
        <f>VLOOKUP(F2238,'[1]Данные план (Задание 3)'!$I$5:$J$1297,2,FALSE)</f>
        <v>Армения</v>
      </c>
    </row>
    <row r="2239" spans="1:8" x14ac:dyDescent="0.3">
      <c r="A2239" s="99" t="s">
        <v>21</v>
      </c>
      <c r="B2239" s="117">
        <v>44348</v>
      </c>
      <c r="C2239" s="97">
        <v>44352</v>
      </c>
      <c r="D2239" s="58" t="s">
        <v>107</v>
      </c>
      <c r="E2239" s="58" t="s">
        <v>70</v>
      </c>
      <c r="F2239" s="51" t="s">
        <v>60</v>
      </c>
      <c r="G2239" s="51">
        <v>104</v>
      </c>
      <c r="H2239" s="51" t="str">
        <f>VLOOKUP(F2239,'[1]Данные план (Задание 3)'!$I$5:$J$1297,2,FALSE)</f>
        <v>Армения</v>
      </c>
    </row>
    <row r="2240" spans="1:8" x14ac:dyDescent="0.3">
      <c r="A2240" s="99" t="s">
        <v>21</v>
      </c>
      <c r="B2240" s="117">
        <v>44348</v>
      </c>
      <c r="C2240" s="97">
        <v>44352</v>
      </c>
      <c r="D2240" s="58" t="s">
        <v>48</v>
      </c>
      <c r="E2240" s="58" t="s">
        <v>70</v>
      </c>
      <c r="F2240" s="51" t="s">
        <v>52</v>
      </c>
      <c r="G2240" s="51">
        <v>54</v>
      </c>
      <c r="H2240" s="51" t="str">
        <f>VLOOKUP(F2240,'[1]Данные план (Задание 3)'!$I$5:$J$1297,2,FALSE)</f>
        <v>Армения</v>
      </c>
    </row>
    <row r="2241" spans="1:8" x14ac:dyDescent="0.3">
      <c r="A2241" s="99" t="s">
        <v>21</v>
      </c>
      <c r="B2241" s="117">
        <v>44348</v>
      </c>
      <c r="C2241" s="97">
        <v>44352</v>
      </c>
      <c r="D2241" s="58" t="s">
        <v>107</v>
      </c>
      <c r="E2241" s="58" t="s">
        <v>70</v>
      </c>
      <c r="F2241" s="51" t="s">
        <v>62</v>
      </c>
      <c r="G2241" s="51">
        <v>184</v>
      </c>
      <c r="H2241" s="51" t="str">
        <f>VLOOKUP(F2241,'[1]Данные план (Задание 3)'!$I$5:$J$1297,2,FALSE)</f>
        <v>Армения</v>
      </c>
    </row>
    <row r="2242" spans="1:8" x14ac:dyDescent="0.3">
      <c r="A2242" s="99" t="s">
        <v>21</v>
      </c>
      <c r="B2242" s="117">
        <v>44348</v>
      </c>
      <c r="C2242" s="97">
        <v>44352</v>
      </c>
      <c r="D2242" s="58" t="s">
        <v>48</v>
      </c>
      <c r="E2242" s="58" t="s">
        <v>95</v>
      </c>
      <c r="F2242" s="51" t="s">
        <v>99</v>
      </c>
      <c r="G2242" s="51">
        <v>12</v>
      </c>
      <c r="H2242" s="51" t="str">
        <f>VLOOKUP(F2242,'[1]Данные план (Задание 3)'!$I$5:$J$1297,2,FALSE)</f>
        <v>Голландия</v>
      </c>
    </row>
    <row r="2243" spans="1:8" x14ac:dyDescent="0.3">
      <c r="A2243" s="99" t="s">
        <v>21</v>
      </c>
      <c r="B2243" s="117">
        <v>44348</v>
      </c>
      <c r="C2243" s="97">
        <v>44352</v>
      </c>
      <c r="D2243" s="58" t="s">
        <v>48</v>
      </c>
      <c r="E2243" s="58" t="s">
        <v>95</v>
      </c>
      <c r="F2243" s="51" t="s">
        <v>102</v>
      </c>
      <c r="G2243" s="51">
        <v>22</v>
      </c>
      <c r="H2243" s="51" t="str">
        <f>VLOOKUP(F2243,'[1]Данные план (Задание 3)'!$I$5:$J$1297,2,FALSE)</f>
        <v>Великобритания</v>
      </c>
    </row>
    <row r="2244" spans="1:8" x14ac:dyDescent="0.3">
      <c r="A2244" s="99" t="s">
        <v>21</v>
      </c>
      <c r="B2244" s="117">
        <v>44348</v>
      </c>
      <c r="C2244" s="97">
        <v>44352</v>
      </c>
      <c r="D2244" s="58" t="s">
        <v>108</v>
      </c>
      <c r="E2244" s="58" t="s">
        <v>95</v>
      </c>
      <c r="F2244" s="51" t="s">
        <v>96</v>
      </c>
      <c r="G2244" s="51">
        <v>4</v>
      </c>
      <c r="H2244" s="51" t="str">
        <f>VLOOKUP(F2244,'[1]Данные план (Задание 3)'!$I$5:$J$1297,2,FALSE)</f>
        <v>Голландия</v>
      </c>
    </row>
    <row r="2245" spans="1:8" x14ac:dyDescent="0.3">
      <c r="A2245" s="99" t="s">
        <v>21</v>
      </c>
      <c r="B2245" s="117">
        <v>44348</v>
      </c>
      <c r="C2245" s="97">
        <v>44352</v>
      </c>
      <c r="D2245" s="58" t="s">
        <v>110</v>
      </c>
      <c r="E2245" s="58" t="s">
        <v>80</v>
      </c>
      <c r="F2245" s="51" t="s">
        <v>89</v>
      </c>
      <c r="G2245" s="51">
        <v>199</v>
      </c>
      <c r="H2245" s="51" t="str">
        <f>VLOOKUP(F2245,'[1]Данные план (Задание 3)'!$I$5:$J$1297,2,FALSE)</f>
        <v>США</v>
      </c>
    </row>
    <row r="2246" spans="1:8" x14ac:dyDescent="0.3">
      <c r="A2246" s="99" t="s">
        <v>21</v>
      </c>
      <c r="B2246" s="117">
        <v>44348</v>
      </c>
      <c r="C2246" s="97">
        <v>44352</v>
      </c>
      <c r="D2246" s="58" t="s">
        <v>110</v>
      </c>
      <c r="E2246" s="58" t="s">
        <v>80</v>
      </c>
      <c r="F2246" s="51" t="s">
        <v>93</v>
      </c>
      <c r="G2246" s="51">
        <v>104</v>
      </c>
      <c r="H2246" s="51" t="str">
        <f>VLOOKUP(F2246,'[1]Данные план (Задание 3)'!$I$5:$J$1297,2,FALSE)</f>
        <v>США</v>
      </c>
    </row>
    <row r="2247" spans="1:8" x14ac:dyDescent="0.3">
      <c r="A2247" s="99" t="s">
        <v>21</v>
      </c>
      <c r="B2247" s="117">
        <v>44348</v>
      </c>
      <c r="C2247" s="97">
        <v>44352</v>
      </c>
      <c r="D2247" s="58" t="s">
        <v>108</v>
      </c>
      <c r="E2247" s="58" t="s">
        <v>80</v>
      </c>
      <c r="F2247" s="51" t="s">
        <v>88</v>
      </c>
      <c r="G2247" s="51">
        <v>186</v>
      </c>
      <c r="H2247" s="51" t="str">
        <f>VLOOKUP(F2247,'[1]Данные план (Задание 3)'!$I$5:$J$1297,2,FALSE)</f>
        <v>Ирландия</v>
      </c>
    </row>
    <row r="2248" spans="1:8" x14ac:dyDescent="0.3">
      <c r="A2248" s="99" t="s">
        <v>21</v>
      </c>
      <c r="B2248" s="117">
        <v>44348</v>
      </c>
      <c r="C2248" s="97">
        <v>44353</v>
      </c>
      <c r="D2248" s="58" t="s">
        <v>110</v>
      </c>
      <c r="E2248" s="58" t="s">
        <v>80</v>
      </c>
      <c r="F2248" s="51" t="s">
        <v>94</v>
      </c>
      <c r="G2248" s="51">
        <v>185</v>
      </c>
      <c r="H2248" s="51" t="str">
        <f>VLOOKUP(F2248,'[1]Данные план (Задание 3)'!$I$5:$J$1297,2,FALSE)</f>
        <v>США</v>
      </c>
    </row>
    <row r="2249" spans="1:8" x14ac:dyDescent="0.3">
      <c r="A2249" s="99" t="s">
        <v>21</v>
      </c>
      <c r="B2249" s="117">
        <v>44348</v>
      </c>
      <c r="C2249" s="97">
        <v>44353</v>
      </c>
      <c r="D2249" s="58" t="s">
        <v>110</v>
      </c>
      <c r="E2249" s="58" t="s">
        <v>95</v>
      </c>
      <c r="F2249" s="51" t="s">
        <v>99</v>
      </c>
      <c r="G2249" s="51">
        <v>138</v>
      </c>
      <c r="H2249" s="51" t="str">
        <f>VLOOKUP(F2249,'[1]Данные план (Задание 3)'!$I$5:$J$1297,2,FALSE)</f>
        <v>Голландия</v>
      </c>
    </row>
    <row r="2250" spans="1:8" x14ac:dyDescent="0.3">
      <c r="A2250" s="99" t="s">
        <v>21</v>
      </c>
      <c r="B2250" s="117">
        <v>44348</v>
      </c>
      <c r="C2250" s="97">
        <v>44353</v>
      </c>
      <c r="D2250" s="58" t="s">
        <v>107</v>
      </c>
      <c r="E2250" s="58" t="s">
        <v>80</v>
      </c>
      <c r="F2250" s="51" t="s">
        <v>86</v>
      </c>
      <c r="G2250" s="51">
        <v>104</v>
      </c>
      <c r="H2250" s="51" t="str">
        <f>VLOOKUP(F2250,'[1]Данные план (Задание 3)'!$I$5:$J$1297,2,FALSE)</f>
        <v>Ирландия</v>
      </c>
    </row>
    <row r="2251" spans="1:8" x14ac:dyDescent="0.3">
      <c r="A2251" s="99" t="s">
        <v>21</v>
      </c>
      <c r="B2251" s="117">
        <v>44348</v>
      </c>
      <c r="C2251" s="97">
        <v>44353</v>
      </c>
      <c r="D2251" s="58" t="s">
        <v>108</v>
      </c>
      <c r="E2251" s="58" t="s">
        <v>70</v>
      </c>
      <c r="F2251" s="51" t="s">
        <v>75</v>
      </c>
      <c r="G2251" s="51">
        <v>147</v>
      </c>
      <c r="H2251" s="51" t="str">
        <f>VLOOKUP(F2251,'[1]Данные план (Задание 3)'!$I$5:$J$1297,2,FALSE)</f>
        <v>Франция</v>
      </c>
    </row>
    <row r="2252" spans="1:8" x14ac:dyDescent="0.3">
      <c r="A2252" s="99" t="s">
        <v>21</v>
      </c>
      <c r="B2252" s="117">
        <v>44348</v>
      </c>
      <c r="C2252" s="97">
        <v>44353</v>
      </c>
      <c r="D2252" s="58" t="s">
        <v>107</v>
      </c>
      <c r="E2252" s="58" t="s">
        <v>95</v>
      </c>
      <c r="F2252" s="51" t="s">
        <v>97</v>
      </c>
      <c r="G2252" s="51">
        <v>52</v>
      </c>
      <c r="H2252" s="51" t="str">
        <f>VLOOKUP(F2252,'[1]Данные план (Задание 3)'!$I$5:$J$1297,2,FALSE)</f>
        <v>Голландия</v>
      </c>
    </row>
    <row r="2253" spans="1:8" x14ac:dyDescent="0.3">
      <c r="A2253" s="99" t="s">
        <v>21</v>
      </c>
      <c r="B2253" s="117">
        <v>44348</v>
      </c>
      <c r="C2253" s="97">
        <v>44353</v>
      </c>
      <c r="D2253" s="58" t="s">
        <v>108</v>
      </c>
      <c r="E2253" s="58" t="s">
        <v>70</v>
      </c>
      <c r="F2253" s="51" t="s">
        <v>75</v>
      </c>
      <c r="G2253" s="51">
        <v>137</v>
      </c>
      <c r="H2253" s="51" t="str">
        <f>VLOOKUP(F2253,'[1]Данные план (Задание 3)'!$I$5:$J$1297,2,FALSE)</f>
        <v>Франция</v>
      </c>
    </row>
    <row r="2254" spans="1:8" x14ac:dyDescent="0.3">
      <c r="A2254" s="99" t="s">
        <v>21</v>
      </c>
      <c r="B2254" s="117">
        <v>44348</v>
      </c>
      <c r="C2254" s="97">
        <v>44353</v>
      </c>
      <c r="D2254" s="58" t="s">
        <v>107</v>
      </c>
      <c r="E2254" s="58" t="s">
        <v>95</v>
      </c>
      <c r="F2254" s="51" t="s">
        <v>100</v>
      </c>
      <c r="G2254" s="51">
        <v>28</v>
      </c>
      <c r="H2254" s="51" t="str">
        <f>VLOOKUP(F2254,'[1]Данные план (Задание 3)'!$I$5:$J$1297,2,FALSE)</f>
        <v>Голландия</v>
      </c>
    </row>
    <row r="2255" spans="1:8" x14ac:dyDescent="0.3">
      <c r="A2255" s="99" t="s">
        <v>21</v>
      </c>
      <c r="B2255" s="117">
        <v>44348</v>
      </c>
      <c r="C2255" s="97">
        <v>44353</v>
      </c>
      <c r="D2255" s="58" t="s">
        <v>107</v>
      </c>
      <c r="E2255" s="58" t="s">
        <v>80</v>
      </c>
      <c r="F2255" s="51" t="s">
        <v>94</v>
      </c>
      <c r="G2255" s="51">
        <v>118</v>
      </c>
      <c r="H2255" s="51" t="str">
        <f>VLOOKUP(F2255,'[1]Данные план (Задание 3)'!$I$5:$J$1297,2,FALSE)</f>
        <v>США</v>
      </c>
    </row>
    <row r="2256" spans="1:8" x14ac:dyDescent="0.3">
      <c r="A2256" s="99" t="s">
        <v>21</v>
      </c>
      <c r="B2256" s="117">
        <v>44348</v>
      </c>
      <c r="C2256" s="97">
        <v>44353</v>
      </c>
      <c r="D2256" s="58" t="s">
        <v>48</v>
      </c>
      <c r="E2256" s="58" t="s">
        <v>80</v>
      </c>
      <c r="F2256" s="51" t="s">
        <v>87</v>
      </c>
      <c r="G2256" s="51">
        <v>71</v>
      </c>
      <c r="H2256" s="51" t="str">
        <f>VLOOKUP(F2256,'[1]Данные план (Задание 3)'!$I$5:$J$1297,2,FALSE)</f>
        <v>Ирландия</v>
      </c>
    </row>
    <row r="2257" spans="1:8" x14ac:dyDescent="0.3">
      <c r="A2257" s="99" t="s">
        <v>21</v>
      </c>
      <c r="B2257" s="117">
        <v>44348</v>
      </c>
      <c r="C2257" s="97">
        <v>44353</v>
      </c>
      <c r="D2257" s="58" t="s">
        <v>48</v>
      </c>
      <c r="E2257" s="58" t="s">
        <v>49</v>
      </c>
      <c r="F2257" s="51" t="s">
        <v>59</v>
      </c>
      <c r="G2257" s="51">
        <v>189</v>
      </c>
      <c r="H2257" s="51" t="str">
        <f>VLOOKUP(F2257,'[1]Данные план (Задание 3)'!$I$5:$J$1297,2,FALSE)</f>
        <v>Россия</v>
      </c>
    </row>
    <row r="2258" spans="1:8" x14ac:dyDescent="0.3">
      <c r="A2258" s="99" t="s">
        <v>21</v>
      </c>
      <c r="B2258" s="117">
        <v>44348</v>
      </c>
      <c r="C2258" s="97">
        <v>44353</v>
      </c>
      <c r="D2258" s="58" t="s">
        <v>48</v>
      </c>
      <c r="E2258" s="58" t="s">
        <v>70</v>
      </c>
      <c r="F2258" s="51" t="s">
        <v>58</v>
      </c>
      <c r="G2258" s="51">
        <v>19</v>
      </c>
      <c r="H2258" s="51" t="str">
        <f>VLOOKUP(F2258,'[1]Данные план (Задание 3)'!$I$5:$J$1297,2,FALSE)</f>
        <v>Армения</v>
      </c>
    </row>
    <row r="2259" spans="1:8" x14ac:dyDescent="0.3">
      <c r="A2259" s="99" t="s">
        <v>21</v>
      </c>
      <c r="B2259" s="117">
        <v>44348</v>
      </c>
      <c r="C2259" s="97">
        <v>44353</v>
      </c>
      <c r="D2259" s="58" t="s">
        <v>48</v>
      </c>
      <c r="E2259" s="58" t="s">
        <v>70</v>
      </c>
      <c r="F2259" s="51" t="s">
        <v>74</v>
      </c>
      <c r="G2259" s="51">
        <v>108</v>
      </c>
      <c r="H2259" s="51" t="str">
        <f>VLOOKUP(F2259,'[1]Данные план (Задание 3)'!$I$5:$J$1297,2,FALSE)</f>
        <v>Франция</v>
      </c>
    </row>
    <row r="2260" spans="1:8" x14ac:dyDescent="0.3">
      <c r="A2260" s="99" t="s">
        <v>21</v>
      </c>
      <c r="B2260" s="117">
        <v>44348</v>
      </c>
      <c r="C2260" s="97">
        <v>44353</v>
      </c>
      <c r="D2260" s="58" t="s">
        <v>108</v>
      </c>
      <c r="E2260" s="58" t="s">
        <v>80</v>
      </c>
      <c r="F2260" s="51" t="s">
        <v>83</v>
      </c>
      <c r="G2260" s="51">
        <v>106</v>
      </c>
      <c r="H2260" s="51" t="str">
        <f>VLOOKUP(F2260,'[1]Данные план (Задание 3)'!$I$5:$J$1297,2,FALSE)</f>
        <v>Шотландия</v>
      </c>
    </row>
    <row r="2261" spans="1:8" x14ac:dyDescent="0.3">
      <c r="A2261" s="99" t="s">
        <v>21</v>
      </c>
      <c r="B2261" s="117">
        <v>44348</v>
      </c>
      <c r="C2261" s="97">
        <v>44353</v>
      </c>
      <c r="D2261" s="58" t="s">
        <v>48</v>
      </c>
      <c r="E2261" s="58" t="s">
        <v>70</v>
      </c>
      <c r="F2261" s="51" t="s">
        <v>77</v>
      </c>
      <c r="G2261" s="51">
        <v>183</v>
      </c>
      <c r="H2261" s="51" t="str">
        <f>VLOOKUP(F2261,'[1]Данные план (Задание 3)'!$I$5:$J$1297,2,FALSE)</f>
        <v>Россия</v>
      </c>
    </row>
    <row r="2262" spans="1:8" x14ac:dyDescent="0.3">
      <c r="A2262" s="99" t="s">
        <v>21</v>
      </c>
      <c r="B2262" s="117">
        <v>44348</v>
      </c>
      <c r="C2262" s="97">
        <v>44353</v>
      </c>
      <c r="D2262" s="58" t="s">
        <v>108</v>
      </c>
      <c r="E2262" s="58" t="s">
        <v>80</v>
      </c>
      <c r="F2262" s="51" t="s">
        <v>91</v>
      </c>
      <c r="G2262" s="51">
        <v>102</v>
      </c>
      <c r="H2262" s="51" t="str">
        <f>VLOOKUP(F2262,'[1]Данные план (Задание 3)'!$I$5:$J$1297,2,FALSE)</f>
        <v>США</v>
      </c>
    </row>
    <row r="2263" spans="1:8" x14ac:dyDescent="0.3">
      <c r="A2263" s="99" t="s">
        <v>21</v>
      </c>
      <c r="B2263" s="117">
        <v>44348</v>
      </c>
      <c r="C2263" s="97">
        <v>44353</v>
      </c>
      <c r="D2263" s="58" t="s">
        <v>48</v>
      </c>
      <c r="E2263" s="58" t="s">
        <v>70</v>
      </c>
      <c r="F2263" s="51" t="s">
        <v>79</v>
      </c>
      <c r="G2263" s="51">
        <v>62</v>
      </c>
      <c r="H2263" s="51" t="str">
        <f>VLOOKUP(F2263,'[1]Данные план (Задание 3)'!$I$5:$J$1297,2,FALSE)</f>
        <v>Россия</v>
      </c>
    </row>
    <row r="2264" spans="1:8" x14ac:dyDescent="0.3">
      <c r="A2264" s="99" t="s">
        <v>21</v>
      </c>
      <c r="B2264" s="117">
        <v>44348</v>
      </c>
      <c r="C2264" s="97">
        <v>44354</v>
      </c>
      <c r="D2264" s="58" t="s">
        <v>108</v>
      </c>
      <c r="E2264" s="58" t="s">
        <v>49</v>
      </c>
      <c r="F2264" s="51" t="s">
        <v>67</v>
      </c>
      <c r="G2264" s="51">
        <v>51</v>
      </c>
      <c r="H2264" s="51" t="str">
        <f>VLOOKUP(F2264,'[1]Данные план (Задание 3)'!$I$5:$J$1297,2,FALSE)</f>
        <v>Украина</v>
      </c>
    </row>
    <row r="2265" spans="1:8" x14ac:dyDescent="0.3">
      <c r="A2265" s="99" t="s">
        <v>21</v>
      </c>
      <c r="B2265" s="117">
        <v>44348</v>
      </c>
      <c r="C2265" s="97">
        <v>44354</v>
      </c>
      <c r="D2265" s="58" t="s">
        <v>48</v>
      </c>
      <c r="E2265" s="58" t="s">
        <v>80</v>
      </c>
      <c r="F2265" s="51" t="s">
        <v>90</v>
      </c>
      <c r="G2265" s="51">
        <v>105</v>
      </c>
      <c r="H2265" s="51" t="str">
        <f>VLOOKUP(F2265,'[1]Данные план (Задание 3)'!$I$5:$J$1297,2,FALSE)</f>
        <v>США</v>
      </c>
    </row>
    <row r="2266" spans="1:8" x14ac:dyDescent="0.3">
      <c r="A2266" s="99" t="s">
        <v>21</v>
      </c>
      <c r="B2266" s="117">
        <v>44348</v>
      </c>
      <c r="C2266" s="97">
        <v>44354</v>
      </c>
      <c r="D2266" s="58" t="s">
        <v>107</v>
      </c>
      <c r="E2266" s="58" t="s">
        <v>95</v>
      </c>
      <c r="F2266" s="51" t="s">
        <v>104</v>
      </c>
      <c r="G2266" s="51">
        <v>97</v>
      </c>
      <c r="H2266" s="51" t="str">
        <f>VLOOKUP(F2266,'[1]Данные план (Задание 3)'!$I$5:$J$1297,2,FALSE)</f>
        <v>Италия</v>
      </c>
    </row>
    <row r="2267" spans="1:8" x14ac:dyDescent="0.3">
      <c r="A2267" s="99" t="s">
        <v>21</v>
      </c>
      <c r="B2267" s="117">
        <v>44348</v>
      </c>
      <c r="C2267" s="97">
        <v>44354</v>
      </c>
      <c r="D2267" s="58" t="s">
        <v>107</v>
      </c>
      <c r="E2267" s="58" t="s">
        <v>49</v>
      </c>
      <c r="F2267" s="51" t="s">
        <v>67</v>
      </c>
      <c r="G2267" s="51">
        <v>127</v>
      </c>
      <c r="H2267" s="51" t="str">
        <f>VLOOKUP(F2267,'[1]Данные план (Задание 3)'!$I$5:$J$1297,2,FALSE)</f>
        <v>Украина</v>
      </c>
    </row>
    <row r="2268" spans="1:8" x14ac:dyDescent="0.3">
      <c r="A2268" s="99" t="s">
        <v>21</v>
      </c>
      <c r="B2268" s="117">
        <v>44348</v>
      </c>
      <c r="C2268" s="97">
        <v>44354</v>
      </c>
      <c r="D2268" s="58" t="s">
        <v>107</v>
      </c>
      <c r="E2268" s="58" t="s">
        <v>95</v>
      </c>
      <c r="F2268" s="51" t="s">
        <v>98</v>
      </c>
      <c r="G2268" s="51">
        <v>138</v>
      </c>
      <c r="H2268" s="51" t="str">
        <f>VLOOKUP(F2268,'[1]Данные план (Задание 3)'!$I$5:$J$1297,2,FALSE)</f>
        <v>Голландия</v>
      </c>
    </row>
    <row r="2269" spans="1:8" x14ac:dyDescent="0.3">
      <c r="A2269" s="99" t="s">
        <v>21</v>
      </c>
      <c r="B2269" s="117">
        <v>44348</v>
      </c>
      <c r="C2269" s="97">
        <v>44354</v>
      </c>
      <c r="D2269" s="58" t="s">
        <v>110</v>
      </c>
      <c r="E2269" s="58" t="s">
        <v>70</v>
      </c>
      <c r="F2269" s="51" t="s">
        <v>75</v>
      </c>
      <c r="G2269" s="51">
        <v>18</v>
      </c>
      <c r="H2269" s="51" t="str">
        <f>VLOOKUP(F2269,'[1]Данные план (Задание 3)'!$I$5:$J$1297,2,FALSE)</f>
        <v>Франция</v>
      </c>
    </row>
    <row r="2270" spans="1:8" x14ac:dyDescent="0.3">
      <c r="A2270" s="99" t="s">
        <v>21</v>
      </c>
      <c r="B2270" s="117">
        <v>44348</v>
      </c>
      <c r="C2270" s="97">
        <v>44354</v>
      </c>
      <c r="D2270" s="58" t="s">
        <v>110</v>
      </c>
      <c r="E2270" s="58" t="s">
        <v>80</v>
      </c>
      <c r="F2270" s="51" t="s">
        <v>87</v>
      </c>
      <c r="G2270" s="51">
        <v>8</v>
      </c>
      <c r="H2270" s="51" t="str">
        <f>VLOOKUP(F2270,'[1]Данные план (Задание 3)'!$I$5:$J$1297,2,FALSE)</f>
        <v>Ирландия</v>
      </c>
    </row>
    <row r="2271" spans="1:8" x14ac:dyDescent="0.3">
      <c r="A2271" s="99" t="s">
        <v>21</v>
      </c>
      <c r="B2271" s="117">
        <v>44348</v>
      </c>
      <c r="C2271" s="97">
        <v>44354</v>
      </c>
      <c r="D2271" s="58" t="s">
        <v>108</v>
      </c>
      <c r="E2271" s="58" t="s">
        <v>95</v>
      </c>
      <c r="F2271" s="51" t="s">
        <v>102</v>
      </c>
      <c r="G2271" s="51">
        <v>161</v>
      </c>
      <c r="H2271" s="51" t="str">
        <f>VLOOKUP(F2271,'[1]Данные план (Задание 3)'!$I$5:$J$1297,2,FALSE)</f>
        <v>Великобритания</v>
      </c>
    </row>
    <row r="2272" spans="1:8" x14ac:dyDescent="0.3">
      <c r="A2272" s="99" t="s">
        <v>21</v>
      </c>
      <c r="B2272" s="117">
        <v>44348</v>
      </c>
      <c r="C2272" s="97">
        <v>44354</v>
      </c>
      <c r="D2272" s="58" t="s">
        <v>107</v>
      </c>
      <c r="E2272" s="58" t="s">
        <v>49</v>
      </c>
      <c r="F2272" s="51" t="s">
        <v>66</v>
      </c>
      <c r="G2272" s="51">
        <v>57</v>
      </c>
      <c r="H2272" s="51" t="str">
        <f>VLOOKUP(F2272,'[1]Данные план (Задание 3)'!$I$5:$J$1297,2,FALSE)</f>
        <v>Украина</v>
      </c>
    </row>
    <row r="2273" spans="1:8" x14ac:dyDescent="0.3">
      <c r="A2273" s="99" t="s">
        <v>21</v>
      </c>
      <c r="B2273" s="117">
        <v>44348</v>
      </c>
      <c r="C2273" s="97">
        <v>44354</v>
      </c>
      <c r="D2273" s="58" t="s">
        <v>108</v>
      </c>
      <c r="E2273" s="58" t="s">
        <v>80</v>
      </c>
      <c r="F2273" s="51" t="s">
        <v>92</v>
      </c>
      <c r="G2273" s="51">
        <v>64</v>
      </c>
      <c r="H2273" s="51" t="str">
        <f>VLOOKUP(F2273,'[1]Данные план (Задание 3)'!$I$5:$J$1297,2,FALSE)</f>
        <v>США</v>
      </c>
    </row>
    <row r="2274" spans="1:8" x14ac:dyDescent="0.3">
      <c r="A2274" s="99" t="s">
        <v>21</v>
      </c>
      <c r="B2274" s="117">
        <v>44348</v>
      </c>
      <c r="C2274" s="97">
        <v>44354</v>
      </c>
      <c r="D2274" s="58" t="s">
        <v>107</v>
      </c>
      <c r="E2274" s="58" t="s">
        <v>70</v>
      </c>
      <c r="F2274" s="51" t="s">
        <v>78</v>
      </c>
      <c r="G2274" s="51">
        <v>41</v>
      </c>
      <c r="H2274" s="51" t="str">
        <f>VLOOKUP(F2274,'[1]Данные план (Задание 3)'!$I$5:$J$1297,2,FALSE)</f>
        <v>Россия</v>
      </c>
    </row>
    <row r="2275" spans="1:8" x14ac:dyDescent="0.3">
      <c r="A2275" s="99" t="s">
        <v>21</v>
      </c>
      <c r="B2275" s="117">
        <v>44348</v>
      </c>
      <c r="C2275" s="97">
        <v>44354</v>
      </c>
      <c r="D2275" s="58" t="s">
        <v>48</v>
      </c>
      <c r="E2275" s="58" t="s">
        <v>70</v>
      </c>
      <c r="F2275" s="51" t="s">
        <v>75</v>
      </c>
      <c r="G2275" s="51">
        <v>50</v>
      </c>
      <c r="H2275" s="51" t="str">
        <f>VLOOKUP(F2275,'[1]Данные план (Задание 3)'!$I$5:$J$1297,2,FALSE)</f>
        <v>Франция</v>
      </c>
    </row>
    <row r="2276" spans="1:8" x14ac:dyDescent="0.3">
      <c r="A2276" s="99" t="s">
        <v>21</v>
      </c>
      <c r="B2276" s="117">
        <v>44348</v>
      </c>
      <c r="C2276" s="97">
        <v>44354</v>
      </c>
      <c r="D2276" s="58" t="s">
        <v>48</v>
      </c>
      <c r="E2276" s="58" t="s">
        <v>80</v>
      </c>
      <c r="F2276" s="51" t="s">
        <v>83</v>
      </c>
      <c r="G2276" s="51">
        <v>26</v>
      </c>
      <c r="H2276" s="51" t="str">
        <f>VLOOKUP(F2276,'[1]Данные план (Задание 3)'!$I$5:$J$1297,2,FALSE)</f>
        <v>Шотландия</v>
      </c>
    </row>
    <row r="2277" spans="1:8" x14ac:dyDescent="0.3">
      <c r="A2277" s="99" t="s">
        <v>21</v>
      </c>
      <c r="B2277" s="117">
        <v>44348</v>
      </c>
      <c r="C2277" s="97">
        <v>44354</v>
      </c>
      <c r="D2277" s="58" t="s">
        <v>110</v>
      </c>
      <c r="E2277" s="58" t="s">
        <v>95</v>
      </c>
      <c r="F2277" s="51" t="s">
        <v>96</v>
      </c>
      <c r="G2277" s="51">
        <v>136</v>
      </c>
      <c r="H2277" s="51" t="str">
        <f>VLOOKUP(F2277,'[1]Данные план (Задание 3)'!$I$5:$J$1297,2,FALSE)</f>
        <v>Голландия</v>
      </c>
    </row>
    <row r="2278" spans="1:8" x14ac:dyDescent="0.3">
      <c r="A2278" s="99" t="s">
        <v>21</v>
      </c>
      <c r="B2278" s="117">
        <v>44348</v>
      </c>
      <c r="C2278" s="97">
        <v>44355</v>
      </c>
      <c r="D2278" s="58" t="s">
        <v>107</v>
      </c>
      <c r="E2278" s="58" t="s">
        <v>49</v>
      </c>
      <c r="F2278" s="51" t="s">
        <v>50</v>
      </c>
      <c r="G2278" s="51">
        <v>12</v>
      </c>
      <c r="H2278" s="51" t="str">
        <f>VLOOKUP(F2278,'[1]Данные план (Задание 3)'!$I$5:$J$1297,2,FALSE)</f>
        <v>Россия</v>
      </c>
    </row>
    <row r="2279" spans="1:8" x14ac:dyDescent="0.3">
      <c r="A2279" s="99" t="s">
        <v>21</v>
      </c>
      <c r="B2279" s="117">
        <v>44348</v>
      </c>
      <c r="C2279" s="97">
        <v>44355</v>
      </c>
      <c r="D2279" s="58" t="s">
        <v>107</v>
      </c>
      <c r="E2279" s="58" t="s">
        <v>49</v>
      </c>
      <c r="F2279" s="51" t="s">
        <v>67</v>
      </c>
      <c r="G2279" s="51">
        <v>154</v>
      </c>
      <c r="H2279" s="51" t="str">
        <f>VLOOKUP(F2279,'[1]Данные план (Задание 3)'!$I$5:$J$1297,2,FALSE)</f>
        <v>Украина</v>
      </c>
    </row>
    <row r="2280" spans="1:8" x14ac:dyDescent="0.3">
      <c r="A2280" s="99" t="s">
        <v>21</v>
      </c>
      <c r="B2280" s="117">
        <v>44348</v>
      </c>
      <c r="C2280" s="97">
        <v>44355</v>
      </c>
      <c r="D2280" s="58" t="s">
        <v>110</v>
      </c>
      <c r="E2280" s="58" t="s">
        <v>80</v>
      </c>
      <c r="F2280" s="51" t="s">
        <v>84</v>
      </c>
      <c r="G2280" s="51">
        <v>114</v>
      </c>
      <c r="H2280" s="51" t="str">
        <f>VLOOKUP(F2280,'[1]Данные план (Задание 3)'!$I$5:$J$1297,2,FALSE)</f>
        <v>Шотландия</v>
      </c>
    </row>
    <row r="2281" spans="1:8" x14ac:dyDescent="0.3">
      <c r="A2281" s="99" t="s">
        <v>21</v>
      </c>
      <c r="B2281" s="117">
        <v>44348</v>
      </c>
      <c r="C2281" s="97">
        <v>44355</v>
      </c>
      <c r="D2281" s="58" t="s">
        <v>107</v>
      </c>
      <c r="E2281" s="58" t="s">
        <v>49</v>
      </c>
      <c r="F2281" s="51" t="s">
        <v>53</v>
      </c>
      <c r="G2281" s="51">
        <v>155</v>
      </c>
      <c r="H2281" s="51" t="str">
        <f>VLOOKUP(F2281,'[1]Данные план (Задание 3)'!$I$5:$J$1297,2,FALSE)</f>
        <v>Россия</v>
      </c>
    </row>
    <row r="2282" spans="1:8" x14ac:dyDescent="0.3">
      <c r="A2282" s="99" t="s">
        <v>21</v>
      </c>
      <c r="B2282" s="117">
        <v>44348</v>
      </c>
      <c r="C2282" s="97">
        <v>44355</v>
      </c>
      <c r="D2282" s="58" t="s">
        <v>110</v>
      </c>
      <c r="E2282" s="58" t="s">
        <v>70</v>
      </c>
      <c r="F2282" s="51" t="s">
        <v>54</v>
      </c>
      <c r="G2282" s="51">
        <v>124</v>
      </c>
      <c r="H2282" s="51" t="str">
        <f>VLOOKUP(F2282,'[1]Данные план (Задание 3)'!$I$5:$J$1297,2,FALSE)</f>
        <v>Армения</v>
      </c>
    </row>
    <row r="2283" spans="1:8" x14ac:dyDescent="0.3">
      <c r="A2283" s="99" t="s">
        <v>21</v>
      </c>
      <c r="B2283" s="117">
        <v>44348</v>
      </c>
      <c r="C2283" s="97">
        <v>44355</v>
      </c>
      <c r="D2283" s="58" t="s">
        <v>48</v>
      </c>
      <c r="E2283" s="58" t="s">
        <v>70</v>
      </c>
      <c r="F2283" s="51" t="s">
        <v>60</v>
      </c>
      <c r="G2283" s="51">
        <v>53</v>
      </c>
      <c r="H2283" s="51" t="str">
        <f>VLOOKUP(F2283,'[1]Данные план (Задание 3)'!$I$5:$J$1297,2,FALSE)</f>
        <v>Армения</v>
      </c>
    </row>
    <row r="2284" spans="1:8" x14ac:dyDescent="0.3">
      <c r="A2284" s="99" t="s">
        <v>21</v>
      </c>
      <c r="B2284" s="117">
        <v>44348</v>
      </c>
      <c r="C2284" s="97">
        <v>44355</v>
      </c>
      <c r="D2284" s="58" t="s">
        <v>110</v>
      </c>
      <c r="E2284" s="58" t="s">
        <v>70</v>
      </c>
      <c r="F2284" s="51" t="s">
        <v>56</v>
      </c>
      <c r="G2284" s="51">
        <v>57</v>
      </c>
      <c r="H2284" s="51" t="str">
        <f>VLOOKUP(F2284,'[1]Данные план (Задание 3)'!$I$5:$J$1297,2,FALSE)</f>
        <v>Армения</v>
      </c>
    </row>
    <row r="2285" spans="1:8" x14ac:dyDescent="0.3">
      <c r="A2285" s="99" t="s">
        <v>21</v>
      </c>
      <c r="B2285" s="117">
        <v>44348</v>
      </c>
      <c r="C2285" s="97">
        <v>44355</v>
      </c>
      <c r="D2285" s="58" t="s">
        <v>48</v>
      </c>
      <c r="E2285" s="58" t="s">
        <v>95</v>
      </c>
      <c r="F2285" s="51" t="s">
        <v>105</v>
      </c>
      <c r="G2285" s="51">
        <v>198</v>
      </c>
      <c r="H2285" s="51" t="str">
        <f>VLOOKUP(F2285,'[1]Данные план (Задание 3)'!$I$5:$J$1297,2,FALSE)</f>
        <v>Италия</v>
      </c>
    </row>
    <row r="2286" spans="1:8" x14ac:dyDescent="0.3">
      <c r="A2286" s="99" t="s">
        <v>21</v>
      </c>
      <c r="B2286" s="117">
        <v>44348</v>
      </c>
      <c r="C2286" s="97">
        <v>44355</v>
      </c>
      <c r="D2286" s="58" t="s">
        <v>110</v>
      </c>
      <c r="E2286" s="58" t="s">
        <v>95</v>
      </c>
      <c r="F2286" s="51" t="s">
        <v>105</v>
      </c>
      <c r="G2286" s="51">
        <v>26</v>
      </c>
      <c r="H2286" s="51" t="str">
        <f>VLOOKUP(F2286,'[1]Данные план (Задание 3)'!$I$5:$J$1297,2,FALSE)</f>
        <v>Италия</v>
      </c>
    </row>
    <row r="2287" spans="1:8" x14ac:dyDescent="0.3">
      <c r="A2287" s="99" t="s">
        <v>21</v>
      </c>
      <c r="B2287" s="117">
        <v>44348</v>
      </c>
      <c r="C2287" s="97">
        <v>44355</v>
      </c>
      <c r="D2287" s="58" t="s">
        <v>107</v>
      </c>
      <c r="E2287" s="58" t="s">
        <v>95</v>
      </c>
      <c r="F2287" s="51" t="s">
        <v>103</v>
      </c>
      <c r="G2287" s="51">
        <v>9</v>
      </c>
      <c r="H2287" s="51" t="str">
        <f>VLOOKUP(F2287,'[1]Данные план (Задание 3)'!$I$5:$J$1297,2,FALSE)</f>
        <v>Италия</v>
      </c>
    </row>
    <row r="2288" spans="1:8" x14ac:dyDescent="0.3">
      <c r="A2288" s="99" t="s">
        <v>21</v>
      </c>
      <c r="B2288" s="117">
        <v>44348</v>
      </c>
      <c r="C2288" s="97">
        <v>44355</v>
      </c>
      <c r="D2288" s="58" t="s">
        <v>48</v>
      </c>
      <c r="E2288" s="58" t="s">
        <v>70</v>
      </c>
      <c r="F2288" s="51" t="s">
        <v>62</v>
      </c>
      <c r="G2288" s="51">
        <v>161</v>
      </c>
      <c r="H2288" s="51" t="str">
        <f>VLOOKUP(F2288,'[1]Данные план (Задание 3)'!$I$5:$J$1297,2,FALSE)</f>
        <v>Армения</v>
      </c>
    </row>
    <row r="2289" spans="1:8" x14ac:dyDescent="0.3">
      <c r="A2289" s="99" t="s">
        <v>21</v>
      </c>
      <c r="B2289" s="117">
        <v>44348</v>
      </c>
      <c r="C2289" s="97">
        <v>44355</v>
      </c>
      <c r="D2289" s="58" t="s">
        <v>110</v>
      </c>
      <c r="E2289" s="58" t="s">
        <v>80</v>
      </c>
      <c r="F2289" s="51" t="s">
        <v>83</v>
      </c>
      <c r="G2289" s="51">
        <v>41</v>
      </c>
      <c r="H2289" s="51" t="str">
        <f>VLOOKUP(F2289,'[1]Данные план (Задание 3)'!$I$5:$J$1297,2,FALSE)</f>
        <v>Шотландия</v>
      </c>
    </row>
    <row r="2290" spans="1:8" x14ac:dyDescent="0.3">
      <c r="A2290" s="99" t="s">
        <v>21</v>
      </c>
      <c r="B2290" s="117">
        <v>44348</v>
      </c>
      <c r="C2290" s="97">
        <v>44355</v>
      </c>
      <c r="D2290" s="58" t="s">
        <v>107</v>
      </c>
      <c r="E2290" s="58" t="s">
        <v>49</v>
      </c>
      <c r="F2290" s="51" t="s">
        <v>68</v>
      </c>
      <c r="G2290" s="51">
        <v>90</v>
      </c>
      <c r="H2290" s="51" t="str">
        <f>VLOOKUP(F2290,'[1]Данные план (Задание 3)'!$I$5:$J$1297,2,FALSE)</f>
        <v>Украина</v>
      </c>
    </row>
    <row r="2291" spans="1:8" x14ac:dyDescent="0.3">
      <c r="A2291" s="99" t="s">
        <v>21</v>
      </c>
      <c r="B2291" s="117">
        <v>44348</v>
      </c>
      <c r="C2291" s="97">
        <v>44356</v>
      </c>
      <c r="D2291" s="58" t="s">
        <v>108</v>
      </c>
      <c r="E2291" s="58" t="s">
        <v>95</v>
      </c>
      <c r="F2291" s="51" t="s">
        <v>103</v>
      </c>
      <c r="G2291" s="51">
        <v>38</v>
      </c>
      <c r="H2291" s="51" t="str">
        <f>VLOOKUP(F2291,'[1]Данные план (Задание 3)'!$I$5:$J$1297,2,FALSE)</f>
        <v>Италия</v>
      </c>
    </row>
    <row r="2292" spans="1:8" x14ac:dyDescent="0.3">
      <c r="A2292" s="99" t="s">
        <v>21</v>
      </c>
      <c r="B2292" s="117">
        <v>44348</v>
      </c>
      <c r="C2292" s="97">
        <v>44356</v>
      </c>
      <c r="D2292" s="58" t="s">
        <v>48</v>
      </c>
      <c r="E2292" s="58" t="s">
        <v>80</v>
      </c>
      <c r="F2292" s="51" t="s">
        <v>82</v>
      </c>
      <c r="G2292" s="51">
        <v>135</v>
      </c>
      <c r="H2292" s="51" t="str">
        <f>VLOOKUP(F2292,'[1]Данные план (Задание 3)'!$I$5:$J$1297,2,FALSE)</f>
        <v>Шотландия</v>
      </c>
    </row>
    <row r="2293" spans="1:8" x14ac:dyDescent="0.3">
      <c r="A2293" s="99" t="s">
        <v>21</v>
      </c>
      <c r="B2293" s="117">
        <v>44348</v>
      </c>
      <c r="C2293" s="97">
        <v>44356</v>
      </c>
      <c r="D2293" s="58" t="s">
        <v>108</v>
      </c>
      <c r="E2293" s="58" t="s">
        <v>70</v>
      </c>
      <c r="F2293" s="51" t="s">
        <v>73</v>
      </c>
      <c r="G2293" s="51">
        <v>61</v>
      </c>
      <c r="H2293" s="51" t="str">
        <f>VLOOKUP(F2293,'[1]Данные план (Задание 3)'!$I$5:$J$1297,2,FALSE)</f>
        <v>Франция</v>
      </c>
    </row>
    <row r="2294" spans="1:8" x14ac:dyDescent="0.3">
      <c r="A2294" s="99" t="s">
        <v>21</v>
      </c>
      <c r="B2294" s="117">
        <v>44348</v>
      </c>
      <c r="C2294" s="97">
        <v>44356</v>
      </c>
      <c r="D2294" s="58" t="s">
        <v>108</v>
      </c>
      <c r="E2294" s="58" t="s">
        <v>49</v>
      </c>
      <c r="F2294" s="51" t="s">
        <v>50</v>
      </c>
      <c r="G2294" s="51">
        <v>138</v>
      </c>
      <c r="H2294" s="51" t="str">
        <f>VLOOKUP(F2294,'[1]Данные план (Задание 3)'!$I$5:$J$1297,2,FALSE)</f>
        <v>Россия</v>
      </c>
    </row>
    <row r="2295" spans="1:8" x14ac:dyDescent="0.3">
      <c r="A2295" s="99" t="s">
        <v>21</v>
      </c>
      <c r="B2295" s="117">
        <v>44348</v>
      </c>
      <c r="C2295" s="97">
        <v>44356</v>
      </c>
      <c r="D2295" s="58" t="s">
        <v>48</v>
      </c>
      <c r="E2295" s="58" t="s">
        <v>70</v>
      </c>
      <c r="F2295" s="51" t="s">
        <v>72</v>
      </c>
      <c r="G2295" s="51">
        <v>104</v>
      </c>
      <c r="H2295" s="51" t="str">
        <f>VLOOKUP(F2295,'[1]Данные план (Задание 3)'!$I$5:$J$1297,2,FALSE)</f>
        <v>Франция</v>
      </c>
    </row>
    <row r="2296" spans="1:8" x14ac:dyDescent="0.3">
      <c r="A2296" s="99" t="s">
        <v>21</v>
      </c>
      <c r="B2296" s="117">
        <v>44348</v>
      </c>
      <c r="C2296" s="97">
        <v>44356</v>
      </c>
      <c r="D2296" s="58" t="s">
        <v>108</v>
      </c>
      <c r="E2296" s="58" t="s">
        <v>80</v>
      </c>
      <c r="F2296" s="51" t="s">
        <v>85</v>
      </c>
      <c r="G2296" s="51">
        <v>69</v>
      </c>
      <c r="H2296" s="51" t="str">
        <f>VLOOKUP(F2296,'[1]Данные план (Задание 3)'!$I$5:$J$1297,2,FALSE)</f>
        <v>Ирландия</v>
      </c>
    </row>
    <row r="2297" spans="1:8" x14ac:dyDescent="0.3">
      <c r="A2297" s="99" t="s">
        <v>21</v>
      </c>
      <c r="B2297" s="117">
        <v>44348</v>
      </c>
      <c r="C2297" s="97">
        <v>44356</v>
      </c>
      <c r="D2297" s="58" t="s">
        <v>48</v>
      </c>
      <c r="E2297" s="58" t="s">
        <v>49</v>
      </c>
      <c r="F2297" s="51" t="s">
        <v>61</v>
      </c>
      <c r="G2297" s="51">
        <v>53</v>
      </c>
      <c r="H2297" s="51" t="str">
        <f>VLOOKUP(F2297,'[1]Данные план (Задание 3)'!$I$5:$J$1297,2,FALSE)</f>
        <v>Россия</v>
      </c>
    </row>
    <row r="2298" spans="1:8" x14ac:dyDescent="0.3">
      <c r="A2298" s="99" t="s">
        <v>21</v>
      </c>
      <c r="B2298" s="117">
        <v>44348</v>
      </c>
      <c r="C2298" s="97">
        <v>44356</v>
      </c>
      <c r="D2298" s="58" t="s">
        <v>107</v>
      </c>
      <c r="E2298" s="58" t="s">
        <v>70</v>
      </c>
      <c r="F2298" s="51" t="s">
        <v>75</v>
      </c>
      <c r="G2298" s="51">
        <v>154</v>
      </c>
      <c r="H2298" s="51" t="str">
        <f>VLOOKUP(F2298,'[1]Данные план (Задание 3)'!$I$5:$J$1297,2,FALSE)</f>
        <v>Франция</v>
      </c>
    </row>
    <row r="2299" spans="1:8" x14ac:dyDescent="0.3">
      <c r="A2299" s="99" t="s">
        <v>21</v>
      </c>
      <c r="B2299" s="117">
        <v>44348</v>
      </c>
      <c r="C2299" s="97">
        <v>44356</v>
      </c>
      <c r="D2299" s="58" t="s">
        <v>107</v>
      </c>
      <c r="E2299" s="58" t="s">
        <v>49</v>
      </c>
      <c r="F2299" s="51" t="s">
        <v>153</v>
      </c>
      <c r="G2299" s="51">
        <v>22</v>
      </c>
      <c r="H2299" s="51" t="str">
        <f>VLOOKUP(F2299,'[1]Данные план (Задание 3)'!$I$5:$J$1297,2,FALSE)</f>
        <v>Швеция</v>
      </c>
    </row>
    <row r="2300" spans="1:8" x14ac:dyDescent="0.3">
      <c r="A2300" s="99" t="s">
        <v>21</v>
      </c>
      <c r="B2300" s="117">
        <v>44348</v>
      </c>
      <c r="C2300" s="97">
        <v>44356</v>
      </c>
      <c r="D2300" s="58" t="s">
        <v>107</v>
      </c>
      <c r="E2300" s="58" t="s">
        <v>80</v>
      </c>
      <c r="F2300" s="51" t="s">
        <v>93</v>
      </c>
      <c r="G2300" s="51">
        <v>114</v>
      </c>
      <c r="H2300" s="51" t="str">
        <f>VLOOKUP(F2300,'[1]Данные план (Задание 3)'!$I$5:$J$1297,2,FALSE)</f>
        <v>США</v>
      </c>
    </row>
    <row r="2301" spans="1:8" x14ac:dyDescent="0.3">
      <c r="A2301" s="99" t="s">
        <v>21</v>
      </c>
      <c r="B2301" s="117">
        <v>44348</v>
      </c>
      <c r="C2301" s="97">
        <v>44356</v>
      </c>
      <c r="D2301" s="58" t="s">
        <v>107</v>
      </c>
      <c r="E2301" s="58" t="s">
        <v>49</v>
      </c>
      <c r="F2301" s="51" t="s">
        <v>57</v>
      </c>
      <c r="G2301" s="51">
        <v>127</v>
      </c>
      <c r="H2301" s="51" t="str">
        <f>VLOOKUP(F2301,'[1]Данные план (Задание 3)'!$I$5:$J$1297,2,FALSE)</f>
        <v>Россия</v>
      </c>
    </row>
    <row r="2302" spans="1:8" x14ac:dyDescent="0.3">
      <c r="A2302" s="99" t="s">
        <v>21</v>
      </c>
      <c r="B2302" s="117">
        <v>44348</v>
      </c>
      <c r="C2302" s="97">
        <v>44356</v>
      </c>
      <c r="D2302" s="58" t="s">
        <v>110</v>
      </c>
      <c r="E2302" s="58" t="s">
        <v>49</v>
      </c>
      <c r="F2302" s="51" t="s">
        <v>61</v>
      </c>
      <c r="G2302" s="51">
        <v>25</v>
      </c>
      <c r="H2302" s="51" t="str">
        <f>VLOOKUP(F2302,'[1]Данные план (Задание 3)'!$I$5:$J$1297,2,FALSE)</f>
        <v>Россия</v>
      </c>
    </row>
    <row r="2303" spans="1:8" x14ac:dyDescent="0.3">
      <c r="A2303" s="99" t="s">
        <v>21</v>
      </c>
      <c r="B2303" s="117">
        <v>44348</v>
      </c>
      <c r="C2303" s="97">
        <v>44356</v>
      </c>
      <c r="D2303" s="58" t="s">
        <v>108</v>
      </c>
      <c r="E2303" s="58" t="s">
        <v>49</v>
      </c>
      <c r="F2303" s="51" t="s">
        <v>61</v>
      </c>
      <c r="G2303" s="51">
        <v>151</v>
      </c>
      <c r="H2303" s="51" t="str">
        <f>VLOOKUP(F2303,'[1]Данные план (Задание 3)'!$I$5:$J$1297,2,FALSE)</f>
        <v>Россия</v>
      </c>
    </row>
    <row r="2304" spans="1:8" x14ac:dyDescent="0.3">
      <c r="A2304" s="99" t="s">
        <v>21</v>
      </c>
      <c r="B2304" s="117">
        <v>44348</v>
      </c>
      <c r="C2304" s="97">
        <v>44356</v>
      </c>
      <c r="D2304" s="58" t="s">
        <v>108</v>
      </c>
      <c r="E2304" s="58" t="s">
        <v>80</v>
      </c>
      <c r="F2304" s="51" t="s">
        <v>85</v>
      </c>
      <c r="G2304" s="51">
        <v>88</v>
      </c>
      <c r="H2304" s="51" t="str">
        <f>VLOOKUP(F2304,'[1]Данные план (Задание 3)'!$I$5:$J$1297,2,FALSE)</f>
        <v>Ирландия</v>
      </c>
    </row>
    <row r="2305" spans="1:8" x14ac:dyDescent="0.3">
      <c r="A2305" s="99" t="s">
        <v>21</v>
      </c>
      <c r="B2305" s="117">
        <v>44348</v>
      </c>
      <c r="C2305" s="97">
        <v>44356</v>
      </c>
      <c r="D2305" s="58" t="s">
        <v>107</v>
      </c>
      <c r="E2305" s="58" t="s">
        <v>95</v>
      </c>
      <c r="F2305" s="51" t="s">
        <v>100</v>
      </c>
      <c r="G2305" s="51">
        <v>63</v>
      </c>
      <c r="H2305" s="51" t="str">
        <f>VLOOKUP(F2305,'[1]Данные план (Задание 3)'!$I$5:$J$1297,2,FALSE)</f>
        <v>Голландия</v>
      </c>
    </row>
    <row r="2306" spans="1:8" x14ac:dyDescent="0.3">
      <c r="A2306" s="99" t="s">
        <v>21</v>
      </c>
      <c r="B2306" s="117">
        <v>44348</v>
      </c>
      <c r="C2306" s="97">
        <v>44356</v>
      </c>
      <c r="D2306" s="58" t="s">
        <v>48</v>
      </c>
      <c r="E2306" s="58" t="s">
        <v>95</v>
      </c>
      <c r="F2306" s="51" t="s">
        <v>101</v>
      </c>
      <c r="G2306" s="51">
        <v>81</v>
      </c>
      <c r="H2306" s="51" t="str">
        <f>VLOOKUP(F2306,'[1]Данные план (Задание 3)'!$I$5:$J$1297,2,FALSE)</f>
        <v>Великобритания</v>
      </c>
    </row>
    <row r="2307" spans="1:8" x14ac:dyDescent="0.3">
      <c r="A2307" s="99" t="s">
        <v>21</v>
      </c>
      <c r="B2307" s="117">
        <v>44348</v>
      </c>
      <c r="C2307" s="97">
        <v>44356</v>
      </c>
      <c r="D2307" s="58" t="s">
        <v>110</v>
      </c>
      <c r="E2307" s="58" t="s">
        <v>80</v>
      </c>
      <c r="F2307" s="51" t="s">
        <v>82</v>
      </c>
      <c r="G2307" s="51">
        <v>150</v>
      </c>
      <c r="H2307" s="51" t="str">
        <f>VLOOKUP(F2307,'[1]Данные план (Задание 3)'!$I$5:$J$1297,2,FALSE)</f>
        <v>Шотландия</v>
      </c>
    </row>
    <row r="2308" spans="1:8" x14ac:dyDescent="0.3">
      <c r="A2308" s="99" t="s">
        <v>21</v>
      </c>
      <c r="B2308" s="117">
        <v>44348</v>
      </c>
      <c r="C2308" s="97">
        <v>44356</v>
      </c>
      <c r="D2308" s="58" t="s">
        <v>107</v>
      </c>
      <c r="E2308" s="58" t="s">
        <v>95</v>
      </c>
      <c r="F2308" s="51" t="s">
        <v>98</v>
      </c>
      <c r="G2308" s="51">
        <v>124</v>
      </c>
      <c r="H2308" s="51" t="str">
        <f>VLOOKUP(F2308,'[1]Данные план (Задание 3)'!$I$5:$J$1297,2,FALSE)</f>
        <v>Голландия</v>
      </c>
    </row>
    <row r="2309" spans="1:8" x14ac:dyDescent="0.3">
      <c r="A2309" s="99" t="s">
        <v>21</v>
      </c>
      <c r="B2309" s="117">
        <v>44348</v>
      </c>
      <c r="C2309" s="97">
        <v>44356</v>
      </c>
      <c r="D2309" s="58" t="s">
        <v>108</v>
      </c>
      <c r="E2309" s="58" t="s">
        <v>49</v>
      </c>
      <c r="F2309" s="51" t="s">
        <v>61</v>
      </c>
      <c r="G2309" s="51">
        <v>165</v>
      </c>
      <c r="H2309" s="51" t="str">
        <f>VLOOKUP(F2309,'[1]Данные план (Задание 3)'!$I$5:$J$1297,2,FALSE)</f>
        <v>Россия</v>
      </c>
    </row>
    <row r="2310" spans="1:8" x14ac:dyDescent="0.3">
      <c r="A2310" s="99" t="s">
        <v>21</v>
      </c>
      <c r="B2310" s="117">
        <v>44348</v>
      </c>
      <c r="C2310" s="97">
        <v>44356</v>
      </c>
      <c r="D2310" s="58" t="s">
        <v>48</v>
      </c>
      <c r="E2310" s="58" t="s">
        <v>49</v>
      </c>
      <c r="F2310" s="51" t="s">
        <v>59</v>
      </c>
      <c r="G2310" s="51">
        <v>5</v>
      </c>
      <c r="H2310" s="51" t="str">
        <f>VLOOKUP(F2310,'[1]Данные план (Задание 3)'!$I$5:$J$1297,2,FALSE)</f>
        <v>Россия</v>
      </c>
    </row>
    <row r="2311" spans="1:8" x14ac:dyDescent="0.3">
      <c r="A2311" s="99" t="s">
        <v>21</v>
      </c>
      <c r="B2311" s="117">
        <v>44348</v>
      </c>
      <c r="C2311" s="97">
        <v>44356</v>
      </c>
      <c r="D2311" s="58" t="s">
        <v>107</v>
      </c>
      <c r="E2311" s="58" t="s">
        <v>80</v>
      </c>
      <c r="F2311" s="51" t="s">
        <v>87</v>
      </c>
      <c r="G2311" s="51">
        <v>54</v>
      </c>
      <c r="H2311" s="51" t="str">
        <f>VLOOKUP(F2311,'[1]Данные план (Задание 3)'!$I$5:$J$1297,2,FALSE)</f>
        <v>Ирландия</v>
      </c>
    </row>
    <row r="2312" spans="1:8" x14ac:dyDescent="0.3">
      <c r="A2312" s="99" t="s">
        <v>21</v>
      </c>
      <c r="B2312" s="117">
        <v>44348</v>
      </c>
      <c r="C2312" s="97">
        <v>44356</v>
      </c>
      <c r="D2312" s="58" t="s">
        <v>110</v>
      </c>
      <c r="E2312" s="58" t="s">
        <v>49</v>
      </c>
      <c r="F2312" s="51" t="s">
        <v>57</v>
      </c>
      <c r="G2312" s="51">
        <v>137</v>
      </c>
      <c r="H2312" s="51" t="str">
        <f>VLOOKUP(F2312,'[1]Данные план (Задание 3)'!$I$5:$J$1297,2,FALSE)</f>
        <v>Россия</v>
      </c>
    </row>
    <row r="2313" spans="1:8" x14ac:dyDescent="0.3">
      <c r="A2313" s="99" t="s">
        <v>21</v>
      </c>
      <c r="B2313" s="117">
        <v>44348</v>
      </c>
      <c r="C2313" s="97">
        <v>44356</v>
      </c>
      <c r="D2313" s="58" t="s">
        <v>110</v>
      </c>
      <c r="E2313" s="58" t="s">
        <v>70</v>
      </c>
      <c r="F2313" s="51" t="s">
        <v>78</v>
      </c>
      <c r="G2313" s="51">
        <v>21</v>
      </c>
      <c r="H2313" s="51" t="str">
        <f>VLOOKUP(F2313,'[1]Данные план (Задание 3)'!$I$5:$J$1297,2,FALSE)</f>
        <v>Россия</v>
      </c>
    </row>
    <row r="2314" spans="1:8" x14ac:dyDescent="0.3">
      <c r="A2314" s="99" t="s">
        <v>21</v>
      </c>
      <c r="B2314" s="117">
        <v>44348</v>
      </c>
      <c r="C2314" s="97">
        <v>44356</v>
      </c>
      <c r="D2314" s="58" t="s">
        <v>48</v>
      </c>
      <c r="E2314" s="58" t="s">
        <v>70</v>
      </c>
      <c r="F2314" s="51" t="s">
        <v>74</v>
      </c>
      <c r="G2314" s="51">
        <v>3</v>
      </c>
      <c r="H2314" s="51" t="str">
        <f>VLOOKUP(F2314,'[1]Данные план (Задание 3)'!$I$5:$J$1297,2,FALSE)</f>
        <v>Франция</v>
      </c>
    </row>
    <row r="2315" spans="1:8" x14ac:dyDescent="0.3">
      <c r="A2315" s="99" t="s">
        <v>21</v>
      </c>
      <c r="B2315" s="117">
        <v>44348</v>
      </c>
      <c r="C2315" s="97">
        <v>44356</v>
      </c>
      <c r="D2315" s="58" t="s">
        <v>107</v>
      </c>
      <c r="E2315" s="58" t="s">
        <v>95</v>
      </c>
      <c r="F2315" s="51" t="s">
        <v>106</v>
      </c>
      <c r="G2315" s="51">
        <v>22</v>
      </c>
      <c r="H2315" s="51" t="str">
        <f>VLOOKUP(F2315,'[1]Данные план (Задание 3)'!$I$5:$J$1297,2,FALSE)</f>
        <v>Италия</v>
      </c>
    </row>
    <row r="2316" spans="1:8" x14ac:dyDescent="0.3">
      <c r="A2316" s="99" t="s">
        <v>21</v>
      </c>
      <c r="B2316" s="117">
        <v>44348</v>
      </c>
      <c r="C2316" s="97">
        <v>44357</v>
      </c>
      <c r="D2316" s="58" t="s">
        <v>107</v>
      </c>
      <c r="E2316" s="58" t="s">
        <v>80</v>
      </c>
      <c r="F2316" s="51" t="s">
        <v>82</v>
      </c>
      <c r="G2316" s="51">
        <v>124</v>
      </c>
      <c r="H2316" s="51" t="str">
        <f>VLOOKUP(F2316,'[1]Данные план (Задание 3)'!$I$5:$J$1297,2,FALSE)</f>
        <v>Шотландия</v>
      </c>
    </row>
    <row r="2317" spans="1:8" x14ac:dyDescent="0.3">
      <c r="A2317" s="99" t="s">
        <v>21</v>
      </c>
      <c r="B2317" s="117">
        <v>44348</v>
      </c>
      <c r="C2317" s="97">
        <v>44357</v>
      </c>
      <c r="D2317" s="58" t="s">
        <v>107</v>
      </c>
      <c r="E2317" s="58" t="s">
        <v>70</v>
      </c>
      <c r="F2317" s="51" t="s">
        <v>52</v>
      </c>
      <c r="G2317" s="51">
        <v>82</v>
      </c>
      <c r="H2317" s="51" t="str">
        <f>VLOOKUP(F2317,'[1]Данные план (Задание 3)'!$I$5:$J$1297,2,FALSE)</f>
        <v>Армения</v>
      </c>
    </row>
    <row r="2318" spans="1:8" x14ac:dyDescent="0.3">
      <c r="A2318" s="99" t="s">
        <v>21</v>
      </c>
      <c r="B2318" s="117">
        <v>44348</v>
      </c>
      <c r="C2318" s="97">
        <v>44357</v>
      </c>
      <c r="D2318" s="58" t="s">
        <v>110</v>
      </c>
      <c r="E2318" s="58" t="s">
        <v>80</v>
      </c>
      <c r="F2318" s="51" t="s">
        <v>86</v>
      </c>
      <c r="G2318" s="51">
        <v>193</v>
      </c>
      <c r="H2318" s="51" t="str">
        <f>VLOOKUP(F2318,'[1]Данные план (Задание 3)'!$I$5:$J$1297,2,FALSE)</f>
        <v>Ирландия</v>
      </c>
    </row>
    <row r="2319" spans="1:8" x14ac:dyDescent="0.3">
      <c r="A2319" s="99" t="s">
        <v>21</v>
      </c>
      <c r="B2319" s="117">
        <v>44348</v>
      </c>
      <c r="C2319" s="97">
        <v>44357</v>
      </c>
      <c r="D2319" s="58" t="s">
        <v>108</v>
      </c>
      <c r="E2319" s="58" t="s">
        <v>49</v>
      </c>
      <c r="F2319" s="51" t="s">
        <v>50</v>
      </c>
      <c r="G2319" s="51">
        <v>86</v>
      </c>
      <c r="H2319" s="51" t="str">
        <f>VLOOKUP(F2319,'[1]Данные план (Задание 3)'!$I$5:$J$1297,2,FALSE)</f>
        <v>Россия</v>
      </c>
    </row>
    <row r="2320" spans="1:8" x14ac:dyDescent="0.3">
      <c r="A2320" s="99" t="s">
        <v>21</v>
      </c>
      <c r="B2320" s="117">
        <v>44348</v>
      </c>
      <c r="C2320" s="97">
        <v>44357</v>
      </c>
      <c r="D2320" s="58" t="s">
        <v>108</v>
      </c>
      <c r="E2320" s="58" t="s">
        <v>80</v>
      </c>
      <c r="F2320" s="51" t="s">
        <v>86</v>
      </c>
      <c r="G2320" s="51">
        <v>98</v>
      </c>
      <c r="H2320" s="51" t="str">
        <f>VLOOKUP(F2320,'[1]Данные план (Задание 3)'!$I$5:$J$1297,2,FALSE)</f>
        <v>Ирландия</v>
      </c>
    </row>
    <row r="2321" spans="1:8" x14ac:dyDescent="0.3">
      <c r="A2321" s="99" t="s">
        <v>21</v>
      </c>
      <c r="B2321" s="117">
        <v>44348</v>
      </c>
      <c r="C2321" s="97">
        <v>44357</v>
      </c>
      <c r="D2321" s="58" t="s">
        <v>48</v>
      </c>
      <c r="E2321" s="58" t="s">
        <v>95</v>
      </c>
      <c r="F2321" s="51" t="s">
        <v>102</v>
      </c>
      <c r="G2321" s="51">
        <v>122</v>
      </c>
      <c r="H2321" s="51" t="str">
        <f>VLOOKUP(F2321,'[1]Данные план (Задание 3)'!$I$5:$J$1297,2,FALSE)</f>
        <v>Великобритания</v>
      </c>
    </row>
    <row r="2322" spans="1:8" x14ac:dyDescent="0.3">
      <c r="A2322" s="99" t="s">
        <v>21</v>
      </c>
      <c r="B2322" s="117">
        <v>44348</v>
      </c>
      <c r="C2322" s="97">
        <v>44357</v>
      </c>
      <c r="D2322" s="58" t="s">
        <v>110</v>
      </c>
      <c r="E2322" s="58" t="s">
        <v>49</v>
      </c>
      <c r="F2322" s="51" t="s">
        <v>64</v>
      </c>
      <c r="G2322" s="51">
        <v>108</v>
      </c>
      <c r="H2322" s="51" t="str">
        <f>VLOOKUP(F2322,'[1]Данные план (Задание 3)'!$I$5:$J$1297,2,FALSE)</f>
        <v>Украина</v>
      </c>
    </row>
    <row r="2323" spans="1:8" x14ac:dyDescent="0.3">
      <c r="A2323" s="99" t="s">
        <v>21</v>
      </c>
      <c r="B2323" s="117">
        <v>44348</v>
      </c>
      <c r="C2323" s="97">
        <v>44357</v>
      </c>
      <c r="D2323" s="58" t="s">
        <v>48</v>
      </c>
      <c r="E2323" s="58" t="s">
        <v>49</v>
      </c>
      <c r="F2323" s="51" t="s">
        <v>63</v>
      </c>
      <c r="G2323" s="51">
        <v>98</v>
      </c>
      <c r="H2323" s="51" t="str">
        <f>VLOOKUP(F2323,'[1]Данные план (Задание 3)'!$I$5:$J$1297,2,FALSE)</f>
        <v>Швеция</v>
      </c>
    </row>
    <row r="2324" spans="1:8" x14ac:dyDescent="0.3">
      <c r="A2324" s="99" t="s">
        <v>21</v>
      </c>
      <c r="B2324" s="117">
        <v>44348</v>
      </c>
      <c r="C2324" s="97">
        <v>44357</v>
      </c>
      <c r="D2324" s="58" t="s">
        <v>48</v>
      </c>
      <c r="E2324" s="58" t="s">
        <v>80</v>
      </c>
      <c r="F2324" s="51" t="s">
        <v>93</v>
      </c>
      <c r="G2324" s="51">
        <v>82</v>
      </c>
      <c r="H2324" s="51" t="str">
        <f>VLOOKUP(F2324,'[1]Данные план (Задание 3)'!$I$5:$J$1297,2,FALSE)</f>
        <v>США</v>
      </c>
    </row>
    <row r="2325" spans="1:8" x14ac:dyDescent="0.3">
      <c r="A2325" s="99" t="s">
        <v>21</v>
      </c>
      <c r="B2325" s="117">
        <v>44348</v>
      </c>
      <c r="C2325" s="97">
        <v>44357</v>
      </c>
      <c r="D2325" s="58" t="s">
        <v>110</v>
      </c>
      <c r="E2325" s="58" t="s">
        <v>80</v>
      </c>
      <c r="F2325" s="51" t="s">
        <v>90</v>
      </c>
      <c r="G2325" s="51">
        <v>73</v>
      </c>
      <c r="H2325" s="51" t="str">
        <f>VLOOKUP(F2325,'[1]Данные план (Задание 3)'!$I$5:$J$1297,2,FALSE)</f>
        <v>США</v>
      </c>
    </row>
    <row r="2326" spans="1:8" x14ac:dyDescent="0.3">
      <c r="A2326" s="99" t="s">
        <v>21</v>
      </c>
      <c r="B2326" s="117">
        <v>44348</v>
      </c>
      <c r="C2326" s="97">
        <v>44357</v>
      </c>
      <c r="D2326" s="58" t="s">
        <v>108</v>
      </c>
      <c r="E2326" s="58" t="s">
        <v>80</v>
      </c>
      <c r="F2326" s="51" t="s">
        <v>92</v>
      </c>
      <c r="G2326" s="51">
        <v>37</v>
      </c>
      <c r="H2326" s="51" t="str">
        <f>VLOOKUP(F2326,'[1]Данные план (Задание 3)'!$I$5:$J$1297,2,FALSE)</f>
        <v>США</v>
      </c>
    </row>
    <row r="2327" spans="1:8" x14ac:dyDescent="0.3">
      <c r="A2327" s="99" t="s">
        <v>21</v>
      </c>
      <c r="B2327" s="117">
        <v>44348</v>
      </c>
      <c r="C2327" s="97">
        <v>44357</v>
      </c>
      <c r="D2327" s="58" t="s">
        <v>107</v>
      </c>
      <c r="E2327" s="58" t="s">
        <v>49</v>
      </c>
      <c r="F2327" s="51" t="s">
        <v>53</v>
      </c>
      <c r="G2327" s="51">
        <v>30</v>
      </c>
      <c r="H2327" s="51" t="str">
        <f>VLOOKUP(F2327,'[1]Данные план (Задание 3)'!$I$5:$J$1297,2,FALSE)</f>
        <v>Россия</v>
      </c>
    </row>
    <row r="2328" spans="1:8" x14ac:dyDescent="0.3">
      <c r="A2328" s="99" t="s">
        <v>21</v>
      </c>
      <c r="B2328" s="117">
        <v>44348</v>
      </c>
      <c r="C2328" s="97">
        <v>44357</v>
      </c>
      <c r="D2328" s="58" t="s">
        <v>108</v>
      </c>
      <c r="E2328" s="58" t="s">
        <v>95</v>
      </c>
      <c r="F2328" s="51" t="s">
        <v>100</v>
      </c>
      <c r="G2328" s="51">
        <v>138</v>
      </c>
      <c r="H2328" s="51" t="str">
        <f>VLOOKUP(F2328,'[1]Данные план (Задание 3)'!$I$5:$J$1297,2,FALSE)</f>
        <v>Голландия</v>
      </c>
    </row>
    <row r="2329" spans="1:8" x14ac:dyDescent="0.3">
      <c r="A2329" s="99" t="s">
        <v>21</v>
      </c>
      <c r="B2329" s="117">
        <v>44348</v>
      </c>
      <c r="C2329" s="97">
        <v>44357</v>
      </c>
      <c r="D2329" s="58" t="s">
        <v>110</v>
      </c>
      <c r="E2329" s="58" t="s">
        <v>49</v>
      </c>
      <c r="F2329" s="51" t="s">
        <v>53</v>
      </c>
      <c r="G2329" s="51">
        <v>178</v>
      </c>
      <c r="H2329" s="51" t="str">
        <f>VLOOKUP(F2329,'[1]Данные план (Задание 3)'!$I$5:$J$1297,2,FALSE)</f>
        <v>Россия</v>
      </c>
    </row>
    <row r="2330" spans="1:8" x14ac:dyDescent="0.3">
      <c r="A2330" s="99" t="s">
        <v>21</v>
      </c>
      <c r="B2330" s="117">
        <v>44348</v>
      </c>
      <c r="C2330" s="97">
        <v>44357</v>
      </c>
      <c r="D2330" s="58" t="s">
        <v>110</v>
      </c>
      <c r="E2330" s="58" t="s">
        <v>95</v>
      </c>
      <c r="F2330" s="51" t="s">
        <v>105</v>
      </c>
      <c r="G2330" s="51">
        <v>197</v>
      </c>
      <c r="H2330" s="51" t="str">
        <f>VLOOKUP(F2330,'[1]Данные план (Задание 3)'!$I$5:$J$1297,2,FALSE)</f>
        <v>Италия</v>
      </c>
    </row>
    <row r="2331" spans="1:8" x14ac:dyDescent="0.3">
      <c r="A2331" s="99" t="s">
        <v>21</v>
      </c>
      <c r="B2331" s="117">
        <v>44348</v>
      </c>
      <c r="C2331" s="97">
        <v>44357</v>
      </c>
      <c r="D2331" s="58" t="s">
        <v>48</v>
      </c>
      <c r="E2331" s="58" t="s">
        <v>95</v>
      </c>
      <c r="F2331" s="51" t="s">
        <v>98</v>
      </c>
      <c r="G2331" s="51">
        <v>163</v>
      </c>
      <c r="H2331" s="51" t="str">
        <f>VLOOKUP(F2331,'[1]Данные план (Задание 3)'!$I$5:$J$1297,2,FALSE)</f>
        <v>Голландия</v>
      </c>
    </row>
    <row r="2332" spans="1:8" x14ac:dyDescent="0.3">
      <c r="A2332" s="99" t="s">
        <v>21</v>
      </c>
      <c r="B2332" s="117">
        <v>44348</v>
      </c>
      <c r="C2332" s="97">
        <v>44357</v>
      </c>
      <c r="D2332" s="58" t="s">
        <v>108</v>
      </c>
      <c r="E2332" s="58" t="s">
        <v>70</v>
      </c>
      <c r="F2332" s="51" t="s">
        <v>74</v>
      </c>
      <c r="G2332" s="51">
        <v>105</v>
      </c>
      <c r="H2332" s="51" t="str">
        <f>VLOOKUP(F2332,'[1]Данные план (Задание 3)'!$I$5:$J$1297,2,FALSE)</f>
        <v>Франция</v>
      </c>
    </row>
    <row r="2333" spans="1:8" x14ac:dyDescent="0.3">
      <c r="A2333" s="99" t="s">
        <v>21</v>
      </c>
      <c r="B2333" s="117">
        <v>44348</v>
      </c>
      <c r="C2333" s="97">
        <v>44357</v>
      </c>
      <c r="D2333" s="58" t="s">
        <v>110</v>
      </c>
      <c r="E2333" s="58" t="s">
        <v>80</v>
      </c>
      <c r="F2333" s="51" t="s">
        <v>90</v>
      </c>
      <c r="G2333" s="51">
        <v>16</v>
      </c>
      <c r="H2333" s="51" t="str">
        <f>VLOOKUP(F2333,'[1]Данные план (Задание 3)'!$I$5:$J$1297,2,FALSE)</f>
        <v>США</v>
      </c>
    </row>
    <row r="2334" spans="1:8" x14ac:dyDescent="0.3">
      <c r="A2334" s="99" t="s">
        <v>21</v>
      </c>
      <c r="B2334" s="117">
        <v>44348</v>
      </c>
      <c r="C2334" s="97">
        <v>44357</v>
      </c>
      <c r="D2334" s="58" t="s">
        <v>110</v>
      </c>
      <c r="E2334" s="58" t="s">
        <v>70</v>
      </c>
      <c r="F2334" s="51" t="s">
        <v>73</v>
      </c>
      <c r="G2334" s="51">
        <v>33</v>
      </c>
      <c r="H2334" s="51" t="str">
        <f>VLOOKUP(F2334,'[1]Данные план (Задание 3)'!$I$5:$J$1297,2,FALSE)</f>
        <v>Франция</v>
      </c>
    </row>
    <row r="2335" spans="1:8" x14ac:dyDescent="0.3">
      <c r="A2335" s="99" t="s">
        <v>21</v>
      </c>
      <c r="B2335" s="117">
        <v>44348</v>
      </c>
      <c r="C2335" s="97">
        <v>44357</v>
      </c>
      <c r="D2335" s="58" t="s">
        <v>107</v>
      </c>
      <c r="E2335" s="58" t="s">
        <v>70</v>
      </c>
      <c r="F2335" s="51" t="s">
        <v>77</v>
      </c>
      <c r="G2335" s="51">
        <v>155</v>
      </c>
      <c r="H2335" s="51" t="str">
        <f>VLOOKUP(F2335,'[1]Данные план (Задание 3)'!$I$5:$J$1297,2,FALSE)</f>
        <v>Россия</v>
      </c>
    </row>
    <row r="2336" spans="1:8" x14ac:dyDescent="0.3">
      <c r="A2336" s="99" t="s">
        <v>21</v>
      </c>
      <c r="B2336" s="117">
        <v>44348</v>
      </c>
      <c r="C2336" s="97">
        <v>44357</v>
      </c>
      <c r="D2336" s="58" t="s">
        <v>108</v>
      </c>
      <c r="E2336" s="58" t="s">
        <v>80</v>
      </c>
      <c r="F2336" s="51" t="s">
        <v>89</v>
      </c>
      <c r="G2336" s="51">
        <v>49</v>
      </c>
      <c r="H2336" s="51" t="str">
        <f>VLOOKUP(F2336,'[1]Данные план (Задание 3)'!$I$5:$J$1297,2,FALSE)</f>
        <v>США</v>
      </c>
    </row>
    <row r="2337" spans="1:8" x14ac:dyDescent="0.3">
      <c r="A2337" s="99" t="s">
        <v>21</v>
      </c>
      <c r="B2337" s="117">
        <v>44348</v>
      </c>
      <c r="C2337" s="97">
        <v>44358</v>
      </c>
      <c r="D2337" s="58" t="s">
        <v>108</v>
      </c>
      <c r="E2337" s="58" t="s">
        <v>80</v>
      </c>
      <c r="F2337" s="51" t="s">
        <v>90</v>
      </c>
      <c r="G2337" s="51">
        <v>127</v>
      </c>
      <c r="H2337" s="51" t="str">
        <f>VLOOKUP(F2337,'[1]Данные план (Задание 3)'!$I$5:$J$1297,2,FALSE)</f>
        <v>США</v>
      </c>
    </row>
    <row r="2338" spans="1:8" x14ac:dyDescent="0.3">
      <c r="A2338" s="99" t="s">
        <v>21</v>
      </c>
      <c r="B2338" s="117">
        <v>44348</v>
      </c>
      <c r="C2338" s="97">
        <v>44358</v>
      </c>
      <c r="D2338" s="58" t="s">
        <v>48</v>
      </c>
      <c r="E2338" s="58" t="s">
        <v>95</v>
      </c>
      <c r="F2338" s="51" t="s">
        <v>97</v>
      </c>
      <c r="G2338" s="51">
        <v>53</v>
      </c>
      <c r="H2338" s="51" t="str">
        <f>VLOOKUP(F2338,'[1]Данные план (Задание 3)'!$I$5:$J$1297,2,FALSE)</f>
        <v>Голландия</v>
      </c>
    </row>
    <row r="2339" spans="1:8" x14ac:dyDescent="0.3">
      <c r="A2339" s="99" t="s">
        <v>21</v>
      </c>
      <c r="B2339" s="117">
        <v>44348</v>
      </c>
      <c r="C2339" s="97">
        <v>44358</v>
      </c>
      <c r="D2339" s="58" t="s">
        <v>107</v>
      </c>
      <c r="E2339" s="58" t="s">
        <v>49</v>
      </c>
      <c r="F2339" s="51" t="s">
        <v>65</v>
      </c>
      <c r="G2339" s="51">
        <v>66</v>
      </c>
      <c r="H2339" s="51" t="str">
        <f>VLOOKUP(F2339,'[1]Данные план (Задание 3)'!$I$5:$J$1297,2,FALSE)</f>
        <v>Украина</v>
      </c>
    </row>
    <row r="2340" spans="1:8" x14ac:dyDescent="0.3">
      <c r="A2340" s="99" t="s">
        <v>21</v>
      </c>
      <c r="B2340" s="117">
        <v>44348</v>
      </c>
      <c r="C2340" s="97">
        <v>44358</v>
      </c>
      <c r="D2340" s="58" t="s">
        <v>107</v>
      </c>
      <c r="E2340" s="58" t="s">
        <v>49</v>
      </c>
      <c r="F2340" s="51" t="s">
        <v>59</v>
      </c>
      <c r="G2340" s="51">
        <v>116</v>
      </c>
      <c r="H2340" s="51" t="str">
        <f>VLOOKUP(F2340,'[1]Данные план (Задание 3)'!$I$5:$J$1297,2,FALSE)</f>
        <v>Россия</v>
      </c>
    </row>
    <row r="2341" spans="1:8" x14ac:dyDescent="0.3">
      <c r="A2341" s="99" t="s">
        <v>21</v>
      </c>
      <c r="B2341" s="117">
        <v>44348</v>
      </c>
      <c r="C2341" s="97">
        <v>44358</v>
      </c>
      <c r="D2341" s="58" t="s">
        <v>110</v>
      </c>
      <c r="E2341" s="58" t="s">
        <v>80</v>
      </c>
      <c r="F2341" s="51" t="s">
        <v>93</v>
      </c>
      <c r="G2341" s="51">
        <v>133</v>
      </c>
      <c r="H2341" s="51" t="str">
        <f>VLOOKUP(F2341,'[1]Данные план (Задание 3)'!$I$5:$J$1297,2,FALSE)</f>
        <v>США</v>
      </c>
    </row>
    <row r="2342" spans="1:8" x14ac:dyDescent="0.3">
      <c r="A2342" s="99" t="s">
        <v>21</v>
      </c>
      <c r="B2342" s="117">
        <v>44348</v>
      </c>
      <c r="C2342" s="97">
        <v>44358</v>
      </c>
      <c r="D2342" s="58" t="s">
        <v>110</v>
      </c>
      <c r="E2342" s="58" t="s">
        <v>80</v>
      </c>
      <c r="F2342" s="51" t="s">
        <v>83</v>
      </c>
      <c r="G2342" s="51">
        <v>75</v>
      </c>
      <c r="H2342" s="51" t="str">
        <f>VLOOKUP(F2342,'[1]Данные план (Задание 3)'!$I$5:$J$1297,2,FALSE)</f>
        <v>Шотландия</v>
      </c>
    </row>
    <row r="2343" spans="1:8" x14ac:dyDescent="0.3">
      <c r="A2343" s="99" t="s">
        <v>21</v>
      </c>
      <c r="B2343" s="117">
        <v>44348</v>
      </c>
      <c r="C2343" s="97">
        <v>44358</v>
      </c>
      <c r="D2343" s="58" t="s">
        <v>108</v>
      </c>
      <c r="E2343" s="58" t="s">
        <v>80</v>
      </c>
      <c r="F2343" s="51" t="s">
        <v>81</v>
      </c>
      <c r="G2343" s="51">
        <v>190</v>
      </c>
      <c r="H2343" s="51" t="str">
        <f>VLOOKUP(F2343,'[1]Данные план (Задание 3)'!$I$5:$J$1297,2,FALSE)</f>
        <v>Шотландия</v>
      </c>
    </row>
    <row r="2344" spans="1:8" x14ac:dyDescent="0.3">
      <c r="A2344" s="99" t="s">
        <v>21</v>
      </c>
      <c r="B2344" s="117">
        <v>44348</v>
      </c>
      <c r="C2344" s="97">
        <v>44358</v>
      </c>
      <c r="D2344" s="58" t="s">
        <v>108</v>
      </c>
      <c r="E2344" s="58" t="s">
        <v>95</v>
      </c>
      <c r="F2344" s="51" t="s">
        <v>101</v>
      </c>
      <c r="G2344" s="51">
        <v>91</v>
      </c>
      <c r="H2344" s="51" t="str">
        <f>VLOOKUP(F2344,'[1]Данные план (Задание 3)'!$I$5:$J$1297,2,FALSE)</f>
        <v>Великобритания</v>
      </c>
    </row>
    <row r="2345" spans="1:8" x14ac:dyDescent="0.3">
      <c r="A2345" s="99" t="s">
        <v>21</v>
      </c>
      <c r="B2345" s="117">
        <v>44348</v>
      </c>
      <c r="C2345" s="97">
        <v>44358</v>
      </c>
      <c r="D2345" s="58" t="s">
        <v>110</v>
      </c>
      <c r="E2345" s="58" t="s">
        <v>70</v>
      </c>
      <c r="F2345" s="51" t="s">
        <v>79</v>
      </c>
      <c r="G2345" s="51">
        <v>102</v>
      </c>
      <c r="H2345" s="51" t="str">
        <f>VLOOKUP(F2345,'[1]Данные план (Задание 3)'!$I$5:$J$1297,2,FALSE)</f>
        <v>Россия</v>
      </c>
    </row>
    <row r="2346" spans="1:8" x14ac:dyDescent="0.3">
      <c r="A2346" s="99" t="s">
        <v>21</v>
      </c>
      <c r="B2346" s="117">
        <v>44348</v>
      </c>
      <c r="C2346" s="97">
        <v>44358</v>
      </c>
      <c r="D2346" s="58" t="s">
        <v>110</v>
      </c>
      <c r="E2346" s="58" t="s">
        <v>80</v>
      </c>
      <c r="F2346" s="51" t="s">
        <v>93</v>
      </c>
      <c r="G2346" s="51">
        <v>186</v>
      </c>
      <c r="H2346" s="51" t="str">
        <f>VLOOKUP(F2346,'[1]Данные план (Задание 3)'!$I$5:$J$1297,2,FALSE)</f>
        <v>США</v>
      </c>
    </row>
    <row r="2347" spans="1:8" x14ac:dyDescent="0.3">
      <c r="A2347" s="99" t="s">
        <v>21</v>
      </c>
      <c r="B2347" s="117">
        <v>44348</v>
      </c>
      <c r="C2347" s="97">
        <v>44358</v>
      </c>
      <c r="D2347" s="58" t="s">
        <v>107</v>
      </c>
      <c r="E2347" s="58" t="s">
        <v>95</v>
      </c>
      <c r="F2347" s="51" t="s">
        <v>103</v>
      </c>
      <c r="G2347" s="51">
        <v>37</v>
      </c>
      <c r="H2347" s="51" t="str">
        <f>VLOOKUP(F2347,'[1]Данные план (Задание 3)'!$I$5:$J$1297,2,FALSE)</f>
        <v>Италия</v>
      </c>
    </row>
    <row r="2348" spans="1:8" x14ac:dyDescent="0.3">
      <c r="A2348" s="99" t="s">
        <v>21</v>
      </c>
      <c r="B2348" s="117">
        <v>44348</v>
      </c>
      <c r="C2348" s="97">
        <v>44358</v>
      </c>
      <c r="D2348" s="58" t="s">
        <v>110</v>
      </c>
      <c r="E2348" s="58" t="s">
        <v>95</v>
      </c>
      <c r="F2348" s="51" t="s">
        <v>101</v>
      </c>
      <c r="G2348" s="51">
        <v>63</v>
      </c>
      <c r="H2348" s="51" t="str">
        <f>VLOOKUP(F2348,'[1]Данные план (Задание 3)'!$I$5:$J$1297,2,FALSE)</f>
        <v>Великобритания</v>
      </c>
    </row>
    <row r="2349" spans="1:8" x14ac:dyDescent="0.3">
      <c r="A2349" s="99" t="s">
        <v>21</v>
      </c>
      <c r="B2349" s="117">
        <v>44348</v>
      </c>
      <c r="C2349" s="97">
        <v>44358</v>
      </c>
      <c r="D2349" s="58" t="s">
        <v>110</v>
      </c>
      <c r="E2349" s="58" t="s">
        <v>80</v>
      </c>
      <c r="F2349" s="51" t="s">
        <v>93</v>
      </c>
      <c r="G2349" s="51">
        <v>16</v>
      </c>
      <c r="H2349" s="51" t="str">
        <f>VLOOKUP(F2349,'[1]Данные план (Задание 3)'!$I$5:$J$1297,2,FALSE)</f>
        <v>США</v>
      </c>
    </row>
    <row r="2350" spans="1:8" x14ac:dyDescent="0.3">
      <c r="A2350" s="99" t="s">
        <v>21</v>
      </c>
      <c r="B2350" s="117">
        <v>44348</v>
      </c>
      <c r="C2350" s="97">
        <v>44358</v>
      </c>
      <c r="D2350" s="58" t="s">
        <v>107</v>
      </c>
      <c r="E2350" s="58" t="s">
        <v>80</v>
      </c>
      <c r="F2350" s="51" t="s">
        <v>82</v>
      </c>
      <c r="G2350" s="51">
        <v>11</v>
      </c>
      <c r="H2350" s="51" t="str">
        <f>VLOOKUP(F2350,'[1]Данные план (Задание 3)'!$I$5:$J$1297,2,FALSE)</f>
        <v>Шотландия</v>
      </c>
    </row>
    <row r="2351" spans="1:8" x14ac:dyDescent="0.3">
      <c r="A2351" s="99" t="s">
        <v>21</v>
      </c>
      <c r="B2351" s="117">
        <v>44348</v>
      </c>
      <c r="C2351" s="97">
        <v>44358</v>
      </c>
      <c r="D2351" s="58" t="s">
        <v>107</v>
      </c>
      <c r="E2351" s="58" t="s">
        <v>70</v>
      </c>
      <c r="F2351" s="51" t="s">
        <v>60</v>
      </c>
      <c r="G2351" s="51">
        <v>62</v>
      </c>
      <c r="H2351" s="51" t="str">
        <f>VLOOKUP(F2351,'[1]Данные план (Задание 3)'!$I$5:$J$1297,2,FALSE)</f>
        <v>Армения</v>
      </c>
    </row>
    <row r="2352" spans="1:8" x14ac:dyDescent="0.3">
      <c r="A2352" s="99" t="s">
        <v>21</v>
      </c>
      <c r="B2352" s="117">
        <v>44348</v>
      </c>
      <c r="C2352" s="97">
        <v>44358</v>
      </c>
      <c r="D2352" s="58" t="s">
        <v>108</v>
      </c>
      <c r="E2352" s="58" t="s">
        <v>70</v>
      </c>
      <c r="F2352" s="51" t="s">
        <v>60</v>
      </c>
      <c r="G2352" s="51">
        <v>21</v>
      </c>
      <c r="H2352" s="51" t="str">
        <f>VLOOKUP(F2352,'[1]Данные план (Задание 3)'!$I$5:$J$1297,2,FALSE)</f>
        <v>Армения</v>
      </c>
    </row>
    <row r="2353" spans="1:8" x14ac:dyDescent="0.3">
      <c r="A2353" s="99" t="s">
        <v>21</v>
      </c>
      <c r="B2353" s="117">
        <v>44348</v>
      </c>
      <c r="C2353" s="97">
        <v>44359</v>
      </c>
      <c r="D2353" s="58" t="s">
        <v>110</v>
      </c>
      <c r="E2353" s="58" t="s">
        <v>49</v>
      </c>
      <c r="F2353" s="51" t="s">
        <v>68</v>
      </c>
      <c r="G2353" s="51">
        <v>50</v>
      </c>
      <c r="H2353" s="51" t="str">
        <f>VLOOKUP(F2353,'[1]Данные план (Задание 3)'!$I$5:$J$1297,2,FALSE)</f>
        <v>Украина</v>
      </c>
    </row>
    <row r="2354" spans="1:8" x14ac:dyDescent="0.3">
      <c r="A2354" s="99" t="s">
        <v>21</v>
      </c>
      <c r="B2354" s="117">
        <v>44348</v>
      </c>
      <c r="C2354" s="97">
        <v>44359</v>
      </c>
      <c r="D2354" s="58" t="s">
        <v>48</v>
      </c>
      <c r="E2354" s="58" t="s">
        <v>80</v>
      </c>
      <c r="F2354" s="51" t="s">
        <v>94</v>
      </c>
      <c r="G2354" s="51">
        <v>158</v>
      </c>
      <c r="H2354" s="51" t="str">
        <f>VLOOKUP(F2354,'[1]Данные план (Задание 3)'!$I$5:$J$1297,2,FALSE)</f>
        <v>США</v>
      </c>
    </row>
    <row r="2355" spans="1:8" x14ac:dyDescent="0.3">
      <c r="A2355" s="99" t="s">
        <v>21</v>
      </c>
      <c r="B2355" s="117">
        <v>44348</v>
      </c>
      <c r="C2355" s="97">
        <v>44359</v>
      </c>
      <c r="D2355" s="58" t="s">
        <v>107</v>
      </c>
      <c r="E2355" s="58" t="s">
        <v>80</v>
      </c>
      <c r="F2355" s="51" t="s">
        <v>92</v>
      </c>
      <c r="G2355" s="51">
        <v>122</v>
      </c>
      <c r="H2355" s="51" t="str">
        <f>VLOOKUP(F2355,'[1]Данные план (Задание 3)'!$I$5:$J$1297,2,FALSE)</f>
        <v>США</v>
      </c>
    </row>
    <row r="2356" spans="1:8" x14ac:dyDescent="0.3">
      <c r="A2356" s="99" t="s">
        <v>21</v>
      </c>
      <c r="B2356" s="117">
        <v>44348</v>
      </c>
      <c r="C2356" s="97">
        <v>44359</v>
      </c>
      <c r="D2356" s="58" t="s">
        <v>48</v>
      </c>
      <c r="E2356" s="58" t="s">
        <v>49</v>
      </c>
      <c r="F2356" s="51" t="s">
        <v>153</v>
      </c>
      <c r="G2356" s="51">
        <v>157</v>
      </c>
      <c r="H2356" s="51" t="str">
        <f>VLOOKUP(F2356,'[1]Данные план (Задание 3)'!$I$5:$J$1297,2,FALSE)</f>
        <v>Швеция</v>
      </c>
    </row>
    <row r="2357" spans="1:8" x14ac:dyDescent="0.3">
      <c r="A2357" s="99" t="s">
        <v>21</v>
      </c>
      <c r="B2357" s="117">
        <v>44348</v>
      </c>
      <c r="C2357" s="97">
        <v>44359</v>
      </c>
      <c r="D2357" s="58" t="s">
        <v>108</v>
      </c>
      <c r="E2357" s="58" t="s">
        <v>49</v>
      </c>
      <c r="F2357" s="51" t="s">
        <v>68</v>
      </c>
      <c r="G2357" s="51">
        <v>173</v>
      </c>
      <c r="H2357" s="51" t="str">
        <f>VLOOKUP(F2357,'[1]Данные план (Задание 3)'!$I$5:$J$1297,2,FALSE)</f>
        <v>Украина</v>
      </c>
    </row>
    <row r="2358" spans="1:8" x14ac:dyDescent="0.3">
      <c r="A2358" s="99" t="s">
        <v>21</v>
      </c>
      <c r="B2358" s="117">
        <v>44348</v>
      </c>
      <c r="C2358" s="97">
        <v>44359</v>
      </c>
      <c r="D2358" s="58" t="s">
        <v>108</v>
      </c>
      <c r="E2358" s="58" t="s">
        <v>70</v>
      </c>
      <c r="F2358" s="51" t="s">
        <v>56</v>
      </c>
      <c r="G2358" s="51">
        <v>42</v>
      </c>
      <c r="H2358" s="51" t="str">
        <f>VLOOKUP(F2358,'[1]Данные план (Задание 3)'!$I$5:$J$1297,2,FALSE)</f>
        <v>Армения</v>
      </c>
    </row>
    <row r="2359" spans="1:8" x14ac:dyDescent="0.3">
      <c r="A2359" s="99" t="s">
        <v>21</v>
      </c>
      <c r="B2359" s="117">
        <v>44348</v>
      </c>
      <c r="C2359" s="97">
        <v>44359</v>
      </c>
      <c r="D2359" s="58" t="s">
        <v>107</v>
      </c>
      <c r="E2359" s="58" t="s">
        <v>49</v>
      </c>
      <c r="F2359" s="51" t="s">
        <v>53</v>
      </c>
      <c r="G2359" s="51">
        <v>124</v>
      </c>
      <c r="H2359" s="51" t="str">
        <f>VLOOKUP(F2359,'[1]Данные план (Задание 3)'!$I$5:$J$1297,2,FALSE)</f>
        <v>Россия</v>
      </c>
    </row>
    <row r="2360" spans="1:8" x14ac:dyDescent="0.3">
      <c r="A2360" s="99" t="s">
        <v>21</v>
      </c>
      <c r="B2360" s="117">
        <v>44348</v>
      </c>
      <c r="C2360" s="97">
        <v>44359</v>
      </c>
      <c r="D2360" s="58" t="s">
        <v>110</v>
      </c>
      <c r="E2360" s="58" t="s">
        <v>80</v>
      </c>
      <c r="F2360" s="51" t="s">
        <v>86</v>
      </c>
      <c r="G2360" s="51">
        <v>25</v>
      </c>
      <c r="H2360" s="51" t="str">
        <f>VLOOKUP(F2360,'[1]Данные план (Задание 3)'!$I$5:$J$1297,2,FALSE)</f>
        <v>Ирландия</v>
      </c>
    </row>
    <row r="2361" spans="1:8" x14ac:dyDescent="0.3">
      <c r="A2361" s="99" t="s">
        <v>21</v>
      </c>
      <c r="B2361" s="117">
        <v>44348</v>
      </c>
      <c r="C2361" s="97">
        <v>44359</v>
      </c>
      <c r="D2361" s="58" t="s">
        <v>110</v>
      </c>
      <c r="E2361" s="58" t="s">
        <v>70</v>
      </c>
      <c r="F2361" s="51" t="s">
        <v>78</v>
      </c>
      <c r="G2361" s="51">
        <v>136</v>
      </c>
      <c r="H2361" s="51" t="str">
        <f>VLOOKUP(F2361,'[1]Данные план (Задание 3)'!$I$5:$J$1297,2,FALSE)</f>
        <v>Россия</v>
      </c>
    </row>
    <row r="2362" spans="1:8" x14ac:dyDescent="0.3">
      <c r="A2362" s="99" t="s">
        <v>21</v>
      </c>
      <c r="B2362" s="117">
        <v>44348</v>
      </c>
      <c r="C2362" s="97">
        <v>44359</v>
      </c>
      <c r="D2362" s="58" t="s">
        <v>107</v>
      </c>
      <c r="E2362" s="58" t="s">
        <v>95</v>
      </c>
      <c r="F2362" s="51" t="s">
        <v>98</v>
      </c>
      <c r="G2362" s="51">
        <v>146</v>
      </c>
      <c r="H2362" s="51" t="str">
        <f>VLOOKUP(F2362,'[1]Данные план (Задание 3)'!$I$5:$J$1297,2,FALSE)</f>
        <v>Голландия</v>
      </c>
    </row>
    <row r="2363" spans="1:8" x14ac:dyDescent="0.3">
      <c r="A2363" s="99" t="s">
        <v>21</v>
      </c>
      <c r="B2363" s="117">
        <v>44348</v>
      </c>
      <c r="C2363" s="97">
        <v>44359</v>
      </c>
      <c r="D2363" s="58" t="s">
        <v>48</v>
      </c>
      <c r="E2363" s="58" t="s">
        <v>70</v>
      </c>
      <c r="F2363" s="51" t="s">
        <v>74</v>
      </c>
      <c r="G2363" s="51">
        <v>24</v>
      </c>
      <c r="H2363" s="51" t="str">
        <f>VLOOKUP(F2363,'[1]Данные план (Задание 3)'!$I$5:$J$1297,2,FALSE)</f>
        <v>Франция</v>
      </c>
    </row>
    <row r="2364" spans="1:8" x14ac:dyDescent="0.3">
      <c r="A2364" s="99" t="s">
        <v>21</v>
      </c>
      <c r="B2364" s="117">
        <v>44348</v>
      </c>
      <c r="C2364" s="97">
        <v>44359</v>
      </c>
      <c r="D2364" s="58" t="s">
        <v>110</v>
      </c>
      <c r="E2364" s="58" t="s">
        <v>80</v>
      </c>
      <c r="F2364" s="51" t="s">
        <v>82</v>
      </c>
      <c r="G2364" s="51">
        <v>191</v>
      </c>
      <c r="H2364" s="51" t="str">
        <f>VLOOKUP(F2364,'[1]Данные план (Задание 3)'!$I$5:$J$1297,2,FALSE)</f>
        <v>Шотландия</v>
      </c>
    </row>
    <row r="2365" spans="1:8" x14ac:dyDescent="0.3">
      <c r="A2365" s="99" t="s">
        <v>21</v>
      </c>
      <c r="B2365" s="117">
        <v>44348</v>
      </c>
      <c r="C2365" s="97">
        <v>44359</v>
      </c>
      <c r="D2365" s="58" t="s">
        <v>108</v>
      </c>
      <c r="E2365" s="58" t="s">
        <v>49</v>
      </c>
      <c r="F2365" s="51" t="s">
        <v>63</v>
      </c>
      <c r="G2365" s="51">
        <v>51</v>
      </c>
      <c r="H2365" s="51" t="str">
        <f>VLOOKUP(F2365,'[1]Данные план (Задание 3)'!$I$5:$J$1297,2,FALSE)</f>
        <v>Швеция</v>
      </c>
    </row>
    <row r="2366" spans="1:8" x14ac:dyDescent="0.3">
      <c r="A2366" s="99" t="s">
        <v>21</v>
      </c>
      <c r="B2366" s="117">
        <v>44348</v>
      </c>
      <c r="C2366" s="97">
        <v>44359</v>
      </c>
      <c r="D2366" s="58" t="s">
        <v>48</v>
      </c>
      <c r="E2366" s="58" t="s">
        <v>80</v>
      </c>
      <c r="F2366" s="51" t="s">
        <v>81</v>
      </c>
      <c r="G2366" s="51">
        <v>39</v>
      </c>
      <c r="H2366" s="51" t="str">
        <f>VLOOKUP(F2366,'[1]Данные план (Задание 3)'!$I$5:$J$1297,2,FALSE)</f>
        <v>Шотландия</v>
      </c>
    </row>
    <row r="2367" spans="1:8" x14ac:dyDescent="0.3">
      <c r="A2367" s="99" t="s">
        <v>21</v>
      </c>
      <c r="B2367" s="117">
        <v>44348</v>
      </c>
      <c r="C2367" s="97">
        <v>44359</v>
      </c>
      <c r="D2367" s="58" t="s">
        <v>48</v>
      </c>
      <c r="E2367" s="58" t="s">
        <v>70</v>
      </c>
      <c r="F2367" s="51" t="s">
        <v>73</v>
      </c>
      <c r="G2367" s="51">
        <v>145</v>
      </c>
      <c r="H2367" s="51" t="str">
        <f>VLOOKUP(F2367,'[1]Данные план (Задание 3)'!$I$5:$J$1297,2,FALSE)</f>
        <v>Франция</v>
      </c>
    </row>
    <row r="2368" spans="1:8" x14ac:dyDescent="0.3">
      <c r="A2368" s="99" t="s">
        <v>21</v>
      </c>
      <c r="B2368" s="117">
        <v>44348</v>
      </c>
      <c r="C2368" s="97">
        <v>44360</v>
      </c>
      <c r="D2368" s="58" t="s">
        <v>48</v>
      </c>
      <c r="E2368" s="58" t="s">
        <v>49</v>
      </c>
      <c r="F2368" s="51" t="s">
        <v>57</v>
      </c>
      <c r="G2368" s="51">
        <v>106</v>
      </c>
      <c r="H2368" s="51" t="str">
        <f>VLOOKUP(F2368,'[1]Данные план (Задание 3)'!$I$5:$J$1297,2,FALSE)</f>
        <v>Россия</v>
      </c>
    </row>
    <row r="2369" spans="1:8" x14ac:dyDescent="0.3">
      <c r="A2369" s="99" t="s">
        <v>21</v>
      </c>
      <c r="B2369" s="117">
        <v>44348</v>
      </c>
      <c r="C2369" s="97">
        <v>44360</v>
      </c>
      <c r="D2369" s="58" t="s">
        <v>107</v>
      </c>
      <c r="E2369" s="58" t="s">
        <v>49</v>
      </c>
      <c r="F2369" s="51" t="s">
        <v>67</v>
      </c>
      <c r="G2369" s="51">
        <v>123</v>
      </c>
      <c r="H2369" s="51" t="str">
        <f>VLOOKUP(F2369,'[1]Данные план (Задание 3)'!$I$5:$J$1297,2,FALSE)</f>
        <v>Украина</v>
      </c>
    </row>
    <row r="2370" spans="1:8" x14ac:dyDescent="0.3">
      <c r="A2370" s="99" t="s">
        <v>21</v>
      </c>
      <c r="B2370" s="117">
        <v>44348</v>
      </c>
      <c r="C2370" s="97">
        <v>44360</v>
      </c>
      <c r="D2370" s="58" t="s">
        <v>110</v>
      </c>
      <c r="E2370" s="58" t="s">
        <v>49</v>
      </c>
      <c r="F2370" s="51" t="s">
        <v>53</v>
      </c>
      <c r="G2370" s="51">
        <v>83</v>
      </c>
      <c r="H2370" s="51" t="str">
        <f>VLOOKUP(F2370,'[1]Данные план (Задание 3)'!$I$5:$J$1297,2,FALSE)</f>
        <v>Россия</v>
      </c>
    </row>
    <row r="2371" spans="1:8" x14ac:dyDescent="0.3">
      <c r="A2371" s="99" t="s">
        <v>21</v>
      </c>
      <c r="B2371" s="117">
        <v>44348</v>
      </c>
      <c r="C2371" s="97">
        <v>44360</v>
      </c>
      <c r="D2371" s="58" t="s">
        <v>48</v>
      </c>
      <c r="E2371" s="58" t="s">
        <v>80</v>
      </c>
      <c r="F2371" s="51" t="s">
        <v>92</v>
      </c>
      <c r="G2371" s="51">
        <v>190</v>
      </c>
      <c r="H2371" s="51" t="str">
        <f>VLOOKUP(F2371,'[1]Данные план (Задание 3)'!$I$5:$J$1297,2,FALSE)</f>
        <v>США</v>
      </c>
    </row>
    <row r="2372" spans="1:8" x14ac:dyDescent="0.3">
      <c r="A2372" s="99" t="s">
        <v>21</v>
      </c>
      <c r="B2372" s="117">
        <v>44348</v>
      </c>
      <c r="C2372" s="97">
        <v>44360</v>
      </c>
      <c r="D2372" s="58" t="s">
        <v>107</v>
      </c>
      <c r="E2372" s="58" t="s">
        <v>70</v>
      </c>
      <c r="F2372" s="51" t="s">
        <v>58</v>
      </c>
      <c r="G2372" s="51">
        <v>120</v>
      </c>
      <c r="H2372" s="51" t="str">
        <f>VLOOKUP(F2372,'[1]Данные план (Задание 3)'!$I$5:$J$1297,2,FALSE)</f>
        <v>Армения</v>
      </c>
    </row>
    <row r="2373" spans="1:8" x14ac:dyDescent="0.3">
      <c r="A2373" s="99" t="s">
        <v>21</v>
      </c>
      <c r="B2373" s="117">
        <v>44348</v>
      </c>
      <c r="C2373" s="97">
        <v>44360</v>
      </c>
      <c r="D2373" s="58" t="s">
        <v>107</v>
      </c>
      <c r="E2373" s="58" t="s">
        <v>95</v>
      </c>
      <c r="F2373" s="51" t="s">
        <v>104</v>
      </c>
      <c r="G2373" s="51">
        <v>195</v>
      </c>
      <c r="H2373" s="51" t="str">
        <f>VLOOKUP(F2373,'[1]Данные план (Задание 3)'!$I$5:$J$1297,2,FALSE)</f>
        <v>Италия</v>
      </c>
    </row>
    <row r="2374" spans="1:8" x14ac:dyDescent="0.3">
      <c r="A2374" s="99" t="s">
        <v>21</v>
      </c>
      <c r="B2374" s="117">
        <v>44348</v>
      </c>
      <c r="C2374" s="97">
        <v>44360</v>
      </c>
      <c r="D2374" s="58" t="s">
        <v>110</v>
      </c>
      <c r="E2374" s="58" t="s">
        <v>70</v>
      </c>
      <c r="F2374" s="51" t="s">
        <v>77</v>
      </c>
      <c r="G2374" s="51">
        <v>146</v>
      </c>
      <c r="H2374" s="51" t="str">
        <f>VLOOKUP(F2374,'[1]Данные план (Задание 3)'!$I$5:$J$1297,2,FALSE)</f>
        <v>Россия</v>
      </c>
    </row>
    <row r="2375" spans="1:8" x14ac:dyDescent="0.3">
      <c r="A2375" s="99" t="s">
        <v>21</v>
      </c>
      <c r="B2375" s="117">
        <v>44348</v>
      </c>
      <c r="C2375" s="97">
        <v>44360</v>
      </c>
      <c r="D2375" s="58" t="s">
        <v>48</v>
      </c>
      <c r="E2375" s="58" t="s">
        <v>80</v>
      </c>
      <c r="F2375" s="51" t="s">
        <v>88</v>
      </c>
      <c r="G2375" s="51">
        <v>34</v>
      </c>
      <c r="H2375" s="51" t="str">
        <f>VLOOKUP(F2375,'[1]Данные план (Задание 3)'!$I$5:$J$1297,2,FALSE)</f>
        <v>Ирландия</v>
      </c>
    </row>
    <row r="2376" spans="1:8" x14ac:dyDescent="0.3">
      <c r="A2376" s="99" t="s">
        <v>21</v>
      </c>
      <c r="B2376" s="117">
        <v>44348</v>
      </c>
      <c r="C2376" s="97">
        <v>44360</v>
      </c>
      <c r="D2376" s="58" t="s">
        <v>107</v>
      </c>
      <c r="E2376" s="58" t="s">
        <v>70</v>
      </c>
      <c r="F2376" s="51" t="s">
        <v>76</v>
      </c>
      <c r="G2376" s="51">
        <v>88</v>
      </c>
      <c r="H2376" s="51" t="str">
        <f>VLOOKUP(F2376,'[1]Данные план (Задание 3)'!$I$5:$J$1297,2,FALSE)</f>
        <v>Россия</v>
      </c>
    </row>
    <row r="2377" spans="1:8" x14ac:dyDescent="0.3">
      <c r="A2377" s="99" t="s">
        <v>21</v>
      </c>
      <c r="B2377" s="117">
        <v>44348</v>
      </c>
      <c r="C2377" s="97">
        <v>44360</v>
      </c>
      <c r="D2377" s="58" t="s">
        <v>48</v>
      </c>
      <c r="E2377" s="58" t="s">
        <v>95</v>
      </c>
      <c r="F2377" s="51" t="s">
        <v>106</v>
      </c>
      <c r="G2377" s="51">
        <v>146</v>
      </c>
      <c r="H2377" s="51" t="str">
        <f>VLOOKUP(F2377,'[1]Данные план (Задание 3)'!$I$5:$J$1297,2,FALSE)</f>
        <v>Италия</v>
      </c>
    </row>
    <row r="2378" spans="1:8" x14ac:dyDescent="0.3">
      <c r="A2378" s="99" t="s">
        <v>21</v>
      </c>
      <c r="B2378" s="117">
        <v>44348</v>
      </c>
      <c r="C2378" s="97">
        <v>44360</v>
      </c>
      <c r="D2378" s="58" t="s">
        <v>110</v>
      </c>
      <c r="E2378" s="58" t="s">
        <v>70</v>
      </c>
      <c r="F2378" s="51" t="s">
        <v>56</v>
      </c>
      <c r="G2378" s="51">
        <v>41</v>
      </c>
      <c r="H2378" s="51" t="str">
        <f>VLOOKUP(F2378,'[1]Данные план (Задание 3)'!$I$5:$J$1297,2,FALSE)</f>
        <v>Армения</v>
      </c>
    </row>
    <row r="2379" spans="1:8" x14ac:dyDescent="0.3">
      <c r="A2379" s="99" t="s">
        <v>21</v>
      </c>
      <c r="B2379" s="117">
        <v>44348</v>
      </c>
      <c r="C2379" s="97">
        <v>44360</v>
      </c>
      <c r="D2379" s="58" t="s">
        <v>48</v>
      </c>
      <c r="E2379" s="58" t="s">
        <v>70</v>
      </c>
      <c r="F2379" s="51" t="s">
        <v>75</v>
      </c>
      <c r="G2379" s="51">
        <v>193</v>
      </c>
      <c r="H2379" s="51" t="str">
        <f>VLOOKUP(F2379,'[1]Данные план (Задание 3)'!$I$5:$J$1297,2,FALSE)</f>
        <v>Франция</v>
      </c>
    </row>
    <row r="2380" spans="1:8" x14ac:dyDescent="0.3">
      <c r="A2380" s="99" t="s">
        <v>21</v>
      </c>
      <c r="B2380" s="117">
        <v>44348</v>
      </c>
      <c r="C2380" s="97">
        <v>44360</v>
      </c>
      <c r="D2380" s="58" t="s">
        <v>48</v>
      </c>
      <c r="E2380" s="58" t="s">
        <v>49</v>
      </c>
      <c r="F2380" s="51" t="s">
        <v>63</v>
      </c>
      <c r="G2380" s="51">
        <v>184</v>
      </c>
      <c r="H2380" s="51" t="str">
        <f>VLOOKUP(F2380,'[1]Данные план (Задание 3)'!$I$5:$J$1297,2,FALSE)</f>
        <v>Швеция</v>
      </c>
    </row>
    <row r="2381" spans="1:8" x14ac:dyDescent="0.3">
      <c r="A2381" s="99" t="s">
        <v>21</v>
      </c>
      <c r="B2381" s="117">
        <v>44348</v>
      </c>
      <c r="C2381" s="97">
        <v>44360</v>
      </c>
      <c r="D2381" s="58" t="s">
        <v>108</v>
      </c>
      <c r="E2381" s="58" t="s">
        <v>49</v>
      </c>
      <c r="F2381" s="51" t="s">
        <v>55</v>
      </c>
      <c r="G2381" s="51">
        <v>128</v>
      </c>
      <c r="H2381" s="51" t="str">
        <f>VLOOKUP(F2381,'[1]Данные план (Задание 3)'!$I$5:$J$1297,2,FALSE)</f>
        <v>Россия</v>
      </c>
    </row>
    <row r="2382" spans="1:8" x14ac:dyDescent="0.3">
      <c r="A2382" s="99" t="s">
        <v>21</v>
      </c>
      <c r="B2382" s="117">
        <v>44348</v>
      </c>
      <c r="C2382" s="97">
        <v>44360</v>
      </c>
      <c r="D2382" s="58" t="s">
        <v>108</v>
      </c>
      <c r="E2382" s="58" t="s">
        <v>49</v>
      </c>
      <c r="F2382" s="51" t="s">
        <v>50</v>
      </c>
      <c r="G2382" s="51">
        <v>177</v>
      </c>
      <c r="H2382" s="51" t="str">
        <f>VLOOKUP(F2382,'[1]Данные план (Задание 3)'!$I$5:$J$1297,2,FALSE)</f>
        <v>Россия</v>
      </c>
    </row>
    <row r="2383" spans="1:8" x14ac:dyDescent="0.3">
      <c r="A2383" s="99" t="s">
        <v>21</v>
      </c>
      <c r="B2383" s="117">
        <v>44348</v>
      </c>
      <c r="C2383" s="97">
        <v>44360</v>
      </c>
      <c r="D2383" s="58" t="s">
        <v>108</v>
      </c>
      <c r="E2383" s="58" t="s">
        <v>95</v>
      </c>
      <c r="F2383" s="51" t="s">
        <v>102</v>
      </c>
      <c r="G2383" s="51">
        <v>126</v>
      </c>
      <c r="H2383" s="51" t="str">
        <f>VLOOKUP(F2383,'[1]Данные план (Задание 3)'!$I$5:$J$1297,2,FALSE)</f>
        <v>Великобритания</v>
      </c>
    </row>
    <row r="2384" spans="1:8" x14ac:dyDescent="0.3">
      <c r="A2384" s="99" t="s">
        <v>21</v>
      </c>
      <c r="B2384" s="117">
        <v>44348</v>
      </c>
      <c r="C2384" s="97">
        <v>44360</v>
      </c>
      <c r="D2384" s="58" t="s">
        <v>110</v>
      </c>
      <c r="E2384" s="58" t="s">
        <v>70</v>
      </c>
      <c r="F2384" s="51" t="s">
        <v>76</v>
      </c>
      <c r="G2384" s="51">
        <v>126</v>
      </c>
      <c r="H2384" s="51" t="str">
        <f>VLOOKUP(F2384,'[1]Данные план (Задание 3)'!$I$5:$J$1297,2,FALSE)</f>
        <v>Россия</v>
      </c>
    </row>
    <row r="2385" spans="1:8" x14ac:dyDescent="0.3">
      <c r="A2385" s="99" t="s">
        <v>21</v>
      </c>
      <c r="B2385" s="117">
        <v>44348</v>
      </c>
      <c r="C2385" s="97">
        <v>44360</v>
      </c>
      <c r="D2385" s="58" t="s">
        <v>110</v>
      </c>
      <c r="E2385" s="58" t="s">
        <v>80</v>
      </c>
      <c r="F2385" s="51" t="s">
        <v>94</v>
      </c>
      <c r="G2385" s="51">
        <v>192</v>
      </c>
      <c r="H2385" s="51" t="str">
        <f>VLOOKUP(F2385,'[1]Данные план (Задание 3)'!$I$5:$J$1297,2,FALSE)</f>
        <v>США</v>
      </c>
    </row>
    <row r="2386" spans="1:8" x14ac:dyDescent="0.3">
      <c r="A2386" s="99" t="s">
        <v>21</v>
      </c>
      <c r="B2386" s="117">
        <v>44348</v>
      </c>
      <c r="C2386" s="97">
        <v>44361</v>
      </c>
      <c r="D2386" s="58" t="s">
        <v>48</v>
      </c>
      <c r="E2386" s="58" t="s">
        <v>95</v>
      </c>
      <c r="F2386" s="51" t="s">
        <v>101</v>
      </c>
      <c r="G2386" s="51">
        <v>34</v>
      </c>
      <c r="H2386" s="51" t="str">
        <f>VLOOKUP(F2386,'[1]Данные план (Задание 3)'!$I$5:$J$1297,2,FALSE)</f>
        <v>Великобритания</v>
      </c>
    </row>
    <row r="2387" spans="1:8" x14ac:dyDescent="0.3">
      <c r="A2387" s="99" t="s">
        <v>21</v>
      </c>
      <c r="B2387" s="117">
        <v>44348</v>
      </c>
      <c r="C2387" s="97">
        <v>44361</v>
      </c>
      <c r="D2387" s="58" t="s">
        <v>110</v>
      </c>
      <c r="E2387" s="58" t="s">
        <v>70</v>
      </c>
      <c r="F2387" s="51" t="s">
        <v>79</v>
      </c>
      <c r="G2387" s="51">
        <v>184</v>
      </c>
      <c r="H2387" s="51" t="str">
        <f>VLOOKUP(F2387,'[1]Данные план (Задание 3)'!$I$5:$J$1297,2,FALSE)</f>
        <v>Россия</v>
      </c>
    </row>
    <row r="2388" spans="1:8" x14ac:dyDescent="0.3">
      <c r="A2388" s="99" t="s">
        <v>21</v>
      </c>
      <c r="B2388" s="117">
        <v>44348</v>
      </c>
      <c r="C2388" s="97">
        <v>44361</v>
      </c>
      <c r="D2388" s="58" t="s">
        <v>48</v>
      </c>
      <c r="E2388" s="58" t="s">
        <v>49</v>
      </c>
      <c r="F2388" s="51" t="s">
        <v>153</v>
      </c>
      <c r="G2388" s="51">
        <v>70</v>
      </c>
      <c r="H2388" s="51" t="str">
        <f>VLOOKUP(F2388,'[1]Данные план (Задание 3)'!$I$5:$J$1297,2,FALSE)</f>
        <v>Швеция</v>
      </c>
    </row>
    <row r="2389" spans="1:8" x14ac:dyDescent="0.3">
      <c r="A2389" s="99" t="s">
        <v>21</v>
      </c>
      <c r="B2389" s="117">
        <v>44348</v>
      </c>
      <c r="C2389" s="97">
        <v>44361</v>
      </c>
      <c r="D2389" s="58" t="s">
        <v>110</v>
      </c>
      <c r="E2389" s="58" t="s">
        <v>49</v>
      </c>
      <c r="F2389" s="51" t="s">
        <v>65</v>
      </c>
      <c r="G2389" s="51">
        <v>101</v>
      </c>
      <c r="H2389" s="51" t="str">
        <f>VLOOKUP(F2389,'[1]Данные план (Задание 3)'!$I$5:$J$1297,2,FALSE)</f>
        <v>Украина</v>
      </c>
    </row>
    <row r="2390" spans="1:8" x14ac:dyDescent="0.3">
      <c r="A2390" s="99" t="s">
        <v>21</v>
      </c>
      <c r="B2390" s="117">
        <v>44348</v>
      </c>
      <c r="C2390" s="97">
        <v>44361</v>
      </c>
      <c r="D2390" s="58" t="s">
        <v>48</v>
      </c>
      <c r="E2390" s="58" t="s">
        <v>95</v>
      </c>
      <c r="F2390" s="51" t="s">
        <v>102</v>
      </c>
      <c r="G2390" s="51">
        <v>31</v>
      </c>
      <c r="H2390" s="51" t="str">
        <f>VLOOKUP(F2390,'[1]Данные план (Задание 3)'!$I$5:$J$1297,2,FALSE)</f>
        <v>Великобритания</v>
      </c>
    </row>
    <row r="2391" spans="1:8" x14ac:dyDescent="0.3">
      <c r="A2391" s="99" t="s">
        <v>21</v>
      </c>
      <c r="B2391" s="117">
        <v>44348</v>
      </c>
      <c r="C2391" s="97">
        <v>44361</v>
      </c>
      <c r="D2391" s="58" t="s">
        <v>107</v>
      </c>
      <c r="E2391" s="58" t="s">
        <v>80</v>
      </c>
      <c r="F2391" s="51" t="s">
        <v>88</v>
      </c>
      <c r="G2391" s="51">
        <v>111</v>
      </c>
      <c r="H2391" s="51" t="str">
        <f>VLOOKUP(F2391,'[1]Данные план (Задание 3)'!$I$5:$J$1297,2,FALSE)</f>
        <v>Ирландия</v>
      </c>
    </row>
    <row r="2392" spans="1:8" x14ac:dyDescent="0.3">
      <c r="A2392" s="99" t="s">
        <v>21</v>
      </c>
      <c r="B2392" s="117">
        <v>44348</v>
      </c>
      <c r="C2392" s="97">
        <v>44361</v>
      </c>
      <c r="D2392" s="58" t="s">
        <v>107</v>
      </c>
      <c r="E2392" s="58" t="s">
        <v>80</v>
      </c>
      <c r="F2392" s="51" t="s">
        <v>91</v>
      </c>
      <c r="G2392" s="51">
        <v>74</v>
      </c>
      <c r="H2392" s="51" t="str">
        <f>VLOOKUP(F2392,'[1]Данные план (Задание 3)'!$I$5:$J$1297,2,FALSE)</f>
        <v>США</v>
      </c>
    </row>
    <row r="2393" spans="1:8" x14ac:dyDescent="0.3">
      <c r="A2393" s="99" t="s">
        <v>21</v>
      </c>
      <c r="B2393" s="117">
        <v>44348</v>
      </c>
      <c r="C2393" s="97">
        <v>44361</v>
      </c>
      <c r="D2393" s="58" t="s">
        <v>108</v>
      </c>
      <c r="E2393" s="58" t="s">
        <v>70</v>
      </c>
      <c r="F2393" s="51" t="s">
        <v>77</v>
      </c>
      <c r="G2393" s="51">
        <v>171</v>
      </c>
      <c r="H2393" s="51" t="str">
        <f>VLOOKUP(F2393,'[1]Данные план (Задание 3)'!$I$5:$J$1297,2,FALSE)</f>
        <v>Россия</v>
      </c>
    </row>
    <row r="2394" spans="1:8" x14ac:dyDescent="0.3">
      <c r="A2394" s="99" t="s">
        <v>21</v>
      </c>
      <c r="B2394" s="117">
        <v>44348</v>
      </c>
      <c r="C2394" s="97">
        <v>44361</v>
      </c>
      <c r="D2394" s="58" t="s">
        <v>48</v>
      </c>
      <c r="E2394" s="58" t="s">
        <v>70</v>
      </c>
      <c r="F2394" s="51" t="s">
        <v>54</v>
      </c>
      <c r="G2394" s="51">
        <v>93</v>
      </c>
      <c r="H2394" s="51" t="str">
        <f>VLOOKUP(F2394,'[1]Данные план (Задание 3)'!$I$5:$J$1297,2,FALSE)</f>
        <v>Армения</v>
      </c>
    </row>
    <row r="2395" spans="1:8" x14ac:dyDescent="0.3">
      <c r="A2395" s="99" t="s">
        <v>21</v>
      </c>
      <c r="B2395" s="117">
        <v>44348</v>
      </c>
      <c r="C2395" s="97">
        <v>44361</v>
      </c>
      <c r="D2395" s="58" t="s">
        <v>110</v>
      </c>
      <c r="E2395" s="58" t="s">
        <v>70</v>
      </c>
      <c r="F2395" s="51" t="s">
        <v>54</v>
      </c>
      <c r="G2395" s="51">
        <v>68</v>
      </c>
      <c r="H2395" s="51" t="str">
        <f>VLOOKUP(F2395,'[1]Данные план (Задание 3)'!$I$5:$J$1297,2,FALSE)</f>
        <v>Армения</v>
      </c>
    </row>
    <row r="2396" spans="1:8" x14ac:dyDescent="0.3">
      <c r="A2396" s="99" t="s">
        <v>21</v>
      </c>
      <c r="B2396" s="117">
        <v>44348</v>
      </c>
      <c r="C2396" s="97">
        <v>44362</v>
      </c>
      <c r="D2396" s="58" t="s">
        <v>110</v>
      </c>
      <c r="E2396" s="58" t="s">
        <v>95</v>
      </c>
      <c r="F2396" s="51" t="s">
        <v>96</v>
      </c>
      <c r="G2396" s="51">
        <v>28</v>
      </c>
      <c r="H2396" s="51" t="str">
        <f>VLOOKUP(F2396,'[1]Данные план (Задание 3)'!$I$5:$J$1297,2,FALSE)</f>
        <v>Голландия</v>
      </c>
    </row>
    <row r="2397" spans="1:8" x14ac:dyDescent="0.3">
      <c r="A2397" s="99" t="s">
        <v>21</v>
      </c>
      <c r="B2397" s="117">
        <v>44348</v>
      </c>
      <c r="C2397" s="97">
        <v>44362</v>
      </c>
      <c r="D2397" s="58" t="s">
        <v>108</v>
      </c>
      <c r="E2397" s="58" t="s">
        <v>49</v>
      </c>
      <c r="F2397" s="51" t="s">
        <v>66</v>
      </c>
      <c r="G2397" s="51">
        <v>28</v>
      </c>
      <c r="H2397" s="51" t="str">
        <f>VLOOKUP(F2397,'[1]Данные план (Задание 3)'!$I$5:$J$1297,2,FALSE)</f>
        <v>Украина</v>
      </c>
    </row>
    <row r="2398" spans="1:8" x14ac:dyDescent="0.3">
      <c r="A2398" s="99" t="s">
        <v>21</v>
      </c>
      <c r="B2398" s="117">
        <v>44348</v>
      </c>
      <c r="C2398" s="97">
        <v>44362</v>
      </c>
      <c r="D2398" s="58" t="s">
        <v>107</v>
      </c>
      <c r="E2398" s="58" t="s">
        <v>95</v>
      </c>
      <c r="F2398" s="51" t="s">
        <v>105</v>
      </c>
      <c r="G2398" s="51">
        <v>52</v>
      </c>
      <c r="H2398" s="51" t="str">
        <f>VLOOKUP(F2398,'[1]Данные план (Задание 3)'!$I$5:$J$1297,2,FALSE)</f>
        <v>Италия</v>
      </c>
    </row>
    <row r="2399" spans="1:8" x14ac:dyDescent="0.3">
      <c r="A2399" s="99" t="s">
        <v>21</v>
      </c>
      <c r="B2399" s="117">
        <v>44348</v>
      </c>
      <c r="C2399" s="97">
        <v>44362</v>
      </c>
      <c r="D2399" s="58" t="s">
        <v>110</v>
      </c>
      <c r="E2399" s="58" t="s">
        <v>95</v>
      </c>
      <c r="F2399" s="51" t="s">
        <v>98</v>
      </c>
      <c r="G2399" s="51">
        <v>47</v>
      </c>
      <c r="H2399" s="51" t="str">
        <f>VLOOKUP(F2399,'[1]Данные план (Задание 3)'!$I$5:$J$1297,2,FALSE)</f>
        <v>Голландия</v>
      </c>
    </row>
    <row r="2400" spans="1:8" x14ac:dyDescent="0.3">
      <c r="A2400" s="99" t="s">
        <v>21</v>
      </c>
      <c r="B2400" s="117">
        <v>44348</v>
      </c>
      <c r="C2400" s="97">
        <v>44362</v>
      </c>
      <c r="D2400" s="58" t="s">
        <v>48</v>
      </c>
      <c r="E2400" s="58" t="s">
        <v>70</v>
      </c>
      <c r="F2400" s="51" t="s">
        <v>58</v>
      </c>
      <c r="G2400" s="51">
        <v>74</v>
      </c>
      <c r="H2400" s="51" t="str">
        <f>VLOOKUP(F2400,'[1]Данные план (Задание 3)'!$I$5:$J$1297,2,FALSE)</f>
        <v>Армения</v>
      </c>
    </row>
    <row r="2401" spans="1:8" x14ac:dyDescent="0.3">
      <c r="A2401" s="99" t="s">
        <v>21</v>
      </c>
      <c r="B2401" s="117">
        <v>44348</v>
      </c>
      <c r="C2401" s="97">
        <v>44362</v>
      </c>
      <c r="D2401" s="58" t="s">
        <v>107</v>
      </c>
      <c r="E2401" s="58" t="s">
        <v>95</v>
      </c>
      <c r="F2401" s="51" t="s">
        <v>104</v>
      </c>
      <c r="G2401" s="51">
        <v>138</v>
      </c>
      <c r="H2401" s="51" t="str">
        <f>VLOOKUP(F2401,'[1]Данные план (Задание 3)'!$I$5:$J$1297,2,FALSE)</f>
        <v>Италия</v>
      </c>
    </row>
    <row r="2402" spans="1:8" x14ac:dyDescent="0.3">
      <c r="A2402" s="99" t="s">
        <v>21</v>
      </c>
      <c r="B2402" s="117">
        <v>44348</v>
      </c>
      <c r="C2402" s="97">
        <v>44362</v>
      </c>
      <c r="D2402" s="58" t="s">
        <v>48</v>
      </c>
      <c r="E2402" s="58" t="s">
        <v>49</v>
      </c>
      <c r="F2402" s="51" t="s">
        <v>53</v>
      </c>
      <c r="G2402" s="51">
        <v>62</v>
      </c>
      <c r="H2402" s="51" t="str">
        <f>VLOOKUP(F2402,'[1]Данные план (Задание 3)'!$I$5:$J$1297,2,FALSE)</f>
        <v>Россия</v>
      </c>
    </row>
    <row r="2403" spans="1:8" x14ac:dyDescent="0.3">
      <c r="A2403" s="99" t="s">
        <v>21</v>
      </c>
      <c r="B2403" s="117">
        <v>44348</v>
      </c>
      <c r="C2403" s="97">
        <v>44362</v>
      </c>
      <c r="D2403" s="58" t="s">
        <v>107</v>
      </c>
      <c r="E2403" s="58" t="s">
        <v>80</v>
      </c>
      <c r="F2403" s="51" t="s">
        <v>87</v>
      </c>
      <c r="G2403" s="51">
        <v>194</v>
      </c>
      <c r="H2403" s="51" t="str">
        <f>VLOOKUP(F2403,'[1]Данные план (Задание 3)'!$I$5:$J$1297,2,FALSE)</f>
        <v>Ирландия</v>
      </c>
    </row>
    <row r="2404" spans="1:8" x14ac:dyDescent="0.3">
      <c r="A2404" s="99" t="s">
        <v>21</v>
      </c>
      <c r="B2404" s="117">
        <v>44348</v>
      </c>
      <c r="C2404" s="97">
        <v>44363</v>
      </c>
      <c r="D2404" s="58" t="s">
        <v>48</v>
      </c>
      <c r="E2404" s="58" t="s">
        <v>70</v>
      </c>
      <c r="F2404" s="51" t="s">
        <v>56</v>
      </c>
      <c r="G2404" s="51">
        <v>158</v>
      </c>
      <c r="H2404" s="51" t="str">
        <f>VLOOKUP(F2404,'[1]Данные план (Задание 3)'!$I$5:$J$1297,2,FALSE)</f>
        <v>Армения</v>
      </c>
    </row>
    <row r="2405" spans="1:8" x14ac:dyDescent="0.3">
      <c r="A2405" s="99" t="s">
        <v>21</v>
      </c>
      <c r="B2405" s="117">
        <v>44348</v>
      </c>
      <c r="C2405" s="97">
        <v>44363</v>
      </c>
      <c r="D2405" s="58" t="s">
        <v>107</v>
      </c>
      <c r="E2405" s="58" t="s">
        <v>49</v>
      </c>
      <c r="F2405" s="51" t="s">
        <v>55</v>
      </c>
      <c r="G2405" s="51">
        <v>195</v>
      </c>
      <c r="H2405" s="51" t="str">
        <f>VLOOKUP(F2405,'[1]Данные план (Задание 3)'!$I$5:$J$1297,2,FALSE)</f>
        <v>Россия</v>
      </c>
    </row>
    <row r="2406" spans="1:8" x14ac:dyDescent="0.3">
      <c r="A2406" s="99" t="s">
        <v>21</v>
      </c>
      <c r="B2406" s="117">
        <v>44348</v>
      </c>
      <c r="C2406" s="97">
        <v>44363</v>
      </c>
      <c r="D2406" s="58" t="s">
        <v>107</v>
      </c>
      <c r="E2406" s="58" t="s">
        <v>80</v>
      </c>
      <c r="F2406" s="51" t="s">
        <v>84</v>
      </c>
      <c r="G2406" s="51">
        <v>145</v>
      </c>
      <c r="H2406" s="51" t="str">
        <f>VLOOKUP(F2406,'[1]Данные план (Задание 3)'!$I$5:$J$1297,2,FALSE)</f>
        <v>Шотландия</v>
      </c>
    </row>
    <row r="2407" spans="1:8" x14ac:dyDescent="0.3">
      <c r="A2407" s="99" t="s">
        <v>21</v>
      </c>
      <c r="B2407" s="117">
        <v>44348</v>
      </c>
      <c r="C2407" s="97">
        <v>44363</v>
      </c>
      <c r="D2407" s="58" t="s">
        <v>108</v>
      </c>
      <c r="E2407" s="58" t="s">
        <v>80</v>
      </c>
      <c r="F2407" s="51" t="s">
        <v>85</v>
      </c>
      <c r="G2407" s="51">
        <v>120</v>
      </c>
      <c r="H2407" s="51" t="str">
        <f>VLOOKUP(F2407,'[1]Данные план (Задание 3)'!$I$5:$J$1297,2,FALSE)</f>
        <v>Ирландия</v>
      </c>
    </row>
    <row r="2408" spans="1:8" x14ac:dyDescent="0.3">
      <c r="A2408" s="99" t="s">
        <v>21</v>
      </c>
      <c r="B2408" s="117">
        <v>44348</v>
      </c>
      <c r="C2408" s="97">
        <v>44363</v>
      </c>
      <c r="D2408" s="58" t="s">
        <v>48</v>
      </c>
      <c r="E2408" s="58" t="s">
        <v>95</v>
      </c>
      <c r="F2408" s="51" t="s">
        <v>103</v>
      </c>
      <c r="G2408" s="51">
        <v>123</v>
      </c>
      <c r="H2408" s="51" t="str">
        <f>VLOOKUP(F2408,'[1]Данные план (Задание 3)'!$I$5:$J$1297,2,FALSE)</f>
        <v>Италия</v>
      </c>
    </row>
    <row r="2409" spans="1:8" x14ac:dyDescent="0.3">
      <c r="A2409" s="99" t="s">
        <v>21</v>
      </c>
      <c r="B2409" s="117">
        <v>44348</v>
      </c>
      <c r="C2409" s="97">
        <v>44363</v>
      </c>
      <c r="D2409" s="58" t="s">
        <v>108</v>
      </c>
      <c r="E2409" s="58" t="s">
        <v>49</v>
      </c>
      <c r="F2409" s="51" t="s">
        <v>65</v>
      </c>
      <c r="G2409" s="51">
        <v>142</v>
      </c>
      <c r="H2409" s="51" t="str">
        <f>VLOOKUP(F2409,'[1]Данные план (Задание 3)'!$I$5:$J$1297,2,FALSE)</f>
        <v>Украина</v>
      </c>
    </row>
    <row r="2410" spans="1:8" x14ac:dyDescent="0.3">
      <c r="A2410" s="99" t="s">
        <v>21</v>
      </c>
      <c r="B2410" s="117">
        <v>44348</v>
      </c>
      <c r="C2410" s="97">
        <v>44363</v>
      </c>
      <c r="D2410" s="58" t="s">
        <v>110</v>
      </c>
      <c r="E2410" s="58" t="s">
        <v>80</v>
      </c>
      <c r="F2410" s="51" t="s">
        <v>81</v>
      </c>
      <c r="G2410" s="51">
        <v>53</v>
      </c>
      <c r="H2410" s="51" t="str">
        <f>VLOOKUP(F2410,'[1]Данные план (Задание 3)'!$I$5:$J$1297,2,FALSE)</f>
        <v>Шотландия</v>
      </c>
    </row>
    <row r="2411" spans="1:8" x14ac:dyDescent="0.3">
      <c r="A2411" s="99" t="s">
        <v>21</v>
      </c>
      <c r="B2411" s="117">
        <v>44348</v>
      </c>
      <c r="C2411" s="97">
        <v>44363</v>
      </c>
      <c r="D2411" s="58" t="s">
        <v>48</v>
      </c>
      <c r="E2411" s="58" t="s">
        <v>70</v>
      </c>
      <c r="F2411" s="51" t="s">
        <v>78</v>
      </c>
      <c r="G2411" s="51">
        <v>123</v>
      </c>
      <c r="H2411" s="51" t="str">
        <f>VLOOKUP(F2411,'[1]Данные план (Задание 3)'!$I$5:$J$1297,2,FALSE)</f>
        <v>Россия</v>
      </c>
    </row>
    <row r="2412" spans="1:8" x14ac:dyDescent="0.3">
      <c r="A2412" s="99" t="s">
        <v>21</v>
      </c>
      <c r="B2412" s="117">
        <v>44348</v>
      </c>
      <c r="C2412" s="97">
        <v>44363</v>
      </c>
      <c r="D2412" s="58" t="s">
        <v>108</v>
      </c>
      <c r="E2412" s="58" t="s">
        <v>95</v>
      </c>
      <c r="F2412" s="51" t="s">
        <v>97</v>
      </c>
      <c r="G2412" s="51">
        <v>76</v>
      </c>
      <c r="H2412" s="51" t="str">
        <f>VLOOKUP(F2412,'[1]Данные план (Задание 3)'!$I$5:$J$1297,2,FALSE)</f>
        <v>Голландия</v>
      </c>
    </row>
    <row r="2413" spans="1:8" x14ac:dyDescent="0.3">
      <c r="A2413" s="99" t="s">
        <v>21</v>
      </c>
      <c r="B2413" s="117">
        <v>44348</v>
      </c>
      <c r="C2413" s="97">
        <v>44363</v>
      </c>
      <c r="D2413" s="58" t="s">
        <v>107</v>
      </c>
      <c r="E2413" s="58" t="s">
        <v>80</v>
      </c>
      <c r="F2413" s="51" t="s">
        <v>84</v>
      </c>
      <c r="G2413" s="51">
        <v>44</v>
      </c>
      <c r="H2413" s="51" t="str">
        <f>VLOOKUP(F2413,'[1]Данные план (Задание 3)'!$I$5:$J$1297,2,FALSE)</f>
        <v>Шотландия</v>
      </c>
    </row>
    <row r="2414" spans="1:8" x14ac:dyDescent="0.3">
      <c r="A2414" s="99" t="s">
        <v>21</v>
      </c>
      <c r="B2414" s="117">
        <v>44348</v>
      </c>
      <c r="C2414" s="97">
        <v>44363</v>
      </c>
      <c r="D2414" s="58" t="s">
        <v>108</v>
      </c>
      <c r="E2414" s="58" t="s">
        <v>80</v>
      </c>
      <c r="F2414" s="51" t="s">
        <v>83</v>
      </c>
      <c r="G2414" s="51">
        <v>96</v>
      </c>
      <c r="H2414" s="51" t="str">
        <f>VLOOKUP(F2414,'[1]Данные план (Задание 3)'!$I$5:$J$1297,2,FALSE)</f>
        <v>Шотландия</v>
      </c>
    </row>
    <row r="2415" spans="1:8" x14ac:dyDescent="0.3">
      <c r="A2415" s="99" t="s">
        <v>21</v>
      </c>
      <c r="B2415" s="117">
        <v>44348</v>
      </c>
      <c r="C2415" s="97">
        <v>44363</v>
      </c>
      <c r="D2415" s="58" t="s">
        <v>107</v>
      </c>
      <c r="E2415" s="58" t="s">
        <v>49</v>
      </c>
      <c r="F2415" s="51" t="s">
        <v>50</v>
      </c>
      <c r="G2415" s="51">
        <v>70</v>
      </c>
      <c r="H2415" s="51" t="str">
        <f>VLOOKUP(F2415,'[1]Данные план (Задание 3)'!$I$5:$J$1297,2,FALSE)</f>
        <v>Россия</v>
      </c>
    </row>
    <row r="2416" spans="1:8" x14ac:dyDescent="0.3">
      <c r="A2416" s="99" t="s">
        <v>21</v>
      </c>
      <c r="B2416" s="117">
        <v>44348</v>
      </c>
      <c r="C2416" s="97">
        <v>44363</v>
      </c>
      <c r="D2416" s="58" t="s">
        <v>107</v>
      </c>
      <c r="E2416" s="58" t="s">
        <v>70</v>
      </c>
      <c r="F2416" s="51" t="s">
        <v>73</v>
      </c>
      <c r="G2416" s="51">
        <v>149</v>
      </c>
      <c r="H2416" s="51" t="str">
        <f>VLOOKUP(F2416,'[1]Данные план (Задание 3)'!$I$5:$J$1297,2,FALSE)</f>
        <v>Франция</v>
      </c>
    </row>
    <row r="2417" spans="1:8" x14ac:dyDescent="0.3">
      <c r="A2417" s="99" t="s">
        <v>21</v>
      </c>
      <c r="B2417" s="117">
        <v>44348</v>
      </c>
      <c r="C2417" s="97">
        <v>44363</v>
      </c>
      <c r="D2417" s="58" t="s">
        <v>108</v>
      </c>
      <c r="E2417" s="58" t="s">
        <v>95</v>
      </c>
      <c r="F2417" s="51" t="s">
        <v>104</v>
      </c>
      <c r="G2417" s="51">
        <v>118</v>
      </c>
      <c r="H2417" s="51" t="str">
        <f>VLOOKUP(F2417,'[1]Данные план (Задание 3)'!$I$5:$J$1297,2,FALSE)</f>
        <v>Италия</v>
      </c>
    </row>
    <row r="2418" spans="1:8" x14ac:dyDescent="0.3">
      <c r="A2418" s="99" t="s">
        <v>21</v>
      </c>
      <c r="B2418" s="117">
        <v>44348</v>
      </c>
      <c r="C2418" s="97">
        <v>44363</v>
      </c>
      <c r="D2418" s="58" t="s">
        <v>108</v>
      </c>
      <c r="E2418" s="58" t="s">
        <v>49</v>
      </c>
      <c r="F2418" s="51" t="s">
        <v>57</v>
      </c>
      <c r="G2418" s="51">
        <v>98</v>
      </c>
      <c r="H2418" s="51" t="str">
        <f>VLOOKUP(F2418,'[1]Данные план (Задание 3)'!$I$5:$J$1297,2,FALSE)</f>
        <v>Россия</v>
      </c>
    </row>
    <row r="2419" spans="1:8" x14ac:dyDescent="0.3">
      <c r="A2419" s="99" t="s">
        <v>21</v>
      </c>
      <c r="B2419" s="117">
        <v>44348</v>
      </c>
      <c r="C2419" s="97">
        <v>44364</v>
      </c>
      <c r="D2419" s="58" t="s">
        <v>110</v>
      </c>
      <c r="E2419" s="58" t="s">
        <v>49</v>
      </c>
      <c r="F2419" s="51" t="s">
        <v>53</v>
      </c>
      <c r="G2419" s="51">
        <v>21</v>
      </c>
      <c r="H2419" s="51" t="str">
        <f>VLOOKUP(F2419,'[1]Данные план (Задание 3)'!$I$5:$J$1297,2,FALSE)</f>
        <v>Россия</v>
      </c>
    </row>
    <row r="2420" spans="1:8" x14ac:dyDescent="0.3">
      <c r="A2420" s="99" t="s">
        <v>21</v>
      </c>
      <c r="B2420" s="117">
        <v>44348</v>
      </c>
      <c r="C2420" s="97">
        <v>44364</v>
      </c>
      <c r="D2420" s="58" t="s">
        <v>107</v>
      </c>
      <c r="E2420" s="58" t="s">
        <v>49</v>
      </c>
      <c r="F2420" s="51" t="s">
        <v>63</v>
      </c>
      <c r="G2420" s="51">
        <v>137</v>
      </c>
      <c r="H2420" s="51" t="str">
        <f>VLOOKUP(F2420,'[1]Данные план (Задание 3)'!$I$5:$J$1297,2,FALSE)</f>
        <v>Швеция</v>
      </c>
    </row>
    <row r="2421" spans="1:8" x14ac:dyDescent="0.3">
      <c r="A2421" s="99" t="s">
        <v>21</v>
      </c>
      <c r="B2421" s="117">
        <v>44348</v>
      </c>
      <c r="C2421" s="97">
        <v>44364</v>
      </c>
      <c r="D2421" s="58" t="s">
        <v>108</v>
      </c>
      <c r="E2421" s="58" t="s">
        <v>49</v>
      </c>
      <c r="F2421" s="51" t="s">
        <v>153</v>
      </c>
      <c r="G2421" s="51">
        <v>141</v>
      </c>
      <c r="H2421" s="51" t="str">
        <f>VLOOKUP(F2421,'[1]Данные план (Задание 3)'!$I$5:$J$1297,2,FALSE)</f>
        <v>Швеция</v>
      </c>
    </row>
    <row r="2422" spans="1:8" x14ac:dyDescent="0.3">
      <c r="A2422" s="99" t="s">
        <v>21</v>
      </c>
      <c r="B2422" s="117">
        <v>44348</v>
      </c>
      <c r="C2422" s="97">
        <v>44364</v>
      </c>
      <c r="D2422" s="58" t="s">
        <v>107</v>
      </c>
      <c r="E2422" s="58" t="s">
        <v>49</v>
      </c>
      <c r="F2422" s="51" t="s">
        <v>53</v>
      </c>
      <c r="G2422" s="51">
        <v>77</v>
      </c>
      <c r="H2422" s="51" t="str">
        <f>VLOOKUP(F2422,'[1]Данные план (Задание 3)'!$I$5:$J$1297,2,FALSE)</f>
        <v>Россия</v>
      </c>
    </row>
    <row r="2423" spans="1:8" x14ac:dyDescent="0.3">
      <c r="A2423" s="99" t="s">
        <v>21</v>
      </c>
      <c r="B2423" s="117">
        <v>44348</v>
      </c>
      <c r="C2423" s="97">
        <v>44364</v>
      </c>
      <c r="D2423" s="58" t="s">
        <v>110</v>
      </c>
      <c r="E2423" s="58" t="s">
        <v>80</v>
      </c>
      <c r="F2423" s="51" t="s">
        <v>86</v>
      </c>
      <c r="G2423" s="51">
        <v>89</v>
      </c>
      <c r="H2423" s="51" t="str">
        <f>VLOOKUP(F2423,'[1]Данные план (Задание 3)'!$I$5:$J$1297,2,FALSE)</f>
        <v>Ирландия</v>
      </c>
    </row>
    <row r="2424" spans="1:8" x14ac:dyDescent="0.3">
      <c r="A2424" s="99" t="s">
        <v>21</v>
      </c>
      <c r="B2424" s="117">
        <v>44348</v>
      </c>
      <c r="C2424" s="97">
        <v>44364</v>
      </c>
      <c r="D2424" s="58" t="s">
        <v>48</v>
      </c>
      <c r="E2424" s="58" t="s">
        <v>80</v>
      </c>
      <c r="F2424" s="51" t="s">
        <v>90</v>
      </c>
      <c r="G2424" s="51">
        <v>1</v>
      </c>
      <c r="H2424" s="51" t="str">
        <f>VLOOKUP(F2424,'[1]Данные план (Задание 3)'!$I$5:$J$1297,2,FALSE)</f>
        <v>США</v>
      </c>
    </row>
    <row r="2425" spans="1:8" x14ac:dyDescent="0.3">
      <c r="A2425" s="99" t="s">
        <v>21</v>
      </c>
      <c r="B2425" s="117">
        <v>44348</v>
      </c>
      <c r="C2425" s="97">
        <v>44364</v>
      </c>
      <c r="D2425" s="58" t="s">
        <v>107</v>
      </c>
      <c r="E2425" s="58" t="s">
        <v>80</v>
      </c>
      <c r="F2425" s="51" t="s">
        <v>89</v>
      </c>
      <c r="G2425" s="51">
        <v>78</v>
      </c>
      <c r="H2425" s="51" t="str">
        <f>VLOOKUP(F2425,'[1]Данные план (Задание 3)'!$I$5:$J$1297,2,FALSE)</f>
        <v>США</v>
      </c>
    </row>
    <row r="2426" spans="1:8" x14ac:dyDescent="0.3">
      <c r="A2426" s="99" t="s">
        <v>21</v>
      </c>
      <c r="B2426" s="117">
        <v>44348</v>
      </c>
      <c r="C2426" s="97">
        <v>44364</v>
      </c>
      <c r="D2426" s="58" t="s">
        <v>108</v>
      </c>
      <c r="E2426" s="58" t="s">
        <v>49</v>
      </c>
      <c r="F2426" s="51" t="s">
        <v>63</v>
      </c>
      <c r="G2426" s="51">
        <v>121</v>
      </c>
      <c r="H2426" s="51" t="str">
        <f>VLOOKUP(F2426,'[1]Данные план (Задание 3)'!$I$5:$J$1297,2,FALSE)</f>
        <v>Швеция</v>
      </c>
    </row>
    <row r="2427" spans="1:8" x14ac:dyDescent="0.3">
      <c r="A2427" s="99" t="s">
        <v>21</v>
      </c>
      <c r="B2427" s="117">
        <v>44348</v>
      </c>
      <c r="C2427" s="97">
        <v>44364</v>
      </c>
      <c r="D2427" s="58" t="s">
        <v>48</v>
      </c>
      <c r="E2427" s="58" t="s">
        <v>70</v>
      </c>
      <c r="F2427" s="51" t="s">
        <v>76</v>
      </c>
      <c r="G2427" s="51">
        <v>191</v>
      </c>
      <c r="H2427" s="51" t="str">
        <f>VLOOKUP(F2427,'[1]Данные план (Задание 3)'!$I$5:$J$1297,2,FALSE)</f>
        <v>Россия</v>
      </c>
    </row>
    <row r="2428" spans="1:8" x14ac:dyDescent="0.3">
      <c r="A2428" s="99" t="s">
        <v>21</v>
      </c>
      <c r="B2428" s="117">
        <v>44348</v>
      </c>
      <c r="C2428" s="97">
        <v>44364</v>
      </c>
      <c r="D2428" s="58" t="s">
        <v>108</v>
      </c>
      <c r="E2428" s="58" t="s">
        <v>70</v>
      </c>
      <c r="F2428" s="51" t="s">
        <v>56</v>
      </c>
      <c r="G2428" s="51">
        <v>173</v>
      </c>
      <c r="H2428" s="51" t="str">
        <f>VLOOKUP(F2428,'[1]Данные план (Задание 3)'!$I$5:$J$1297,2,FALSE)</f>
        <v>Армения</v>
      </c>
    </row>
    <row r="2429" spans="1:8" x14ac:dyDescent="0.3">
      <c r="A2429" s="99" t="s">
        <v>21</v>
      </c>
      <c r="B2429" s="117">
        <v>44348</v>
      </c>
      <c r="C2429" s="97">
        <v>44364</v>
      </c>
      <c r="D2429" s="58" t="s">
        <v>110</v>
      </c>
      <c r="E2429" s="58" t="s">
        <v>49</v>
      </c>
      <c r="F2429" s="51" t="s">
        <v>67</v>
      </c>
      <c r="G2429" s="51">
        <v>173</v>
      </c>
      <c r="H2429" s="51" t="str">
        <f>VLOOKUP(F2429,'[1]Данные план (Задание 3)'!$I$5:$J$1297,2,FALSE)</f>
        <v>Украина</v>
      </c>
    </row>
    <row r="2430" spans="1:8" x14ac:dyDescent="0.3">
      <c r="A2430" s="99" t="s">
        <v>21</v>
      </c>
      <c r="B2430" s="117">
        <v>44348</v>
      </c>
      <c r="C2430" s="97">
        <v>44364</v>
      </c>
      <c r="D2430" s="58" t="s">
        <v>48</v>
      </c>
      <c r="E2430" s="58" t="s">
        <v>95</v>
      </c>
      <c r="F2430" s="51" t="s">
        <v>99</v>
      </c>
      <c r="G2430" s="51">
        <v>8</v>
      </c>
      <c r="H2430" s="51" t="str">
        <f>VLOOKUP(F2430,'[1]Данные план (Задание 3)'!$I$5:$J$1297,2,FALSE)</f>
        <v>Голландия</v>
      </c>
    </row>
    <row r="2431" spans="1:8" x14ac:dyDescent="0.3">
      <c r="A2431" s="99" t="s">
        <v>21</v>
      </c>
      <c r="B2431" s="117">
        <v>44348</v>
      </c>
      <c r="C2431" s="97">
        <v>44364</v>
      </c>
      <c r="D2431" s="58" t="s">
        <v>108</v>
      </c>
      <c r="E2431" s="58" t="s">
        <v>95</v>
      </c>
      <c r="F2431" s="51" t="s">
        <v>97</v>
      </c>
      <c r="G2431" s="51">
        <v>150</v>
      </c>
      <c r="H2431" s="51" t="str">
        <f>VLOOKUP(F2431,'[1]Данные план (Задание 3)'!$I$5:$J$1297,2,FALSE)</f>
        <v>Голландия</v>
      </c>
    </row>
    <row r="2432" spans="1:8" x14ac:dyDescent="0.3">
      <c r="A2432" s="99" t="s">
        <v>21</v>
      </c>
      <c r="B2432" s="117">
        <v>44348</v>
      </c>
      <c r="C2432" s="97">
        <v>44364</v>
      </c>
      <c r="D2432" s="58" t="s">
        <v>107</v>
      </c>
      <c r="E2432" s="58" t="s">
        <v>80</v>
      </c>
      <c r="F2432" s="51" t="s">
        <v>93</v>
      </c>
      <c r="G2432" s="51">
        <v>132</v>
      </c>
      <c r="H2432" s="51" t="str">
        <f>VLOOKUP(F2432,'[1]Данные план (Задание 3)'!$I$5:$J$1297,2,FALSE)</f>
        <v>США</v>
      </c>
    </row>
    <row r="2433" spans="1:8" x14ac:dyDescent="0.3">
      <c r="A2433" s="99" t="s">
        <v>21</v>
      </c>
      <c r="B2433" s="117">
        <v>44348</v>
      </c>
      <c r="C2433" s="97">
        <v>44365</v>
      </c>
      <c r="D2433" s="58" t="s">
        <v>108</v>
      </c>
      <c r="E2433" s="58" t="s">
        <v>80</v>
      </c>
      <c r="F2433" s="51" t="s">
        <v>91</v>
      </c>
      <c r="G2433" s="51">
        <v>70</v>
      </c>
      <c r="H2433" s="51" t="str">
        <f>VLOOKUP(F2433,'[1]Данные план (Задание 3)'!$I$5:$J$1297,2,FALSE)</f>
        <v>США</v>
      </c>
    </row>
    <row r="2434" spans="1:8" x14ac:dyDescent="0.3">
      <c r="A2434" s="99" t="s">
        <v>21</v>
      </c>
      <c r="B2434" s="117">
        <v>44348</v>
      </c>
      <c r="C2434" s="97">
        <v>44365</v>
      </c>
      <c r="D2434" s="58" t="s">
        <v>108</v>
      </c>
      <c r="E2434" s="58" t="s">
        <v>70</v>
      </c>
      <c r="F2434" s="51" t="s">
        <v>75</v>
      </c>
      <c r="G2434" s="51">
        <v>134</v>
      </c>
      <c r="H2434" s="51" t="str">
        <f>VLOOKUP(F2434,'[1]Данные план (Задание 3)'!$I$5:$J$1297,2,FALSE)</f>
        <v>Франция</v>
      </c>
    </row>
    <row r="2435" spans="1:8" x14ac:dyDescent="0.3">
      <c r="A2435" s="99" t="s">
        <v>21</v>
      </c>
      <c r="B2435" s="117">
        <v>44348</v>
      </c>
      <c r="C2435" s="97">
        <v>44365</v>
      </c>
      <c r="D2435" s="58" t="s">
        <v>108</v>
      </c>
      <c r="E2435" s="58" t="s">
        <v>95</v>
      </c>
      <c r="F2435" s="51" t="s">
        <v>101</v>
      </c>
      <c r="G2435" s="51">
        <v>16</v>
      </c>
      <c r="H2435" s="51" t="str">
        <f>VLOOKUP(F2435,'[1]Данные план (Задание 3)'!$I$5:$J$1297,2,FALSE)</f>
        <v>Великобритания</v>
      </c>
    </row>
    <row r="2436" spans="1:8" x14ac:dyDescent="0.3">
      <c r="A2436" s="99" t="s">
        <v>21</v>
      </c>
      <c r="B2436" s="117">
        <v>44348</v>
      </c>
      <c r="C2436" s="97">
        <v>44365</v>
      </c>
      <c r="D2436" s="58" t="s">
        <v>107</v>
      </c>
      <c r="E2436" s="58" t="s">
        <v>70</v>
      </c>
      <c r="F2436" s="51" t="s">
        <v>73</v>
      </c>
      <c r="G2436" s="51">
        <v>149</v>
      </c>
      <c r="H2436" s="51" t="str">
        <f>VLOOKUP(F2436,'[1]Данные план (Задание 3)'!$I$5:$J$1297,2,FALSE)</f>
        <v>Франция</v>
      </c>
    </row>
    <row r="2437" spans="1:8" x14ac:dyDescent="0.3">
      <c r="A2437" s="99" t="s">
        <v>21</v>
      </c>
      <c r="B2437" s="117">
        <v>44348</v>
      </c>
      <c r="C2437" s="97">
        <v>44365</v>
      </c>
      <c r="D2437" s="58" t="s">
        <v>107</v>
      </c>
      <c r="E2437" s="58" t="s">
        <v>70</v>
      </c>
      <c r="F2437" s="51" t="s">
        <v>56</v>
      </c>
      <c r="G2437" s="51">
        <v>36</v>
      </c>
      <c r="H2437" s="51" t="str">
        <f>VLOOKUP(F2437,'[1]Данные план (Задание 3)'!$I$5:$J$1297,2,FALSE)</f>
        <v>Армения</v>
      </c>
    </row>
    <row r="2438" spans="1:8" x14ac:dyDescent="0.3">
      <c r="A2438" s="99" t="s">
        <v>21</v>
      </c>
      <c r="B2438" s="117">
        <v>44348</v>
      </c>
      <c r="C2438" s="97">
        <v>44365</v>
      </c>
      <c r="D2438" s="58" t="s">
        <v>48</v>
      </c>
      <c r="E2438" s="58" t="s">
        <v>80</v>
      </c>
      <c r="F2438" s="51" t="s">
        <v>93</v>
      </c>
      <c r="G2438" s="51">
        <v>120</v>
      </c>
      <c r="H2438" s="51" t="str">
        <f>VLOOKUP(F2438,'[1]Данные план (Задание 3)'!$I$5:$J$1297,2,FALSE)</f>
        <v>США</v>
      </c>
    </row>
    <row r="2439" spans="1:8" x14ac:dyDescent="0.3">
      <c r="A2439" s="99" t="s">
        <v>21</v>
      </c>
      <c r="B2439" s="117">
        <v>44348</v>
      </c>
      <c r="C2439" s="97">
        <v>44365</v>
      </c>
      <c r="D2439" s="58" t="s">
        <v>108</v>
      </c>
      <c r="E2439" s="58" t="s">
        <v>80</v>
      </c>
      <c r="F2439" s="51" t="s">
        <v>93</v>
      </c>
      <c r="G2439" s="51">
        <v>34</v>
      </c>
      <c r="H2439" s="51" t="str">
        <f>VLOOKUP(F2439,'[1]Данные план (Задание 3)'!$I$5:$J$1297,2,FALSE)</f>
        <v>США</v>
      </c>
    </row>
    <row r="2440" spans="1:8" x14ac:dyDescent="0.3">
      <c r="A2440" s="99" t="s">
        <v>21</v>
      </c>
      <c r="B2440" s="117">
        <v>44348</v>
      </c>
      <c r="C2440" s="97">
        <v>44365</v>
      </c>
      <c r="D2440" s="58" t="s">
        <v>48</v>
      </c>
      <c r="E2440" s="58" t="s">
        <v>70</v>
      </c>
      <c r="F2440" s="51" t="s">
        <v>72</v>
      </c>
      <c r="G2440" s="51">
        <v>1</v>
      </c>
      <c r="H2440" s="51" t="str">
        <f>VLOOKUP(F2440,'[1]Данные план (Задание 3)'!$I$5:$J$1297,2,FALSE)</f>
        <v>Франция</v>
      </c>
    </row>
    <row r="2441" spans="1:8" x14ac:dyDescent="0.3">
      <c r="A2441" s="99" t="s">
        <v>21</v>
      </c>
      <c r="B2441" s="117">
        <v>44348</v>
      </c>
      <c r="C2441" s="97">
        <v>44365</v>
      </c>
      <c r="D2441" s="58" t="s">
        <v>48</v>
      </c>
      <c r="E2441" s="58" t="s">
        <v>95</v>
      </c>
      <c r="F2441" s="51" t="s">
        <v>96</v>
      </c>
      <c r="G2441" s="51">
        <v>91</v>
      </c>
      <c r="H2441" s="51" t="str">
        <f>VLOOKUP(F2441,'[1]Данные план (Задание 3)'!$I$5:$J$1297,2,FALSE)</f>
        <v>Голландия</v>
      </c>
    </row>
    <row r="2442" spans="1:8" x14ac:dyDescent="0.3">
      <c r="A2442" s="99" t="s">
        <v>21</v>
      </c>
      <c r="B2442" s="117">
        <v>44348</v>
      </c>
      <c r="C2442" s="97">
        <v>44365</v>
      </c>
      <c r="D2442" s="58" t="s">
        <v>110</v>
      </c>
      <c r="E2442" s="58" t="s">
        <v>80</v>
      </c>
      <c r="F2442" s="51" t="s">
        <v>81</v>
      </c>
      <c r="G2442" s="51">
        <v>72</v>
      </c>
      <c r="H2442" s="51" t="str">
        <f>VLOOKUP(F2442,'[1]Данные план (Задание 3)'!$I$5:$J$1297,2,FALSE)</f>
        <v>Шотландия</v>
      </c>
    </row>
    <row r="2443" spans="1:8" x14ac:dyDescent="0.3">
      <c r="A2443" s="99" t="s">
        <v>21</v>
      </c>
      <c r="B2443" s="117">
        <v>44348</v>
      </c>
      <c r="C2443" s="97">
        <v>44365</v>
      </c>
      <c r="D2443" s="58" t="s">
        <v>107</v>
      </c>
      <c r="E2443" s="58" t="s">
        <v>80</v>
      </c>
      <c r="F2443" s="51" t="s">
        <v>86</v>
      </c>
      <c r="G2443" s="51">
        <v>102</v>
      </c>
      <c r="H2443" s="51" t="str">
        <f>VLOOKUP(F2443,'[1]Данные план (Задание 3)'!$I$5:$J$1297,2,FALSE)</f>
        <v>Ирландия</v>
      </c>
    </row>
    <row r="2444" spans="1:8" x14ac:dyDescent="0.3">
      <c r="A2444" s="99" t="s">
        <v>21</v>
      </c>
      <c r="B2444" s="117">
        <v>44348</v>
      </c>
      <c r="C2444" s="97">
        <v>44365</v>
      </c>
      <c r="D2444" s="58" t="s">
        <v>110</v>
      </c>
      <c r="E2444" s="58" t="s">
        <v>80</v>
      </c>
      <c r="F2444" s="51" t="s">
        <v>89</v>
      </c>
      <c r="G2444" s="51">
        <v>179</v>
      </c>
      <c r="H2444" s="51" t="str">
        <f>VLOOKUP(F2444,'[1]Данные план (Задание 3)'!$I$5:$J$1297,2,FALSE)</f>
        <v>США</v>
      </c>
    </row>
    <row r="2445" spans="1:8" x14ac:dyDescent="0.3">
      <c r="A2445" s="99" t="s">
        <v>21</v>
      </c>
      <c r="B2445" s="117">
        <v>44348</v>
      </c>
      <c r="C2445" s="97">
        <v>44365</v>
      </c>
      <c r="D2445" s="58" t="s">
        <v>48</v>
      </c>
      <c r="E2445" s="58" t="s">
        <v>49</v>
      </c>
      <c r="F2445" s="51" t="s">
        <v>63</v>
      </c>
      <c r="G2445" s="51">
        <v>88</v>
      </c>
      <c r="H2445" s="51" t="str">
        <f>VLOOKUP(F2445,'[1]Данные план (Задание 3)'!$I$5:$J$1297,2,FALSE)</f>
        <v>Швеция</v>
      </c>
    </row>
    <row r="2446" spans="1:8" x14ac:dyDescent="0.3">
      <c r="A2446" s="99" t="s">
        <v>21</v>
      </c>
      <c r="B2446" s="117">
        <v>44348</v>
      </c>
      <c r="C2446" s="97">
        <v>44365</v>
      </c>
      <c r="D2446" s="58" t="s">
        <v>110</v>
      </c>
      <c r="E2446" s="58" t="s">
        <v>49</v>
      </c>
      <c r="F2446" s="51" t="s">
        <v>55</v>
      </c>
      <c r="G2446" s="51">
        <v>27</v>
      </c>
      <c r="H2446" s="51" t="str">
        <f>VLOOKUP(F2446,'[1]Данные план (Задание 3)'!$I$5:$J$1297,2,FALSE)</f>
        <v>Россия</v>
      </c>
    </row>
    <row r="2447" spans="1:8" x14ac:dyDescent="0.3">
      <c r="A2447" s="99" t="s">
        <v>21</v>
      </c>
      <c r="B2447" s="117">
        <v>44348</v>
      </c>
      <c r="C2447" s="97">
        <v>44366</v>
      </c>
      <c r="D2447" s="58" t="s">
        <v>108</v>
      </c>
      <c r="E2447" s="58" t="s">
        <v>80</v>
      </c>
      <c r="F2447" s="51" t="s">
        <v>88</v>
      </c>
      <c r="G2447" s="51">
        <v>128</v>
      </c>
      <c r="H2447" s="51" t="str">
        <f>VLOOKUP(F2447,'[1]Данные план (Задание 3)'!$I$5:$J$1297,2,FALSE)</f>
        <v>Ирландия</v>
      </c>
    </row>
    <row r="2448" spans="1:8" x14ac:dyDescent="0.3">
      <c r="A2448" s="99" t="s">
        <v>21</v>
      </c>
      <c r="B2448" s="117">
        <v>44348</v>
      </c>
      <c r="C2448" s="97">
        <v>44366</v>
      </c>
      <c r="D2448" s="58" t="s">
        <v>110</v>
      </c>
      <c r="E2448" s="58" t="s">
        <v>80</v>
      </c>
      <c r="F2448" s="51" t="s">
        <v>93</v>
      </c>
      <c r="G2448" s="51">
        <v>95</v>
      </c>
      <c r="H2448" s="51" t="str">
        <f>VLOOKUP(F2448,'[1]Данные план (Задание 3)'!$I$5:$J$1297,2,FALSE)</f>
        <v>США</v>
      </c>
    </row>
    <row r="2449" spans="1:8" x14ac:dyDescent="0.3">
      <c r="A2449" s="99" t="s">
        <v>21</v>
      </c>
      <c r="B2449" s="117">
        <v>44348</v>
      </c>
      <c r="C2449" s="97">
        <v>44366</v>
      </c>
      <c r="D2449" s="58" t="s">
        <v>108</v>
      </c>
      <c r="E2449" s="58" t="s">
        <v>95</v>
      </c>
      <c r="F2449" s="51" t="s">
        <v>96</v>
      </c>
      <c r="G2449" s="51">
        <v>117</v>
      </c>
      <c r="H2449" s="51" t="str">
        <f>VLOOKUP(F2449,'[1]Данные план (Задание 3)'!$I$5:$J$1297,2,FALSE)</f>
        <v>Голландия</v>
      </c>
    </row>
    <row r="2450" spans="1:8" x14ac:dyDescent="0.3">
      <c r="A2450" s="99" t="s">
        <v>21</v>
      </c>
      <c r="B2450" s="117">
        <v>44348</v>
      </c>
      <c r="C2450" s="97">
        <v>44366</v>
      </c>
      <c r="D2450" s="58" t="s">
        <v>108</v>
      </c>
      <c r="E2450" s="58" t="s">
        <v>70</v>
      </c>
      <c r="F2450" s="51" t="s">
        <v>72</v>
      </c>
      <c r="G2450" s="51">
        <v>46</v>
      </c>
      <c r="H2450" s="51" t="str">
        <f>VLOOKUP(F2450,'[1]Данные план (Задание 3)'!$I$5:$J$1297,2,FALSE)</f>
        <v>Франция</v>
      </c>
    </row>
    <row r="2451" spans="1:8" x14ac:dyDescent="0.3">
      <c r="A2451" s="99" t="s">
        <v>21</v>
      </c>
      <c r="B2451" s="117">
        <v>44348</v>
      </c>
      <c r="C2451" s="97">
        <v>44366</v>
      </c>
      <c r="D2451" s="58" t="s">
        <v>48</v>
      </c>
      <c r="E2451" s="58" t="s">
        <v>49</v>
      </c>
      <c r="F2451" s="51" t="s">
        <v>57</v>
      </c>
      <c r="G2451" s="51">
        <v>127</v>
      </c>
      <c r="H2451" s="51" t="str">
        <f>VLOOKUP(F2451,'[1]Данные план (Задание 3)'!$I$5:$J$1297,2,FALSE)</f>
        <v>Россия</v>
      </c>
    </row>
    <row r="2452" spans="1:8" x14ac:dyDescent="0.3">
      <c r="A2452" s="99" t="s">
        <v>21</v>
      </c>
      <c r="B2452" s="117">
        <v>44348</v>
      </c>
      <c r="C2452" s="97">
        <v>44366</v>
      </c>
      <c r="D2452" s="58" t="s">
        <v>110</v>
      </c>
      <c r="E2452" s="58" t="s">
        <v>95</v>
      </c>
      <c r="F2452" s="51" t="s">
        <v>100</v>
      </c>
      <c r="G2452" s="51">
        <v>95</v>
      </c>
      <c r="H2452" s="51" t="str">
        <f>VLOOKUP(F2452,'[1]Данные план (Задание 3)'!$I$5:$J$1297,2,FALSE)</f>
        <v>Голландия</v>
      </c>
    </row>
    <row r="2453" spans="1:8" x14ac:dyDescent="0.3">
      <c r="A2453" s="99" t="s">
        <v>21</v>
      </c>
      <c r="B2453" s="117">
        <v>44348</v>
      </c>
      <c r="C2453" s="97">
        <v>44366</v>
      </c>
      <c r="D2453" s="58" t="s">
        <v>110</v>
      </c>
      <c r="E2453" s="58" t="s">
        <v>70</v>
      </c>
      <c r="F2453" s="51" t="s">
        <v>72</v>
      </c>
      <c r="G2453" s="51">
        <v>117</v>
      </c>
      <c r="H2453" s="51" t="str">
        <f>VLOOKUP(F2453,'[1]Данные план (Задание 3)'!$I$5:$J$1297,2,FALSE)</f>
        <v>Франция</v>
      </c>
    </row>
    <row r="2454" spans="1:8" x14ac:dyDescent="0.3">
      <c r="A2454" s="99" t="s">
        <v>21</v>
      </c>
      <c r="B2454" s="117">
        <v>44348</v>
      </c>
      <c r="C2454" s="97">
        <v>44366</v>
      </c>
      <c r="D2454" s="58" t="s">
        <v>110</v>
      </c>
      <c r="E2454" s="58" t="s">
        <v>80</v>
      </c>
      <c r="F2454" s="51" t="s">
        <v>86</v>
      </c>
      <c r="G2454" s="51">
        <v>131</v>
      </c>
      <c r="H2454" s="51" t="str">
        <f>VLOOKUP(F2454,'[1]Данные план (Задание 3)'!$I$5:$J$1297,2,FALSE)</f>
        <v>Ирландия</v>
      </c>
    </row>
    <row r="2455" spans="1:8" x14ac:dyDescent="0.3">
      <c r="A2455" s="99" t="s">
        <v>21</v>
      </c>
      <c r="B2455" s="117">
        <v>44348</v>
      </c>
      <c r="C2455" s="97">
        <v>44366</v>
      </c>
      <c r="D2455" s="58" t="s">
        <v>107</v>
      </c>
      <c r="E2455" s="58" t="s">
        <v>95</v>
      </c>
      <c r="F2455" s="51" t="s">
        <v>104</v>
      </c>
      <c r="G2455" s="51">
        <v>171</v>
      </c>
      <c r="H2455" s="51" t="str">
        <f>VLOOKUP(F2455,'[1]Данные план (Задание 3)'!$I$5:$J$1297,2,FALSE)</f>
        <v>Италия</v>
      </c>
    </row>
    <row r="2456" spans="1:8" x14ac:dyDescent="0.3">
      <c r="A2456" s="99" t="s">
        <v>21</v>
      </c>
      <c r="B2456" s="117">
        <v>44348</v>
      </c>
      <c r="C2456" s="97">
        <v>44366</v>
      </c>
      <c r="D2456" s="58" t="s">
        <v>110</v>
      </c>
      <c r="E2456" s="58" t="s">
        <v>70</v>
      </c>
      <c r="F2456" s="51" t="s">
        <v>62</v>
      </c>
      <c r="G2456" s="51">
        <v>152</v>
      </c>
      <c r="H2456" s="51" t="str">
        <f>VLOOKUP(F2456,'[1]Данные план (Задание 3)'!$I$5:$J$1297,2,FALSE)</f>
        <v>Армения</v>
      </c>
    </row>
    <row r="2457" spans="1:8" x14ac:dyDescent="0.3">
      <c r="A2457" s="99" t="s">
        <v>21</v>
      </c>
      <c r="B2457" s="117">
        <v>44348</v>
      </c>
      <c r="C2457" s="97">
        <v>44366</v>
      </c>
      <c r="D2457" s="58" t="s">
        <v>108</v>
      </c>
      <c r="E2457" s="58" t="s">
        <v>95</v>
      </c>
      <c r="F2457" s="51" t="s">
        <v>100</v>
      </c>
      <c r="G2457" s="51">
        <v>26</v>
      </c>
      <c r="H2457" s="51" t="str">
        <f>VLOOKUP(F2457,'[1]Данные план (Задание 3)'!$I$5:$J$1297,2,FALSE)</f>
        <v>Голландия</v>
      </c>
    </row>
    <row r="2458" spans="1:8" x14ac:dyDescent="0.3">
      <c r="A2458" s="99" t="s">
        <v>21</v>
      </c>
      <c r="B2458" s="117">
        <v>44348</v>
      </c>
      <c r="C2458" s="97">
        <v>44366</v>
      </c>
      <c r="D2458" s="58" t="s">
        <v>107</v>
      </c>
      <c r="E2458" s="58" t="s">
        <v>70</v>
      </c>
      <c r="F2458" s="51" t="s">
        <v>71</v>
      </c>
      <c r="G2458" s="51">
        <v>171</v>
      </c>
      <c r="H2458" s="51" t="str">
        <f>VLOOKUP(F2458,'[1]Данные план (Задание 3)'!$I$5:$J$1297,2,FALSE)</f>
        <v>Франция</v>
      </c>
    </row>
    <row r="2459" spans="1:8" x14ac:dyDescent="0.3">
      <c r="A2459" s="99" t="s">
        <v>21</v>
      </c>
      <c r="B2459" s="117">
        <v>44348</v>
      </c>
      <c r="C2459" s="97">
        <v>44366</v>
      </c>
      <c r="D2459" s="58" t="s">
        <v>108</v>
      </c>
      <c r="E2459" s="58" t="s">
        <v>70</v>
      </c>
      <c r="F2459" s="51" t="s">
        <v>74</v>
      </c>
      <c r="G2459" s="51">
        <v>57</v>
      </c>
      <c r="H2459" s="51" t="str">
        <f>VLOOKUP(F2459,'[1]Данные план (Задание 3)'!$I$5:$J$1297,2,FALSE)</f>
        <v>Франция</v>
      </c>
    </row>
    <row r="2460" spans="1:8" x14ac:dyDescent="0.3">
      <c r="A2460" s="99" t="s">
        <v>21</v>
      </c>
      <c r="B2460" s="117">
        <v>44348</v>
      </c>
      <c r="C2460" s="97">
        <v>44366</v>
      </c>
      <c r="D2460" s="58" t="s">
        <v>110</v>
      </c>
      <c r="E2460" s="58" t="s">
        <v>70</v>
      </c>
      <c r="F2460" s="51" t="s">
        <v>71</v>
      </c>
      <c r="G2460" s="51">
        <v>65</v>
      </c>
      <c r="H2460" s="51" t="str">
        <f>VLOOKUP(F2460,'[1]Данные план (Задание 3)'!$I$5:$J$1297,2,FALSE)</f>
        <v>Франция</v>
      </c>
    </row>
    <row r="2461" spans="1:8" x14ac:dyDescent="0.3">
      <c r="A2461" s="99" t="s">
        <v>21</v>
      </c>
      <c r="B2461" s="117">
        <v>44348</v>
      </c>
      <c r="C2461" s="97">
        <v>44366</v>
      </c>
      <c r="D2461" s="58" t="s">
        <v>108</v>
      </c>
      <c r="E2461" s="58" t="s">
        <v>70</v>
      </c>
      <c r="F2461" s="51" t="s">
        <v>62</v>
      </c>
      <c r="G2461" s="51">
        <v>8</v>
      </c>
      <c r="H2461" s="51" t="str">
        <f>VLOOKUP(F2461,'[1]Данные план (Задание 3)'!$I$5:$J$1297,2,FALSE)</f>
        <v>Армения</v>
      </c>
    </row>
    <row r="2462" spans="1:8" x14ac:dyDescent="0.3">
      <c r="A2462" s="99" t="s">
        <v>21</v>
      </c>
      <c r="B2462" s="117">
        <v>44348</v>
      </c>
      <c r="C2462" s="97">
        <v>44367</v>
      </c>
      <c r="D2462" s="58" t="s">
        <v>48</v>
      </c>
      <c r="E2462" s="58" t="s">
        <v>95</v>
      </c>
      <c r="F2462" s="51" t="s">
        <v>104</v>
      </c>
      <c r="G2462" s="51">
        <v>51</v>
      </c>
      <c r="H2462" s="51" t="str">
        <f>VLOOKUP(F2462,'[1]Данные план (Задание 3)'!$I$5:$J$1297,2,FALSE)</f>
        <v>Италия</v>
      </c>
    </row>
    <row r="2463" spans="1:8" x14ac:dyDescent="0.3">
      <c r="A2463" s="99" t="s">
        <v>21</v>
      </c>
      <c r="B2463" s="117">
        <v>44348</v>
      </c>
      <c r="C2463" s="97">
        <v>44367</v>
      </c>
      <c r="D2463" s="58" t="s">
        <v>107</v>
      </c>
      <c r="E2463" s="58" t="s">
        <v>95</v>
      </c>
      <c r="F2463" s="51" t="s">
        <v>106</v>
      </c>
      <c r="G2463" s="51">
        <v>30</v>
      </c>
      <c r="H2463" s="51" t="str">
        <f>VLOOKUP(F2463,'[1]Данные план (Задание 3)'!$I$5:$J$1297,2,FALSE)</f>
        <v>Италия</v>
      </c>
    </row>
    <row r="2464" spans="1:8" x14ac:dyDescent="0.3">
      <c r="A2464" s="99" t="s">
        <v>21</v>
      </c>
      <c r="B2464" s="117">
        <v>44348</v>
      </c>
      <c r="C2464" s="97">
        <v>44367</v>
      </c>
      <c r="D2464" s="58" t="s">
        <v>108</v>
      </c>
      <c r="E2464" s="58" t="s">
        <v>95</v>
      </c>
      <c r="F2464" s="51" t="s">
        <v>106</v>
      </c>
      <c r="G2464" s="51">
        <v>57</v>
      </c>
      <c r="H2464" s="51" t="str">
        <f>VLOOKUP(F2464,'[1]Данные план (Задание 3)'!$I$5:$J$1297,2,FALSE)</f>
        <v>Италия</v>
      </c>
    </row>
    <row r="2465" spans="1:8" x14ac:dyDescent="0.3">
      <c r="A2465" s="99" t="s">
        <v>21</v>
      </c>
      <c r="B2465" s="117">
        <v>44348</v>
      </c>
      <c r="C2465" s="97">
        <v>44367</v>
      </c>
      <c r="D2465" s="58" t="s">
        <v>107</v>
      </c>
      <c r="E2465" s="58" t="s">
        <v>49</v>
      </c>
      <c r="F2465" s="51" t="s">
        <v>53</v>
      </c>
      <c r="G2465" s="51">
        <v>132</v>
      </c>
      <c r="H2465" s="51" t="str">
        <f>VLOOKUP(F2465,'[1]Данные план (Задание 3)'!$I$5:$J$1297,2,FALSE)</f>
        <v>Россия</v>
      </c>
    </row>
    <row r="2466" spans="1:8" x14ac:dyDescent="0.3">
      <c r="A2466" s="99" t="s">
        <v>21</v>
      </c>
      <c r="B2466" s="117">
        <v>44348</v>
      </c>
      <c r="C2466" s="97">
        <v>44367</v>
      </c>
      <c r="D2466" s="58" t="s">
        <v>107</v>
      </c>
      <c r="E2466" s="58" t="s">
        <v>80</v>
      </c>
      <c r="F2466" s="51" t="s">
        <v>90</v>
      </c>
      <c r="G2466" s="51">
        <v>61</v>
      </c>
      <c r="H2466" s="51" t="str">
        <f>VLOOKUP(F2466,'[1]Данные план (Задание 3)'!$I$5:$J$1297,2,FALSE)</f>
        <v>США</v>
      </c>
    </row>
    <row r="2467" spans="1:8" x14ac:dyDescent="0.3">
      <c r="A2467" s="99" t="s">
        <v>21</v>
      </c>
      <c r="B2467" s="117">
        <v>44348</v>
      </c>
      <c r="C2467" s="97">
        <v>44367</v>
      </c>
      <c r="D2467" s="58" t="s">
        <v>108</v>
      </c>
      <c r="E2467" s="58" t="s">
        <v>70</v>
      </c>
      <c r="F2467" s="51" t="s">
        <v>56</v>
      </c>
      <c r="G2467" s="51">
        <v>98</v>
      </c>
      <c r="H2467" s="51" t="str">
        <f>VLOOKUP(F2467,'[1]Данные план (Задание 3)'!$I$5:$J$1297,2,FALSE)</f>
        <v>Армения</v>
      </c>
    </row>
    <row r="2468" spans="1:8" x14ac:dyDescent="0.3">
      <c r="A2468" s="99" t="s">
        <v>21</v>
      </c>
      <c r="B2468" s="117">
        <v>44348</v>
      </c>
      <c r="C2468" s="97">
        <v>44367</v>
      </c>
      <c r="D2468" s="58" t="s">
        <v>108</v>
      </c>
      <c r="E2468" s="58" t="s">
        <v>95</v>
      </c>
      <c r="F2468" s="51" t="s">
        <v>99</v>
      </c>
      <c r="G2468" s="51">
        <v>21</v>
      </c>
      <c r="H2468" s="51" t="str">
        <f>VLOOKUP(F2468,'[1]Данные план (Задание 3)'!$I$5:$J$1297,2,FALSE)</f>
        <v>Голландия</v>
      </c>
    </row>
    <row r="2469" spans="1:8" x14ac:dyDescent="0.3">
      <c r="A2469" s="99" t="s">
        <v>21</v>
      </c>
      <c r="B2469" s="117">
        <v>44348</v>
      </c>
      <c r="C2469" s="97">
        <v>44367</v>
      </c>
      <c r="D2469" s="58" t="s">
        <v>48</v>
      </c>
      <c r="E2469" s="58" t="s">
        <v>80</v>
      </c>
      <c r="F2469" s="51" t="s">
        <v>83</v>
      </c>
      <c r="G2469" s="51">
        <v>132</v>
      </c>
      <c r="H2469" s="51" t="str">
        <f>VLOOKUP(F2469,'[1]Данные план (Задание 3)'!$I$5:$J$1297,2,FALSE)</f>
        <v>Шотландия</v>
      </c>
    </row>
    <row r="2470" spans="1:8" x14ac:dyDescent="0.3">
      <c r="A2470" s="99" t="s">
        <v>21</v>
      </c>
      <c r="B2470" s="117">
        <v>44348</v>
      </c>
      <c r="C2470" s="97">
        <v>44367</v>
      </c>
      <c r="D2470" s="58" t="s">
        <v>108</v>
      </c>
      <c r="E2470" s="58" t="s">
        <v>49</v>
      </c>
      <c r="F2470" s="51" t="s">
        <v>59</v>
      </c>
      <c r="G2470" s="51">
        <v>82</v>
      </c>
      <c r="H2470" s="51" t="str">
        <f>VLOOKUP(F2470,'[1]Данные план (Задание 3)'!$I$5:$J$1297,2,FALSE)</f>
        <v>Россия</v>
      </c>
    </row>
    <row r="2471" spans="1:8" x14ac:dyDescent="0.3">
      <c r="A2471" s="99" t="s">
        <v>21</v>
      </c>
      <c r="B2471" s="117">
        <v>44348</v>
      </c>
      <c r="C2471" s="97">
        <v>44367</v>
      </c>
      <c r="D2471" s="58" t="s">
        <v>110</v>
      </c>
      <c r="E2471" s="58" t="s">
        <v>80</v>
      </c>
      <c r="F2471" s="51" t="s">
        <v>88</v>
      </c>
      <c r="G2471" s="51">
        <v>102</v>
      </c>
      <c r="H2471" s="51" t="str">
        <f>VLOOKUP(F2471,'[1]Данные план (Задание 3)'!$I$5:$J$1297,2,FALSE)</f>
        <v>Ирландия</v>
      </c>
    </row>
    <row r="2472" spans="1:8" x14ac:dyDescent="0.3">
      <c r="A2472" s="99" t="s">
        <v>21</v>
      </c>
      <c r="B2472" s="117">
        <v>44348</v>
      </c>
      <c r="C2472" s="97">
        <v>44367</v>
      </c>
      <c r="D2472" s="58" t="s">
        <v>107</v>
      </c>
      <c r="E2472" s="58" t="s">
        <v>49</v>
      </c>
      <c r="F2472" s="51" t="s">
        <v>64</v>
      </c>
      <c r="G2472" s="51">
        <v>162</v>
      </c>
      <c r="H2472" s="51" t="str">
        <f>VLOOKUP(F2472,'[1]Данные план (Задание 3)'!$I$5:$J$1297,2,FALSE)</f>
        <v>Украина</v>
      </c>
    </row>
    <row r="2473" spans="1:8" x14ac:dyDescent="0.3">
      <c r="A2473" s="99" t="s">
        <v>21</v>
      </c>
      <c r="B2473" s="117">
        <v>44348</v>
      </c>
      <c r="C2473" s="97">
        <v>44367</v>
      </c>
      <c r="D2473" s="58" t="s">
        <v>107</v>
      </c>
      <c r="E2473" s="58" t="s">
        <v>70</v>
      </c>
      <c r="F2473" s="51" t="s">
        <v>54</v>
      </c>
      <c r="G2473" s="51">
        <v>170</v>
      </c>
      <c r="H2473" s="51" t="str">
        <f>VLOOKUP(F2473,'[1]Данные план (Задание 3)'!$I$5:$J$1297,2,FALSE)</f>
        <v>Армения</v>
      </c>
    </row>
    <row r="2474" spans="1:8" x14ac:dyDescent="0.3">
      <c r="A2474" s="99" t="s">
        <v>21</v>
      </c>
      <c r="B2474" s="117">
        <v>44348</v>
      </c>
      <c r="C2474" s="97">
        <v>44367</v>
      </c>
      <c r="D2474" s="58" t="s">
        <v>108</v>
      </c>
      <c r="E2474" s="58" t="s">
        <v>49</v>
      </c>
      <c r="F2474" s="51" t="s">
        <v>61</v>
      </c>
      <c r="G2474" s="51">
        <v>147</v>
      </c>
      <c r="H2474" s="51" t="str">
        <f>VLOOKUP(F2474,'[1]Данные план (Задание 3)'!$I$5:$J$1297,2,FALSE)</f>
        <v>Россия</v>
      </c>
    </row>
    <row r="2475" spans="1:8" x14ac:dyDescent="0.3">
      <c r="A2475" s="99" t="s">
        <v>21</v>
      </c>
      <c r="B2475" s="117">
        <v>44348</v>
      </c>
      <c r="C2475" s="97">
        <v>44367</v>
      </c>
      <c r="D2475" s="58" t="s">
        <v>110</v>
      </c>
      <c r="E2475" s="58" t="s">
        <v>70</v>
      </c>
      <c r="F2475" s="51" t="s">
        <v>75</v>
      </c>
      <c r="G2475" s="51">
        <v>88</v>
      </c>
      <c r="H2475" s="51" t="str">
        <f>VLOOKUP(F2475,'[1]Данные план (Задание 3)'!$I$5:$J$1297,2,FALSE)</f>
        <v>Франция</v>
      </c>
    </row>
    <row r="2476" spans="1:8" x14ac:dyDescent="0.3">
      <c r="A2476" s="99" t="s">
        <v>21</v>
      </c>
      <c r="B2476" s="117">
        <v>44348</v>
      </c>
      <c r="C2476" s="97">
        <v>44368</v>
      </c>
      <c r="D2476" s="58" t="s">
        <v>48</v>
      </c>
      <c r="E2476" s="58" t="s">
        <v>80</v>
      </c>
      <c r="F2476" s="51" t="s">
        <v>86</v>
      </c>
      <c r="G2476" s="51">
        <v>195</v>
      </c>
      <c r="H2476" s="51" t="str">
        <f>VLOOKUP(F2476,'[1]Данные план (Задание 3)'!$I$5:$J$1297,2,FALSE)</f>
        <v>Ирландия</v>
      </c>
    </row>
    <row r="2477" spans="1:8" x14ac:dyDescent="0.3">
      <c r="A2477" s="99" t="s">
        <v>21</v>
      </c>
      <c r="B2477" s="117">
        <v>44348</v>
      </c>
      <c r="C2477" s="97">
        <v>44368</v>
      </c>
      <c r="D2477" s="58" t="s">
        <v>108</v>
      </c>
      <c r="E2477" s="58" t="s">
        <v>49</v>
      </c>
      <c r="F2477" s="51" t="s">
        <v>50</v>
      </c>
      <c r="G2477" s="51">
        <v>94</v>
      </c>
      <c r="H2477" s="51" t="str">
        <f>VLOOKUP(F2477,'[1]Данные план (Задание 3)'!$I$5:$J$1297,2,FALSE)</f>
        <v>Россия</v>
      </c>
    </row>
    <row r="2478" spans="1:8" x14ac:dyDescent="0.3">
      <c r="A2478" s="99" t="s">
        <v>21</v>
      </c>
      <c r="B2478" s="117">
        <v>44348</v>
      </c>
      <c r="C2478" s="97">
        <v>44368</v>
      </c>
      <c r="D2478" s="58" t="s">
        <v>110</v>
      </c>
      <c r="E2478" s="58" t="s">
        <v>49</v>
      </c>
      <c r="F2478" s="51" t="s">
        <v>67</v>
      </c>
      <c r="G2478" s="51">
        <v>30</v>
      </c>
      <c r="H2478" s="51" t="str">
        <f>VLOOKUP(F2478,'[1]Данные план (Задание 3)'!$I$5:$J$1297,2,FALSE)</f>
        <v>Украина</v>
      </c>
    </row>
    <row r="2479" spans="1:8" x14ac:dyDescent="0.3">
      <c r="A2479" s="99" t="s">
        <v>21</v>
      </c>
      <c r="B2479" s="117">
        <v>44348</v>
      </c>
      <c r="C2479" s="97">
        <v>44368</v>
      </c>
      <c r="D2479" s="58" t="s">
        <v>110</v>
      </c>
      <c r="E2479" s="58" t="s">
        <v>80</v>
      </c>
      <c r="F2479" s="51" t="s">
        <v>87</v>
      </c>
      <c r="G2479" s="51">
        <v>12</v>
      </c>
      <c r="H2479" s="51" t="str">
        <f>VLOOKUP(F2479,'[1]Данные план (Задание 3)'!$I$5:$J$1297,2,FALSE)</f>
        <v>Ирландия</v>
      </c>
    </row>
    <row r="2480" spans="1:8" x14ac:dyDescent="0.3">
      <c r="A2480" s="99" t="s">
        <v>21</v>
      </c>
      <c r="B2480" s="117">
        <v>44348</v>
      </c>
      <c r="C2480" s="97">
        <v>44368</v>
      </c>
      <c r="D2480" s="58" t="s">
        <v>108</v>
      </c>
      <c r="E2480" s="58" t="s">
        <v>70</v>
      </c>
      <c r="F2480" s="51" t="s">
        <v>79</v>
      </c>
      <c r="G2480" s="51">
        <v>193</v>
      </c>
      <c r="H2480" s="51" t="str">
        <f>VLOOKUP(F2480,'[1]Данные план (Задание 3)'!$I$5:$J$1297,2,FALSE)</f>
        <v>Россия</v>
      </c>
    </row>
    <row r="2481" spans="1:8" x14ac:dyDescent="0.3">
      <c r="A2481" s="99" t="s">
        <v>21</v>
      </c>
      <c r="B2481" s="117">
        <v>44348</v>
      </c>
      <c r="C2481" s="97">
        <v>44368</v>
      </c>
      <c r="D2481" s="58" t="s">
        <v>108</v>
      </c>
      <c r="E2481" s="58" t="s">
        <v>70</v>
      </c>
      <c r="F2481" s="51" t="s">
        <v>56</v>
      </c>
      <c r="G2481" s="51">
        <v>133</v>
      </c>
      <c r="H2481" s="51" t="str">
        <f>VLOOKUP(F2481,'[1]Данные план (Задание 3)'!$I$5:$J$1297,2,FALSE)</f>
        <v>Армения</v>
      </c>
    </row>
    <row r="2482" spans="1:8" x14ac:dyDescent="0.3">
      <c r="A2482" s="99" t="s">
        <v>21</v>
      </c>
      <c r="B2482" s="117">
        <v>44348</v>
      </c>
      <c r="C2482" s="97">
        <v>44368</v>
      </c>
      <c r="D2482" s="58" t="s">
        <v>107</v>
      </c>
      <c r="E2482" s="58" t="s">
        <v>70</v>
      </c>
      <c r="F2482" s="51" t="s">
        <v>52</v>
      </c>
      <c r="G2482" s="51">
        <v>14</v>
      </c>
      <c r="H2482" s="51" t="str">
        <f>VLOOKUP(F2482,'[1]Данные план (Задание 3)'!$I$5:$J$1297,2,FALSE)</f>
        <v>Армения</v>
      </c>
    </row>
    <row r="2483" spans="1:8" x14ac:dyDescent="0.3">
      <c r="A2483" s="99" t="s">
        <v>21</v>
      </c>
      <c r="B2483" s="117">
        <v>44348</v>
      </c>
      <c r="C2483" s="97">
        <v>44368</v>
      </c>
      <c r="D2483" s="58" t="s">
        <v>107</v>
      </c>
      <c r="E2483" s="58" t="s">
        <v>80</v>
      </c>
      <c r="F2483" s="51" t="s">
        <v>88</v>
      </c>
      <c r="G2483" s="51">
        <v>79</v>
      </c>
      <c r="H2483" s="51" t="str">
        <f>VLOOKUP(F2483,'[1]Данные план (Задание 3)'!$I$5:$J$1297,2,FALSE)</f>
        <v>Ирландия</v>
      </c>
    </row>
    <row r="2484" spans="1:8" x14ac:dyDescent="0.3">
      <c r="A2484" s="99" t="s">
        <v>21</v>
      </c>
      <c r="B2484" s="117">
        <v>44348</v>
      </c>
      <c r="C2484" s="97">
        <v>44368</v>
      </c>
      <c r="D2484" s="58" t="s">
        <v>107</v>
      </c>
      <c r="E2484" s="58" t="s">
        <v>49</v>
      </c>
      <c r="F2484" s="51" t="s">
        <v>69</v>
      </c>
      <c r="G2484" s="51">
        <v>49</v>
      </c>
      <c r="H2484" s="51" t="str">
        <f>VLOOKUP(F2484,'[1]Данные план (Задание 3)'!$I$5:$J$1297,2,FALSE)</f>
        <v>Украина</v>
      </c>
    </row>
    <row r="2485" spans="1:8" x14ac:dyDescent="0.3">
      <c r="A2485" s="99" t="s">
        <v>21</v>
      </c>
      <c r="B2485" s="117">
        <v>44348</v>
      </c>
      <c r="C2485" s="97">
        <v>44368</v>
      </c>
      <c r="D2485" s="58" t="s">
        <v>107</v>
      </c>
      <c r="E2485" s="58" t="s">
        <v>70</v>
      </c>
      <c r="F2485" s="51" t="s">
        <v>72</v>
      </c>
      <c r="G2485" s="51">
        <v>122</v>
      </c>
      <c r="H2485" s="51" t="str">
        <f>VLOOKUP(F2485,'[1]Данные план (Задание 3)'!$I$5:$J$1297,2,FALSE)</f>
        <v>Франция</v>
      </c>
    </row>
    <row r="2486" spans="1:8" x14ac:dyDescent="0.3">
      <c r="A2486" s="99" t="s">
        <v>21</v>
      </c>
      <c r="B2486" s="117">
        <v>44348</v>
      </c>
      <c r="C2486" s="97">
        <v>44369</v>
      </c>
      <c r="D2486" s="58" t="s">
        <v>107</v>
      </c>
      <c r="E2486" s="58" t="s">
        <v>80</v>
      </c>
      <c r="F2486" s="51" t="s">
        <v>82</v>
      </c>
      <c r="G2486" s="51">
        <v>189</v>
      </c>
      <c r="H2486" s="51" t="str">
        <f>VLOOKUP(F2486,'[1]Данные план (Задание 3)'!$I$5:$J$1297,2,FALSE)</f>
        <v>Шотландия</v>
      </c>
    </row>
    <row r="2487" spans="1:8" x14ac:dyDescent="0.3">
      <c r="A2487" s="99" t="s">
        <v>21</v>
      </c>
      <c r="B2487" s="117">
        <v>44348</v>
      </c>
      <c r="C2487" s="97">
        <v>44369</v>
      </c>
      <c r="D2487" s="58" t="s">
        <v>108</v>
      </c>
      <c r="E2487" s="58" t="s">
        <v>70</v>
      </c>
      <c r="F2487" s="51" t="s">
        <v>78</v>
      </c>
      <c r="G2487" s="51">
        <v>153</v>
      </c>
      <c r="H2487" s="51" t="str">
        <f>VLOOKUP(F2487,'[1]Данные план (Задание 3)'!$I$5:$J$1297,2,FALSE)</f>
        <v>Россия</v>
      </c>
    </row>
    <row r="2488" spans="1:8" x14ac:dyDescent="0.3">
      <c r="A2488" s="99" t="s">
        <v>21</v>
      </c>
      <c r="B2488" s="117">
        <v>44348</v>
      </c>
      <c r="C2488" s="97">
        <v>44369</v>
      </c>
      <c r="D2488" s="58" t="s">
        <v>110</v>
      </c>
      <c r="E2488" s="58" t="s">
        <v>95</v>
      </c>
      <c r="F2488" s="51" t="s">
        <v>102</v>
      </c>
      <c r="G2488" s="51">
        <v>175</v>
      </c>
      <c r="H2488" s="51" t="str">
        <f>VLOOKUP(F2488,'[1]Данные план (Задание 3)'!$I$5:$J$1297,2,FALSE)</f>
        <v>Великобритания</v>
      </c>
    </row>
    <row r="2489" spans="1:8" x14ac:dyDescent="0.3">
      <c r="A2489" s="99" t="s">
        <v>21</v>
      </c>
      <c r="B2489" s="117">
        <v>44348</v>
      </c>
      <c r="C2489" s="97">
        <v>44369</v>
      </c>
      <c r="D2489" s="58" t="s">
        <v>107</v>
      </c>
      <c r="E2489" s="58" t="s">
        <v>70</v>
      </c>
      <c r="F2489" s="51" t="s">
        <v>75</v>
      </c>
      <c r="G2489" s="51">
        <v>181</v>
      </c>
      <c r="H2489" s="51" t="str">
        <f>VLOOKUP(F2489,'[1]Данные план (Задание 3)'!$I$5:$J$1297,2,FALSE)</f>
        <v>Франция</v>
      </c>
    </row>
    <row r="2490" spans="1:8" x14ac:dyDescent="0.3">
      <c r="A2490" s="99" t="s">
        <v>21</v>
      </c>
      <c r="B2490" s="117">
        <v>44348</v>
      </c>
      <c r="C2490" s="97">
        <v>44369</v>
      </c>
      <c r="D2490" s="58" t="s">
        <v>108</v>
      </c>
      <c r="E2490" s="58" t="s">
        <v>70</v>
      </c>
      <c r="F2490" s="51" t="s">
        <v>58</v>
      </c>
      <c r="G2490" s="51">
        <v>75</v>
      </c>
      <c r="H2490" s="51" t="str">
        <f>VLOOKUP(F2490,'[1]Данные план (Задание 3)'!$I$5:$J$1297,2,FALSE)</f>
        <v>Армения</v>
      </c>
    </row>
    <row r="2491" spans="1:8" x14ac:dyDescent="0.3">
      <c r="A2491" s="99" t="s">
        <v>21</v>
      </c>
      <c r="B2491" s="117">
        <v>44348</v>
      </c>
      <c r="C2491" s="97">
        <v>44369</v>
      </c>
      <c r="D2491" s="58" t="s">
        <v>108</v>
      </c>
      <c r="E2491" s="58" t="s">
        <v>80</v>
      </c>
      <c r="F2491" s="51" t="s">
        <v>88</v>
      </c>
      <c r="G2491" s="51">
        <v>67</v>
      </c>
      <c r="H2491" s="51" t="str">
        <f>VLOOKUP(F2491,'[1]Данные план (Задание 3)'!$I$5:$J$1297,2,FALSE)</f>
        <v>Ирландия</v>
      </c>
    </row>
    <row r="2492" spans="1:8" x14ac:dyDescent="0.3">
      <c r="A2492" s="99" t="s">
        <v>21</v>
      </c>
      <c r="B2492" s="117">
        <v>44348</v>
      </c>
      <c r="C2492" s="97">
        <v>44369</v>
      </c>
      <c r="D2492" s="58" t="s">
        <v>48</v>
      </c>
      <c r="E2492" s="58" t="s">
        <v>49</v>
      </c>
      <c r="F2492" s="51" t="s">
        <v>69</v>
      </c>
      <c r="G2492" s="51">
        <v>152</v>
      </c>
      <c r="H2492" s="51" t="str">
        <f>VLOOKUP(F2492,'[1]Данные план (Задание 3)'!$I$5:$J$1297,2,FALSE)</f>
        <v>Украина</v>
      </c>
    </row>
    <row r="2493" spans="1:8" x14ac:dyDescent="0.3">
      <c r="A2493" s="99" t="s">
        <v>21</v>
      </c>
      <c r="B2493" s="117">
        <v>44348</v>
      </c>
      <c r="C2493" s="97">
        <v>44369</v>
      </c>
      <c r="D2493" s="58" t="s">
        <v>110</v>
      </c>
      <c r="E2493" s="58" t="s">
        <v>49</v>
      </c>
      <c r="F2493" s="51" t="s">
        <v>57</v>
      </c>
      <c r="G2493" s="51">
        <v>56</v>
      </c>
      <c r="H2493" s="51" t="str">
        <f>VLOOKUP(F2493,'[1]Данные план (Задание 3)'!$I$5:$J$1297,2,FALSE)</f>
        <v>Россия</v>
      </c>
    </row>
    <row r="2494" spans="1:8" x14ac:dyDescent="0.3">
      <c r="A2494" s="99" t="s">
        <v>21</v>
      </c>
      <c r="B2494" s="117">
        <v>44348</v>
      </c>
      <c r="C2494" s="97">
        <v>44369</v>
      </c>
      <c r="D2494" s="58" t="s">
        <v>107</v>
      </c>
      <c r="E2494" s="58" t="s">
        <v>80</v>
      </c>
      <c r="F2494" s="51" t="s">
        <v>89</v>
      </c>
      <c r="G2494" s="51">
        <v>70</v>
      </c>
      <c r="H2494" s="51" t="str">
        <f>VLOOKUP(F2494,'[1]Данные план (Задание 3)'!$I$5:$J$1297,2,FALSE)</f>
        <v>США</v>
      </c>
    </row>
    <row r="2495" spans="1:8" x14ac:dyDescent="0.3">
      <c r="A2495" s="99" t="s">
        <v>21</v>
      </c>
      <c r="B2495" s="117">
        <v>44348</v>
      </c>
      <c r="C2495" s="97">
        <v>44369</v>
      </c>
      <c r="D2495" s="58" t="s">
        <v>107</v>
      </c>
      <c r="E2495" s="58" t="s">
        <v>95</v>
      </c>
      <c r="F2495" s="51" t="s">
        <v>105</v>
      </c>
      <c r="G2495" s="51">
        <v>158</v>
      </c>
      <c r="H2495" s="51" t="str">
        <f>VLOOKUP(F2495,'[1]Данные план (Задание 3)'!$I$5:$J$1297,2,FALSE)</f>
        <v>Италия</v>
      </c>
    </row>
    <row r="2496" spans="1:8" x14ac:dyDescent="0.3">
      <c r="A2496" s="99" t="s">
        <v>21</v>
      </c>
      <c r="B2496" s="117">
        <v>44348</v>
      </c>
      <c r="C2496" s="97">
        <v>44369</v>
      </c>
      <c r="D2496" s="58" t="s">
        <v>110</v>
      </c>
      <c r="E2496" s="58" t="s">
        <v>80</v>
      </c>
      <c r="F2496" s="51" t="s">
        <v>93</v>
      </c>
      <c r="G2496" s="51">
        <v>118</v>
      </c>
      <c r="H2496" s="51" t="str">
        <f>VLOOKUP(F2496,'[1]Данные план (Задание 3)'!$I$5:$J$1297,2,FALSE)</f>
        <v>США</v>
      </c>
    </row>
    <row r="2497" spans="1:8" x14ac:dyDescent="0.3">
      <c r="A2497" s="99" t="s">
        <v>21</v>
      </c>
      <c r="B2497" s="117">
        <v>44348</v>
      </c>
      <c r="C2497" s="97">
        <v>44369</v>
      </c>
      <c r="D2497" s="58" t="s">
        <v>108</v>
      </c>
      <c r="E2497" s="58" t="s">
        <v>49</v>
      </c>
      <c r="F2497" s="51" t="s">
        <v>64</v>
      </c>
      <c r="G2497" s="51">
        <v>97</v>
      </c>
      <c r="H2497" s="51" t="str">
        <f>VLOOKUP(F2497,'[1]Данные план (Задание 3)'!$I$5:$J$1297,2,FALSE)</f>
        <v>Украина</v>
      </c>
    </row>
    <row r="2498" spans="1:8" x14ac:dyDescent="0.3">
      <c r="A2498" s="99" t="s">
        <v>21</v>
      </c>
      <c r="B2498" s="117">
        <v>44348</v>
      </c>
      <c r="C2498" s="97">
        <v>44370</v>
      </c>
      <c r="D2498" s="58" t="s">
        <v>107</v>
      </c>
      <c r="E2498" s="58" t="s">
        <v>80</v>
      </c>
      <c r="F2498" s="51" t="s">
        <v>92</v>
      </c>
      <c r="G2498" s="51">
        <v>173</v>
      </c>
      <c r="H2498" s="51" t="str">
        <f>VLOOKUP(F2498,'[1]Данные план (Задание 3)'!$I$5:$J$1297,2,FALSE)</f>
        <v>США</v>
      </c>
    </row>
    <row r="2499" spans="1:8" x14ac:dyDescent="0.3">
      <c r="A2499" s="99" t="s">
        <v>21</v>
      </c>
      <c r="B2499" s="117">
        <v>44348</v>
      </c>
      <c r="C2499" s="97">
        <v>44370</v>
      </c>
      <c r="D2499" s="58" t="s">
        <v>110</v>
      </c>
      <c r="E2499" s="58" t="s">
        <v>80</v>
      </c>
      <c r="F2499" s="51" t="s">
        <v>88</v>
      </c>
      <c r="G2499" s="51">
        <v>37</v>
      </c>
      <c r="H2499" s="51" t="str">
        <f>VLOOKUP(F2499,'[1]Данные план (Задание 3)'!$I$5:$J$1297,2,FALSE)</f>
        <v>Ирландия</v>
      </c>
    </row>
    <row r="2500" spans="1:8" x14ac:dyDescent="0.3">
      <c r="A2500" s="99" t="s">
        <v>21</v>
      </c>
      <c r="B2500" s="117">
        <v>44348</v>
      </c>
      <c r="C2500" s="97">
        <v>44370</v>
      </c>
      <c r="D2500" s="58" t="s">
        <v>48</v>
      </c>
      <c r="E2500" s="58" t="s">
        <v>70</v>
      </c>
      <c r="F2500" s="51" t="s">
        <v>56</v>
      </c>
      <c r="G2500" s="51">
        <v>78</v>
      </c>
      <c r="H2500" s="51" t="str">
        <f>VLOOKUP(F2500,'[1]Данные план (Задание 3)'!$I$5:$J$1297,2,FALSE)</f>
        <v>Армения</v>
      </c>
    </row>
    <row r="2501" spans="1:8" x14ac:dyDescent="0.3">
      <c r="A2501" s="99" t="s">
        <v>21</v>
      </c>
      <c r="B2501" s="117">
        <v>44348</v>
      </c>
      <c r="C2501" s="97">
        <v>44370</v>
      </c>
      <c r="D2501" s="58" t="s">
        <v>48</v>
      </c>
      <c r="E2501" s="58" t="s">
        <v>70</v>
      </c>
      <c r="F2501" s="51" t="s">
        <v>76</v>
      </c>
      <c r="G2501" s="51">
        <v>177</v>
      </c>
      <c r="H2501" s="51" t="str">
        <f>VLOOKUP(F2501,'[1]Данные план (Задание 3)'!$I$5:$J$1297,2,FALSE)</f>
        <v>Россия</v>
      </c>
    </row>
    <row r="2502" spans="1:8" x14ac:dyDescent="0.3">
      <c r="A2502" s="99" t="s">
        <v>21</v>
      </c>
      <c r="B2502" s="117">
        <v>44348</v>
      </c>
      <c r="C2502" s="97">
        <v>44370</v>
      </c>
      <c r="D2502" s="58" t="s">
        <v>107</v>
      </c>
      <c r="E2502" s="58" t="s">
        <v>80</v>
      </c>
      <c r="F2502" s="51" t="s">
        <v>93</v>
      </c>
      <c r="G2502" s="51">
        <v>53</v>
      </c>
      <c r="H2502" s="51" t="str">
        <f>VLOOKUP(F2502,'[1]Данные план (Задание 3)'!$I$5:$J$1297,2,FALSE)</f>
        <v>США</v>
      </c>
    </row>
    <row r="2503" spans="1:8" x14ac:dyDescent="0.3">
      <c r="A2503" s="99" t="s">
        <v>21</v>
      </c>
      <c r="B2503" s="117">
        <v>44348</v>
      </c>
      <c r="C2503" s="97">
        <v>44370</v>
      </c>
      <c r="D2503" s="58" t="s">
        <v>48</v>
      </c>
      <c r="E2503" s="58" t="s">
        <v>70</v>
      </c>
      <c r="F2503" s="51" t="s">
        <v>77</v>
      </c>
      <c r="G2503" s="51">
        <v>120</v>
      </c>
      <c r="H2503" s="51" t="str">
        <f>VLOOKUP(F2503,'[1]Данные план (Задание 3)'!$I$5:$J$1297,2,FALSE)</f>
        <v>Россия</v>
      </c>
    </row>
    <row r="2504" spans="1:8" x14ac:dyDescent="0.3">
      <c r="A2504" s="99" t="s">
        <v>21</v>
      </c>
      <c r="B2504" s="117">
        <v>44348</v>
      </c>
      <c r="C2504" s="97">
        <v>44370</v>
      </c>
      <c r="D2504" s="58" t="s">
        <v>108</v>
      </c>
      <c r="E2504" s="58" t="s">
        <v>95</v>
      </c>
      <c r="F2504" s="51" t="s">
        <v>105</v>
      </c>
      <c r="G2504" s="51">
        <v>130</v>
      </c>
      <c r="H2504" s="51" t="str">
        <f>VLOOKUP(F2504,'[1]Данные план (Задание 3)'!$I$5:$J$1297,2,FALSE)</f>
        <v>Италия</v>
      </c>
    </row>
    <row r="2505" spans="1:8" x14ac:dyDescent="0.3">
      <c r="A2505" s="99" t="s">
        <v>21</v>
      </c>
      <c r="B2505" s="117">
        <v>44348</v>
      </c>
      <c r="C2505" s="97">
        <v>44370</v>
      </c>
      <c r="D2505" s="58" t="s">
        <v>107</v>
      </c>
      <c r="E2505" s="58" t="s">
        <v>95</v>
      </c>
      <c r="F2505" s="51" t="s">
        <v>98</v>
      </c>
      <c r="G2505" s="51">
        <v>128</v>
      </c>
      <c r="H2505" s="51" t="str">
        <f>VLOOKUP(F2505,'[1]Данные план (Задание 3)'!$I$5:$J$1297,2,FALSE)</f>
        <v>Голландия</v>
      </c>
    </row>
    <row r="2506" spans="1:8" x14ac:dyDescent="0.3">
      <c r="A2506" s="99" t="s">
        <v>21</v>
      </c>
      <c r="B2506" s="117">
        <v>44348</v>
      </c>
      <c r="C2506" s="97">
        <v>44370</v>
      </c>
      <c r="D2506" s="58" t="s">
        <v>108</v>
      </c>
      <c r="E2506" s="58" t="s">
        <v>49</v>
      </c>
      <c r="F2506" s="51" t="s">
        <v>55</v>
      </c>
      <c r="G2506" s="51">
        <v>188</v>
      </c>
      <c r="H2506" s="51" t="str">
        <f>VLOOKUP(F2506,'[1]Данные план (Задание 3)'!$I$5:$J$1297,2,FALSE)</f>
        <v>Россия</v>
      </c>
    </row>
    <row r="2507" spans="1:8" x14ac:dyDescent="0.3">
      <c r="A2507" s="99" t="s">
        <v>21</v>
      </c>
      <c r="B2507" s="117">
        <v>44348</v>
      </c>
      <c r="C2507" s="97">
        <v>44370</v>
      </c>
      <c r="D2507" s="58" t="s">
        <v>107</v>
      </c>
      <c r="E2507" s="58" t="s">
        <v>70</v>
      </c>
      <c r="F2507" s="51" t="s">
        <v>60</v>
      </c>
      <c r="G2507" s="51">
        <v>60</v>
      </c>
      <c r="H2507" s="51" t="str">
        <f>VLOOKUP(F2507,'[1]Данные план (Задание 3)'!$I$5:$J$1297,2,FALSE)</f>
        <v>Армения</v>
      </c>
    </row>
    <row r="2508" spans="1:8" x14ac:dyDescent="0.3">
      <c r="A2508" s="99" t="s">
        <v>21</v>
      </c>
      <c r="B2508" s="117">
        <v>44348</v>
      </c>
      <c r="C2508" s="97">
        <v>44370</v>
      </c>
      <c r="D2508" s="58" t="s">
        <v>108</v>
      </c>
      <c r="E2508" s="58" t="s">
        <v>95</v>
      </c>
      <c r="F2508" s="51" t="s">
        <v>100</v>
      </c>
      <c r="G2508" s="51">
        <v>69</v>
      </c>
      <c r="H2508" s="51" t="str">
        <f>VLOOKUP(F2508,'[1]Данные план (Задание 3)'!$I$5:$J$1297,2,FALSE)</f>
        <v>Голландия</v>
      </c>
    </row>
    <row r="2509" spans="1:8" x14ac:dyDescent="0.3">
      <c r="A2509" s="99" t="s">
        <v>21</v>
      </c>
      <c r="B2509" s="117">
        <v>44348</v>
      </c>
      <c r="C2509" s="97">
        <v>44370</v>
      </c>
      <c r="D2509" s="58" t="s">
        <v>48</v>
      </c>
      <c r="E2509" s="58" t="s">
        <v>80</v>
      </c>
      <c r="F2509" s="51" t="s">
        <v>82</v>
      </c>
      <c r="G2509" s="51">
        <v>39</v>
      </c>
      <c r="H2509" s="51" t="str">
        <f>VLOOKUP(F2509,'[1]Данные план (Задание 3)'!$I$5:$J$1297,2,FALSE)</f>
        <v>Шотландия</v>
      </c>
    </row>
    <row r="2510" spans="1:8" x14ac:dyDescent="0.3">
      <c r="A2510" s="99" t="s">
        <v>21</v>
      </c>
      <c r="B2510" s="117">
        <v>44348</v>
      </c>
      <c r="C2510" s="97">
        <v>44370</v>
      </c>
      <c r="D2510" s="58" t="s">
        <v>107</v>
      </c>
      <c r="E2510" s="58" t="s">
        <v>70</v>
      </c>
      <c r="F2510" s="51" t="s">
        <v>75</v>
      </c>
      <c r="G2510" s="51">
        <v>79</v>
      </c>
      <c r="H2510" s="51" t="str">
        <f>VLOOKUP(F2510,'[1]Данные план (Задание 3)'!$I$5:$J$1297,2,FALSE)</f>
        <v>Франция</v>
      </c>
    </row>
    <row r="2511" spans="1:8" x14ac:dyDescent="0.3">
      <c r="A2511" s="99" t="s">
        <v>21</v>
      </c>
      <c r="B2511" s="117">
        <v>44348</v>
      </c>
      <c r="C2511" s="97">
        <v>44371</v>
      </c>
      <c r="D2511" s="58" t="s">
        <v>110</v>
      </c>
      <c r="E2511" s="58" t="s">
        <v>95</v>
      </c>
      <c r="F2511" s="51" t="s">
        <v>103</v>
      </c>
      <c r="G2511" s="51">
        <v>44</v>
      </c>
      <c r="H2511" s="51" t="str">
        <f>VLOOKUP(F2511,'[1]Данные план (Задание 3)'!$I$5:$J$1297,2,FALSE)</f>
        <v>Италия</v>
      </c>
    </row>
    <row r="2512" spans="1:8" x14ac:dyDescent="0.3">
      <c r="A2512" s="99" t="s">
        <v>21</v>
      </c>
      <c r="B2512" s="117">
        <v>44348</v>
      </c>
      <c r="C2512" s="97">
        <v>44371</v>
      </c>
      <c r="D2512" s="58" t="s">
        <v>108</v>
      </c>
      <c r="E2512" s="58" t="s">
        <v>49</v>
      </c>
      <c r="F2512" s="51" t="s">
        <v>53</v>
      </c>
      <c r="G2512" s="51">
        <v>151</v>
      </c>
      <c r="H2512" s="51" t="str">
        <f>VLOOKUP(F2512,'[1]Данные план (Задание 3)'!$I$5:$J$1297,2,FALSE)</f>
        <v>Россия</v>
      </c>
    </row>
    <row r="2513" spans="1:8" x14ac:dyDescent="0.3">
      <c r="A2513" s="99" t="s">
        <v>21</v>
      </c>
      <c r="B2513" s="117">
        <v>44348</v>
      </c>
      <c r="C2513" s="97">
        <v>44371</v>
      </c>
      <c r="D2513" s="58" t="s">
        <v>107</v>
      </c>
      <c r="E2513" s="58" t="s">
        <v>70</v>
      </c>
      <c r="F2513" s="51" t="s">
        <v>76</v>
      </c>
      <c r="G2513" s="51">
        <v>141</v>
      </c>
      <c r="H2513" s="51" t="str">
        <f>VLOOKUP(F2513,'[1]Данные план (Задание 3)'!$I$5:$J$1297,2,FALSE)</f>
        <v>Россия</v>
      </c>
    </row>
    <row r="2514" spans="1:8" x14ac:dyDescent="0.3">
      <c r="A2514" s="99" t="s">
        <v>21</v>
      </c>
      <c r="B2514" s="117">
        <v>44348</v>
      </c>
      <c r="C2514" s="97">
        <v>44371</v>
      </c>
      <c r="D2514" s="58" t="s">
        <v>107</v>
      </c>
      <c r="E2514" s="58" t="s">
        <v>95</v>
      </c>
      <c r="F2514" s="51" t="s">
        <v>104</v>
      </c>
      <c r="G2514" s="51">
        <v>41</v>
      </c>
      <c r="H2514" s="51" t="str">
        <f>VLOOKUP(F2514,'[1]Данные план (Задание 3)'!$I$5:$J$1297,2,FALSE)</f>
        <v>Италия</v>
      </c>
    </row>
    <row r="2515" spans="1:8" x14ac:dyDescent="0.3">
      <c r="A2515" s="99" t="s">
        <v>21</v>
      </c>
      <c r="B2515" s="117">
        <v>44348</v>
      </c>
      <c r="C2515" s="97">
        <v>44371</v>
      </c>
      <c r="D2515" s="58" t="s">
        <v>110</v>
      </c>
      <c r="E2515" s="58" t="s">
        <v>49</v>
      </c>
      <c r="F2515" s="51" t="s">
        <v>64</v>
      </c>
      <c r="G2515" s="51">
        <v>92</v>
      </c>
      <c r="H2515" s="51" t="str">
        <f>VLOOKUP(F2515,'[1]Данные план (Задание 3)'!$I$5:$J$1297,2,FALSE)</f>
        <v>Украина</v>
      </c>
    </row>
    <row r="2516" spans="1:8" x14ac:dyDescent="0.3">
      <c r="A2516" s="99" t="s">
        <v>21</v>
      </c>
      <c r="B2516" s="117">
        <v>44348</v>
      </c>
      <c r="C2516" s="97">
        <v>44371</v>
      </c>
      <c r="D2516" s="58" t="s">
        <v>108</v>
      </c>
      <c r="E2516" s="58" t="s">
        <v>95</v>
      </c>
      <c r="F2516" s="51" t="s">
        <v>98</v>
      </c>
      <c r="G2516" s="51">
        <v>79</v>
      </c>
      <c r="H2516" s="51" t="str">
        <f>VLOOKUP(F2516,'[1]Данные план (Задание 3)'!$I$5:$J$1297,2,FALSE)</f>
        <v>Голландия</v>
      </c>
    </row>
    <row r="2517" spans="1:8" x14ac:dyDescent="0.3">
      <c r="A2517" s="99" t="s">
        <v>21</v>
      </c>
      <c r="B2517" s="117">
        <v>44348</v>
      </c>
      <c r="C2517" s="97">
        <v>44371</v>
      </c>
      <c r="D2517" s="58" t="s">
        <v>110</v>
      </c>
      <c r="E2517" s="58" t="s">
        <v>70</v>
      </c>
      <c r="F2517" s="51" t="s">
        <v>79</v>
      </c>
      <c r="G2517" s="51">
        <v>44</v>
      </c>
      <c r="H2517" s="51" t="str">
        <f>VLOOKUP(F2517,'[1]Данные план (Задание 3)'!$I$5:$J$1297,2,FALSE)</f>
        <v>Россия</v>
      </c>
    </row>
    <row r="2518" spans="1:8" x14ac:dyDescent="0.3">
      <c r="A2518" s="99" t="s">
        <v>21</v>
      </c>
      <c r="B2518" s="117">
        <v>44348</v>
      </c>
      <c r="C2518" s="97">
        <v>44371</v>
      </c>
      <c r="D2518" s="58" t="s">
        <v>48</v>
      </c>
      <c r="E2518" s="58" t="s">
        <v>80</v>
      </c>
      <c r="F2518" s="51" t="s">
        <v>93</v>
      </c>
      <c r="G2518" s="51">
        <v>150</v>
      </c>
      <c r="H2518" s="51" t="str">
        <f>VLOOKUP(F2518,'[1]Данные план (Задание 3)'!$I$5:$J$1297,2,FALSE)</f>
        <v>США</v>
      </c>
    </row>
    <row r="2519" spans="1:8" x14ac:dyDescent="0.3">
      <c r="A2519" s="99" t="s">
        <v>21</v>
      </c>
      <c r="B2519" s="117">
        <v>44348</v>
      </c>
      <c r="C2519" s="97">
        <v>44371</v>
      </c>
      <c r="D2519" s="58" t="s">
        <v>110</v>
      </c>
      <c r="E2519" s="58" t="s">
        <v>49</v>
      </c>
      <c r="F2519" s="51" t="s">
        <v>61</v>
      </c>
      <c r="G2519" s="51">
        <v>123</v>
      </c>
      <c r="H2519" s="51" t="str">
        <f>VLOOKUP(F2519,'[1]Данные план (Задание 3)'!$I$5:$J$1297,2,FALSE)</f>
        <v>Россия</v>
      </c>
    </row>
    <row r="2520" spans="1:8" x14ac:dyDescent="0.3">
      <c r="A2520" s="99" t="s">
        <v>21</v>
      </c>
      <c r="B2520" s="117">
        <v>44348</v>
      </c>
      <c r="C2520" s="97">
        <v>44371</v>
      </c>
      <c r="D2520" s="58" t="s">
        <v>107</v>
      </c>
      <c r="E2520" s="58" t="s">
        <v>95</v>
      </c>
      <c r="F2520" s="51" t="s">
        <v>100</v>
      </c>
      <c r="G2520" s="51">
        <v>190</v>
      </c>
      <c r="H2520" s="51" t="str">
        <f>VLOOKUP(F2520,'[1]Данные план (Задание 3)'!$I$5:$J$1297,2,FALSE)</f>
        <v>Голландия</v>
      </c>
    </row>
    <row r="2521" spans="1:8" x14ac:dyDescent="0.3">
      <c r="A2521" s="99" t="s">
        <v>21</v>
      </c>
      <c r="B2521" s="117">
        <v>44348</v>
      </c>
      <c r="C2521" s="97">
        <v>44371</v>
      </c>
      <c r="D2521" s="58" t="s">
        <v>108</v>
      </c>
      <c r="E2521" s="58" t="s">
        <v>95</v>
      </c>
      <c r="F2521" s="51" t="s">
        <v>100</v>
      </c>
      <c r="G2521" s="51">
        <v>80</v>
      </c>
      <c r="H2521" s="51" t="str">
        <f>VLOOKUP(F2521,'[1]Данные план (Задание 3)'!$I$5:$J$1297,2,FALSE)</f>
        <v>Голландия</v>
      </c>
    </row>
    <row r="2522" spans="1:8" x14ac:dyDescent="0.3">
      <c r="A2522" s="99" t="s">
        <v>21</v>
      </c>
      <c r="B2522" s="117">
        <v>44348</v>
      </c>
      <c r="C2522" s="97">
        <v>44371</v>
      </c>
      <c r="D2522" s="58" t="s">
        <v>107</v>
      </c>
      <c r="E2522" s="58" t="s">
        <v>70</v>
      </c>
      <c r="F2522" s="51" t="s">
        <v>75</v>
      </c>
      <c r="G2522" s="51">
        <v>199</v>
      </c>
      <c r="H2522" s="51" t="str">
        <f>VLOOKUP(F2522,'[1]Данные план (Задание 3)'!$I$5:$J$1297,2,FALSE)</f>
        <v>Франция</v>
      </c>
    </row>
    <row r="2523" spans="1:8" x14ac:dyDescent="0.3">
      <c r="A2523" s="99" t="s">
        <v>21</v>
      </c>
      <c r="B2523" s="117">
        <v>44348</v>
      </c>
      <c r="C2523" s="97">
        <v>44372</v>
      </c>
      <c r="D2523" s="58" t="s">
        <v>48</v>
      </c>
      <c r="E2523" s="58" t="s">
        <v>80</v>
      </c>
      <c r="F2523" s="51" t="s">
        <v>91</v>
      </c>
      <c r="G2523" s="51">
        <v>188</v>
      </c>
      <c r="H2523" s="51" t="str">
        <f>VLOOKUP(F2523,'[1]Данные план (Задание 3)'!$I$5:$J$1297,2,FALSE)</f>
        <v>США</v>
      </c>
    </row>
    <row r="2524" spans="1:8" x14ac:dyDescent="0.3">
      <c r="A2524" s="99" t="s">
        <v>21</v>
      </c>
      <c r="B2524" s="117">
        <v>44348</v>
      </c>
      <c r="C2524" s="97">
        <v>44372</v>
      </c>
      <c r="D2524" s="58" t="s">
        <v>107</v>
      </c>
      <c r="E2524" s="58" t="s">
        <v>70</v>
      </c>
      <c r="F2524" s="51" t="s">
        <v>71</v>
      </c>
      <c r="G2524" s="51">
        <v>122</v>
      </c>
      <c r="H2524" s="51" t="str">
        <f>VLOOKUP(F2524,'[1]Данные план (Задание 3)'!$I$5:$J$1297,2,FALSE)</f>
        <v>Франция</v>
      </c>
    </row>
    <row r="2525" spans="1:8" x14ac:dyDescent="0.3">
      <c r="A2525" s="99" t="s">
        <v>21</v>
      </c>
      <c r="B2525" s="117">
        <v>44348</v>
      </c>
      <c r="C2525" s="97">
        <v>44372</v>
      </c>
      <c r="D2525" s="58" t="s">
        <v>107</v>
      </c>
      <c r="E2525" s="58" t="s">
        <v>95</v>
      </c>
      <c r="F2525" s="51" t="s">
        <v>99</v>
      </c>
      <c r="G2525" s="51">
        <v>26</v>
      </c>
      <c r="H2525" s="51" t="str">
        <f>VLOOKUP(F2525,'[1]Данные план (Задание 3)'!$I$5:$J$1297,2,FALSE)</f>
        <v>Голландия</v>
      </c>
    </row>
    <row r="2526" spans="1:8" x14ac:dyDescent="0.3">
      <c r="A2526" s="99" t="s">
        <v>21</v>
      </c>
      <c r="B2526" s="117">
        <v>44348</v>
      </c>
      <c r="C2526" s="97">
        <v>44372</v>
      </c>
      <c r="D2526" s="58" t="s">
        <v>108</v>
      </c>
      <c r="E2526" s="58" t="s">
        <v>49</v>
      </c>
      <c r="F2526" s="51" t="s">
        <v>69</v>
      </c>
      <c r="G2526" s="51">
        <v>86</v>
      </c>
      <c r="H2526" s="51" t="str">
        <f>VLOOKUP(F2526,'[1]Данные план (Задание 3)'!$I$5:$J$1297,2,FALSE)</f>
        <v>Украина</v>
      </c>
    </row>
    <row r="2527" spans="1:8" x14ac:dyDescent="0.3">
      <c r="A2527" s="99" t="s">
        <v>21</v>
      </c>
      <c r="B2527" s="117">
        <v>44348</v>
      </c>
      <c r="C2527" s="97">
        <v>44372</v>
      </c>
      <c r="D2527" s="58" t="s">
        <v>110</v>
      </c>
      <c r="E2527" s="58" t="s">
        <v>80</v>
      </c>
      <c r="F2527" s="51" t="s">
        <v>90</v>
      </c>
      <c r="G2527" s="51">
        <v>194</v>
      </c>
      <c r="H2527" s="51" t="str">
        <f>VLOOKUP(F2527,'[1]Данные план (Задание 3)'!$I$5:$J$1297,2,FALSE)</f>
        <v>США</v>
      </c>
    </row>
    <row r="2528" spans="1:8" x14ac:dyDescent="0.3">
      <c r="A2528" s="99" t="s">
        <v>21</v>
      </c>
      <c r="B2528" s="117">
        <v>44348</v>
      </c>
      <c r="C2528" s="97">
        <v>44372</v>
      </c>
      <c r="D2528" s="58" t="s">
        <v>110</v>
      </c>
      <c r="E2528" s="58" t="s">
        <v>95</v>
      </c>
      <c r="F2528" s="51" t="s">
        <v>99</v>
      </c>
      <c r="G2528" s="51">
        <v>166</v>
      </c>
      <c r="H2528" s="51" t="str">
        <f>VLOOKUP(F2528,'[1]Данные план (Задание 3)'!$I$5:$J$1297,2,FALSE)</f>
        <v>Голландия</v>
      </c>
    </row>
    <row r="2529" spans="1:8" x14ac:dyDescent="0.3">
      <c r="A2529" s="99" t="s">
        <v>21</v>
      </c>
      <c r="B2529" s="117">
        <v>44348</v>
      </c>
      <c r="C2529" s="97">
        <v>44372</v>
      </c>
      <c r="D2529" s="58" t="s">
        <v>48</v>
      </c>
      <c r="E2529" s="58" t="s">
        <v>70</v>
      </c>
      <c r="F2529" s="51" t="s">
        <v>79</v>
      </c>
      <c r="G2529" s="51">
        <v>116</v>
      </c>
      <c r="H2529" s="51" t="str">
        <f>VLOOKUP(F2529,'[1]Данные план (Задание 3)'!$I$5:$J$1297,2,FALSE)</f>
        <v>Россия</v>
      </c>
    </row>
    <row r="2530" spans="1:8" x14ac:dyDescent="0.3">
      <c r="A2530" s="99" t="s">
        <v>21</v>
      </c>
      <c r="B2530" s="117">
        <v>44348</v>
      </c>
      <c r="C2530" s="97">
        <v>44372</v>
      </c>
      <c r="D2530" s="58" t="s">
        <v>108</v>
      </c>
      <c r="E2530" s="58" t="s">
        <v>70</v>
      </c>
      <c r="F2530" s="51" t="s">
        <v>62</v>
      </c>
      <c r="G2530" s="51">
        <v>4</v>
      </c>
      <c r="H2530" s="51" t="str">
        <f>VLOOKUP(F2530,'[1]Данные план (Задание 3)'!$I$5:$J$1297,2,FALSE)</f>
        <v>Армения</v>
      </c>
    </row>
    <row r="2531" spans="1:8" x14ac:dyDescent="0.3">
      <c r="A2531" s="99" t="s">
        <v>21</v>
      </c>
      <c r="B2531" s="117">
        <v>44348</v>
      </c>
      <c r="C2531" s="97">
        <v>44372</v>
      </c>
      <c r="D2531" s="58" t="s">
        <v>108</v>
      </c>
      <c r="E2531" s="58" t="s">
        <v>49</v>
      </c>
      <c r="F2531" s="51" t="s">
        <v>59</v>
      </c>
      <c r="G2531" s="51">
        <v>30</v>
      </c>
      <c r="H2531" s="51" t="str">
        <f>VLOOKUP(F2531,'[1]Данные план (Задание 3)'!$I$5:$J$1297,2,FALSE)</f>
        <v>Россия</v>
      </c>
    </row>
    <row r="2532" spans="1:8" x14ac:dyDescent="0.3">
      <c r="A2532" s="99" t="s">
        <v>21</v>
      </c>
      <c r="B2532" s="117">
        <v>44348</v>
      </c>
      <c r="C2532" s="97">
        <v>44373</v>
      </c>
      <c r="D2532" s="58" t="s">
        <v>48</v>
      </c>
      <c r="E2532" s="58" t="s">
        <v>80</v>
      </c>
      <c r="F2532" s="51" t="s">
        <v>94</v>
      </c>
      <c r="G2532" s="51">
        <v>97</v>
      </c>
      <c r="H2532" s="51" t="str">
        <f>VLOOKUP(F2532,'[1]Данные план (Задание 3)'!$I$5:$J$1297,2,FALSE)</f>
        <v>США</v>
      </c>
    </row>
    <row r="2533" spans="1:8" x14ac:dyDescent="0.3">
      <c r="A2533" s="99" t="s">
        <v>21</v>
      </c>
      <c r="B2533" s="117">
        <v>44348</v>
      </c>
      <c r="C2533" s="97">
        <v>44373</v>
      </c>
      <c r="D2533" s="58" t="s">
        <v>110</v>
      </c>
      <c r="E2533" s="58" t="s">
        <v>70</v>
      </c>
      <c r="F2533" s="51" t="s">
        <v>58</v>
      </c>
      <c r="G2533" s="51">
        <v>104</v>
      </c>
      <c r="H2533" s="51" t="str">
        <f>VLOOKUP(F2533,'[1]Данные план (Задание 3)'!$I$5:$J$1297,2,FALSE)</f>
        <v>Армения</v>
      </c>
    </row>
    <row r="2534" spans="1:8" x14ac:dyDescent="0.3">
      <c r="A2534" s="99" t="s">
        <v>21</v>
      </c>
      <c r="B2534" s="117">
        <v>44348</v>
      </c>
      <c r="C2534" s="97">
        <v>44373</v>
      </c>
      <c r="D2534" s="58" t="s">
        <v>110</v>
      </c>
      <c r="E2534" s="58" t="s">
        <v>70</v>
      </c>
      <c r="F2534" s="51" t="s">
        <v>71</v>
      </c>
      <c r="G2534" s="51">
        <v>103</v>
      </c>
      <c r="H2534" s="51" t="str">
        <f>VLOOKUP(F2534,'[1]Данные план (Задание 3)'!$I$5:$J$1297,2,FALSE)</f>
        <v>Франция</v>
      </c>
    </row>
    <row r="2535" spans="1:8" x14ac:dyDescent="0.3">
      <c r="A2535" s="99" t="s">
        <v>21</v>
      </c>
      <c r="B2535" s="117">
        <v>44348</v>
      </c>
      <c r="C2535" s="97">
        <v>44373</v>
      </c>
      <c r="D2535" s="58" t="s">
        <v>48</v>
      </c>
      <c r="E2535" s="58" t="s">
        <v>95</v>
      </c>
      <c r="F2535" s="51" t="s">
        <v>98</v>
      </c>
      <c r="G2535" s="51">
        <v>198</v>
      </c>
      <c r="H2535" s="51" t="str">
        <f>VLOOKUP(F2535,'[1]Данные план (Задание 3)'!$I$5:$J$1297,2,FALSE)</f>
        <v>Голландия</v>
      </c>
    </row>
    <row r="2536" spans="1:8" x14ac:dyDescent="0.3">
      <c r="A2536" s="99" t="s">
        <v>21</v>
      </c>
      <c r="B2536" s="117">
        <v>44348</v>
      </c>
      <c r="C2536" s="97">
        <v>44373</v>
      </c>
      <c r="D2536" s="58" t="s">
        <v>48</v>
      </c>
      <c r="E2536" s="58" t="s">
        <v>95</v>
      </c>
      <c r="F2536" s="51" t="s">
        <v>98</v>
      </c>
      <c r="G2536" s="51">
        <v>21</v>
      </c>
      <c r="H2536" s="51" t="str">
        <f>VLOOKUP(F2536,'[1]Данные план (Задание 3)'!$I$5:$J$1297,2,FALSE)</f>
        <v>Голландия</v>
      </c>
    </row>
    <row r="2537" spans="1:8" x14ac:dyDescent="0.3">
      <c r="A2537" s="99" t="s">
        <v>21</v>
      </c>
      <c r="B2537" s="117">
        <v>44348</v>
      </c>
      <c r="C2537" s="97">
        <v>44373</v>
      </c>
      <c r="D2537" s="58" t="s">
        <v>110</v>
      </c>
      <c r="E2537" s="58" t="s">
        <v>70</v>
      </c>
      <c r="F2537" s="51" t="s">
        <v>52</v>
      </c>
      <c r="G2537" s="51">
        <v>149</v>
      </c>
      <c r="H2537" s="51" t="str">
        <f>VLOOKUP(F2537,'[1]Данные план (Задание 3)'!$I$5:$J$1297,2,FALSE)</f>
        <v>Армения</v>
      </c>
    </row>
    <row r="2538" spans="1:8" x14ac:dyDescent="0.3">
      <c r="A2538" s="99" t="s">
        <v>21</v>
      </c>
      <c r="B2538" s="117">
        <v>44348</v>
      </c>
      <c r="C2538" s="97">
        <v>44373</v>
      </c>
      <c r="D2538" s="58" t="s">
        <v>110</v>
      </c>
      <c r="E2538" s="58" t="s">
        <v>70</v>
      </c>
      <c r="F2538" s="51" t="s">
        <v>62</v>
      </c>
      <c r="G2538" s="51">
        <v>154</v>
      </c>
      <c r="H2538" s="51" t="str">
        <f>VLOOKUP(F2538,'[1]Данные план (Задание 3)'!$I$5:$J$1297,2,FALSE)</f>
        <v>Армения</v>
      </c>
    </row>
    <row r="2539" spans="1:8" x14ac:dyDescent="0.3">
      <c r="A2539" s="99" t="s">
        <v>21</v>
      </c>
      <c r="B2539" s="117">
        <v>44348</v>
      </c>
      <c r="C2539" s="97">
        <v>44373</v>
      </c>
      <c r="D2539" s="58" t="s">
        <v>48</v>
      </c>
      <c r="E2539" s="58" t="s">
        <v>70</v>
      </c>
      <c r="F2539" s="51" t="s">
        <v>79</v>
      </c>
      <c r="G2539" s="51">
        <v>95</v>
      </c>
      <c r="H2539" s="51" t="str">
        <f>VLOOKUP(F2539,'[1]Данные план (Задание 3)'!$I$5:$J$1297,2,FALSE)</f>
        <v>Россия</v>
      </c>
    </row>
    <row r="2540" spans="1:8" x14ac:dyDescent="0.3">
      <c r="A2540" s="99" t="s">
        <v>21</v>
      </c>
      <c r="B2540" s="117">
        <v>44348</v>
      </c>
      <c r="C2540" s="97">
        <v>44373</v>
      </c>
      <c r="D2540" s="58" t="s">
        <v>48</v>
      </c>
      <c r="E2540" s="58" t="s">
        <v>80</v>
      </c>
      <c r="F2540" s="51" t="s">
        <v>87</v>
      </c>
      <c r="G2540" s="51">
        <v>80</v>
      </c>
      <c r="H2540" s="51" t="str">
        <f>VLOOKUP(F2540,'[1]Данные план (Задание 3)'!$I$5:$J$1297,2,FALSE)</f>
        <v>Ирландия</v>
      </c>
    </row>
    <row r="2541" spans="1:8" x14ac:dyDescent="0.3">
      <c r="A2541" s="99" t="s">
        <v>21</v>
      </c>
      <c r="B2541" s="117">
        <v>44348</v>
      </c>
      <c r="C2541" s="97">
        <v>44373</v>
      </c>
      <c r="D2541" s="58" t="s">
        <v>110</v>
      </c>
      <c r="E2541" s="58" t="s">
        <v>49</v>
      </c>
      <c r="F2541" s="51" t="s">
        <v>66</v>
      </c>
      <c r="G2541" s="51">
        <v>172</v>
      </c>
      <c r="H2541" s="51" t="str">
        <f>VLOOKUP(F2541,'[1]Данные план (Задание 3)'!$I$5:$J$1297,2,FALSE)</f>
        <v>Украина</v>
      </c>
    </row>
    <row r="2542" spans="1:8" x14ac:dyDescent="0.3">
      <c r="A2542" s="99" t="s">
        <v>21</v>
      </c>
      <c r="B2542" s="117">
        <v>44348</v>
      </c>
      <c r="C2542" s="97">
        <v>44373</v>
      </c>
      <c r="D2542" s="58" t="s">
        <v>48</v>
      </c>
      <c r="E2542" s="58" t="s">
        <v>49</v>
      </c>
      <c r="F2542" s="51" t="s">
        <v>67</v>
      </c>
      <c r="G2542" s="51">
        <v>189</v>
      </c>
      <c r="H2542" s="51" t="str">
        <f>VLOOKUP(F2542,'[1]Данные план (Задание 3)'!$I$5:$J$1297,2,FALSE)</f>
        <v>Украина</v>
      </c>
    </row>
    <row r="2543" spans="1:8" x14ac:dyDescent="0.3">
      <c r="A2543" s="99" t="s">
        <v>21</v>
      </c>
      <c r="B2543" s="117">
        <v>44348</v>
      </c>
      <c r="C2543" s="97">
        <v>44373</v>
      </c>
      <c r="D2543" s="58" t="s">
        <v>108</v>
      </c>
      <c r="E2543" s="58" t="s">
        <v>95</v>
      </c>
      <c r="F2543" s="51" t="s">
        <v>104</v>
      </c>
      <c r="G2543" s="51">
        <v>168</v>
      </c>
      <c r="H2543" s="51" t="str">
        <f>VLOOKUP(F2543,'[1]Данные план (Задание 3)'!$I$5:$J$1297,2,FALSE)</f>
        <v>Италия</v>
      </c>
    </row>
    <row r="2544" spans="1:8" x14ac:dyDescent="0.3">
      <c r="A2544" s="99" t="s">
        <v>21</v>
      </c>
      <c r="B2544" s="117">
        <v>44348</v>
      </c>
      <c r="C2544" s="97">
        <v>44373</v>
      </c>
      <c r="D2544" s="58" t="s">
        <v>108</v>
      </c>
      <c r="E2544" s="58" t="s">
        <v>49</v>
      </c>
      <c r="F2544" s="51" t="s">
        <v>53</v>
      </c>
      <c r="G2544" s="51">
        <v>43</v>
      </c>
      <c r="H2544" s="51" t="str">
        <f>VLOOKUP(F2544,'[1]Данные план (Задание 3)'!$I$5:$J$1297,2,FALSE)</f>
        <v>Россия</v>
      </c>
    </row>
    <row r="2545" spans="1:8" x14ac:dyDescent="0.3">
      <c r="A2545" s="99" t="s">
        <v>21</v>
      </c>
      <c r="B2545" s="117">
        <v>44348</v>
      </c>
      <c r="C2545" s="97">
        <v>44373</v>
      </c>
      <c r="D2545" s="58" t="s">
        <v>48</v>
      </c>
      <c r="E2545" s="58" t="s">
        <v>80</v>
      </c>
      <c r="F2545" s="51" t="s">
        <v>82</v>
      </c>
      <c r="G2545" s="51">
        <v>64</v>
      </c>
      <c r="H2545" s="51" t="str">
        <f>VLOOKUP(F2545,'[1]Данные план (Задание 3)'!$I$5:$J$1297,2,FALSE)</f>
        <v>Шотландия</v>
      </c>
    </row>
    <row r="2546" spans="1:8" x14ac:dyDescent="0.3">
      <c r="A2546" s="99" t="s">
        <v>21</v>
      </c>
      <c r="B2546" s="117">
        <v>44348</v>
      </c>
      <c r="C2546" s="97">
        <v>44373</v>
      </c>
      <c r="D2546" s="58" t="s">
        <v>108</v>
      </c>
      <c r="E2546" s="58" t="s">
        <v>80</v>
      </c>
      <c r="F2546" s="51" t="s">
        <v>94</v>
      </c>
      <c r="G2546" s="51">
        <v>198</v>
      </c>
      <c r="H2546" s="51" t="str">
        <f>VLOOKUP(F2546,'[1]Данные план (Задание 3)'!$I$5:$J$1297,2,FALSE)</f>
        <v>США</v>
      </c>
    </row>
    <row r="2547" spans="1:8" x14ac:dyDescent="0.3">
      <c r="A2547" s="99" t="s">
        <v>21</v>
      </c>
      <c r="B2547" s="117">
        <v>44348</v>
      </c>
      <c r="C2547" s="97">
        <v>44373</v>
      </c>
      <c r="D2547" s="58" t="s">
        <v>48</v>
      </c>
      <c r="E2547" s="58" t="s">
        <v>95</v>
      </c>
      <c r="F2547" s="51" t="s">
        <v>96</v>
      </c>
      <c r="G2547" s="51">
        <v>168</v>
      </c>
      <c r="H2547" s="51" t="str">
        <f>VLOOKUP(F2547,'[1]Данные план (Задание 3)'!$I$5:$J$1297,2,FALSE)</f>
        <v>Голландия</v>
      </c>
    </row>
    <row r="2548" spans="1:8" x14ac:dyDescent="0.3">
      <c r="A2548" s="99" t="s">
        <v>21</v>
      </c>
      <c r="B2548" s="117">
        <v>44348</v>
      </c>
      <c r="C2548" s="97">
        <v>44374</v>
      </c>
      <c r="D2548" s="58" t="s">
        <v>108</v>
      </c>
      <c r="E2548" s="58" t="s">
        <v>70</v>
      </c>
      <c r="F2548" s="51" t="s">
        <v>56</v>
      </c>
      <c r="G2548" s="51">
        <v>103</v>
      </c>
      <c r="H2548" s="51" t="str">
        <f>VLOOKUP(F2548,'[1]Данные план (Задание 3)'!$I$5:$J$1297,2,FALSE)</f>
        <v>Армения</v>
      </c>
    </row>
    <row r="2549" spans="1:8" x14ac:dyDescent="0.3">
      <c r="A2549" s="99" t="s">
        <v>21</v>
      </c>
      <c r="B2549" s="117">
        <v>44348</v>
      </c>
      <c r="C2549" s="97">
        <v>44374</v>
      </c>
      <c r="D2549" s="58" t="s">
        <v>110</v>
      </c>
      <c r="E2549" s="58" t="s">
        <v>80</v>
      </c>
      <c r="F2549" s="51" t="s">
        <v>91</v>
      </c>
      <c r="G2549" s="51">
        <v>13</v>
      </c>
      <c r="H2549" s="51" t="str">
        <f>VLOOKUP(F2549,'[1]Данные план (Задание 3)'!$I$5:$J$1297,2,FALSE)</f>
        <v>США</v>
      </c>
    </row>
    <row r="2550" spans="1:8" x14ac:dyDescent="0.3">
      <c r="A2550" s="99" t="s">
        <v>21</v>
      </c>
      <c r="B2550" s="117">
        <v>44348</v>
      </c>
      <c r="C2550" s="97">
        <v>44374</v>
      </c>
      <c r="D2550" s="58" t="s">
        <v>110</v>
      </c>
      <c r="E2550" s="58" t="s">
        <v>80</v>
      </c>
      <c r="F2550" s="51" t="s">
        <v>85</v>
      </c>
      <c r="G2550" s="51">
        <v>197</v>
      </c>
      <c r="H2550" s="51" t="str">
        <f>VLOOKUP(F2550,'[1]Данные план (Задание 3)'!$I$5:$J$1297,2,FALSE)</f>
        <v>Ирландия</v>
      </c>
    </row>
    <row r="2551" spans="1:8" x14ac:dyDescent="0.3">
      <c r="A2551" s="99" t="s">
        <v>21</v>
      </c>
      <c r="B2551" s="117">
        <v>44348</v>
      </c>
      <c r="C2551" s="97">
        <v>44374</v>
      </c>
      <c r="D2551" s="58" t="s">
        <v>110</v>
      </c>
      <c r="E2551" s="58" t="s">
        <v>70</v>
      </c>
      <c r="F2551" s="51" t="s">
        <v>74</v>
      </c>
      <c r="G2551" s="51">
        <v>147</v>
      </c>
      <c r="H2551" s="51" t="str">
        <f>VLOOKUP(F2551,'[1]Данные план (Задание 3)'!$I$5:$J$1297,2,FALSE)</f>
        <v>Франция</v>
      </c>
    </row>
    <row r="2552" spans="1:8" x14ac:dyDescent="0.3">
      <c r="A2552" s="99" t="s">
        <v>21</v>
      </c>
      <c r="B2552" s="117">
        <v>44348</v>
      </c>
      <c r="C2552" s="97">
        <v>44374</v>
      </c>
      <c r="D2552" s="58" t="s">
        <v>110</v>
      </c>
      <c r="E2552" s="58" t="s">
        <v>95</v>
      </c>
      <c r="F2552" s="51" t="s">
        <v>100</v>
      </c>
      <c r="G2552" s="51">
        <v>136</v>
      </c>
      <c r="H2552" s="51" t="str">
        <f>VLOOKUP(F2552,'[1]Данные план (Задание 3)'!$I$5:$J$1297,2,FALSE)</f>
        <v>Голландия</v>
      </c>
    </row>
    <row r="2553" spans="1:8" x14ac:dyDescent="0.3">
      <c r="A2553" s="99" t="s">
        <v>21</v>
      </c>
      <c r="B2553" s="117">
        <v>44348</v>
      </c>
      <c r="C2553" s="97">
        <v>44374</v>
      </c>
      <c r="D2553" s="58" t="s">
        <v>110</v>
      </c>
      <c r="E2553" s="58" t="s">
        <v>70</v>
      </c>
      <c r="F2553" s="51" t="s">
        <v>62</v>
      </c>
      <c r="G2553" s="51">
        <v>85</v>
      </c>
      <c r="H2553" s="51" t="str">
        <f>VLOOKUP(F2553,'[1]Данные план (Задание 3)'!$I$5:$J$1297,2,FALSE)</f>
        <v>Армения</v>
      </c>
    </row>
    <row r="2554" spans="1:8" x14ac:dyDescent="0.3">
      <c r="A2554" s="99" t="s">
        <v>21</v>
      </c>
      <c r="B2554" s="117">
        <v>44348</v>
      </c>
      <c r="C2554" s="97">
        <v>44374</v>
      </c>
      <c r="D2554" s="58" t="s">
        <v>108</v>
      </c>
      <c r="E2554" s="58" t="s">
        <v>80</v>
      </c>
      <c r="F2554" s="51" t="s">
        <v>84</v>
      </c>
      <c r="G2554" s="51">
        <v>69</v>
      </c>
      <c r="H2554" s="51" t="str">
        <f>VLOOKUP(F2554,'[1]Данные план (Задание 3)'!$I$5:$J$1297,2,FALSE)</f>
        <v>Шотландия</v>
      </c>
    </row>
    <row r="2555" spans="1:8" x14ac:dyDescent="0.3">
      <c r="A2555" s="99" t="s">
        <v>21</v>
      </c>
      <c r="B2555" s="117">
        <v>44348</v>
      </c>
      <c r="C2555" s="97">
        <v>44374</v>
      </c>
      <c r="D2555" s="58" t="s">
        <v>107</v>
      </c>
      <c r="E2555" s="58" t="s">
        <v>49</v>
      </c>
      <c r="F2555" s="51" t="s">
        <v>66</v>
      </c>
      <c r="G2555" s="51">
        <v>64</v>
      </c>
      <c r="H2555" s="51" t="str">
        <f>VLOOKUP(F2555,'[1]Данные план (Задание 3)'!$I$5:$J$1297,2,FALSE)</f>
        <v>Украина</v>
      </c>
    </row>
    <row r="2556" spans="1:8" x14ac:dyDescent="0.3">
      <c r="A2556" s="99" t="s">
        <v>21</v>
      </c>
      <c r="B2556" s="117">
        <v>44348</v>
      </c>
      <c r="C2556" s="97">
        <v>44374</v>
      </c>
      <c r="D2556" s="58" t="s">
        <v>48</v>
      </c>
      <c r="E2556" s="58" t="s">
        <v>70</v>
      </c>
      <c r="F2556" s="51" t="s">
        <v>58</v>
      </c>
      <c r="G2556" s="51">
        <v>136</v>
      </c>
      <c r="H2556" s="51" t="str">
        <f>VLOOKUP(F2556,'[1]Данные план (Задание 3)'!$I$5:$J$1297,2,FALSE)</f>
        <v>Армения</v>
      </c>
    </row>
    <row r="2557" spans="1:8" x14ac:dyDescent="0.3">
      <c r="A2557" s="99" t="s">
        <v>21</v>
      </c>
      <c r="B2557" s="117">
        <v>44348</v>
      </c>
      <c r="C2557" s="97">
        <v>44374</v>
      </c>
      <c r="D2557" s="58" t="s">
        <v>107</v>
      </c>
      <c r="E2557" s="58" t="s">
        <v>49</v>
      </c>
      <c r="F2557" s="51" t="s">
        <v>61</v>
      </c>
      <c r="G2557" s="51">
        <v>140</v>
      </c>
      <c r="H2557" s="51" t="str">
        <f>VLOOKUP(F2557,'[1]Данные план (Задание 3)'!$I$5:$J$1297,2,FALSE)</f>
        <v>Россия</v>
      </c>
    </row>
    <row r="2558" spans="1:8" x14ac:dyDescent="0.3">
      <c r="A2558" s="99" t="s">
        <v>21</v>
      </c>
      <c r="B2558" s="117">
        <v>44348</v>
      </c>
      <c r="C2558" s="97">
        <v>44374</v>
      </c>
      <c r="D2558" s="58" t="s">
        <v>108</v>
      </c>
      <c r="E2558" s="58" t="s">
        <v>80</v>
      </c>
      <c r="F2558" s="51" t="s">
        <v>82</v>
      </c>
      <c r="G2558" s="51">
        <v>40</v>
      </c>
      <c r="H2558" s="51" t="str">
        <f>VLOOKUP(F2558,'[1]Данные план (Задание 3)'!$I$5:$J$1297,2,FALSE)</f>
        <v>Шотландия</v>
      </c>
    </row>
    <row r="2559" spans="1:8" x14ac:dyDescent="0.3">
      <c r="A2559" s="99" t="s">
        <v>21</v>
      </c>
      <c r="B2559" s="117">
        <v>44348</v>
      </c>
      <c r="C2559" s="97">
        <v>44374</v>
      </c>
      <c r="D2559" s="58" t="s">
        <v>110</v>
      </c>
      <c r="E2559" s="58" t="s">
        <v>80</v>
      </c>
      <c r="F2559" s="51" t="s">
        <v>83</v>
      </c>
      <c r="G2559" s="51">
        <v>191</v>
      </c>
      <c r="H2559" s="51" t="str">
        <f>VLOOKUP(F2559,'[1]Данные план (Задание 3)'!$I$5:$J$1297,2,FALSE)</f>
        <v>Шотландия</v>
      </c>
    </row>
    <row r="2560" spans="1:8" x14ac:dyDescent="0.3">
      <c r="A2560" s="99" t="s">
        <v>21</v>
      </c>
      <c r="B2560" s="117">
        <v>44348</v>
      </c>
      <c r="C2560" s="97">
        <v>44374</v>
      </c>
      <c r="D2560" s="58" t="s">
        <v>110</v>
      </c>
      <c r="E2560" s="58" t="s">
        <v>80</v>
      </c>
      <c r="F2560" s="51" t="s">
        <v>91</v>
      </c>
      <c r="G2560" s="51">
        <v>37</v>
      </c>
      <c r="H2560" s="51" t="str">
        <f>VLOOKUP(F2560,'[1]Данные план (Задание 3)'!$I$5:$J$1297,2,FALSE)</f>
        <v>США</v>
      </c>
    </row>
    <row r="2561" spans="1:8" x14ac:dyDescent="0.3">
      <c r="A2561" s="99" t="s">
        <v>21</v>
      </c>
      <c r="B2561" s="117">
        <v>44348</v>
      </c>
      <c r="C2561" s="97">
        <v>44374</v>
      </c>
      <c r="D2561" s="58" t="s">
        <v>108</v>
      </c>
      <c r="E2561" s="58" t="s">
        <v>80</v>
      </c>
      <c r="F2561" s="51" t="s">
        <v>82</v>
      </c>
      <c r="G2561" s="51">
        <v>3</v>
      </c>
      <c r="H2561" s="51" t="str">
        <f>VLOOKUP(F2561,'[1]Данные план (Задание 3)'!$I$5:$J$1297,2,FALSE)</f>
        <v>Шотландия</v>
      </c>
    </row>
    <row r="2562" spans="1:8" x14ac:dyDescent="0.3">
      <c r="A2562" s="99" t="s">
        <v>21</v>
      </c>
      <c r="B2562" s="117">
        <v>44348</v>
      </c>
      <c r="C2562" s="97">
        <v>44375</v>
      </c>
      <c r="D2562" s="58" t="s">
        <v>110</v>
      </c>
      <c r="E2562" s="58" t="s">
        <v>80</v>
      </c>
      <c r="F2562" s="51" t="s">
        <v>94</v>
      </c>
      <c r="G2562" s="51">
        <v>20</v>
      </c>
      <c r="H2562" s="51" t="str">
        <f>VLOOKUP(F2562,'[1]Данные план (Задание 3)'!$I$5:$J$1297,2,FALSE)</f>
        <v>США</v>
      </c>
    </row>
    <row r="2563" spans="1:8" x14ac:dyDescent="0.3">
      <c r="A2563" s="99" t="s">
        <v>21</v>
      </c>
      <c r="B2563" s="117">
        <v>44348</v>
      </c>
      <c r="C2563" s="97">
        <v>44375</v>
      </c>
      <c r="D2563" s="58" t="s">
        <v>48</v>
      </c>
      <c r="E2563" s="58" t="s">
        <v>70</v>
      </c>
      <c r="F2563" s="51" t="s">
        <v>71</v>
      </c>
      <c r="G2563" s="51">
        <v>157</v>
      </c>
      <c r="H2563" s="51" t="str">
        <f>VLOOKUP(F2563,'[1]Данные план (Задание 3)'!$I$5:$J$1297,2,FALSE)</f>
        <v>Франция</v>
      </c>
    </row>
    <row r="2564" spans="1:8" x14ac:dyDescent="0.3">
      <c r="A2564" s="99" t="s">
        <v>21</v>
      </c>
      <c r="B2564" s="117">
        <v>44348</v>
      </c>
      <c r="C2564" s="97">
        <v>44375</v>
      </c>
      <c r="D2564" s="58" t="s">
        <v>48</v>
      </c>
      <c r="E2564" s="58" t="s">
        <v>95</v>
      </c>
      <c r="F2564" s="51" t="s">
        <v>97</v>
      </c>
      <c r="G2564" s="51">
        <v>170</v>
      </c>
      <c r="H2564" s="51" t="str">
        <f>VLOOKUP(F2564,'[1]Данные план (Задание 3)'!$I$5:$J$1297,2,FALSE)</f>
        <v>Голландия</v>
      </c>
    </row>
    <row r="2565" spans="1:8" x14ac:dyDescent="0.3">
      <c r="A2565" s="99" t="s">
        <v>21</v>
      </c>
      <c r="B2565" s="117">
        <v>44348</v>
      </c>
      <c r="C2565" s="97">
        <v>44375</v>
      </c>
      <c r="D2565" s="58" t="s">
        <v>48</v>
      </c>
      <c r="E2565" s="58" t="s">
        <v>80</v>
      </c>
      <c r="F2565" s="51" t="s">
        <v>86</v>
      </c>
      <c r="G2565" s="51">
        <v>143</v>
      </c>
      <c r="H2565" s="51" t="str">
        <f>VLOOKUP(F2565,'[1]Данные план (Задание 3)'!$I$5:$J$1297,2,FALSE)</f>
        <v>Ирландия</v>
      </c>
    </row>
    <row r="2566" spans="1:8" x14ac:dyDescent="0.3">
      <c r="A2566" s="99" t="s">
        <v>21</v>
      </c>
      <c r="B2566" s="117">
        <v>44348</v>
      </c>
      <c r="C2566" s="97">
        <v>44375</v>
      </c>
      <c r="D2566" s="58" t="s">
        <v>48</v>
      </c>
      <c r="E2566" s="58" t="s">
        <v>70</v>
      </c>
      <c r="F2566" s="51" t="s">
        <v>73</v>
      </c>
      <c r="G2566" s="51">
        <v>140</v>
      </c>
      <c r="H2566" s="51" t="str">
        <f>VLOOKUP(F2566,'[1]Данные план (Задание 3)'!$I$5:$J$1297,2,FALSE)</f>
        <v>Франция</v>
      </c>
    </row>
    <row r="2567" spans="1:8" x14ac:dyDescent="0.3">
      <c r="A2567" s="99" t="s">
        <v>21</v>
      </c>
      <c r="B2567" s="117">
        <v>44348</v>
      </c>
      <c r="C2567" s="97">
        <v>44375</v>
      </c>
      <c r="D2567" s="58" t="s">
        <v>107</v>
      </c>
      <c r="E2567" s="58" t="s">
        <v>80</v>
      </c>
      <c r="F2567" s="51" t="s">
        <v>87</v>
      </c>
      <c r="G2567" s="51">
        <v>88</v>
      </c>
      <c r="H2567" s="51" t="str">
        <f>VLOOKUP(F2567,'[1]Данные план (Задание 3)'!$I$5:$J$1297,2,FALSE)</f>
        <v>Ирландия</v>
      </c>
    </row>
    <row r="2568" spans="1:8" x14ac:dyDescent="0.3">
      <c r="A2568" s="99" t="s">
        <v>21</v>
      </c>
      <c r="B2568" s="117">
        <v>44348</v>
      </c>
      <c r="C2568" s="97">
        <v>44375</v>
      </c>
      <c r="D2568" s="58" t="s">
        <v>110</v>
      </c>
      <c r="E2568" s="58" t="s">
        <v>49</v>
      </c>
      <c r="F2568" s="51" t="s">
        <v>57</v>
      </c>
      <c r="G2568" s="51">
        <v>29</v>
      </c>
      <c r="H2568" s="51" t="str">
        <f>VLOOKUP(F2568,'[1]Данные план (Задание 3)'!$I$5:$J$1297,2,FALSE)</f>
        <v>Россия</v>
      </c>
    </row>
    <row r="2569" spans="1:8" x14ac:dyDescent="0.3">
      <c r="A2569" s="99" t="s">
        <v>21</v>
      </c>
      <c r="B2569" s="117">
        <v>44348</v>
      </c>
      <c r="C2569" s="97">
        <v>44375</v>
      </c>
      <c r="D2569" s="58" t="s">
        <v>110</v>
      </c>
      <c r="E2569" s="58" t="s">
        <v>80</v>
      </c>
      <c r="F2569" s="51" t="s">
        <v>94</v>
      </c>
      <c r="G2569" s="51">
        <v>170</v>
      </c>
      <c r="H2569" s="51" t="str">
        <f>VLOOKUP(F2569,'[1]Данные план (Задание 3)'!$I$5:$J$1297,2,FALSE)</f>
        <v>США</v>
      </c>
    </row>
    <row r="2570" spans="1:8" x14ac:dyDescent="0.3">
      <c r="A2570" s="99" t="s">
        <v>21</v>
      </c>
      <c r="B2570" s="117">
        <v>44348</v>
      </c>
      <c r="C2570" s="97">
        <v>44375</v>
      </c>
      <c r="D2570" s="58" t="s">
        <v>110</v>
      </c>
      <c r="E2570" s="58" t="s">
        <v>80</v>
      </c>
      <c r="F2570" s="51" t="s">
        <v>84</v>
      </c>
      <c r="G2570" s="51">
        <v>11</v>
      </c>
      <c r="H2570" s="51" t="str">
        <f>VLOOKUP(F2570,'[1]Данные план (Задание 3)'!$I$5:$J$1297,2,FALSE)</f>
        <v>Шотландия</v>
      </c>
    </row>
    <row r="2571" spans="1:8" x14ac:dyDescent="0.3">
      <c r="A2571" s="99" t="s">
        <v>21</v>
      </c>
      <c r="B2571" s="117">
        <v>44348</v>
      </c>
      <c r="C2571" s="97">
        <v>44375</v>
      </c>
      <c r="D2571" s="58" t="s">
        <v>48</v>
      </c>
      <c r="E2571" s="58" t="s">
        <v>95</v>
      </c>
      <c r="F2571" s="51" t="s">
        <v>104</v>
      </c>
      <c r="G2571" s="51">
        <v>72</v>
      </c>
      <c r="H2571" s="51" t="str">
        <f>VLOOKUP(F2571,'[1]Данные план (Задание 3)'!$I$5:$J$1297,2,FALSE)</f>
        <v>Италия</v>
      </c>
    </row>
    <row r="2572" spans="1:8" x14ac:dyDescent="0.3">
      <c r="A2572" s="99" t="s">
        <v>21</v>
      </c>
      <c r="B2572" s="117">
        <v>44348</v>
      </c>
      <c r="C2572" s="97">
        <v>44375</v>
      </c>
      <c r="D2572" s="58" t="s">
        <v>48</v>
      </c>
      <c r="E2572" s="58" t="s">
        <v>80</v>
      </c>
      <c r="F2572" s="51" t="s">
        <v>84</v>
      </c>
      <c r="G2572" s="51">
        <v>180</v>
      </c>
      <c r="H2572" s="51" t="str">
        <f>VLOOKUP(F2572,'[1]Данные план (Задание 3)'!$I$5:$J$1297,2,FALSE)</f>
        <v>Шотландия</v>
      </c>
    </row>
    <row r="2573" spans="1:8" x14ac:dyDescent="0.3">
      <c r="A2573" s="99" t="s">
        <v>21</v>
      </c>
      <c r="B2573" s="117">
        <v>44348</v>
      </c>
      <c r="C2573" s="97">
        <v>44375</v>
      </c>
      <c r="D2573" s="58" t="s">
        <v>48</v>
      </c>
      <c r="E2573" s="58" t="s">
        <v>70</v>
      </c>
      <c r="F2573" s="51" t="s">
        <v>60</v>
      </c>
      <c r="G2573" s="51">
        <v>159</v>
      </c>
      <c r="H2573" s="51" t="str">
        <f>VLOOKUP(F2573,'[1]Данные план (Задание 3)'!$I$5:$J$1297,2,FALSE)</f>
        <v>Армения</v>
      </c>
    </row>
    <row r="2574" spans="1:8" x14ac:dyDescent="0.3">
      <c r="A2574" s="99" t="s">
        <v>21</v>
      </c>
      <c r="B2574" s="117">
        <v>44348</v>
      </c>
      <c r="C2574" s="97">
        <v>44375</v>
      </c>
      <c r="D2574" s="58" t="s">
        <v>110</v>
      </c>
      <c r="E2574" s="58" t="s">
        <v>95</v>
      </c>
      <c r="F2574" s="51" t="s">
        <v>100</v>
      </c>
      <c r="G2574" s="51">
        <v>169</v>
      </c>
      <c r="H2574" s="51" t="str">
        <f>VLOOKUP(F2574,'[1]Данные план (Задание 3)'!$I$5:$J$1297,2,FALSE)</f>
        <v>Голландия</v>
      </c>
    </row>
    <row r="2575" spans="1:8" x14ac:dyDescent="0.3">
      <c r="A2575" s="99" t="s">
        <v>21</v>
      </c>
      <c r="B2575" s="117">
        <v>44348</v>
      </c>
      <c r="C2575" s="97">
        <v>44375</v>
      </c>
      <c r="D2575" s="58" t="s">
        <v>48</v>
      </c>
      <c r="E2575" s="58" t="s">
        <v>70</v>
      </c>
      <c r="F2575" s="51" t="s">
        <v>73</v>
      </c>
      <c r="G2575" s="51">
        <v>109</v>
      </c>
      <c r="H2575" s="51" t="str">
        <f>VLOOKUP(F2575,'[1]Данные план (Задание 3)'!$I$5:$J$1297,2,FALSE)</f>
        <v>Франция</v>
      </c>
    </row>
    <row r="2576" spans="1:8" x14ac:dyDescent="0.3">
      <c r="A2576" s="99" t="s">
        <v>21</v>
      </c>
      <c r="B2576" s="117">
        <v>44348</v>
      </c>
      <c r="C2576" s="97">
        <v>44375</v>
      </c>
      <c r="D2576" s="58" t="s">
        <v>48</v>
      </c>
      <c r="E2576" s="58" t="s">
        <v>49</v>
      </c>
      <c r="F2576" s="51" t="s">
        <v>61</v>
      </c>
      <c r="G2576" s="51">
        <v>23</v>
      </c>
      <c r="H2576" s="51" t="str">
        <f>VLOOKUP(F2576,'[1]Данные план (Задание 3)'!$I$5:$J$1297,2,FALSE)</f>
        <v>Россия</v>
      </c>
    </row>
    <row r="2577" spans="1:8" x14ac:dyDescent="0.3">
      <c r="A2577" s="99" t="s">
        <v>21</v>
      </c>
      <c r="B2577" s="117">
        <v>44348</v>
      </c>
      <c r="C2577" s="97">
        <v>44375</v>
      </c>
      <c r="D2577" s="58" t="s">
        <v>107</v>
      </c>
      <c r="E2577" s="58" t="s">
        <v>49</v>
      </c>
      <c r="F2577" s="51" t="s">
        <v>57</v>
      </c>
      <c r="G2577" s="51">
        <v>29</v>
      </c>
      <c r="H2577" s="51" t="str">
        <f>VLOOKUP(F2577,'[1]Данные план (Задание 3)'!$I$5:$J$1297,2,FALSE)</f>
        <v>Россия</v>
      </c>
    </row>
    <row r="2578" spans="1:8" x14ac:dyDescent="0.3">
      <c r="A2578" s="99" t="s">
        <v>21</v>
      </c>
      <c r="B2578" s="117">
        <v>44348</v>
      </c>
      <c r="C2578" s="97">
        <v>44375</v>
      </c>
      <c r="D2578" s="58" t="s">
        <v>48</v>
      </c>
      <c r="E2578" s="58" t="s">
        <v>70</v>
      </c>
      <c r="F2578" s="51" t="s">
        <v>75</v>
      </c>
      <c r="G2578" s="51">
        <v>130</v>
      </c>
      <c r="H2578" s="51" t="str">
        <f>VLOOKUP(F2578,'[1]Данные план (Задание 3)'!$I$5:$J$1297,2,FALSE)</f>
        <v>Франция</v>
      </c>
    </row>
    <row r="2579" spans="1:8" x14ac:dyDescent="0.3">
      <c r="A2579" s="99" t="s">
        <v>21</v>
      </c>
      <c r="B2579" s="117">
        <v>44348</v>
      </c>
      <c r="C2579" s="97">
        <v>44375</v>
      </c>
      <c r="D2579" s="58" t="s">
        <v>110</v>
      </c>
      <c r="E2579" s="58" t="s">
        <v>95</v>
      </c>
      <c r="F2579" s="51" t="s">
        <v>103</v>
      </c>
      <c r="G2579" s="51">
        <v>9</v>
      </c>
      <c r="H2579" s="51" t="str">
        <f>VLOOKUP(F2579,'[1]Данные план (Задание 3)'!$I$5:$J$1297,2,FALSE)</f>
        <v>Италия</v>
      </c>
    </row>
    <row r="2580" spans="1:8" x14ac:dyDescent="0.3">
      <c r="A2580" s="99" t="s">
        <v>21</v>
      </c>
      <c r="B2580" s="117">
        <v>44348</v>
      </c>
      <c r="C2580" s="97">
        <v>44375</v>
      </c>
      <c r="D2580" s="58" t="s">
        <v>108</v>
      </c>
      <c r="E2580" s="58" t="s">
        <v>49</v>
      </c>
      <c r="F2580" s="51" t="s">
        <v>55</v>
      </c>
      <c r="G2580" s="51">
        <v>184</v>
      </c>
      <c r="H2580" s="51" t="str">
        <f>VLOOKUP(F2580,'[1]Данные план (Задание 3)'!$I$5:$J$1297,2,FALSE)</f>
        <v>Россия</v>
      </c>
    </row>
    <row r="2581" spans="1:8" x14ac:dyDescent="0.3">
      <c r="A2581" s="99" t="s">
        <v>21</v>
      </c>
      <c r="B2581" s="117">
        <v>44348</v>
      </c>
      <c r="C2581" s="97">
        <v>44375</v>
      </c>
      <c r="D2581" s="58" t="s">
        <v>48</v>
      </c>
      <c r="E2581" s="58" t="s">
        <v>70</v>
      </c>
      <c r="F2581" s="51" t="s">
        <v>54</v>
      </c>
      <c r="G2581" s="51">
        <v>152</v>
      </c>
      <c r="H2581" s="51" t="str">
        <f>VLOOKUP(F2581,'[1]Данные план (Задание 3)'!$I$5:$J$1297,2,FALSE)</f>
        <v>Армения</v>
      </c>
    </row>
    <row r="2582" spans="1:8" x14ac:dyDescent="0.3">
      <c r="A2582" s="99" t="s">
        <v>21</v>
      </c>
      <c r="B2582" s="117">
        <v>44348</v>
      </c>
      <c r="C2582" s="97">
        <v>44375</v>
      </c>
      <c r="D2582" s="58" t="s">
        <v>107</v>
      </c>
      <c r="E2582" s="58" t="s">
        <v>49</v>
      </c>
      <c r="F2582" s="51" t="s">
        <v>64</v>
      </c>
      <c r="G2582" s="51">
        <v>59</v>
      </c>
      <c r="H2582" s="51" t="str">
        <f>VLOOKUP(F2582,'[1]Данные план (Задание 3)'!$I$5:$J$1297,2,FALSE)</f>
        <v>Украина</v>
      </c>
    </row>
    <row r="2583" spans="1:8" x14ac:dyDescent="0.3">
      <c r="A2583" s="99" t="s">
        <v>21</v>
      </c>
      <c r="B2583" s="117">
        <v>44348</v>
      </c>
      <c r="C2583" s="97">
        <v>44376</v>
      </c>
      <c r="D2583" s="58" t="s">
        <v>48</v>
      </c>
      <c r="E2583" s="58" t="s">
        <v>70</v>
      </c>
      <c r="F2583" s="51" t="s">
        <v>75</v>
      </c>
      <c r="G2583" s="51">
        <v>108</v>
      </c>
      <c r="H2583" s="51" t="str">
        <f>VLOOKUP(F2583,'[1]Данные план (Задание 3)'!$I$5:$J$1297,2,FALSE)</f>
        <v>Франция</v>
      </c>
    </row>
    <row r="2584" spans="1:8" x14ac:dyDescent="0.3">
      <c r="A2584" s="99" t="s">
        <v>21</v>
      </c>
      <c r="B2584" s="117">
        <v>44348</v>
      </c>
      <c r="C2584" s="97">
        <v>44376</v>
      </c>
      <c r="D2584" s="58" t="s">
        <v>48</v>
      </c>
      <c r="E2584" s="58" t="s">
        <v>95</v>
      </c>
      <c r="F2584" s="51" t="s">
        <v>99</v>
      </c>
      <c r="G2584" s="51">
        <v>146</v>
      </c>
      <c r="H2584" s="51" t="str">
        <f>VLOOKUP(F2584,'[1]Данные план (Задание 3)'!$I$5:$J$1297,2,FALSE)</f>
        <v>Голландия</v>
      </c>
    </row>
    <row r="2585" spans="1:8" x14ac:dyDescent="0.3">
      <c r="A2585" s="99" t="s">
        <v>21</v>
      </c>
      <c r="B2585" s="117">
        <v>44348</v>
      </c>
      <c r="C2585" s="97">
        <v>44376</v>
      </c>
      <c r="D2585" s="58" t="s">
        <v>108</v>
      </c>
      <c r="E2585" s="58" t="s">
        <v>80</v>
      </c>
      <c r="F2585" s="51" t="s">
        <v>93</v>
      </c>
      <c r="G2585" s="51">
        <v>53</v>
      </c>
      <c r="H2585" s="51" t="str">
        <f>VLOOKUP(F2585,'[1]Данные план (Задание 3)'!$I$5:$J$1297,2,FALSE)</f>
        <v>США</v>
      </c>
    </row>
    <row r="2586" spans="1:8" x14ac:dyDescent="0.3">
      <c r="A2586" s="99" t="s">
        <v>21</v>
      </c>
      <c r="B2586" s="117">
        <v>44348</v>
      </c>
      <c r="C2586" s="97">
        <v>44376</v>
      </c>
      <c r="D2586" s="58" t="s">
        <v>107</v>
      </c>
      <c r="E2586" s="58" t="s">
        <v>49</v>
      </c>
      <c r="F2586" s="51" t="s">
        <v>66</v>
      </c>
      <c r="G2586" s="51">
        <v>19</v>
      </c>
      <c r="H2586" s="51" t="str">
        <f>VLOOKUP(F2586,'[1]Данные план (Задание 3)'!$I$5:$J$1297,2,FALSE)</f>
        <v>Украина</v>
      </c>
    </row>
    <row r="2587" spans="1:8" x14ac:dyDescent="0.3">
      <c r="A2587" s="99" t="s">
        <v>21</v>
      </c>
      <c r="B2587" s="117">
        <v>44348</v>
      </c>
      <c r="C2587" s="97">
        <v>44376</v>
      </c>
      <c r="D2587" s="58" t="s">
        <v>108</v>
      </c>
      <c r="E2587" s="58" t="s">
        <v>49</v>
      </c>
      <c r="F2587" s="51" t="s">
        <v>55</v>
      </c>
      <c r="G2587" s="51">
        <v>43</v>
      </c>
      <c r="H2587" s="51" t="str">
        <f>VLOOKUP(F2587,'[1]Данные план (Задание 3)'!$I$5:$J$1297,2,FALSE)</f>
        <v>Россия</v>
      </c>
    </row>
    <row r="2588" spans="1:8" x14ac:dyDescent="0.3">
      <c r="A2588" s="99" t="s">
        <v>21</v>
      </c>
      <c r="B2588" s="117">
        <v>44348</v>
      </c>
      <c r="C2588" s="97">
        <v>44376</v>
      </c>
      <c r="D2588" s="58" t="s">
        <v>107</v>
      </c>
      <c r="E2588" s="58" t="s">
        <v>49</v>
      </c>
      <c r="F2588" s="51" t="s">
        <v>68</v>
      </c>
      <c r="G2588" s="51">
        <v>51</v>
      </c>
      <c r="H2588" s="51" t="str">
        <f>VLOOKUP(F2588,'[1]Данные план (Задание 3)'!$I$5:$J$1297,2,FALSE)</f>
        <v>Украина</v>
      </c>
    </row>
    <row r="2589" spans="1:8" x14ac:dyDescent="0.3">
      <c r="A2589" s="99" t="s">
        <v>21</v>
      </c>
      <c r="B2589" s="117">
        <v>44348</v>
      </c>
      <c r="C2589" s="97">
        <v>44376</v>
      </c>
      <c r="D2589" s="58" t="s">
        <v>48</v>
      </c>
      <c r="E2589" s="58" t="s">
        <v>70</v>
      </c>
      <c r="F2589" s="51" t="s">
        <v>73</v>
      </c>
      <c r="G2589" s="51">
        <v>30</v>
      </c>
      <c r="H2589" s="51" t="str">
        <f>VLOOKUP(F2589,'[1]Данные план (Задание 3)'!$I$5:$J$1297,2,FALSE)</f>
        <v>Франция</v>
      </c>
    </row>
    <row r="2590" spans="1:8" x14ac:dyDescent="0.3">
      <c r="A2590" s="99" t="s">
        <v>21</v>
      </c>
      <c r="B2590" s="117">
        <v>44348</v>
      </c>
      <c r="C2590" s="97">
        <v>44376</v>
      </c>
      <c r="D2590" s="58" t="s">
        <v>110</v>
      </c>
      <c r="E2590" s="58" t="s">
        <v>80</v>
      </c>
      <c r="F2590" s="51" t="s">
        <v>87</v>
      </c>
      <c r="G2590" s="51">
        <v>34</v>
      </c>
      <c r="H2590" s="51" t="str">
        <f>VLOOKUP(F2590,'[1]Данные план (Задание 3)'!$I$5:$J$1297,2,FALSE)</f>
        <v>Ирландия</v>
      </c>
    </row>
    <row r="2591" spans="1:8" x14ac:dyDescent="0.3">
      <c r="A2591" s="99" t="s">
        <v>21</v>
      </c>
      <c r="B2591" s="117">
        <v>44348</v>
      </c>
      <c r="C2591" s="97">
        <v>44376</v>
      </c>
      <c r="D2591" s="58" t="s">
        <v>107</v>
      </c>
      <c r="E2591" s="58" t="s">
        <v>95</v>
      </c>
      <c r="F2591" s="51" t="s">
        <v>98</v>
      </c>
      <c r="G2591" s="51">
        <v>105</v>
      </c>
      <c r="H2591" s="51" t="str">
        <f>VLOOKUP(F2591,'[1]Данные план (Задание 3)'!$I$5:$J$1297,2,FALSE)</f>
        <v>Голландия</v>
      </c>
    </row>
    <row r="2592" spans="1:8" x14ac:dyDescent="0.3">
      <c r="A2592" s="99" t="s">
        <v>21</v>
      </c>
      <c r="B2592" s="117">
        <v>44348</v>
      </c>
      <c r="C2592" s="97">
        <v>44376</v>
      </c>
      <c r="D2592" s="58" t="s">
        <v>108</v>
      </c>
      <c r="E2592" s="58" t="s">
        <v>80</v>
      </c>
      <c r="F2592" s="51" t="s">
        <v>86</v>
      </c>
      <c r="G2592" s="51">
        <v>103</v>
      </c>
      <c r="H2592" s="51" t="str">
        <f>VLOOKUP(F2592,'[1]Данные план (Задание 3)'!$I$5:$J$1297,2,FALSE)</f>
        <v>Ирландия</v>
      </c>
    </row>
    <row r="2593" spans="1:8" x14ac:dyDescent="0.3">
      <c r="A2593" s="99" t="s">
        <v>21</v>
      </c>
      <c r="B2593" s="117">
        <v>44348</v>
      </c>
      <c r="C2593" s="97">
        <v>44376</v>
      </c>
      <c r="D2593" s="58" t="s">
        <v>48</v>
      </c>
      <c r="E2593" s="58" t="s">
        <v>70</v>
      </c>
      <c r="F2593" s="51" t="s">
        <v>60</v>
      </c>
      <c r="G2593" s="51">
        <v>95</v>
      </c>
      <c r="H2593" s="51" t="str">
        <f>VLOOKUP(F2593,'[1]Данные план (Задание 3)'!$I$5:$J$1297,2,FALSE)</f>
        <v>Армения</v>
      </c>
    </row>
    <row r="2594" spans="1:8" x14ac:dyDescent="0.3">
      <c r="A2594" s="99" t="s">
        <v>21</v>
      </c>
      <c r="B2594" s="117">
        <v>44348</v>
      </c>
      <c r="C2594" s="97">
        <v>44376</v>
      </c>
      <c r="D2594" s="58" t="s">
        <v>107</v>
      </c>
      <c r="E2594" s="58" t="s">
        <v>80</v>
      </c>
      <c r="F2594" s="51" t="s">
        <v>93</v>
      </c>
      <c r="G2594" s="51">
        <v>55</v>
      </c>
      <c r="H2594" s="51" t="str">
        <f>VLOOKUP(F2594,'[1]Данные план (Задание 3)'!$I$5:$J$1297,2,FALSE)</f>
        <v>США</v>
      </c>
    </row>
    <row r="2595" spans="1:8" x14ac:dyDescent="0.3">
      <c r="A2595" s="99" t="s">
        <v>21</v>
      </c>
      <c r="B2595" s="117">
        <v>44348</v>
      </c>
      <c r="C2595" s="97">
        <v>44376</v>
      </c>
      <c r="D2595" s="58" t="s">
        <v>107</v>
      </c>
      <c r="E2595" s="58" t="s">
        <v>80</v>
      </c>
      <c r="F2595" s="51" t="s">
        <v>90</v>
      </c>
      <c r="G2595" s="51">
        <v>100</v>
      </c>
      <c r="H2595" s="51" t="str">
        <f>VLOOKUP(F2595,'[1]Данные план (Задание 3)'!$I$5:$J$1297,2,FALSE)</f>
        <v>США</v>
      </c>
    </row>
  </sheetData>
  <phoneticPr fontId="2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942E-65F8-4448-AF94-5DB14486BF88}">
  <sheetPr>
    <tabColor rgb="FF00B0F0"/>
  </sheetPr>
  <dimension ref="A3:I10"/>
  <sheetViews>
    <sheetView workbookViewId="0">
      <selection activeCell="B4" sqref="B4"/>
    </sheetView>
  </sheetViews>
  <sheetFormatPr defaultRowHeight="14.4" x14ac:dyDescent="0.3"/>
  <cols>
    <col min="1" max="1" width="22.6640625" bestFit="1" customWidth="1"/>
    <col min="2" max="2" width="20.33203125" bestFit="1" customWidth="1"/>
    <col min="3" max="7" width="10.109375" bestFit="1" customWidth="1"/>
    <col min="8" max="8" width="7.21875" bestFit="1" customWidth="1"/>
    <col min="9" max="9" width="11.33203125" bestFit="1" customWidth="1"/>
  </cols>
  <sheetData>
    <row r="3" spans="1:9" x14ac:dyDescent="0.3">
      <c r="A3" s="112" t="s">
        <v>166</v>
      </c>
      <c r="B3" s="112" t="s">
        <v>165</v>
      </c>
    </row>
    <row r="4" spans="1:9" x14ac:dyDescent="0.3">
      <c r="A4" s="112" t="s">
        <v>162</v>
      </c>
      <c r="B4" s="113">
        <v>44197</v>
      </c>
      <c r="C4" s="113">
        <v>44228</v>
      </c>
      <c r="D4" s="113">
        <v>44256</v>
      </c>
      <c r="E4" s="113">
        <v>44287</v>
      </c>
      <c r="F4" s="113">
        <v>44317</v>
      </c>
      <c r="G4" s="113">
        <v>44348</v>
      </c>
      <c r="H4" t="s">
        <v>163</v>
      </c>
      <c r="I4" t="s">
        <v>164</v>
      </c>
    </row>
    <row r="5" spans="1:9" x14ac:dyDescent="0.3">
      <c r="A5" s="70" t="s">
        <v>48</v>
      </c>
      <c r="B5">
        <v>21370</v>
      </c>
      <c r="C5">
        <v>23201</v>
      </c>
      <c r="D5">
        <v>24985</v>
      </c>
      <c r="E5">
        <v>27523</v>
      </c>
      <c r="F5">
        <v>30348</v>
      </c>
      <c r="G5">
        <v>32964</v>
      </c>
      <c r="I5">
        <v>160391</v>
      </c>
    </row>
    <row r="6" spans="1:9" x14ac:dyDescent="0.3">
      <c r="A6" s="70" t="s">
        <v>107</v>
      </c>
      <c r="B6">
        <v>20796</v>
      </c>
      <c r="C6">
        <v>22202</v>
      </c>
      <c r="D6">
        <v>23806</v>
      </c>
      <c r="E6">
        <v>25573</v>
      </c>
      <c r="F6">
        <v>27339</v>
      </c>
      <c r="G6">
        <v>29428</v>
      </c>
      <c r="I6">
        <v>149144</v>
      </c>
    </row>
    <row r="7" spans="1:9" x14ac:dyDescent="0.3">
      <c r="A7" s="70" t="s">
        <v>108</v>
      </c>
      <c r="B7">
        <v>26411</v>
      </c>
      <c r="C7">
        <v>28203</v>
      </c>
      <c r="D7">
        <v>30271</v>
      </c>
      <c r="E7">
        <v>32188</v>
      </c>
      <c r="F7">
        <v>34542</v>
      </c>
      <c r="G7">
        <v>36948</v>
      </c>
      <c r="I7">
        <v>188563</v>
      </c>
    </row>
    <row r="8" spans="1:9" x14ac:dyDescent="0.3">
      <c r="A8" s="70" t="s">
        <v>110</v>
      </c>
      <c r="B8">
        <v>30038</v>
      </c>
      <c r="C8">
        <v>32125</v>
      </c>
      <c r="D8">
        <v>34540</v>
      </c>
      <c r="E8">
        <v>36436</v>
      </c>
      <c r="F8">
        <v>39193</v>
      </c>
      <c r="G8">
        <v>41513</v>
      </c>
      <c r="I8">
        <v>213845</v>
      </c>
    </row>
    <row r="9" spans="1:9" x14ac:dyDescent="0.3">
      <c r="A9" s="70" t="s">
        <v>163</v>
      </c>
    </row>
    <row r="10" spans="1:9" x14ac:dyDescent="0.3">
      <c r="A10" s="70" t="s">
        <v>164</v>
      </c>
      <c r="B10">
        <v>98615</v>
      </c>
      <c r="C10">
        <v>105731</v>
      </c>
      <c r="D10">
        <v>113602</v>
      </c>
      <c r="E10">
        <v>121720</v>
      </c>
      <c r="F10">
        <v>131422</v>
      </c>
      <c r="G10">
        <v>140853</v>
      </c>
      <c r="I10">
        <v>711943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553B-1A7D-490B-A36C-241752696CEB}">
  <sheetPr>
    <tabColor rgb="FFFFCC00"/>
  </sheetPr>
  <dimension ref="A2:L113"/>
  <sheetViews>
    <sheetView workbookViewId="0">
      <selection activeCell="B91" sqref="B91"/>
    </sheetView>
  </sheetViews>
  <sheetFormatPr defaultRowHeight="14.4" x14ac:dyDescent="0.3"/>
  <cols>
    <col min="1" max="1" width="8.88671875" customWidth="1"/>
    <col min="2" max="2" width="22.6640625" customWidth="1"/>
    <col min="3" max="3" width="10.5546875" bestFit="1" customWidth="1"/>
  </cols>
  <sheetData>
    <row r="2" spans="1:8" x14ac:dyDescent="0.3">
      <c r="A2" s="118" t="s">
        <v>170</v>
      </c>
      <c r="B2" s="118">
        <v>44197</v>
      </c>
      <c r="C2" s="118">
        <v>44228</v>
      </c>
      <c r="D2" s="118">
        <v>44256</v>
      </c>
      <c r="E2" s="118">
        <v>44287</v>
      </c>
      <c r="F2" s="118">
        <v>44317</v>
      </c>
      <c r="G2" s="118">
        <v>44348</v>
      </c>
      <c r="H2" s="118" t="s">
        <v>157</v>
      </c>
    </row>
    <row r="3" spans="1:8" x14ac:dyDescent="0.3">
      <c r="A3" s="119" t="s">
        <v>23</v>
      </c>
      <c r="B3" s="52">
        <f>'Задание 3'!B290</f>
        <v>98615</v>
      </c>
      <c r="C3" s="52">
        <f>'Задание 3'!F290</f>
        <v>105731</v>
      </c>
      <c r="D3" s="52">
        <f>'Задание 3'!J290</f>
        <v>113602</v>
      </c>
      <c r="E3" s="52">
        <f>'Задание 3'!N290</f>
        <v>121720</v>
      </c>
      <c r="F3" s="52">
        <f>'Задание 3'!R290</f>
        <v>131422</v>
      </c>
      <c r="G3" s="52">
        <f>'Задание 3'!V290</f>
        <v>140853</v>
      </c>
      <c r="H3" s="52">
        <f t="shared" ref="H3:H4" si="0">SUM(B3:G3)</f>
        <v>711943</v>
      </c>
    </row>
    <row r="4" spans="1:8" x14ac:dyDescent="0.3">
      <c r="A4" s="119" t="s">
        <v>24</v>
      </c>
      <c r="B4" s="52">
        <f>'Задание 3'!C290</f>
        <v>45064</v>
      </c>
      <c r="C4" s="52">
        <f>'Задание 3'!G290</f>
        <v>37367</v>
      </c>
      <c r="D4" s="52">
        <f>'Задание 3'!K290</f>
        <v>46803</v>
      </c>
      <c r="E4" s="52">
        <f>'Задание 3'!O290</f>
        <v>38878</v>
      </c>
      <c r="F4" s="52">
        <f>'Задание 3'!S290</f>
        <v>50608</v>
      </c>
      <c r="G4" s="52">
        <f>'Задание 3'!W290</f>
        <v>41195</v>
      </c>
      <c r="H4" s="52">
        <f t="shared" si="0"/>
        <v>259915</v>
      </c>
    </row>
    <row r="30" spans="2:3" x14ac:dyDescent="0.3">
      <c r="B30" s="118" t="s">
        <v>170</v>
      </c>
      <c r="C30" s="118" t="s">
        <v>157</v>
      </c>
    </row>
    <row r="31" spans="2:3" x14ac:dyDescent="0.3">
      <c r="B31" s="119" t="s">
        <v>114</v>
      </c>
      <c r="C31" s="52">
        <f>SUMIF('Данные факт зад.3'!$H$4:$H$2595,B31,'Данные факт зад.3'!$G$4:$G$2595)</f>
        <v>48262</v>
      </c>
    </row>
    <row r="32" spans="2:3" x14ac:dyDescent="0.3">
      <c r="B32" s="119" t="s">
        <v>118</v>
      </c>
      <c r="C32" s="52">
        <f>SUMIF('Данные факт зад.3'!$H$4:$H$2595,B32,'Данные факт зад.3'!$G$4:$G$2595)</f>
        <v>10173</v>
      </c>
    </row>
    <row r="33" spans="2:3" x14ac:dyDescent="0.3">
      <c r="B33" s="119" t="s">
        <v>116</v>
      </c>
      <c r="C33" s="52">
        <f>SUMIF('Данные факт зад.3'!$H$4:$H$2595,B33,'Данные факт зад.3'!$G$4:$G$2595)</f>
        <v>29887</v>
      </c>
    </row>
    <row r="34" spans="2:3" x14ac:dyDescent="0.3">
      <c r="B34" s="119" t="s">
        <v>117</v>
      </c>
      <c r="C34" s="52">
        <f>SUMIF('Данные факт зад.3'!$H$4:$H$2595,B34,'Данные факт зад.3'!$G$4:$G$2595)</f>
        <v>24214</v>
      </c>
    </row>
    <row r="35" spans="2:3" x14ac:dyDescent="0.3">
      <c r="B35" s="119" t="s">
        <v>51</v>
      </c>
      <c r="C35" s="52">
        <f>SUMIF('Данные факт зад.3'!$H$4:$H$2595,B35,'Данные факт зад.3'!$G$4:$G$2595)</f>
        <v>29927</v>
      </c>
    </row>
    <row r="36" spans="2:3" x14ac:dyDescent="0.3">
      <c r="B36" s="119" t="s">
        <v>119</v>
      </c>
      <c r="C36" s="52">
        <f>SUMIF('Данные факт зад.3'!$H$4:$H$2595,B36,'Данные факт зад.3'!$G$4:$G$2595)</f>
        <v>18012</v>
      </c>
    </row>
    <row r="37" spans="2:3" x14ac:dyDescent="0.3">
      <c r="B37" s="119" t="s">
        <v>112</v>
      </c>
      <c r="C37" s="52">
        <f>SUMIF('Данные факт зад.3'!$H$4:$H$2595,B37,'Данные факт зад.3'!$G$4:$G$2595)</f>
        <v>18261</v>
      </c>
    </row>
    <row r="38" spans="2:3" x14ac:dyDescent="0.3">
      <c r="B38" s="119" t="s">
        <v>115</v>
      </c>
      <c r="C38" s="52">
        <f>SUMIF('Данные факт зад.3'!$H$4:$H$2595,B38,'Данные факт зад.3'!$G$4:$G$2595)</f>
        <v>28852</v>
      </c>
    </row>
    <row r="39" spans="2:3" x14ac:dyDescent="0.3">
      <c r="B39" s="119" t="s">
        <v>111</v>
      </c>
      <c r="C39" s="52">
        <f>SUMIF('Данные факт зад.3'!$H$4:$H$2595,B39,'Данные факт зад.3'!$G$4:$G$2595)</f>
        <v>23296</v>
      </c>
    </row>
    <row r="40" spans="2:3" x14ac:dyDescent="0.3">
      <c r="B40" s="119" t="s">
        <v>109</v>
      </c>
      <c r="C40" s="52">
        <f>SUMIF('Данные факт зад.3'!$H$4:$H$2595,B40,'Данные факт зад.3'!$G$4:$G$2595)</f>
        <v>9110</v>
      </c>
    </row>
    <row r="41" spans="2:3" x14ac:dyDescent="0.3">
      <c r="B41" s="119" t="s">
        <v>113</v>
      </c>
      <c r="C41" s="52">
        <f>SUMIF('Данные факт зад.3'!$H$4:$H$2595,B41,'Данные факт зад.3'!$G$4:$G$2595)</f>
        <v>19921</v>
      </c>
    </row>
    <row r="42" spans="2:3" ht="109.2" customHeight="1" x14ac:dyDescent="0.3">
      <c r="B42" s="162"/>
      <c r="C42" s="163"/>
    </row>
    <row r="43" spans="2:3" x14ac:dyDescent="0.3">
      <c r="B43" s="162"/>
      <c r="C43" s="163"/>
    </row>
    <row r="66" spans="1:8" x14ac:dyDescent="0.3">
      <c r="A66" s="118" t="s">
        <v>170</v>
      </c>
      <c r="B66" s="118">
        <v>44197</v>
      </c>
      <c r="C66" s="118">
        <v>44228</v>
      </c>
      <c r="D66" s="118">
        <v>44256</v>
      </c>
      <c r="E66" s="118">
        <v>44287</v>
      </c>
      <c r="F66" s="118">
        <v>44317</v>
      </c>
      <c r="G66" s="118">
        <v>44348</v>
      </c>
      <c r="H66" s="118" t="s">
        <v>157</v>
      </c>
    </row>
    <row r="67" spans="1:8" x14ac:dyDescent="0.3">
      <c r="A67" s="161" t="s">
        <v>48</v>
      </c>
      <c r="B67" s="52">
        <f>SUMIFS('Данные факт зад.3'!$G$4:$G$2595,'Данные факт зад.3'!$D$4:$D$2595,$A67,'Данные факт зад.3'!$B$4:$B$2595,B66)</f>
        <v>11966</v>
      </c>
      <c r="C67" s="52">
        <f>SUMIFS('Данные факт зад.3'!$G$4:$G$2595,'Данные факт зад.3'!$D$4:$D$2595,$A67,'Данные факт зад.3'!$B$4:$B$2595,C66)</f>
        <v>8560</v>
      </c>
      <c r="D67" s="52">
        <f>SUMIFS('Данные факт зад.3'!$G$4:$G$2595,'Данные факт зад.3'!$D$4:$D$2595,$A67,'Данные факт зад.3'!$B$4:$B$2595,D66)</f>
        <v>10357</v>
      </c>
      <c r="E67" s="52">
        <f>SUMIFS('Данные факт зад.3'!$G$4:$G$2595,'Данные факт зад.3'!$D$4:$D$2595,$A67,'Данные факт зад.3'!$B$4:$B$2595,E66)</f>
        <v>10301</v>
      </c>
      <c r="F67" s="52">
        <f>SUMIFS('Данные факт зад.3'!$G$4:$G$2595,'Данные факт зад.3'!$D$4:$D$2595,$A67,'Данные факт зад.3'!$B$4:$B$2595,F66)</f>
        <v>12595</v>
      </c>
      <c r="G67" s="52">
        <f>SUMIFS('Данные факт зад.3'!$G$4:$G$2595,'Данные факт зад.3'!$D$4:$D$2595,$A67,'Данные факт зад.3'!$B$4:$B$2595,G66)</f>
        <v>10522</v>
      </c>
      <c r="H67" s="52">
        <f>SUM(B67:G67)</f>
        <v>64301</v>
      </c>
    </row>
    <row r="68" spans="1:8" ht="21.6" x14ac:dyDescent="0.3">
      <c r="A68" s="161" t="s">
        <v>107</v>
      </c>
      <c r="B68" s="52">
        <f>SUMIFS('Данные факт зад.3'!$G$4:$G$2595,'Данные факт зад.3'!$D$4:$D$2595,$A68,'Данные факт зад.3'!$B$4:$B$2595,B66)</f>
        <v>11664</v>
      </c>
      <c r="C68" s="52">
        <f>SUMIFS('Данные факт зад.3'!$G$4:$G$2595,'Данные факт зад.3'!$D$4:$D$2595,$A68,'Данные факт зад.3'!$B$4:$B$2595,C66)</f>
        <v>10254</v>
      </c>
      <c r="D68" s="52">
        <f>SUMIFS('Данные факт зад.3'!$G$4:$G$2595,'Данные факт зад.3'!$D$4:$D$2595,$A68,'Данные факт зад.3'!$B$4:$B$2595,D66)</f>
        <v>11518</v>
      </c>
      <c r="E68" s="52">
        <f>SUMIFS('Данные факт зад.3'!$G$4:$G$2595,'Данные факт зад.3'!$D$4:$D$2595,$A68,'Данные факт зад.3'!$B$4:$B$2595,E66)</f>
        <v>9434</v>
      </c>
      <c r="F68" s="52">
        <f>SUMIFS('Данные факт зад.3'!$G$4:$G$2595,'Данные факт зад.3'!$D$4:$D$2595,$A68,'Данные факт зад.3'!$B$4:$B$2595,F66)</f>
        <v>12672</v>
      </c>
      <c r="G68" s="52">
        <f>SUMIFS('Данные факт зад.3'!$G$4:$G$2595,'Данные факт зад.3'!$D$4:$D$2595,$A68,'Данные факт зад.3'!$B$4:$B$2595,G66)</f>
        <v>10710</v>
      </c>
      <c r="H68" s="52">
        <f t="shared" ref="H68:H70" si="1">SUM(B68:G68)</f>
        <v>66252</v>
      </c>
    </row>
    <row r="69" spans="1:8" x14ac:dyDescent="0.3">
      <c r="A69" s="161" t="s">
        <v>108</v>
      </c>
      <c r="B69" s="52">
        <f>SUMIFS('Данные факт зад.3'!$G$4:$G$2595,'Данные факт зад.3'!$D$4:$D$2595,$A69,'Данные факт зад.3'!$B$4:$B$2595,B66)</f>
        <v>11089</v>
      </c>
      <c r="C69" s="52">
        <f>SUMIFS('Данные факт зад.3'!$G$4:$G$2595,'Данные факт зад.3'!$D$4:$D$2595,$A69,'Данные факт зад.3'!$B$4:$B$2595,C66)</f>
        <v>9324</v>
      </c>
      <c r="D69" s="52">
        <f>SUMIFS('Данные факт зад.3'!$G$4:$G$2595,'Данные факт зад.3'!$D$4:$D$2595,$A69,'Данные факт зад.3'!$B$4:$B$2595,D66)</f>
        <v>12333</v>
      </c>
      <c r="E69" s="52">
        <f>SUMIFS('Данные факт зад.3'!$G$4:$G$2595,'Данные факт зад.3'!$D$4:$D$2595,$A69,'Данные факт зад.3'!$B$4:$B$2595,E66)</f>
        <v>9361</v>
      </c>
      <c r="F69" s="52">
        <f>SUMIFS('Данные факт зад.3'!$G$4:$G$2595,'Данные факт зад.3'!$D$4:$D$2595,$A69,'Данные факт зад.3'!$B$4:$B$2595,F66)</f>
        <v>13644</v>
      </c>
      <c r="G69" s="52">
        <f>SUMIFS('Данные факт зад.3'!$G$4:$G$2595,'Данные факт зад.3'!$D$4:$D$2595,$A69,'Данные факт зад.3'!$B$4:$B$2595,G66)</f>
        <v>9847</v>
      </c>
      <c r="H69" s="52">
        <f t="shared" si="1"/>
        <v>65598</v>
      </c>
    </row>
    <row r="70" spans="1:8" x14ac:dyDescent="0.3">
      <c r="A70" s="161" t="s">
        <v>110</v>
      </c>
      <c r="B70" s="52">
        <f>SUMIFS('Данные факт зад.3'!$G$4:$G$2595,'Данные факт зад.3'!$D$4:$D$2595,$A70,'Данные факт зад.3'!$B$4:$B$2595,B66)</f>
        <v>10345</v>
      </c>
      <c r="C70" s="52">
        <f>SUMIFS('Данные факт зад.3'!$G$4:$G$2595,'Данные факт зад.3'!$D$4:$D$2595,$A70,'Данные факт зад.3'!$B$4:$B$2595,C66)</f>
        <v>9229</v>
      </c>
      <c r="D70" s="52">
        <f>SUMIFS('Данные факт зад.3'!$G$4:$G$2595,'Данные факт зад.3'!$D$4:$D$2595,$A70,'Данные факт зад.3'!$B$4:$B$2595,D66)</f>
        <v>12595</v>
      </c>
      <c r="E70" s="52">
        <f>SUMIFS('Данные факт зад.3'!$G$4:$G$2595,'Данные факт зад.3'!$D$4:$D$2595,$A70,'Данные факт зад.3'!$B$4:$B$2595,E66)</f>
        <v>9782</v>
      </c>
      <c r="F70" s="52">
        <f>SUMIFS('Данные факт зад.3'!$G$4:$G$2595,'Данные факт зад.3'!$D$4:$D$2595,$A70,'Данные факт зад.3'!$B$4:$B$2595,F66)</f>
        <v>11697</v>
      </c>
      <c r="G70" s="52">
        <f>SUMIFS('Данные факт зад.3'!$G$4:$G$2595,'Данные факт зад.3'!$D$4:$D$2595,$A70,'Данные факт зад.3'!$B$4:$B$2595,G66)</f>
        <v>10116</v>
      </c>
      <c r="H70" s="52">
        <f t="shared" si="1"/>
        <v>63764</v>
      </c>
    </row>
    <row r="71" spans="1:8" x14ac:dyDescent="0.3">
      <c r="H71" s="14">
        <f>SUM(H67:H70)</f>
        <v>259915</v>
      </c>
    </row>
    <row r="94" spans="2:12" x14ac:dyDescent="0.3">
      <c r="B94" s="40" t="s">
        <v>171</v>
      </c>
    </row>
    <row r="95" spans="2:12" x14ac:dyDescent="0.3">
      <c r="B95" s="159"/>
      <c r="C95" s="160"/>
      <c r="D95" s="160"/>
      <c r="E95" s="160"/>
      <c r="F95" s="160"/>
      <c r="G95" s="160"/>
      <c r="H95" s="160"/>
      <c r="I95" s="160"/>
      <c r="J95" s="160"/>
      <c r="K95" s="160"/>
      <c r="L95" s="160"/>
    </row>
    <row r="96" spans="2:12" x14ac:dyDescent="0.3">
      <c r="B96" s="71">
        <f>ROUND(H4/H3*100,2)</f>
        <v>36.51</v>
      </c>
    </row>
    <row r="97" spans="2:2" x14ac:dyDescent="0.3">
      <c r="B97" s="102">
        <f>ROUND(H4-H3,0)</f>
        <v>-452028</v>
      </c>
    </row>
    <row r="98" spans="2:2" x14ac:dyDescent="0.3">
      <c r="B98" s="71"/>
    </row>
    <row r="99" spans="2:2" x14ac:dyDescent="0.3">
      <c r="B99" s="120" t="s">
        <v>172</v>
      </c>
    </row>
    <row r="100" spans="2:2" x14ac:dyDescent="0.3">
      <c r="B100" s="71">
        <f>ROUND(H67/'Задание 3'!Z6*100,2)</f>
        <v>40.090000000000003</v>
      </c>
    </row>
    <row r="101" spans="2:2" x14ac:dyDescent="0.3">
      <c r="B101" s="102">
        <f>H67-'Задание 3'!Z6</f>
        <v>-96090</v>
      </c>
    </row>
    <row r="102" spans="2:2" x14ac:dyDescent="0.3">
      <c r="B102" s="57" t="s">
        <v>107</v>
      </c>
    </row>
    <row r="103" spans="2:2" x14ac:dyDescent="0.3">
      <c r="B103" s="119">
        <f>ROUND(H68/'Задание 3'!Z77*100,2)</f>
        <v>44.42</v>
      </c>
    </row>
    <row r="104" spans="2:2" x14ac:dyDescent="0.3">
      <c r="B104" s="121">
        <f>H68-'Задание 3'!Z77</f>
        <v>-82892</v>
      </c>
    </row>
    <row r="105" spans="2:2" x14ac:dyDescent="0.3">
      <c r="B105" s="51" t="s">
        <v>108</v>
      </c>
    </row>
    <row r="106" spans="2:2" x14ac:dyDescent="0.3">
      <c r="B106" s="119">
        <f>ROUND(H69/'Задание 3'!Z148*100,2)</f>
        <v>34.79</v>
      </c>
    </row>
    <row r="107" spans="2:2" x14ac:dyDescent="0.3">
      <c r="B107" s="121">
        <f>H69-'Задание 3'!Z148</f>
        <v>-122965</v>
      </c>
    </row>
    <row r="108" spans="2:2" x14ac:dyDescent="0.3">
      <c r="B108" s="122" t="s">
        <v>110</v>
      </c>
    </row>
    <row r="109" spans="2:2" x14ac:dyDescent="0.3">
      <c r="B109" s="71">
        <f>ROUND(H70/'Задание 3'!Z219*100,2)</f>
        <v>29.82</v>
      </c>
    </row>
    <row r="110" spans="2:2" x14ac:dyDescent="0.3">
      <c r="B110" s="102">
        <f>H70-'Задание 3'!Z219</f>
        <v>-150081</v>
      </c>
    </row>
    <row r="113" spans="2:5" ht="32.4" customHeight="1" x14ac:dyDescent="0.3">
      <c r="B113" s="147" t="str">
        <f>"План продаж выполнен на "&amp;ROUND(H4/H3*100,2)&amp;"%, в абсолютной величине отклонение составило "&amp;ROUND(H4-H3,0)&amp;" руб."</f>
        <v>План продаж выполнен на 36,51%, в абсолютной величине отклонение составило -452028 руб.</v>
      </c>
      <c r="C113" s="147"/>
      <c r="D113" s="147"/>
      <c r="E113" s="147"/>
    </row>
  </sheetData>
  <mergeCells count="2">
    <mergeCell ref="B95:L95"/>
    <mergeCell ref="B113:E113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5B8B7"/>
  </sheetPr>
  <dimension ref="B1:D1000"/>
  <sheetViews>
    <sheetView topLeftCell="A82" workbookViewId="0">
      <selection activeCell="F12" sqref="F12"/>
    </sheetView>
  </sheetViews>
  <sheetFormatPr defaultColWidth="14.44140625" defaultRowHeight="15" customHeight="1" x14ac:dyDescent="0.3"/>
  <cols>
    <col min="1" max="1" width="8.6640625" customWidth="1"/>
    <col min="2" max="2" width="7.33203125" bestFit="1" customWidth="1"/>
    <col min="3" max="3" width="21.109375" bestFit="1" customWidth="1"/>
    <col min="4" max="4" width="40.109375" bestFit="1" customWidth="1"/>
    <col min="5" max="26" width="8.6640625" customWidth="1"/>
  </cols>
  <sheetData>
    <row r="1" spans="2:4" ht="14.25" customHeight="1" x14ac:dyDescent="0.3"/>
    <row r="2" spans="2:4" ht="14.25" customHeight="1" x14ac:dyDescent="0.3">
      <c r="B2" s="123" t="s">
        <v>38</v>
      </c>
      <c r="C2" s="123" t="s">
        <v>39</v>
      </c>
      <c r="D2" s="123" t="s">
        <v>212</v>
      </c>
    </row>
    <row r="3" spans="2:4" ht="14.25" customHeight="1" x14ac:dyDescent="0.3">
      <c r="B3" s="124" t="s">
        <v>40</v>
      </c>
      <c r="C3" s="71" t="s">
        <v>173</v>
      </c>
      <c r="D3" s="71" t="str">
        <f>TRIM(C3)</f>
        <v>Капуста белокочанная</v>
      </c>
    </row>
    <row r="4" spans="2:4" ht="14.25" customHeight="1" x14ac:dyDescent="0.3">
      <c r="B4" s="125" t="s">
        <v>40</v>
      </c>
      <c r="C4" s="71" t="s">
        <v>174</v>
      </c>
      <c r="D4" s="71" t="str">
        <f t="shared" ref="D4:D41" si="0">TRIM(C4)</f>
        <v>Капуста красная</v>
      </c>
    </row>
    <row r="5" spans="2:4" ht="14.25" customHeight="1" x14ac:dyDescent="0.3">
      <c r="B5" s="125" t="s">
        <v>40</v>
      </c>
      <c r="C5" s="71" t="s">
        <v>175</v>
      </c>
      <c r="D5" s="71" t="str">
        <f t="shared" si="0"/>
        <v>Капуста брюссельская</v>
      </c>
    </row>
    <row r="6" spans="2:4" ht="14.25" customHeight="1" x14ac:dyDescent="0.3">
      <c r="B6" s="125" t="s">
        <v>40</v>
      </c>
      <c r="C6" s="71" t="s">
        <v>176</v>
      </c>
      <c r="D6" s="71" t="str">
        <f t="shared" si="0"/>
        <v>Лук-шалот</v>
      </c>
    </row>
    <row r="7" spans="2:4" ht="14.25" customHeight="1" x14ac:dyDescent="0.3">
      <c r="B7" s="125" t="s">
        <v>40</v>
      </c>
      <c r="C7" s="71" t="s">
        <v>177</v>
      </c>
      <c r="D7" s="71" t="str">
        <f t="shared" si="0"/>
        <v>Лук-порей</v>
      </c>
    </row>
    <row r="8" spans="2:4" ht="14.25" customHeight="1" x14ac:dyDescent="0.3">
      <c r="B8" s="125" t="s">
        <v>40</v>
      </c>
      <c r="C8" s="71" t="s">
        <v>178</v>
      </c>
      <c r="D8" s="71" t="str">
        <f t="shared" si="0"/>
        <v>Артишок</v>
      </c>
    </row>
    <row r="9" spans="2:4" ht="14.25" customHeight="1" x14ac:dyDescent="0.3">
      <c r="B9" s="125" t="s">
        <v>40</v>
      </c>
      <c r="C9" s="71" t="s">
        <v>179</v>
      </c>
      <c r="D9" s="71" t="str">
        <f t="shared" si="0"/>
        <v>Репа</v>
      </c>
    </row>
    <row r="10" spans="2:4" ht="14.25" customHeight="1" x14ac:dyDescent="0.3">
      <c r="B10" s="125" t="s">
        <v>40</v>
      </c>
      <c r="C10" s="71" t="s">
        <v>180</v>
      </c>
      <c r="D10" s="71" t="str">
        <f t="shared" si="0"/>
        <v>Пастернак</v>
      </c>
    </row>
    <row r="11" spans="2:4" ht="14.25" customHeight="1" x14ac:dyDescent="0.3">
      <c r="B11" s="125" t="s">
        <v>40</v>
      </c>
      <c r="C11" s="71" t="s">
        <v>181</v>
      </c>
      <c r="D11" s="71" t="str">
        <f t="shared" si="0"/>
        <v>Спаржа</v>
      </c>
    </row>
    <row r="12" spans="2:4" ht="14.25" customHeight="1" x14ac:dyDescent="0.3">
      <c r="B12" s="125" t="s">
        <v>40</v>
      </c>
      <c r="C12" s="71" t="s">
        <v>182</v>
      </c>
      <c r="D12" s="71" t="str">
        <f t="shared" si="0"/>
        <v>шпинат</v>
      </c>
    </row>
    <row r="13" spans="2:4" ht="14.25" customHeight="1" x14ac:dyDescent="0.3">
      <c r="B13" s="125" t="s">
        <v>40</v>
      </c>
      <c r="C13" s="71" t="s">
        <v>183</v>
      </c>
      <c r="D13" s="71" t="str">
        <f t="shared" si="0"/>
        <v>редька</v>
      </c>
    </row>
    <row r="14" spans="2:4" ht="14.25" customHeight="1" x14ac:dyDescent="0.3">
      <c r="B14" s="125" t="s">
        <v>40</v>
      </c>
      <c r="C14" s="71" t="s">
        <v>184</v>
      </c>
      <c r="D14" s="71" t="str">
        <f t="shared" si="0"/>
        <v>ревень</v>
      </c>
    </row>
    <row r="15" spans="2:4" ht="14.25" customHeight="1" x14ac:dyDescent="0.3">
      <c r="B15" s="125" t="s">
        <v>40</v>
      </c>
      <c r="C15" s="71" t="s">
        <v>185</v>
      </c>
      <c r="D15" s="71" t="str">
        <f t="shared" si="0"/>
        <v>Горох</v>
      </c>
    </row>
    <row r="16" spans="2:4" ht="14.25" customHeight="1" x14ac:dyDescent="0.3">
      <c r="B16" s="125" t="s">
        <v>40</v>
      </c>
      <c r="C16" s="71" t="s">
        <v>186</v>
      </c>
      <c r="D16" s="71" t="str">
        <f t="shared" si="0"/>
        <v>Огурцы</v>
      </c>
    </row>
    <row r="17" spans="2:4" ht="14.25" customHeight="1" x14ac:dyDescent="0.3">
      <c r="B17" s="125" t="s">
        <v>40</v>
      </c>
      <c r="C17" s="71" t="s">
        <v>187</v>
      </c>
      <c r="D17" s="71" t="str">
        <f t="shared" si="0"/>
        <v>Помидоры</v>
      </c>
    </row>
    <row r="18" spans="2:4" ht="14.25" customHeight="1" x14ac:dyDescent="0.3">
      <c r="B18" s="125" t="s">
        <v>40</v>
      </c>
      <c r="C18" s="71" t="s">
        <v>188</v>
      </c>
      <c r="D18" s="71" t="str">
        <f t="shared" si="0"/>
        <v>Тыква</v>
      </c>
    </row>
    <row r="19" spans="2:4" ht="14.25" customHeight="1" x14ac:dyDescent="0.3">
      <c r="B19" s="125" t="s">
        <v>40</v>
      </c>
      <c r="C19" s="71" t="s">
        <v>189</v>
      </c>
      <c r="D19" s="71" t="str">
        <f t="shared" si="0"/>
        <v>Цветная капуста</v>
      </c>
    </row>
    <row r="20" spans="2:4" ht="14.25" customHeight="1" x14ac:dyDescent="0.3">
      <c r="B20" s="125" t="s">
        <v>40</v>
      </c>
      <c r="C20" s="71" t="s">
        <v>190</v>
      </c>
      <c r="D20" s="71" t="str">
        <f t="shared" si="0"/>
        <v>Морковь</v>
      </c>
    </row>
    <row r="21" spans="2:4" ht="14.25" customHeight="1" x14ac:dyDescent="0.3">
      <c r="B21" s="125" t="s">
        <v>40</v>
      </c>
      <c r="C21" s="71" t="s">
        <v>191</v>
      </c>
      <c r="D21" s="71" t="str">
        <f t="shared" si="0"/>
        <v>Кабачок</v>
      </c>
    </row>
    <row r="22" spans="2:4" ht="14.25" customHeight="1" x14ac:dyDescent="0.3">
      <c r="B22" s="125" t="s">
        <v>40</v>
      </c>
      <c r="C22" s="71" t="s">
        <v>192</v>
      </c>
      <c r="D22" s="71" t="str">
        <f t="shared" si="0"/>
        <v>Баклажан</v>
      </c>
    </row>
    <row r="23" spans="2:4" ht="14.25" customHeight="1" x14ac:dyDescent="0.3">
      <c r="B23" s="125" t="s">
        <v>40</v>
      </c>
      <c r="C23" s="71" t="s">
        <v>193</v>
      </c>
      <c r="D23" s="71" t="str">
        <f t="shared" si="0"/>
        <v>Хрен</v>
      </c>
    </row>
    <row r="24" spans="2:4" ht="14.25" customHeight="1" x14ac:dyDescent="0.3">
      <c r="B24" s="125" t="s">
        <v>40</v>
      </c>
      <c r="C24" s="71" t="s">
        <v>194</v>
      </c>
      <c r="D24" s="71" t="str">
        <f t="shared" si="0"/>
        <v>Редис</v>
      </c>
    </row>
    <row r="25" spans="2:4" ht="14.25" customHeight="1" x14ac:dyDescent="0.3">
      <c r="B25" s="125" t="s">
        <v>40</v>
      </c>
      <c r="C25" s="71" t="s">
        <v>195</v>
      </c>
      <c r="D25" s="71" t="str">
        <f t="shared" si="0"/>
        <v>Кукуруза</v>
      </c>
    </row>
    <row r="26" spans="2:4" ht="14.25" customHeight="1" x14ac:dyDescent="0.3">
      <c r="B26" s="125" t="s">
        <v>40</v>
      </c>
      <c r="C26" s="71" t="s">
        <v>196</v>
      </c>
      <c r="D26" s="71" t="str">
        <f t="shared" si="0"/>
        <v>Фасоль</v>
      </c>
    </row>
    <row r="27" spans="2:4" ht="14.25" customHeight="1" x14ac:dyDescent="0.3">
      <c r="B27" s="125" t="s">
        <v>197</v>
      </c>
      <c r="C27" s="71" t="s">
        <v>198</v>
      </c>
      <c r="D27" s="71" t="str">
        <f t="shared" si="0"/>
        <v>Айва</v>
      </c>
    </row>
    <row r="28" spans="2:4" ht="14.25" customHeight="1" x14ac:dyDescent="0.3">
      <c r="B28" s="125" t="s">
        <v>197</v>
      </c>
      <c r="C28" s="71" t="s">
        <v>199</v>
      </c>
      <c r="D28" s="71" t="str">
        <f t="shared" si="0"/>
        <v>Хурма</v>
      </c>
    </row>
    <row r="29" spans="2:4" ht="14.25" customHeight="1" x14ac:dyDescent="0.3">
      <c r="B29" s="125" t="s">
        <v>197</v>
      </c>
      <c r="C29" s="71" t="s">
        <v>200</v>
      </c>
      <c r="D29" s="71" t="str">
        <f t="shared" si="0"/>
        <v>Гранат</v>
      </c>
    </row>
    <row r="30" spans="2:4" ht="14.25" customHeight="1" x14ac:dyDescent="0.3">
      <c r="B30" s="125" t="s">
        <v>197</v>
      </c>
      <c r="C30" s="71" t="s">
        <v>201</v>
      </c>
      <c r="D30" s="71" t="str">
        <f t="shared" si="0"/>
        <v>Груша</v>
      </c>
    </row>
    <row r="31" spans="2:4" ht="14.25" customHeight="1" x14ac:dyDescent="0.3">
      <c r="B31" s="125" t="s">
        <v>197</v>
      </c>
      <c r="C31" s="71" t="s">
        <v>198</v>
      </c>
      <c r="D31" s="71" t="str">
        <f t="shared" si="0"/>
        <v>Айва</v>
      </c>
    </row>
    <row r="32" spans="2:4" ht="14.25" customHeight="1" x14ac:dyDescent="0.3">
      <c r="B32" s="125" t="s">
        <v>197</v>
      </c>
      <c r="C32" s="71" t="s">
        <v>202</v>
      </c>
      <c r="D32" s="71" t="str">
        <f t="shared" si="0"/>
        <v>Яблоки</v>
      </c>
    </row>
    <row r="33" spans="2:4" ht="14.25" customHeight="1" x14ac:dyDescent="0.3">
      <c r="B33" s="125" t="s">
        <v>197</v>
      </c>
      <c r="C33" s="71" t="s">
        <v>203</v>
      </c>
      <c r="D33" s="71" t="str">
        <f t="shared" si="0"/>
        <v>Сливы</v>
      </c>
    </row>
    <row r="34" spans="2:4" ht="14.25" customHeight="1" x14ac:dyDescent="0.3">
      <c r="B34" s="125" t="s">
        <v>197</v>
      </c>
      <c r="C34" s="71" t="s">
        <v>204</v>
      </c>
      <c r="D34" s="71" t="str">
        <f t="shared" si="0"/>
        <v>Инжир</v>
      </c>
    </row>
    <row r="35" spans="2:4" ht="14.25" customHeight="1" x14ac:dyDescent="0.3">
      <c r="B35" s="125" t="s">
        <v>197</v>
      </c>
      <c r="C35" s="71" t="s">
        <v>205</v>
      </c>
      <c r="D35" s="71" t="str">
        <f t="shared" si="0"/>
        <v>Персики</v>
      </c>
    </row>
    <row r="36" spans="2:4" ht="14.25" customHeight="1" x14ac:dyDescent="0.3">
      <c r="B36" s="125" t="s">
        <v>197</v>
      </c>
      <c r="C36" s="71" t="s">
        <v>206</v>
      </c>
      <c r="D36" s="71" t="str">
        <f t="shared" si="0"/>
        <v>Нектарины</v>
      </c>
    </row>
    <row r="37" spans="2:4" ht="14.25" customHeight="1" x14ac:dyDescent="0.3">
      <c r="B37" s="125" t="s">
        <v>197</v>
      </c>
      <c r="C37" s="71" t="s">
        <v>207</v>
      </c>
      <c r="D37" s="71" t="str">
        <f t="shared" si="0"/>
        <v>Абрикосы</v>
      </c>
    </row>
    <row r="38" spans="2:4" ht="14.25" customHeight="1" x14ac:dyDescent="0.3">
      <c r="B38" s="125" t="s">
        <v>197</v>
      </c>
      <c r="C38" s="71" t="s">
        <v>208</v>
      </c>
      <c r="D38" s="71" t="str">
        <f t="shared" si="0"/>
        <v>Грейпфруты</v>
      </c>
    </row>
    <row r="39" spans="2:4" ht="14.25" customHeight="1" x14ac:dyDescent="0.3">
      <c r="B39" s="125" t="s">
        <v>197</v>
      </c>
      <c r="C39" s="71" t="s">
        <v>209</v>
      </c>
      <c r="D39" s="71" t="str">
        <f t="shared" si="0"/>
        <v>Апельсины</v>
      </c>
    </row>
    <row r="40" spans="2:4" ht="14.25" customHeight="1" x14ac:dyDescent="0.3">
      <c r="B40" s="125" t="s">
        <v>197</v>
      </c>
      <c r="C40" s="71" t="s">
        <v>210</v>
      </c>
      <c r="D40" s="71" t="str">
        <f t="shared" si="0"/>
        <v>Мандарины</v>
      </c>
    </row>
    <row r="41" spans="2:4" ht="14.25" customHeight="1" x14ac:dyDescent="0.3">
      <c r="B41" s="125" t="s">
        <v>197</v>
      </c>
      <c r="C41" s="71" t="s">
        <v>211</v>
      </c>
      <c r="D41" s="71" t="str">
        <f t="shared" si="0"/>
        <v>Лимоны</v>
      </c>
    </row>
    <row r="42" spans="2:4" ht="14.25" customHeight="1" x14ac:dyDescent="0.3"/>
    <row r="43" spans="2:4" ht="14.25" customHeight="1" x14ac:dyDescent="0.3"/>
    <row r="44" spans="2:4" ht="14.25" customHeight="1" x14ac:dyDescent="0.3"/>
    <row r="45" spans="2:4" ht="14.25" customHeight="1" x14ac:dyDescent="0.3"/>
    <row r="46" spans="2:4" ht="14.25" customHeight="1" x14ac:dyDescent="0.3"/>
    <row r="47" spans="2:4" ht="14.25" customHeight="1" x14ac:dyDescent="0.3"/>
    <row r="48" spans="2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34"/>
  <sheetViews>
    <sheetView showGridLines="0" tabSelected="1" topLeftCell="A130" workbookViewId="0">
      <selection activeCell="B77" sqref="B77:H104"/>
    </sheetView>
  </sheetViews>
  <sheetFormatPr defaultColWidth="14.44140625" defaultRowHeight="15" customHeight="1" x14ac:dyDescent="0.3"/>
  <cols>
    <col min="1" max="1" width="8.6640625" customWidth="1"/>
    <col min="2" max="2" width="34.6640625" customWidth="1"/>
    <col min="3" max="3" width="20.109375" customWidth="1"/>
    <col min="4" max="4" width="23.6640625" customWidth="1"/>
    <col min="5" max="6" width="19.44140625" customWidth="1"/>
    <col min="7" max="7" width="21.109375" customWidth="1"/>
    <col min="8" max="8" width="19.44140625" customWidth="1"/>
    <col min="9" max="9" width="10.6640625" customWidth="1"/>
    <col min="10" max="10" width="13.44140625" customWidth="1"/>
    <col min="11" max="11" width="11.6640625" customWidth="1"/>
    <col min="12" max="14" width="12.6640625" customWidth="1"/>
    <col min="15" max="16" width="8.6640625" customWidth="1"/>
    <col min="17" max="17" width="12.44140625" customWidth="1"/>
    <col min="18" max="18" width="14.6640625" customWidth="1"/>
    <col min="19" max="20" width="8.6640625" customWidth="1"/>
    <col min="21" max="21" width="12.109375" customWidth="1"/>
    <col min="22" max="22" width="13.44140625" customWidth="1"/>
    <col min="23" max="24" width="8.6640625" customWidth="1"/>
    <col min="25" max="25" width="12.109375" customWidth="1"/>
    <col min="26" max="26" width="15.109375" customWidth="1"/>
    <col min="27" max="28" width="8.6640625" customWidth="1"/>
    <col min="29" max="29" width="13" customWidth="1"/>
    <col min="30" max="30" width="13.44140625" customWidth="1"/>
  </cols>
  <sheetData>
    <row r="1" spans="1:30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8.8" x14ac:dyDescent="0.55000000000000004">
      <c r="A2" s="1"/>
      <c r="B2" s="126" t="s">
        <v>0</v>
      </c>
      <c r="C2" s="127"/>
      <c r="D2" s="127"/>
      <c r="E2" s="127"/>
      <c r="F2" s="1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3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4.4" x14ac:dyDescent="0.3">
      <c r="A4" s="1"/>
      <c r="B4" s="128" t="s">
        <v>141</v>
      </c>
      <c r="C4" s="127"/>
      <c r="D4" s="127"/>
      <c r="E4" s="127"/>
      <c r="F4" s="12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6" x14ac:dyDescent="0.3">
      <c r="A5" s="1"/>
      <c r="B5" s="143" t="s">
        <v>142</v>
      </c>
      <c r="C5" s="143"/>
      <c r="D5" s="143"/>
      <c r="E5" s="14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4.25" customHeight="1" x14ac:dyDescent="0.3">
      <c r="A6" s="1"/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23.4" x14ac:dyDescent="0.45">
      <c r="A7" s="1"/>
      <c r="B7" s="4" t="s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.6" x14ac:dyDescent="0.3">
      <c r="A8" s="1"/>
      <c r="B8" s="129" t="s">
        <v>143</v>
      </c>
      <c r="C8" s="127"/>
      <c r="D8" s="127"/>
      <c r="E8" s="127"/>
      <c r="F8" s="12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6" x14ac:dyDescent="0.3">
      <c r="A9" s="1"/>
      <c r="B9" s="129" t="s">
        <v>2</v>
      </c>
      <c r="C9" s="127"/>
      <c r="D9" s="127"/>
      <c r="E9" s="127"/>
      <c r="F9" s="12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.6" x14ac:dyDescent="0.3">
      <c r="A10" s="1"/>
      <c r="B10" s="129" t="s">
        <v>127</v>
      </c>
      <c r="C10" s="127"/>
      <c r="D10" s="127"/>
      <c r="E10" s="127"/>
      <c r="F10" s="12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6" x14ac:dyDescent="0.3">
      <c r="A11" s="1"/>
      <c r="B11" s="129" t="s">
        <v>129</v>
      </c>
      <c r="C11" s="127"/>
      <c r="D11" s="127"/>
      <c r="E11" s="127"/>
      <c r="F11" s="12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9" customHeight="1" x14ac:dyDescent="0.3">
      <c r="A12" s="1"/>
      <c r="B12" s="5"/>
      <c r="C12" s="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4.25" customHeight="1" x14ac:dyDescent="0.3">
      <c r="A13" s="6"/>
      <c r="B13" s="130" t="s">
        <v>3</v>
      </c>
      <c r="C13" s="130" t="s">
        <v>4</v>
      </c>
      <c r="D13" s="142" t="s">
        <v>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7"/>
      <c r="AA13" s="7"/>
      <c r="AB13" s="7"/>
      <c r="AC13" s="7"/>
      <c r="AD13" s="7"/>
    </row>
    <row r="14" spans="1:30" ht="14.25" customHeight="1" x14ac:dyDescent="0.3">
      <c r="A14" s="6"/>
      <c r="B14" s="131"/>
      <c r="C14" s="131"/>
      <c r="D14" s="13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7"/>
      <c r="AA14" s="7"/>
      <c r="AB14" s="7"/>
      <c r="AC14" s="7"/>
      <c r="AD14" s="7"/>
    </row>
    <row r="15" spans="1:30" ht="14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23.4" x14ac:dyDescent="0.45">
      <c r="A18" s="1"/>
      <c r="B18" s="8" t="s">
        <v>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4.4" x14ac:dyDescent="0.3">
      <c r="A19" s="1"/>
      <c r="B19" s="138" t="s">
        <v>7</v>
      </c>
      <c r="C19" s="127"/>
      <c r="D19" s="127"/>
      <c r="E19" s="127"/>
      <c r="F19" s="12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6" x14ac:dyDescent="0.3">
      <c r="A20" s="1"/>
      <c r="B20" s="141" t="s">
        <v>8</v>
      </c>
      <c r="C20" s="141"/>
      <c r="D20" s="141"/>
      <c r="E20" s="141"/>
      <c r="F20" s="141"/>
      <c r="G20" s="14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6" x14ac:dyDescent="0.3">
      <c r="A21" s="1"/>
      <c r="B21" s="141" t="s">
        <v>126</v>
      </c>
      <c r="C21" s="141"/>
      <c r="D21" s="141"/>
      <c r="E21" s="141"/>
      <c r="F21" s="141"/>
      <c r="G21" s="14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6" x14ac:dyDescent="0.3">
      <c r="A22" s="1"/>
      <c r="B22" s="139" t="s">
        <v>144</v>
      </c>
      <c r="C22" s="127"/>
      <c r="D22" s="127"/>
      <c r="E22" s="127"/>
      <c r="F22" s="127"/>
      <c r="G22" s="5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4.4" x14ac:dyDescent="0.3">
      <c r="A23" s="1"/>
      <c r="B23" s="139" t="s">
        <v>128</v>
      </c>
      <c r="C23" s="127"/>
      <c r="D23" s="127"/>
      <c r="E23" s="127"/>
      <c r="F23" s="12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0.5" customHeight="1" x14ac:dyDescent="0.3">
      <c r="A24" s="1"/>
      <c r="B24" s="5"/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"/>
      <c r="AB24" s="1"/>
      <c r="AC24" s="1"/>
      <c r="AD24" s="1"/>
    </row>
    <row r="25" spans="1:30" ht="14.25" customHeight="1" x14ac:dyDescent="0.3">
      <c r="A25" s="6"/>
      <c r="B25" s="136" t="s">
        <v>3</v>
      </c>
      <c r="C25" s="140" t="s">
        <v>4</v>
      </c>
      <c r="D25" s="140" t="s">
        <v>9</v>
      </c>
      <c r="E25" s="140" t="s">
        <v>5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  <c r="AA25" s="12"/>
      <c r="AB25" s="12"/>
      <c r="AC25" s="12"/>
      <c r="AD25" s="12"/>
    </row>
    <row r="26" spans="1:30" ht="14.25" customHeight="1" x14ac:dyDescent="0.3">
      <c r="A26" s="6"/>
      <c r="B26" s="135"/>
      <c r="C26" s="135"/>
      <c r="D26" s="135"/>
      <c r="E26" s="135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4"/>
      <c r="AA26" s="14"/>
      <c r="AB26" s="14"/>
      <c r="AC26" s="14"/>
      <c r="AD26" s="14"/>
    </row>
    <row r="27" spans="1:30" ht="14.25" customHeight="1" x14ac:dyDescent="0.3">
      <c r="A27" s="1"/>
      <c r="B27" s="1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 ht="14.25" customHeight="1" x14ac:dyDescent="0.3">
      <c r="A28" s="1"/>
      <c r="B28" s="1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 ht="14.25" customHeight="1" x14ac:dyDescent="0.3">
      <c r="A29" s="1"/>
      <c r="B29" s="1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 ht="23.4" x14ac:dyDescent="0.45">
      <c r="A30" s="1"/>
      <c r="B30" s="4" t="s">
        <v>10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 ht="15.6" x14ac:dyDescent="0.3">
      <c r="A31" s="1"/>
      <c r="B31" s="129" t="s">
        <v>11</v>
      </c>
      <c r="C31" s="127"/>
      <c r="D31" s="127"/>
      <c r="E31" s="127"/>
      <c r="F31" s="127"/>
      <c r="G31" s="127"/>
      <c r="H31" s="12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6" x14ac:dyDescent="0.3">
      <c r="A32" s="1"/>
      <c r="B32" s="128" t="s">
        <v>145</v>
      </c>
      <c r="C32" s="127"/>
      <c r="D32" s="127"/>
      <c r="E32" s="127"/>
      <c r="F32" s="127"/>
      <c r="G32" s="2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6" x14ac:dyDescent="0.3">
      <c r="A33" s="1"/>
      <c r="B33" s="147" t="s">
        <v>130</v>
      </c>
      <c r="C33" s="147"/>
      <c r="D33" s="147"/>
      <c r="E33" s="147"/>
      <c r="F33" s="147"/>
      <c r="G33" s="147"/>
      <c r="H33" s="9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6" x14ac:dyDescent="0.3">
      <c r="A34" s="1"/>
      <c r="B34" s="147"/>
      <c r="C34" s="147"/>
      <c r="D34" s="147"/>
      <c r="E34" s="147"/>
      <c r="F34" s="147"/>
      <c r="G34" s="147"/>
      <c r="H34" s="9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4.25" customHeight="1" x14ac:dyDescent="0.3">
      <c r="A35" s="1"/>
      <c r="B35" s="143" t="s">
        <v>131</v>
      </c>
      <c r="C35" s="143"/>
      <c r="D35" s="143"/>
      <c r="E35" s="143"/>
      <c r="F35" s="143"/>
      <c r="G35" s="143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4.25" customHeight="1" x14ac:dyDescent="0.3">
      <c r="A36" s="1"/>
      <c r="B36" s="143" t="s">
        <v>156</v>
      </c>
      <c r="C36" s="143"/>
      <c r="D36" s="143"/>
      <c r="E36" s="143"/>
      <c r="F36" s="143"/>
      <c r="G36" s="143"/>
      <c r="H36" s="14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6.2" customHeight="1" x14ac:dyDescent="0.3">
      <c r="A37" s="1"/>
      <c r="B37" s="143" t="s">
        <v>132</v>
      </c>
      <c r="C37" s="143"/>
      <c r="D37" s="143"/>
      <c r="E37" s="143"/>
      <c r="F37" s="143"/>
      <c r="G37" s="143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6" x14ac:dyDescent="0.3">
      <c r="A38" s="1"/>
      <c r="B38" s="128" t="s">
        <v>12</v>
      </c>
      <c r="C38" s="127"/>
      <c r="D38" s="127"/>
      <c r="E38" s="127"/>
      <c r="F38" s="127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6" x14ac:dyDescent="0.3">
      <c r="A39" s="1"/>
      <c r="B39" s="128" t="s">
        <v>13</v>
      </c>
      <c r="C39" s="127"/>
      <c r="D39" s="127"/>
      <c r="E39" s="127"/>
      <c r="F39" s="127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6" x14ac:dyDescent="0.3">
      <c r="A40" s="1"/>
      <c r="B40" s="143" t="s">
        <v>133</v>
      </c>
      <c r="C40" s="143"/>
      <c r="D40" s="143"/>
      <c r="E40" s="143"/>
      <c r="F40" s="143"/>
      <c r="G40" s="143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6" x14ac:dyDescent="0.3">
      <c r="A41" s="1"/>
      <c r="B41" s="143"/>
      <c r="C41" s="143"/>
      <c r="D41" s="143"/>
      <c r="E41" s="143"/>
      <c r="F41" s="143"/>
      <c r="G41" s="143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26.25" customHeight="1" x14ac:dyDescent="0.3">
      <c r="A42" s="1"/>
      <c r="B42" s="3" t="s">
        <v>14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4.25" customHeight="1" x14ac:dyDescent="0.3">
      <c r="A43" s="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66" customHeight="1" x14ac:dyDescent="0.3">
      <c r="A44" s="15"/>
      <c r="B44" s="136" t="s">
        <v>15</v>
      </c>
      <c r="C44" s="137" t="s">
        <v>16</v>
      </c>
      <c r="D44" s="134"/>
      <c r="E44" s="134"/>
      <c r="F44" s="135"/>
      <c r="G44" s="137" t="s">
        <v>17</v>
      </c>
      <c r="H44" s="134"/>
      <c r="I44" s="134"/>
      <c r="J44" s="135"/>
      <c r="K44" s="137" t="s">
        <v>18</v>
      </c>
      <c r="L44" s="134"/>
      <c r="M44" s="134"/>
      <c r="N44" s="135"/>
      <c r="O44" s="137" t="s">
        <v>19</v>
      </c>
      <c r="P44" s="134"/>
      <c r="Q44" s="134"/>
      <c r="R44" s="135"/>
      <c r="S44" s="137" t="s">
        <v>20</v>
      </c>
      <c r="T44" s="134"/>
      <c r="U44" s="134"/>
      <c r="V44" s="135"/>
      <c r="W44" s="137" t="s">
        <v>21</v>
      </c>
      <c r="X44" s="134"/>
      <c r="Y44" s="134"/>
      <c r="Z44" s="135"/>
      <c r="AA44" s="133" t="s">
        <v>22</v>
      </c>
      <c r="AB44" s="134"/>
      <c r="AC44" s="134"/>
      <c r="AD44" s="135"/>
    </row>
    <row r="45" spans="1:30" ht="36" x14ac:dyDescent="0.3">
      <c r="A45" s="15"/>
      <c r="B45" s="135"/>
      <c r="C45" s="16" t="s">
        <v>23</v>
      </c>
      <c r="D45" s="16" t="s">
        <v>24</v>
      </c>
      <c r="E45" s="17" t="s">
        <v>25</v>
      </c>
      <c r="F45" s="17" t="s">
        <v>26</v>
      </c>
      <c r="G45" s="16" t="s">
        <v>23</v>
      </c>
      <c r="H45" s="16" t="s">
        <v>24</v>
      </c>
      <c r="I45" s="17" t="s">
        <v>25</v>
      </c>
      <c r="J45" s="17" t="s">
        <v>26</v>
      </c>
      <c r="K45" s="16" t="s">
        <v>23</v>
      </c>
      <c r="L45" s="16" t="s">
        <v>24</v>
      </c>
      <c r="M45" s="17" t="s">
        <v>25</v>
      </c>
      <c r="N45" s="17" t="s">
        <v>26</v>
      </c>
      <c r="O45" s="16" t="s">
        <v>23</v>
      </c>
      <c r="P45" s="16" t="s">
        <v>24</v>
      </c>
      <c r="Q45" s="17" t="s">
        <v>25</v>
      </c>
      <c r="R45" s="17" t="s">
        <v>26</v>
      </c>
      <c r="S45" s="16" t="s">
        <v>23</v>
      </c>
      <c r="T45" s="16" t="s">
        <v>24</v>
      </c>
      <c r="U45" s="17" t="s">
        <v>25</v>
      </c>
      <c r="V45" s="17" t="s">
        <v>26</v>
      </c>
      <c r="W45" s="16" t="s">
        <v>23</v>
      </c>
      <c r="X45" s="16" t="s">
        <v>24</v>
      </c>
      <c r="Y45" s="17" t="s">
        <v>25</v>
      </c>
      <c r="Z45" s="17" t="s">
        <v>26</v>
      </c>
      <c r="AA45" s="16" t="s">
        <v>23</v>
      </c>
      <c r="AB45" s="16" t="s">
        <v>24</v>
      </c>
      <c r="AC45" s="17" t="s">
        <v>25</v>
      </c>
      <c r="AD45" s="17" t="s">
        <v>26</v>
      </c>
    </row>
    <row r="46" spans="1:30" ht="14.4" x14ac:dyDescent="0.3">
      <c r="A46" s="6"/>
      <c r="B46" s="18" t="s">
        <v>3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spans="1:30" ht="72" customHeight="1" x14ac:dyDescent="0.3">
      <c r="A47" s="6"/>
      <c r="B47" s="20" t="s">
        <v>4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 ht="14.4" x14ac:dyDescent="0.3">
      <c r="A48" s="6"/>
      <c r="B48" s="22" t="s">
        <v>9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0" ht="14.4" x14ac:dyDescent="0.3">
      <c r="A49" s="6"/>
      <c r="B49" s="24" t="s">
        <v>27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spans="1:30" ht="14.4" x14ac:dyDescent="0.3">
      <c r="A50" s="6"/>
      <c r="B50" s="24" t="s">
        <v>28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0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23.4" x14ac:dyDescent="0.45">
      <c r="A54" s="1"/>
      <c r="B54" s="4" t="s">
        <v>29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4.4" x14ac:dyDescent="0.3">
      <c r="A55" s="1"/>
      <c r="B55" s="144" t="s">
        <v>154</v>
      </c>
      <c r="C55" s="127"/>
      <c r="D55" s="127"/>
      <c r="E55" s="127"/>
      <c r="F55" s="12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4.4" x14ac:dyDescent="0.3">
      <c r="A56" s="1"/>
      <c r="B56" s="144" t="s">
        <v>155</v>
      </c>
      <c r="C56" s="127"/>
      <c r="D56" s="127"/>
      <c r="E56" s="127"/>
      <c r="F56" s="12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4.4" x14ac:dyDescent="0.3">
      <c r="A57" s="1"/>
      <c r="B57" s="132" t="s">
        <v>152</v>
      </c>
      <c r="C57" s="132"/>
      <c r="D57" s="132"/>
      <c r="E57" s="132"/>
      <c r="F57" s="132"/>
      <c r="G57" s="132"/>
      <c r="H57" s="13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4.25" customHeight="1" x14ac:dyDescent="0.3">
      <c r="A58" s="1"/>
      <c r="B58" s="132" t="s">
        <v>151</v>
      </c>
      <c r="C58" s="132"/>
      <c r="D58" s="132"/>
      <c r="E58" s="132"/>
      <c r="F58" s="132"/>
      <c r="G58" s="13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4.25" customHeight="1" x14ac:dyDescent="0.3">
      <c r="A59" s="1"/>
      <c r="B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23.4" x14ac:dyDescent="0.3">
      <c r="A62" s="1"/>
      <c r="B62" s="25" t="s">
        <v>30</v>
      </c>
      <c r="C62" s="26"/>
      <c r="D62" s="26"/>
      <c r="E62" s="26"/>
      <c r="F62" s="26"/>
      <c r="G62" s="26"/>
      <c r="H62" s="2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6" x14ac:dyDescent="0.3">
      <c r="A63" s="1"/>
      <c r="B63" s="145" t="s">
        <v>134</v>
      </c>
      <c r="C63" s="127"/>
      <c r="D63" s="127"/>
      <c r="E63" s="127"/>
      <c r="F63" s="127"/>
      <c r="G63" s="127"/>
      <c r="H63" s="12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4.4" x14ac:dyDescent="0.3">
      <c r="A64" s="1"/>
      <c r="B64" s="139" t="s">
        <v>136</v>
      </c>
      <c r="C64" s="127"/>
      <c r="D64" s="127"/>
      <c r="E64" s="127"/>
      <c r="F64" s="127"/>
      <c r="G64" s="127"/>
      <c r="H64" s="12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6" x14ac:dyDescent="0.3">
      <c r="A65" s="1"/>
      <c r="B65" s="146" t="s">
        <v>135</v>
      </c>
      <c r="C65" s="146"/>
      <c r="D65" s="146"/>
      <c r="E65" s="146"/>
      <c r="F65" s="146"/>
      <c r="G65" s="146"/>
      <c r="H65" s="14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6" x14ac:dyDescent="0.3">
      <c r="A66" s="1"/>
      <c r="B66" s="146" t="s">
        <v>149</v>
      </c>
      <c r="C66" s="146"/>
      <c r="D66" s="146"/>
      <c r="E66" s="146"/>
      <c r="F66" s="146"/>
      <c r="G66" s="146"/>
      <c r="H66" s="14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6" x14ac:dyDescent="0.3">
      <c r="A67" s="1"/>
      <c r="B67" s="146" t="s">
        <v>137</v>
      </c>
      <c r="C67" s="146"/>
      <c r="D67" s="146"/>
      <c r="E67" s="146"/>
      <c r="F67" s="146"/>
      <c r="G67" s="146"/>
      <c r="H67" s="14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2.75" customHeight="1" x14ac:dyDescent="0.3">
      <c r="A68" s="1"/>
      <c r="B68" s="9"/>
      <c r="C68" s="9"/>
      <c r="D68" s="9"/>
      <c r="E68" s="9"/>
      <c r="F68" s="9"/>
      <c r="G68" s="26"/>
      <c r="H68" s="2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4.4" x14ac:dyDescent="0.3">
      <c r="A69" s="1"/>
      <c r="B69" s="147" t="s">
        <v>138</v>
      </c>
      <c r="C69" s="147"/>
      <c r="D69" s="147"/>
      <c r="E69" s="147"/>
      <c r="F69" s="147"/>
      <c r="G69" s="147"/>
      <c r="H69" s="14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4.4" x14ac:dyDescent="0.3">
      <c r="A70" s="1"/>
      <c r="B70" s="147"/>
      <c r="C70" s="147"/>
      <c r="D70" s="147"/>
      <c r="E70" s="147"/>
      <c r="F70" s="147"/>
      <c r="G70" s="147"/>
      <c r="H70" s="14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5.25" customHeight="1" x14ac:dyDescent="0.3">
      <c r="A71" s="1"/>
      <c r="B71" s="9"/>
      <c r="C71" s="9"/>
      <c r="D71" s="9"/>
      <c r="E71" s="9"/>
      <c r="F71" s="9"/>
      <c r="G71" s="9"/>
      <c r="H71" s="9"/>
      <c r="I71" s="2"/>
      <c r="J71" s="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6" x14ac:dyDescent="0.3">
      <c r="A72" s="1"/>
      <c r="B72" s="147" t="s">
        <v>31</v>
      </c>
      <c r="C72" s="147"/>
      <c r="D72" s="147"/>
      <c r="E72" s="147"/>
      <c r="F72" s="147"/>
      <c r="G72" s="147"/>
      <c r="H72" s="147"/>
      <c r="I72" s="2"/>
      <c r="J72" s="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6" x14ac:dyDescent="0.3">
      <c r="A73" s="1"/>
      <c r="B73" s="147"/>
      <c r="C73" s="147"/>
      <c r="D73" s="147"/>
      <c r="E73" s="147"/>
      <c r="F73" s="147"/>
      <c r="G73" s="147"/>
      <c r="H73" s="147"/>
      <c r="I73" s="2"/>
      <c r="J73" s="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23.4" x14ac:dyDescent="0.3">
      <c r="A77" s="27"/>
      <c r="B77" s="28" t="s">
        <v>32</v>
      </c>
      <c r="C77" s="27"/>
      <c r="D77" s="27"/>
      <c r="E77" s="27"/>
      <c r="F77" s="2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6.2" customHeight="1" x14ac:dyDescent="0.3">
      <c r="A78" s="27"/>
      <c r="B78" s="141" t="s">
        <v>33</v>
      </c>
      <c r="C78" s="141"/>
      <c r="D78" s="141"/>
      <c r="E78" s="141"/>
      <c r="F78" s="141"/>
      <c r="G78" s="141"/>
      <c r="H78" s="14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6.2" customHeight="1" x14ac:dyDescent="0.3">
      <c r="A79" s="27"/>
      <c r="B79" s="141"/>
      <c r="C79" s="141"/>
      <c r="D79" s="141"/>
      <c r="E79" s="141"/>
      <c r="F79" s="141"/>
      <c r="G79" s="141"/>
      <c r="H79" s="14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4.25" customHeight="1" x14ac:dyDescent="0.3">
      <c r="A80" s="27"/>
      <c r="B80" s="9"/>
      <c r="C80" s="9"/>
      <c r="D80" s="9"/>
      <c r="E80" s="9"/>
      <c r="F80" s="9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16384" ht="15.6" x14ac:dyDescent="0.3">
      <c r="A81" s="27"/>
      <c r="B81" s="29" t="s">
        <v>34</v>
      </c>
      <c r="C81" s="9"/>
      <c r="D81" s="9"/>
      <c r="E81" s="9"/>
      <c r="F81" s="9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16384" ht="15.6" x14ac:dyDescent="0.3">
      <c r="A82" s="27"/>
      <c r="B82" s="147" t="s">
        <v>147</v>
      </c>
      <c r="C82" s="147"/>
      <c r="D82" s="147"/>
      <c r="E82" s="147"/>
      <c r="F82" s="9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16384" ht="15.6" x14ac:dyDescent="0.3">
      <c r="B83" s="147" t="s">
        <v>148</v>
      </c>
      <c r="C83" s="147"/>
      <c r="D83" s="147"/>
      <c r="E83" s="139"/>
      <c r="F83" s="127"/>
      <c r="G83" s="127"/>
      <c r="H83" s="127"/>
      <c r="I83" s="139"/>
      <c r="J83" s="127"/>
      <c r="K83" s="127"/>
      <c r="L83" s="127"/>
      <c r="M83" s="139"/>
      <c r="N83" s="127"/>
      <c r="O83" s="127"/>
      <c r="P83" s="127"/>
      <c r="Q83" s="139"/>
      <c r="R83" s="127"/>
      <c r="S83" s="127"/>
      <c r="T83" s="127"/>
      <c r="U83" s="139"/>
      <c r="V83" s="127"/>
      <c r="W83" s="127"/>
      <c r="X83" s="127"/>
      <c r="Y83" s="139"/>
      <c r="Z83" s="127"/>
      <c r="AA83" s="127"/>
      <c r="AB83" s="127"/>
      <c r="AC83" s="139"/>
      <c r="AD83" s="127"/>
      <c r="AE83" s="127"/>
      <c r="AF83" s="127"/>
      <c r="AG83" s="139"/>
      <c r="AH83" s="127"/>
      <c r="AI83" s="127"/>
      <c r="AJ83" s="127"/>
      <c r="AK83" s="139"/>
      <c r="AL83" s="127"/>
      <c r="AM83" s="127"/>
      <c r="AN83" s="127"/>
      <c r="AO83" s="139"/>
      <c r="AP83" s="127"/>
      <c r="AQ83" s="127"/>
      <c r="AR83" s="127"/>
      <c r="AS83" s="139"/>
      <c r="AT83" s="127"/>
      <c r="AU83" s="127"/>
      <c r="AV83" s="127"/>
      <c r="AW83" s="139"/>
      <c r="AX83" s="127"/>
      <c r="AY83" s="127"/>
      <c r="AZ83" s="127"/>
      <c r="BA83" s="139"/>
      <c r="BB83" s="127"/>
      <c r="BC83" s="127"/>
      <c r="BD83" s="127"/>
      <c r="BE83" s="139"/>
      <c r="BF83" s="127"/>
      <c r="BG83" s="127"/>
      <c r="BH83" s="127"/>
      <c r="BI83" s="139"/>
      <c r="BJ83" s="127"/>
      <c r="BK83" s="127"/>
      <c r="BL83" s="127"/>
      <c r="BM83" s="139"/>
      <c r="BN83" s="127"/>
      <c r="BO83" s="127"/>
      <c r="BP83" s="127"/>
      <c r="BQ83" s="139"/>
      <c r="BR83" s="127"/>
      <c r="BS83" s="127"/>
      <c r="BT83" s="127"/>
      <c r="BU83" s="139"/>
      <c r="BV83" s="127"/>
      <c r="BW83" s="127"/>
      <c r="BX83" s="127"/>
      <c r="BY83" s="139"/>
      <c r="BZ83" s="127"/>
      <c r="CA83" s="127"/>
      <c r="CB83" s="127"/>
      <c r="CC83" s="139"/>
      <c r="CD83" s="127"/>
      <c r="CE83" s="127"/>
      <c r="CF83" s="127"/>
      <c r="CG83" s="139"/>
      <c r="CH83" s="127"/>
      <c r="CI83" s="127"/>
      <c r="CJ83" s="127"/>
      <c r="CK83" s="139"/>
      <c r="CL83" s="127"/>
      <c r="CM83" s="127"/>
      <c r="CN83" s="127"/>
      <c r="CO83" s="139"/>
      <c r="CP83" s="127"/>
      <c r="CQ83" s="127"/>
      <c r="CR83" s="127"/>
      <c r="CS83" s="139"/>
      <c r="CT83" s="127"/>
      <c r="CU83" s="127"/>
      <c r="CV83" s="127"/>
      <c r="CW83" s="139"/>
      <c r="CX83" s="127"/>
      <c r="CY83" s="127"/>
      <c r="CZ83" s="127"/>
      <c r="DA83" s="139"/>
      <c r="DB83" s="127"/>
      <c r="DC83" s="127"/>
      <c r="DD83" s="127"/>
      <c r="DE83" s="139"/>
      <c r="DF83" s="127"/>
      <c r="DG83" s="127"/>
      <c r="DH83" s="127"/>
      <c r="DI83" s="139"/>
      <c r="DJ83" s="127"/>
      <c r="DK83" s="127"/>
      <c r="DL83" s="127"/>
      <c r="DM83" s="139"/>
      <c r="DN83" s="127"/>
      <c r="DO83" s="127"/>
      <c r="DP83" s="127"/>
      <c r="DQ83" s="139"/>
      <c r="DR83" s="127"/>
      <c r="DS83" s="127"/>
      <c r="DT83" s="127"/>
      <c r="DU83" s="139"/>
      <c r="DV83" s="127"/>
      <c r="DW83" s="127"/>
      <c r="DX83" s="127"/>
      <c r="DY83" s="139"/>
      <c r="DZ83" s="127"/>
      <c r="EA83" s="127"/>
      <c r="EB83" s="127"/>
      <c r="EC83" s="139"/>
      <c r="ED83" s="127"/>
      <c r="EE83" s="127"/>
      <c r="EF83" s="127"/>
      <c r="EG83" s="139"/>
      <c r="EH83" s="127"/>
      <c r="EI83" s="127"/>
      <c r="EJ83" s="127"/>
      <c r="EK83" s="139"/>
      <c r="EL83" s="127"/>
      <c r="EM83" s="127"/>
      <c r="EN83" s="127"/>
      <c r="EO83" s="139"/>
      <c r="EP83" s="127"/>
      <c r="EQ83" s="127"/>
      <c r="ER83" s="127"/>
      <c r="ES83" s="139"/>
      <c r="ET83" s="127"/>
      <c r="EU83" s="127"/>
      <c r="EV83" s="127"/>
      <c r="EW83" s="139"/>
      <c r="EX83" s="127"/>
      <c r="EY83" s="127"/>
      <c r="EZ83" s="127"/>
      <c r="FA83" s="139"/>
      <c r="FB83" s="127"/>
      <c r="FC83" s="127"/>
      <c r="FD83" s="127"/>
      <c r="FE83" s="139"/>
      <c r="FF83" s="127"/>
      <c r="FG83" s="127"/>
      <c r="FH83" s="127"/>
      <c r="FI83" s="139"/>
      <c r="FJ83" s="127"/>
      <c r="FK83" s="127"/>
      <c r="FL83" s="127"/>
      <c r="FM83" s="139"/>
      <c r="FN83" s="127"/>
      <c r="FO83" s="127"/>
      <c r="FP83" s="127"/>
      <c r="FQ83" s="139"/>
      <c r="FR83" s="127"/>
      <c r="FS83" s="127"/>
      <c r="FT83" s="127"/>
      <c r="FU83" s="139"/>
      <c r="FV83" s="127"/>
      <c r="FW83" s="127"/>
      <c r="FX83" s="127"/>
      <c r="FY83" s="139"/>
      <c r="FZ83" s="127"/>
      <c r="GA83" s="127"/>
      <c r="GB83" s="127"/>
      <c r="GC83" s="139"/>
      <c r="GD83" s="127"/>
      <c r="GE83" s="127"/>
      <c r="GF83" s="127"/>
      <c r="GG83" s="139"/>
      <c r="GH83" s="127"/>
      <c r="GI83" s="127"/>
      <c r="GJ83" s="127"/>
      <c r="GK83" s="139"/>
      <c r="GL83" s="127"/>
      <c r="GM83" s="127"/>
      <c r="GN83" s="127"/>
      <c r="GO83" s="139"/>
      <c r="GP83" s="127"/>
      <c r="GQ83" s="127"/>
      <c r="GR83" s="127"/>
      <c r="GS83" s="139"/>
      <c r="GT83" s="127"/>
      <c r="GU83" s="127"/>
      <c r="GV83" s="127"/>
      <c r="GW83" s="139"/>
      <c r="GX83" s="127"/>
      <c r="GY83" s="127"/>
      <c r="GZ83" s="127"/>
      <c r="HA83" s="139"/>
      <c r="HB83" s="127"/>
      <c r="HC83" s="127"/>
      <c r="HD83" s="127"/>
      <c r="HE83" s="139"/>
      <c r="HF83" s="127"/>
      <c r="HG83" s="127"/>
      <c r="HH83" s="127"/>
      <c r="HI83" s="139"/>
      <c r="HJ83" s="127"/>
      <c r="HK83" s="127"/>
      <c r="HL83" s="127"/>
      <c r="HM83" s="139"/>
      <c r="HN83" s="127"/>
      <c r="HO83" s="127"/>
      <c r="HP83" s="127"/>
      <c r="HQ83" s="139"/>
      <c r="HR83" s="127"/>
      <c r="HS83" s="127"/>
      <c r="HT83" s="127"/>
      <c r="HU83" s="139"/>
      <c r="HV83" s="127"/>
      <c r="HW83" s="127"/>
      <c r="HX83" s="127"/>
      <c r="HY83" s="139"/>
      <c r="HZ83" s="127"/>
      <c r="IA83" s="127"/>
      <c r="IB83" s="127"/>
      <c r="IC83" s="139"/>
      <c r="ID83" s="127"/>
      <c r="IE83" s="127"/>
      <c r="IF83" s="127"/>
      <c r="IG83" s="139"/>
      <c r="IH83" s="127"/>
      <c r="II83" s="127"/>
      <c r="IJ83" s="127"/>
      <c r="IK83" s="139"/>
      <c r="IL83" s="127"/>
      <c r="IM83" s="127"/>
      <c r="IN83" s="127"/>
      <c r="IO83" s="139"/>
      <c r="IP83" s="127"/>
      <c r="IQ83" s="127"/>
      <c r="IR83" s="127"/>
      <c r="IS83" s="139"/>
      <c r="IT83" s="127"/>
      <c r="IU83" s="127"/>
      <c r="IV83" s="127"/>
      <c r="IW83" s="139"/>
      <c r="IX83" s="127"/>
      <c r="IY83" s="127"/>
      <c r="IZ83" s="127"/>
      <c r="JA83" s="139"/>
      <c r="JB83" s="127"/>
      <c r="JC83" s="127"/>
      <c r="JD83" s="127"/>
      <c r="JE83" s="139"/>
      <c r="JF83" s="127"/>
      <c r="JG83" s="127"/>
      <c r="JH83" s="127"/>
      <c r="JI83" s="139"/>
      <c r="JJ83" s="127"/>
      <c r="JK83" s="127"/>
      <c r="JL83" s="127"/>
      <c r="JM83" s="139"/>
      <c r="JN83" s="127"/>
      <c r="JO83" s="127"/>
      <c r="JP83" s="127"/>
      <c r="JQ83" s="139"/>
      <c r="JR83" s="127"/>
      <c r="JS83" s="127"/>
      <c r="JT83" s="127"/>
      <c r="JU83" s="139"/>
      <c r="JV83" s="127"/>
      <c r="JW83" s="127"/>
      <c r="JX83" s="127"/>
      <c r="JY83" s="139"/>
      <c r="JZ83" s="127"/>
      <c r="KA83" s="127"/>
      <c r="KB83" s="127"/>
      <c r="KC83" s="139"/>
      <c r="KD83" s="127"/>
      <c r="KE83" s="127"/>
      <c r="KF83" s="127"/>
      <c r="KG83" s="139"/>
      <c r="KH83" s="127"/>
      <c r="KI83" s="127"/>
      <c r="KJ83" s="127"/>
      <c r="KK83" s="139"/>
      <c r="KL83" s="127"/>
      <c r="KM83" s="127"/>
      <c r="KN83" s="127"/>
      <c r="KO83" s="139"/>
      <c r="KP83" s="127"/>
      <c r="KQ83" s="127"/>
      <c r="KR83" s="127"/>
      <c r="KS83" s="139"/>
      <c r="KT83" s="127"/>
      <c r="KU83" s="127"/>
      <c r="KV83" s="127"/>
      <c r="KW83" s="139"/>
      <c r="KX83" s="127"/>
      <c r="KY83" s="127"/>
      <c r="KZ83" s="127"/>
      <c r="LA83" s="139"/>
      <c r="LB83" s="127"/>
      <c r="LC83" s="127"/>
      <c r="LD83" s="127"/>
      <c r="LE83" s="139"/>
      <c r="LF83" s="127"/>
      <c r="LG83" s="127"/>
      <c r="LH83" s="127"/>
      <c r="LI83" s="139"/>
      <c r="LJ83" s="127"/>
      <c r="LK83" s="127"/>
      <c r="LL83" s="127"/>
      <c r="LM83" s="139"/>
      <c r="LN83" s="127"/>
      <c r="LO83" s="127"/>
      <c r="LP83" s="127"/>
      <c r="LQ83" s="139"/>
      <c r="LR83" s="127"/>
      <c r="LS83" s="127"/>
      <c r="LT83" s="127"/>
      <c r="LU83" s="139"/>
      <c r="LV83" s="127"/>
      <c r="LW83" s="127"/>
      <c r="LX83" s="127"/>
      <c r="LY83" s="139"/>
      <c r="LZ83" s="127"/>
      <c r="MA83" s="127"/>
      <c r="MB83" s="127"/>
      <c r="MC83" s="139"/>
      <c r="MD83" s="127"/>
      <c r="ME83" s="127"/>
      <c r="MF83" s="127"/>
      <c r="MG83" s="139"/>
      <c r="MH83" s="127"/>
      <c r="MI83" s="127"/>
      <c r="MJ83" s="127"/>
      <c r="MK83" s="139"/>
      <c r="ML83" s="127"/>
      <c r="MM83" s="127"/>
      <c r="MN83" s="127"/>
      <c r="MO83" s="139"/>
      <c r="MP83" s="127"/>
      <c r="MQ83" s="127"/>
      <c r="MR83" s="127"/>
      <c r="MS83" s="139"/>
      <c r="MT83" s="127"/>
      <c r="MU83" s="127"/>
      <c r="MV83" s="127"/>
      <c r="MW83" s="139"/>
      <c r="MX83" s="127"/>
      <c r="MY83" s="127"/>
      <c r="MZ83" s="127"/>
      <c r="NA83" s="139"/>
      <c r="NB83" s="127"/>
      <c r="NC83" s="127"/>
      <c r="ND83" s="127"/>
      <c r="NE83" s="139"/>
      <c r="NF83" s="127"/>
      <c r="NG83" s="127"/>
      <c r="NH83" s="127"/>
      <c r="NI83" s="139"/>
      <c r="NJ83" s="127"/>
      <c r="NK83" s="127"/>
      <c r="NL83" s="127"/>
      <c r="NM83" s="139"/>
      <c r="NN83" s="127"/>
      <c r="NO83" s="127"/>
      <c r="NP83" s="127"/>
      <c r="NQ83" s="139"/>
      <c r="NR83" s="127"/>
      <c r="NS83" s="127"/>
      <c r="NT83" s="127"/>
      <c r="NU83" s="139"/>
      <c r="NV83" s="127"/>
      <c r="NW83" s="127"/>
      <c r="NX83" s="127"/>
      <c r="NY83" s="139"/>
      <c r="NZ83" s="127"/>
      <c r="OA83" s="127"/>
      <c r="OB83" s="127"/>
      <c r="OC83" s="139"/>
      <c r="OD83" s="127"/>
      <c r="OE83" s="127"/>
      <c r="OF83" s="127"/>
      <c r="OG83" s="139"/>
      <c r="OH83" s="127"/>
      <c r="OI83" s="127"/>
      <c r="OJ83" s="127"/>
      <c r="OK83" s="139"/>
      <c r="OL83" s="127"/>
      <c r="OM83" s="127"/>
      <c r="ON83" s="127"/>
      <c r="OO83" s="139"/>
      <c r="OP83" s="127"/>
      <c r="OQ83" s="127"/>
      <c r="OR83" s="127"/>
      <c r="OS83" s="139"/>
      <c r="OT83" s="127"/>
      <c r="OU83" s="127"/>
      <c r="OV83" s="127"/>
      <c r="OW83" s="139"/>
      <c r="OX83" s="127"/>
      <c r="OY83" s="127"/>
      <c r="OZ83" s="127"/>
      <c r="PA83" s="139"/>
      <c r="PB83" s="127"/>
      <c r="PC83" s="127"/>
      <c r="PD83" s="127"/>
      <c r="PE83" s="139"/>
      <c r="PF83" s="127"/>
      <c r="PG83" s="127"/>
      <c r="PH83" s="127"/>
      <c r="PI83" s="139"/>
      <c r="PJ83" s="127"/>
      <c r="PK83" s="127"/>
      <c r="PL83" s="127"/>
      <c r="PM83" s="139"/>
      <c r="PN83" s="127"/>
      <c r="PO83" s="127"/>
      <c r="PP83" s="127"/>
      <c r="PQ83" s="139"/>
      <c r="PR83" s="127"/>
      <c r="PS83" s="127"/>
      <c r="PT83" s="127"/>
      <c r="PU83" s="139"/>
      <c r="PV83" s="127"/>
      <c r="PW83" s="127"/>
      <c r="PX83" s="127"/>
      <c r="PY83" s="139"/>
      <c r="PZ83" s="127"/>
      <c r="QA83" s="127"/>
      <c r="QB83" s="127"/>
      <c r="QC83" s="139"/>
      <c r="QD83" s="127"/>
      <c r="QE83" s="127"/>
      <c r="QF83" s="127"/>
      <c r="QG83" s="139"/>
      <c r="QH83" s="127"/>
      <c r="QI83" s="127"/>
      <c r="QJ83" s="127"/>
      <c r="QK83" s="139"/>
      <c r="QL83" s="127"/>
      <c r="QM83" s="127"/>
      <c r="QN83" s="127"/>
      <c r="QO83" s="139"/>
      <c r="QP83" s="127"/>
      <c r="QQ83" s="127"/>
      <c r="QR83" s="127"/>
      <c r="QS83" s="139"/>
      <c r="QT83" s="127"/>
      <c r="QU83" s="127"/>
      <c r="QV83" s="127"/>
      <c r="QW83" s="139"/>
      <c r="QX83" s="127"/>
      <c r="QY83" s="127"/>
      <c r="QZ83" s="127"/>
      <c r="RA83" s="139"/>
      <c r="RB83" s="127"/>
      <c r="RC83" s="127"/>
      <c r="RD83" s="127"/>
      <c r="RE83" s="139"/>
      <c r="RF83" s="127"/>
      <c r="RG83" s="127"/>
      <c r="RH83" s="127"/>
      <c r="RI83" s="139"/>
      <c r="RJ83" s="127"/>
      <c r="RK83" s="127"/>
      <c r="RL83" s="127"/>
      <c r="RM83" s="139"/>
      <c r="RN83" s="127"/>
      <c r="RO83" s="127"/>
      <c r="RP83" s="127"/>
      <c r="RQ83" s="139"/>
      <c r="RR83" s="127"/>
      <c r="RS83" s="127"/>
      <c r="RT83" s="127"/>
      <c r="RU83" s="139"/>
      <c r="RV83" s="127"/>
      <c r="RW83" s="127"/>
      <c r="RX83" s="127"/>
      <c r="RY83" s="139"/>
      <c r="RZ83" s="127"/>
      <c r="SA83" s="127"/>
      <c r="SB83" s="127"/>
      <c r="SC83" s="139"/>
      <c r="SD83" s="127"/>
      <c r="SE83" s="127"/>
      <c r="SF83" s="127"/>
      <c r="SG83" s="139"/>
      <c r="SH83" s="127"/>
      <c r="SI83" s="127"/>
      <c r="SJ83" s="127"/>
      <c r="SK83" s="139"/>
      <c r="SL83" s="127"/>
      <c r="SM83" s="127"/>
      <c r="SN83" s="127"/>
      <c r="SO83" s="139"/>
      <c r="SP83" s="127"/>
      <c r="SQ83" s="127"/>
      <c r="SR83" s="127"/>
      <c r="SS83" s="139"/>
      <c r="ST83" s="127"/>
      <c r="SU83" s="127"/>
      <c r="SV83" s="127"/>
      <c r="SW83" s="139"/>
      <c r="SX83" s="127"/>
      <c r="SY83" s="127"/>
      <c r="SZ83" s="127"/>
      <c r="TA83" s="139"/>
      <c r="TB83" s="127"/>
      <c r="TC83" s="127"/>
      <c r="TD83" s="127"/>
      <c r="TE83" s="139"/>
      <c r="TF83" s="127"/>
      <c r="TG83" s="127"/>
      <c r="TH83" s="127"/>
      <c r="TI83" s="139"/>
      <c r="TJ83" s="127"/>
      <c r="TK83" s="127"/>
      <c r="TL83" s="127"/>
      <c r="TM83" s="139"/>
      <c r="TN83" s="127"/>
      <c r="TO83" s="127"/>
      <c r="TP83" s="127"/>
      <c r="TQ83" s="139"/>
      <c r="TR83" s="127"/>
      <c r="TS83" s="127"/>
      <c r="TT83" s="127"/>
      <c r="TU83" s="139"/>
      <c r="TV83" s="127"/>
      <c r="TW83" s="127"/>
      <c r="TX83" s="127"/>
      <c r="TY83" s="139"/>
      <c r="TZ83" s="127"/>
      <c r="UA83" s="127"/>
      <c r="UB83" s="127"/>
      <c r="UC83" s="139"/>
      <c r="UD83" s="127"/>
      <c r="UE83" s="127"/>
      <c r="UF83" s="127"/>
      <c r="UG83" s="139"/>
      <c r="UH83" s="127"/>
      <c r="UI83" s="127"/>
      <c r="UJ83" s="127"/>
      <c r="UK83" s="139"/>
      <c r="UL83" s="127"/>
      <c r="UM83" s="127"/>
      <c r="UN83" s="127"/>
      <c r="UO83" s="139"/>
      <c r="UP83" s="127"/>
      <c r="UQ83" s="127"/>
      <c r="UR83" s="127"/>
      <c r="US83" s="139"/>
      <c r="UT83" s="127"/>
      <c r="UU83" s="127"/>
      <c r="UV83" s="127"/>
      <c r="UW83" s="139"/>
      <c r="UX83" s="127"/>
      <c r="UY83" s="127"/>
      <c r="UZ83" s="127"/>
      <c r="VA83" s="139"/>
      <c r="VB83" s="127"/>
      <c r="VC83" s="127"/>
      <c r="VD83" s="127"/>
      <c r="VE83" s="139"/>
      <c r="VF83" s="127"/>
      <c r="VG83" s="127"/>
      <c r="VH83" s="127"/>
      <c r="VI83" s="139"/>
      <c r="VJ83" s="127"/>
      <c r="VK83" s="127"/>
      <c r="VL83" s="127"/>
      <c r="VM83" s="139"/>
      <c r="VN83" s="127"/>
      <c r="VO83" s="127"/>
      <c r="VP83" s="127"/>
      <c r="VQ83" s="139"/>
      <c r="VR83" s="127"/>
      <c r="VS83" s="127"/>
      <c r="VT83" s="127"/>
      <c r="VU83" s="139"/>
      <c r="VV83" s="127"/>
      <c r="VW83" s="127"/>
      <c r="VX83" s="127"/>
      <c r="VY83" s="139"/>
      <c r="VZ83" s="127"/>
      <c r="WA83" s="127"/>
      <c r="WB83" s="127"/>
      <c r="WC83" s="139"/>
      <c r="WD83" s="127"/>
      <c r="WE83" s="127"/>
      <c r="WF83" s="127"/>
      <c r="WG83" s="139"/>
      <c r="WH83" s="127"/>
      <c r="WI83" s="127"/>
      <c r="WJ83" s="127"/>
      <c r="WK83" s="139"/>
      <c r="WL83" s="127"/>
      <c r="WM83" s="127"/>
      <c r="WN83" s="127"/>
      <c r="WO83" s="139"/>
      <c r="WP83" s="127"/>
      <c r="WQ83" s="127"/>
      <c r="WR83" s="127"/>
      <c r="WS83" s="139"/>
      <c r="WT83" s="127"/>
      <c r="WU83" s="127"/>
      <c r="WV83" s="127"/>
      <c r="WW83" s="139"/>
      <c r="WX83" s="127"/>
      <c r="WY83" s="127"/>
      <c r="WZ83" s="127"/>
      <c r="XA83" s="139"/>
      <c r="XB83" s="127"/>
      <c r="XC83" s="127"/>
      <c r="XD83" s="127"/>
      <c r="XE83" s="139"/>
      <c r="XF83" s="127"/>
      <c r="XG83" s="127"/>
      <c r="XH83" s="127"/>
      <c r="XI83" s="139"/>
      <c r="XJ83" s="127"/>
      <c r="XK83" s="127"/>
      <c r="XL83" s="127"/>
      <c r="XM83" s="139"/>
      <c r="XN83" s="127"/>
      <c r="XO83" s="127"/>
      <c r="XP83" s="127"/>
      <c r="XQ83" s="139"/>
      <c r="XR83" s="127"/>
      <c r="XS83" s="127"/>
      <c r="XT83" s="127"/>
      <c r="XU83" s="139"/>
      <c r="XV83" s="127"/>
      <c r="XW83" s="127"/>
      <c r="XX83" s="127"/>
      <c r="XY83" s="139"/>
      <c r="XZ83" s="127"/>
      <c r="YA83" s="127"/>
      <c r="YB83" s="127"/>
      <c r="YC83" s="139"/>
      <c r="YD83" s="127"/>
      <c r="YE83" s="127"/>
      <c r="YF83" s="127"/>
      <c r="YG83" s="139"/>
      <c r="YH83" s="127"/>
      <c r="YI83" s="127"/>
      <c r="YJ83" s="127"/>
      <c r="YK83" s="139"/>
      <c r="YL83" s="127"/>
      <c r="YM83" s="127"/>
      <c r="YN83" s="127"/>
      <c r="YO83" s="139"/>
      <c r="YP83" s="127"/>
      <c r="YQ83" s="127"/>
      <c r="YR83" s="127"/>
      <c r="YS83" s="139"/>
      <c r="YT83" s="127"/>
      <c r="YU83" s="127"/>
      <c r="YV83" s="127"/>
      <c r="YW83" s="139"/>
      <c r="YX83" s="127"/>
      <c r="YY83" s="127"/>
      <c r="YZ83" s="127"/>
      <c r="ZA83" s="139"/>
      <c r="ZB83" s="127"/>
      <c r="ZC83" s="127"/>
      <c r="ZD83" s="127"/>
      <c r="ZE83" s="139"/>
      <c r="ZF83" s="127"/>
      <c r="ZG83" s="127"/>
      <c r="ZH83" s="127"/>
      <c r="ZI83" s="139"/>
      <c r="ZJ83" s="127"/>
      <c r="ZK83" s="127"/>
      <c r="ZL83" s="127"/>
      <c r="ZM83" s="139"/>
      <c r="ZN83" s="127"/>
      <c r="ZO83" s="127"/>
      <c r="ZP83" s="127"/>
      <c r="ZQ83" s="139"/>
      <c r="ZR83" s="127"/>
      <c r="ZS83" s="127"/>
      <c r="ZT83" s="127"/>
      <c r="ZU83" s="139"/>
      <c r="ZV83" s="127"/>
      <c r="ZW83" s="127"/>
      <c r="ZX83" s="127"/>
      <c r="ZY83" s="139"/>
      <c r="ZZ83" s="127"/>
      <c r="AAA83" s="127"/>
      <c r="AAB83" s="127"/>
      <c r="AAC83" s="139"/>
      <c r="AAD83" s="127"/>
      <c r="AAE83" s="127"/>
      <c r="AAF83" s="127"/>
      <c r="AAG83" s="139"/>
      <c r="AAH83" s="127"/>
      <c r="AAI83" s="127"/>
      <c r="AAJ83" s="127"/>
      <c r="AAK83" s="139"/>
      <c r="AAL83" s="127"/>
      <c r="AAM83" s="127"/>
      <c r="AAN83" s="127"/>
      <c r="AAO83" s="139"/>
      <c r="AAP83" s="127"/>
      <c r="AAQ83" s="127"/>
      <c r="AAR83" s="127"/>
      <c r="AAS83" s="139"/>
      <c r="AAT83" s="127"/>
      <c r="AAU83" s="127"/>
      <c r="AAV83" s="127"/>
      <c r="AAW83" s="139"/>
      <c r="AAX83" s="127"/>
      <c r="AAY83" s="127"/>
      <c r="AAZ83" s="127"/>
      <c r="ABA83" s="139"/>
      <c r="ABB83" s="127"/>
      <c r="ABC83" s="127"/>
      <c r="ABD83" s="127"/>
      <c r="ABE83" s="139"/>
      <c r="ABF83" s="127"/>
      <c r="ABG83" s="127"/>
      <c r="ABH83" s="127"/>
      <c r="ABI83" s="139"/>
      <c r="ABJ83" s="127"/>
      <c r="ABK83" s="127"/>
      <c r="ABL83" s="127"/>
      <c r="ABM83" s="139"/>
      <c r="ABN83" s="127"/>
      <c r="ABO83" s="127"/>
      <c r="ABP83" s="127"/>
      <c r="ABQ83" s="139"/>
      <c r="ABR83" s="127"/>
      <c r="ABS83" s="127"/>
      <c r="ABT83" s="127"/>
      <c r="ABU83" s="139"/>
      <c r="ABV83" s="127"/>
      <c r="ABW83" s="127"/>
      <c r="ABX83" s="127"/>
      <c r="ABY83" s="139"/>
      <c r="ABZ83" s="127"/>
      <c r="ACA83" s="127"/>
      <c r="ACB83" s="127"/>
      <c r="ACC83" s="139"/>
      <c r="ACD83" s="127"/>
      <c r="ACE83" s="127"/>
      <c r="ACF83" s="127"/>
      <c r="ACG83" s="139"/>
      <c r="ACH83" s="127"/>
      <c r="ACI83" s="127"/>
      <c r="ACJ83" s="127"/>
      <c r="ACK83" s="139"/>
      <c r="ACL83" s="127"/>
      <c r="ACM83" s="127"/>
      <c r="ACN83" s="127"/>
      <c r="ACO83" s="139"/>
      <c r="ACP83" s="127"/>
      <c r="ACQ83" s="127"/>
      <c r="ACR83" s="127"/>
      <c r="ACS83" s="139"/>
      <c r="ACT83" s="127"/>
      <c r="ACU83" s="127"/>
      <c r="ACV83" s="127"/>
      <c r="ACW83" s="139"/>
      <c r="ACX83" s="127"/>
      <c r="ACY83" s="127"/>
      <c r="ACZ83" s="127"/>
      <c r="ADA83" s="139"/>
      <c r="ADB83" s="127"/>
      <c r="ADC83" s="127"/>
      <c r="ADD83" s="127"/>
      <c r="ADE83" s="139"/>
      <c r="ADF83" s="127"/>
      <c r="ADG83" s="127"/>
      <c r="ADH83" s="127"/>
      <c r="ADI83" s="139"/>
      <c r="ADJ83" s="127"/>
      <c r="ADK83" s="127"/>
      <c r="ADL83" s="127"/>
      <c r="ADM83" s="139"/>
      <c r="ADN83" s="127"/>
      <c r="ADO83" s="127"/>
      <c r="ADP83" s="127"/>
      <c r="ADQ83" s="139"/>
      <c r="ADR83" s="127"/>
      <c r="ADS83" s="127"/>
      <c r="ADT83" s="127"/>
      <c r="ADU83" s="139"/>
      <c r="ADV83" s="127"/>
      <c r="ADW83" s="127"/>
      <c r="ADX83" s="127"/>
      <c r="ADY83" s="139"/>
      <c r="ADZ83" s="127"/>
      <c r="AEA83" s="127"/>
      <c r="AEB83" s="127"/>
      <c r="AEC83" s="139"/>
      <c r="AED83" s="127"/>
      <c r="AEE83" s="127"/>
      <c r="AEF83" s="127"/>
      <c r="AEG83" s="139"/>
      <c r="AEH83" s="127"/>
      <c r="AEI83" s="127"/>
      <c r="AEJ83" s="127"/>
      <c r="AEK83" s="139"/>
      <c r="AEL83" s="127"/>
      <c r="AEM83" s="127"/>
      <c r="AEN83" s="127"/>
      <c r="AEO83" s="139"/>
      <c r="AEP83" s="127"/>
      <c r="AEQ83" s="127"/>
      <c r="AER83" s="127"/>
      <c r="AES83" s="139"/>
      <c r="AET83" s="127"/>
      <c r="AEU83" s="127"/>
      <c r="AEV83" s="127"/>
      <c r="AEW83" s="139"/>
      <c r="AEX83" s="127"/>
      <c r="AEY83" s="127"/>
      <c r="AEZ83" s="127"/>
      <c r="AFA83" s="139"/>
      <c r="AFB83" s="127"/>
      <c r="AFC83" s="127"/>
      <c r="AFD83" s="127"/>
      <c r="AFE83" s="139"/>
      <c r="AFF83" s="127"/>
      <c r="AFG83" s="127"/>
      <c r="AFH83" s="127"/>
      <c r="AFI83" s="139"/>
      <c r="AFJ83" s="127"/>
      <c r="AFK83" s="127"/>
      <c r="AFL83" s="127"/>
      <c r="AFM83" s="139"/>
      <c r="AFN83" s="127"/>
      <c r="AFO83" s="127"/>
      <c r="AFP83" s="127"/>
      <c r="AFQ83" s="139"/>
      <c r="AFR83" s="127"/>
      <c r="AFS83" s="127"/>
      <c r="AFT83" s="127"/>
      <c r="AFU83" s="139"/>
      <c r="AFV83" s="127"/>
      <c r="AFW83" s="127"/>
      <c r="AFX83" s="127"/>
      <c r="AFY83" s="139"/>
      <c r="AFZ83" s="127"/>
      <c r="AGA83" s="127"/>
      <c r="AGB83" s="127"/>
      <c r="AGC83" s="139"/>
      <c r="AGD83" s="127"/>
      <c r="AGE83" s="127"/>
      <c r="AGF83" s="127"/>
      <c r="AGG83" s="139"/>
      <c r="AGH83" s="127"/>
      <c r="AGI83" s="127"/>
      <c r="AGJ83" s="127"/>
      <c r="AGK83" s="139"/>
      <c r="AGL83" s="127"/>
      <c r="AGM83" s="127"/>
      <c r="AGN83" s="127"/>
      <c r="AGO83" s="139"/>
      <c r="AGP83" s="127"/>
      <c r="AGQ83" s="127"/>
      <c r="AGR83" s="127"/>
      <c r="AGS83" s="139"/>
      <c r="AGT83" s="127"/>
      <c r="AGU83" s="127"/>
      <c r="AGV83" s="127"/>
      <c r="AGW83" s="139"/>
      <c r="AGX83" s="127"/>
      <c r="AGY83" s="127"/>
      <c r="AGZ83" s="127"/>
      <c r="AHA83" s="139"/>
      <c r="AHB83" s="127"/>
      <c r="AHC83" s="127"/>
      <c r="AHD83" s="127"/>
      <c r="AHE83" s="139"/>
      <c r="AHF83" s="127"/>
      <c r="AHG83" s="127"/>
      <c r="AHH83" s="127"/>
      <c r="AHI83" s="139"/>
      <c r="AHJ83" s="127"/>
      <c r="AHK83" s="127"/>
      <c r="AHL83" s="127"/>
      <c r="AHM83" s="139"/>
      <c r="AHN83" s="127"/>
      <c r="AHO83" s="127"/>
      <c r="AHP83" s="127"/>
      <c r="AHQ83" s="139"/>
      <c r="AHR83" s="127"/>
      <c r="AHS83" s="127"/>
      <c r="AHT83" s="127"/>
      <c r="AHU83" s="139"/>
      <c r="AHV83" s="127"/>
      <c r="AHW83" s="127"/>
      <c r="AHX83" s="127"/>
      <c r="AHY83" s="139"/>
      <c r="AHZ83" s="127"/>
      <c r="AIA83" s="127"/>
      <c r="AIB83" s="127"/>
      <c r="AIC83" s="139"/>
      <c r="AID83" s="127"/>
      <c r="AIE83" s="127"/>
      <c r="AIF83" s="127"/>
      <c r="AIG83" s="139"/>
      <c r="AIH83" s="127"/>
      <c r="AII83" s="127"/>
      <c r="AIJ83" s="127"/>
      <c r="AIK83" s="139"/>
      <c r="AIL83" s="127"/>
      <c r="AIM83" s="127"/>
      <c r="AIN83" s="127"/>
      <c r="AIO83" s="139"/>
      <c r="AIP83" s="127"/>
      <c r="AIQ83" s="127"/>
      <c r="AIR83" s="127"/>
      <c r="AIS83" s="139"/>
      <c r="AIT83" s="127"/>
      <c r="AIU83" s="127"/>
      <c r="AIV83" s="127"/>
      <c r="AIW83" s="139"/>
      <c r="AIX83" s="127"/>
      <c r="AIY83" s="127"/>
      <c r="AIZ83" s="127"/>
      <c r="AJA83" s="139"/>
      <c r="AJB83" s="127"/>
      <c r="AJC83" s="127"/>
      <c r="AJD83" s="127"/>
      <c r="AJE83" s="139"/>
      <c r="AJF83" s="127"/>
      <c r="AJG83" s="127"/>
      <c r="AJH83" s="127"/>
      <c r="AJI83" s="139"/>
      <c r="AJJ83" s="127"/>
      <c r="AJK83" s="127"/>
      <c r="AJL83" s="127"/>
      <c r="AJM83" s="139"/>
      <c r="AJN83" s="127"/>
      <c r="AJO83" s="127"/>
      <c r="AJP83" s="127"/>
      <c r="AJQ83" s="139"/>
      <c r="AJR83" s="127"/>
      <c r="AJS83" s="127"/>
      <c r="AJT83" s="127"/>
      <c r="AJU83" s="139"/>
      <c r="AJV83" s="127"/>
      <c r="AJW83" s="127"/>
      <c r="AJX83" s="127"/>
      <c r="AJY83" s="139"/>
      <c r="AJZ83" s="127"/>
      <c r="AKA83" s="127"/>
      <c r="AKB83" s="127"/>
      <c r="AKC83" s="139"/>
      <c r="AKD83" s="127"/>
      <c r="AKE83" s="127"/>
      <c r="AKF83" s="127"/>
      <c r="AKG83" s="139"/>
      <c r="AKH83" s="127"/>
      <c r="AKI83" s="127"/>
      <c r="AKJ83" s="127"/>
      <c r="AKK83" s="139"/>
      <c r="AKL83" s="127"/>
      <c r="AKM83" s="127"/>
      <c r="AKN83" s="127"/>
      <c r="AKO83" s="139"/>
      <c r="AKP83" s="127"/>
      <c r="AKQ83" s="127"/>
      <c r="AKR83" s="127"/>
      <c r="AKS83" s="139"/>
      <c r="AKT83" s="127"/>
      <c r="AKU83" s="127"/>
      <c r="AKV83" s="127"/>
      <c r="AKW83" s="139"/>
      <c r="AKX83" s="127"/>
      <c r="AKY83" s="127"/>
      <c r="AKZ83" s="127"/>
      <c r="ALA83" s="139"/>
      <c r="ALB83" s="127"/>
      <c r="ALC83" s="127"/>
      <c r="ALD83" s="127"/>
      <c r="ALE83" s="139"/>
      <c r="ALF83" s="127"/>
      <c r="ALG83" s="127"/>
      <c r="ALH83" s="127"/>
      <c r="ALI83" s="139"/>
      <c r="ALJ83" s="127"/>
      <c r="ALK83" s="127"/>
      <c r="ALL83" s="127"/>
      <c r="ALM83" s="139"/>
      <c r="ALN83" s="127"/>
      <c r="ALO83" s="127"/>
      <c r="ALP83" s="127"/>
      <c r="ALQ83" s="139"/>
      <c r="ALR83" s="127"/>
      <c r="ALS83" s="127"/>
      <c r="ALT83" s="127"/>
      <c r="ALU83" s="139"/>
      <c r="ALV83" s="127"/>
      <c r="ALW83" s="127"/>
      <c r="ALX83" s="127"/>
      <c r="ALY83" s="139"/>
      <c r="ALZ83" s="127"/>
      <c r="AMA83" s="127"/>
      <c r="AMB83" s="127"/>
      <c r="AMC83" s="139"/>
      <c r="AMD83" s="127"/>
      <c r="AME83" s="127"/>
      <c r="AMF83" s="127"/>
      <c r="AMG83" s="139"/>
      <c r="AMH83" s="127"/>
      <c r="AMI83" s="127"/>
      <c r="AMJ83" s="127"/>
      <c r="AMK83" s="139"/>
      <c r="AML83" s="127"/>
      <c r="AMM83" s="127"/>
      <c r="AMN83" s="127"/>
      <c r="AMO83" s="139"/>
      <c r="AMP83" s="127"/>
      <c r="AMQ83" s="127"/>
      <c r="AMR83" s="127"/>
      <c r="AMS83" s="139"/>
      <c r="AMT83" s="127"/>
      <c r="AMU83" s="127"/>
      <c r="AMV83" s="127"/>
      <c r="AMW83" s="139"/>
      <c r="AMX83" s="127"/>
      <c r="AMY83" s="127"/>
      <c r="AMZ83" s="127"/>
      <c r="ANA83" s="139"/>
      <c r="ANB83" s="127"/>
      <c r="ANC83" s="127"/>
      <c r="AND83" s="127"/>
      <c r="ANE83" s="139"/>
      <c r="ANF83" s="127"/>
      <c r="ANG83" s="127"/>
      <c r="ANH83" s="127"/>
      <c r="ANI83" s="139"/>
      <c r="ANJ83" s="127"/>
      <c r="ANK83" s="127"/>
      <c r="ANL83" s="127"/>
      <c r="ANM83" s="139"/>
      <c r="ANN83" s="127"/>
      <c r="ANO83" s="127"/>
      <c r="ANP83" s="127"/>
      <c r="ANQ83" s="139"/>
      <c r="ANR83" s="127"/>
      <c r="ANS83" s="127"/>
      <c r="ANT83" s="127"/>
      <c r="ANU83" s="139"/>
      <c r="ANV83" s="127"/>
      <c r="ANW83" s="127"/>
      <c r="ANX83" s="127"/>
      <c r="ANY83" s="139"/>
      <c r="ANZ83" s="127"/>
      <c r="AOA83" s="127"/>
      <c r="AOB83" s="127"/>
      <c r="AOC83" s="139"/>
      <c r="AOD83" s="127"/>
      <c r="AOE83" s="127"/>
      <c r="AOF83" s="127"/>
      <c r="AOG83" s="139"/>
      <c r="AOH83" s="127"/>
      <c r="AOI83" s="127"/>
      <c r="AOJ83" s="127"/>
      <c r="AOK83" s="139"/>
      <c r="AOL83" s="127"/>
      <c r="AOM83" s="127"/>
      <c r="AON83" s="127"/>
      <c r="AOO83" s="139"/>
      <c r="AOP83" s="127"/>
      <c r="AOQ83" s="127"/>
      <c r="AOR83" s="127"/>
      <c r="AOS83" s="139"/>
      <c r="AOT83" s="127"/>
      <c r="AOU83" s="127"/>
      <c r="AOV83" s="127"/>
      <c r="AOW83" s="139"/>
      <c r="AOX83" s="127"/>
      <c r="AOY83" s="127"/>
      <c r="AOZ83" s="127"/>
      <c r="APA83" s="139"/>
      <c r="APB83" s="127"/>
      <c r="APC83" s="127"/>
      <c r="APD83" s="127"/>
      <c r="APE83" s="139"/>
      <c r="APF83" s="127"/>
      <c r="APG83" s="127"/>
      <c r="APH83" s="127"/>
      <c r="API83" s="139"/>
      <c r="APJ83" s="127"/>
      <c r="APK83" s="127"/>
      <c r="APL83" s="127"/>
      <c r="APM83" s="139"/>
      <c r="APN83" s="127"/>
      <c r="APO83" s="127"/>
      <c r="APP83" s="127"/>
      <c r="APQ83" s="139"/>
      <c r="APR83" s="127"/>
      <c r="APS83" s="127"/>
      <c r="APT83" s="127"/>
      <c r="APU83" s="139"/>
      <c r="APV83" s="127"/>
      <c r="APW83" s="127"/>
      <c r="APX83" s="127"/>
      <c r="APY83" s="139"/>
      <c r="APZ83" s="127"/>
      <c r="AQA83" s="127"/>
      <c r="AQB83" s="127"/>
      <c r="AQC83" s="139"/>
      <c r="AQD83" s="127"/>
      <c r="AQE83" s="127"/>
      <c r="AQF83" s="127"/>
      <c r="AQG83" s="139"/>
      <c r="AQH83" s="127"/>
      <c r="AQI83" s="127"/>
      <c r="AQJ83" s="127"/>
      <c r="AQK83" s="139"/>
      <c r="AQL83" s="127"/>
      <c r="AQM83" s="127"/>
      <c r="AQN83" s="127"/>
      <c r="AQO83" s="139"/>
      <c r="AQP83" s="127"/>
      <c r="AQQ83" s="127"/>
      <c r="AQR83" s="127"/>
      <c r="AQS83" s="139"/>
      <c r="AQT83" s="127"/>
      <c r="AQU83" s="127"/>
      <c r="AQV83" s="127"/>
      <c r="AQW83" s="139"/>
      <c r="AQX83" s="127"/>
      <c r="AQY83" s="127"/>
      <c r="AQZ83" s="127"/>
      <c r="ARA83" s="139"/>
      <c r="ARB83" s="127"/>
      <c r="ARC83" s="127"/>
      <c r="ARD83" s="127"/>
      <c r="ARE83" s="139"/>
      <c r="ARF83" s="127"/>
      <c r="ARG83" s="127"/>
      <c r="ARH83" s="127"/>
      <c r="ARI83" s="139"/>
      <c r="ARJ83" s="127"/>
      <c r="ARK83" s="127"/>
      <c r="ARL83" s="127"/>
      <c r="ARM83" s="139"/>
      <c r="ARN83" s="127"/>
      <c r="ARO83" s="127"/>
      <c r="ARP83" s="127"/>
      <c r="ARQ83" s="139"/>
      <c r="ARR83" s="127"/>
      <c r="ARS83" s="127"/>
      <c r="ART83" s="127"/>
      <c r="ARU83" s="139"/>
      <c r="ARV83" s="127"/>
      <c r="ARW83" s="127"/>
      <c r="ARX83" s="127"/>
      <c r="ARY83" s="139"/>
      <c r="ARZ83" s="127"/>
      <c r="ASA83" s="127"/>
      <c r="ASB83" s="127"/>
      <c r="ASC83" s="139"/>
      <c r="ASD83" s="127"/>
      <c r="ASE83" s="127"/>
      <c r="ASF83" s="127"/>
      <c r="ASG83" s="139"/>
      <c r="ASH83" s="127"/>
      <c r="ASI83" s="127"/>
      <c r="ASJ83" s="127"/>
      <c r="ASK83" s="139"/>
      <c r="ASL83" s="127"/>
      <c r="ASM83" s="127"/>
      <c r="ASN83" s="127"/>
      <c r="ASO83" s="139"/>
      <c r="ASP83" s="127"/>
      <c r="ASQ83" s="127"/>
      <c r="ASR83" s="127"/>
      <c r="ASS83" s="139"/>
      <c r="AST83" s="127"/>
      <c r="ASU83" s="127"/>
      <c r="ASV83" s="127"/>
      <c r="ASW83" s="139"/>
      <c r="ASX83" s="127"/>
      <c r="ASY83" s="127"/>
      <c r="ASZ83" s="127"/>
      <c r="ATA83" s="139"/>
      <c r="ATB83" s="127"/>
      <c r="ATC83" s="127"/>
      <c r="ATD83" s="127"/>
      <c r="ATE83" s="139"/>
      <c r="ATF83" s="127"/>
      <c r="ATG83" s="127"/>
      <c r="ATH83" s="127"/>
      <c r="ATI83" s="139"/>
      <c r="ATJ83" s="127"/>
      <c r="ATK83" s="127"/>
      <c r="ATL83" s="127"/>
      <c r="ATM83" s="139"/>
      <c r="ATN83" s="127"/>
      <c r="ATO83" s="127"/>
      <c r="ATP83" s="127"/>
      <c r="ATQ83" s="139"/>
      <c r="ATR83" s="127"/>
      <c r="ATS83" s="127"/>
      <c r="ATT83" s="127"/>
      <c r="ATU83" s="139"/>
      <c r="ATV83" s="127"/>
      <c r="ATW83" s="127"/>
      <c r="ATX83" s="127"/>
      <c r="ATY83" s="139"/>
      <c r="ATZ83" s="127"/>
      <c r="AUA83" s="127"/>
      <c r="AUB83" s="127"/>
      <c r="AUC83" s="139"/>
      <c r="AUD83" s="127"/>
      <c r="AUE83" s="127"/>
      <c r="AUF83" s="127"/>
      <c r="AUG83" s="139"/>
      <c r="AUH83" s="127"/>
      <c r="AUI83" s="127"/>
      <c r="AUJ83" s="127"/>
      <c r="AUK83" s="139"/>
      <c r="AUL83" s="127"/>
      <c r="AUM83" s="127"/>
      <c r="AUN83" s="127"/>
      <c r="AUO83" s="139"/>
      <c r="AUP83" s="127"/>
      <c r="AUQ83" s="127"/>
      <c r="AUR83" s="127"/>
      <c r="AUS83" s="139"/>
      <c r="AUT83" s="127"/>
      <c r="AUU83" s="127"/>
      <c r="AUV83" s="127"/>
      <c r="AUW83" s="139"/>
      <c r="AUX83" s="127"/>
      <c r="AUY83" s="127"/>
      <c r="AUZ83" s="127"/>
      <c r="AVA83" s="139"/>
      <c r="AVB83" s="127"/>
      <c r="AVC83" s="127"/>
      <c r="AVD83" s="127"/>
      <c r="AVE83" s="139"/>
      <c r="AVF83" s="127"/>
      <c r="AVG83" s="127"/>
      <c r="AVH83" s="127"/>
      <c r="AVI83" s="139"/>
      <c r="AVJ83" s="127"/>
      <c r="AVK83" s="127"/>
      <c r="AVL83" s="127"/>
      <c r="AVM83" s="139"/>
      <c r="AVN83" s="127"/>
      <c r="AVO83" s="127"/>
      <c r="AVP83" s="127"/>
      <c r="AVQ83" s="139"/>
      <c r="AVR83" s="127"/>
      <c r="AVS83" s="127"/>
      <c r="AVT83" s="127"/>
      <c r="AVU83" s="139"/>
      <c r="AVV83" s="127"/>
      <c r="AVW83" s="127"/>
      <c r="AVX83" s="127"/>
      <c r="AVY83" s="139"/>
      <c r="AVZ83" s="127"/>
      <c r="AWA83" s="127"/>
      <c r="AWB83" s="127"/>
      <c r="AWC83" s="139"/>
      <c r="AWD83" s="127"/>
      <c r="AWE83" s="127"/>
      <c r="AWF83" s="127"/>
      <c r="AWG83" s="139"/>
      <c r="AWH83" s="127"/>
      <c r="AWI83" s="127"/>
      <c r="AWJ83" s="127"/>
      <c r="AWK83" s="139"/>
      <c r="AWL83" s="127"/>
      <c r="AWM83" s="127"/>
      <c r="AWN83" s="127"/>
      <c r="AWO83" s="139"/>
      <c r="AWP83" s="127"/>
      <c r="AWQ83" s="127"/>
      <c r="AWR83" s="127"/>
      <c r="AWS83" s="139"/>
      <c r="AWT83" s="127"/>
      <c r="AWU83" s="127"/>
      <c r="AWV83" s="127"/>
      <c r="AWW83" s="139"/>
      <c r="AWX83" s="127"/>
      <c r="AWY83" s="127"/>
      <c r="AWZ83" s="127"/>
      <c r="AXA83" s="139"/>
      <c r="AXB83" s="127"/>
      <c r="AXC83" s="127"/>
      <c r="AXD83" s="127"/>
      <c r="AXE83" s="139"/>
      <c r="AXF83" s="127"/>
      <c r="AXG83" s="127"/>
      <c r="AXH83" s="127"/>
      <c r="AXI83" s="139"/>
      <c r="AXJ83" s="127"/>
      <c r="AXK83" s="127"/>
      <c r="AXL83" s="127"/>
      <c r="AXM83" s="139"/>
      <c r="AXN83" s="127"/>
      <c r="AXO83" s="127"/>
      <c r="AXP83" s="127"/>
      <c r="AXQ83" s="139"/>
      <c r="AXR83" s="127"/>
      <c r="AXS83" s="127"/>
      <c r="AXT83" s="127"/>
      <c r="AXU83" s="139"/>
      <c r="AXV83" s="127"/>
      <c r="AXW83" s="127"/>
      <c r="AXX83" s="127"/>
      <c r="AXY83" s="139"/>
      <c r="AXZ83" s="127"/>
      <c r="AYA83" s="127"/>
      <c r="AYB83" s="127"/>
      <c r="AYC83" s="139"/>
      <c r="AYD83" s="127"/>
      <c r="AYE83" s="127"/>
      <c r="AYF83" s="127"/>
      <c r="AYG83" s="139"/>
      <c r="AYH83" s="127"/>
      <c r="AYI83" s="127"/>
      <c r="AYJ83" s="127"/>
      <c r="AYK83" s="139"/>
      <c r="AYL83" s="127"/>
      <c r="AYM83" s="127"/>
      <c r="AYN83" s="127"/>
      <c r="AYO83" s="139"/>
      <c r="AYP83" s="127"/>
      <c r="AYQ83" s="127"/>
      <c r="AYR83" s="127"/>
      <c r="AYS83" s="139"/>
      <c r="AYT83" s="127"/>
      <c r="AYU83" s="127"/>
      <c r="AYV83" s="127"/>
      <c r="AYW83" s="139"/>
      <c r="AYX83" s="127"/>
      <c r="AYY83" s="127"/>
      <c r="AYZ83" s="127"/>
      <c r="AZA83" s="139"/>
      <c r="AZB83" s="127"/>
      <c r="AZC83" s="127"/>
      <c r="AZD83" s="127"/>
      <c r="AZE83" s="139"/>
      <c r="AZF83" s="127"/>
      <c r="AZG83" s="127"/>
      <c r="AZH83" s="127"/>
      <c r="AZI83" s="139"/>
      <c r="AZJ83" s="127"/>
      <c r="AZK83" s="127"/>
      <c r="AZL83" s="127"/>
      <c r="AZM83" s="139"/>
      <c r="AZN83" s="127"/>
      <c r="AZO83" s="127"/>
      <c r="AZP83" s="127"/>
      <c r="AZQ83" s="139"/>
      <c r="AZR83" s="127"/>
      <c r="AZS83" s="127"/>
      <c r="AZT83" s="127"/>
      <c r="AZU83" s="139"/>
      <c r="AZV83" s="127"/>
      <c r="AZW83" s="127"/>
      <c r="AZX83" s="127"/>
      <c r="AZY83" s="139"/>
      <c r="AZZ83" s="127"/>
      <c r="BAA83" s="127"/>
      <c r="BAB83" s="127"/>
      <c r="BAC83" s="139"/>
      <c r="BAD83" s="127"/>
      <c r="BAE83" s="127"/>
      <c r="BAF83" s="127"/>
      <c r="BAG83" s="139"/>
      <c r="BAH83" s="127"/>
      <c r="BAI83" s="127"/>
      <c r="BAJ83" s="127"/>
      <c r="BAK83" s="139"/>
      <c r="BAL83" s="127"/>
      <c r="BAM83" s="127"/>
      <c r="BAN83" s="127"/>
      <c r="BAO83" s="139"/>
      <c r="BAP83" s="127"/>
      <c r="BAQ83" s="127"/>
      <c r="BAR83" s="127"/>
      <c r="BAS83" s="139"/>
      <c r="BAT83" s="127"/>
      <c r="BAU83" s="127"/>
      <c r="BAV83" s="127"/>
      <c r="BAW83" s="139"/>
      <c r="BAX83" s="127"/>
      <c r="BAY83" s="127"/>
      <c r="BAZ83" s="127"/>
      <c r="BBA83" s="139"/>
      <c r="BBB83" s="127"/>
      <c r="BBC83" s="127"/>
      <c r="BBD83" s="127"/>
      <c r="BBE83" s="139"/>
      <c r="BBF83" s="127"/>
      <c r="BBG83" s="127"/>
      <c r="BBH83" s="127"/>
      <c r="BBI83" s="139"/>
      <c r="BBJ83" s="127"/>
      <c r="BBK83" s="127"/>
      <c r="BBL83" s="127"/>
      <c r="BBM83" s="139"/>
      <c r="BBN83" s="127"/>
      <c r="BBO83" s="127"/>
      <c r="BBP83" s="127"/>
      <c r="BBQ83" s="139"/>
      <c r="BBR83" s="127"/>
      <c r="BBS83" s="127"/>
      <c r="BBT83" s="127"/>
      <c r="BBU83" s="139"/>
      <c r="BBV83" s="127"/>
      <c r="BBW83" s="127"/>
      <c r="BBX83" s="127"/>
      <c r="BBY83" s="139"/>
      <c r="BBZ83" s="127"/>
      <c r="BCA83" s="127"/>
      <c r="BCB83" s="127"/>
      <c r="BCC83" s="139"/>
      <c r="BCD83" s="127"/>
      <c r="BCE83" s="127"/>
      <c r="BCF83" s="127"/>
      <c r="BCG83" s="139"/>
      <c r="BCH83" s="127"/>
      <c r="BCI83" s="127"/>
      <c r="BCJ83" s="127"/>
      <c r="BCK83" s="139"/>
      <c r="BCL83" s="127"/>
      <c r="BCM83" s="127"/>
      <c r="BCN83" s="127"/>
      <c r="BCO83" s="139"/>
      <c r="BCP83" s="127"/>
      <c r="BCQ83" s="127"/>
      <c r="BCR83" s="127"/>
      <c r="BCS83" s="139"/>
      <c r="BCT83" s="127"/>
      <c r="BCU83" s="127"/>
      <c r="BCV83" s="127"/>
      <c r="BCW83" s="139"/>
      <c r="BCX83" s="127"/>
      <c r="BCY83" s="127"/>
      <c r="BCZ83" s="127"/>
      <c r="BDA83" s="139"/>
      <c r="BDB83" s="127"/>
      <c r="BDC83" s="127"/>
      <c r="BDD83" s="127"/>
      <c r="BDE83" s="139"/>
      <c r="BDF83" s="127"/>
      <c r="BDG83" s="127"/>
      <c r="BDH83" s="127"/>
      <c r="BDI83" s="139"/>
      <c r="BDJ83" s="127"/>
      <c r="BDK83" s="127"/>
      <c r="BDL83" s="127"/>
      <c r="BDM83" s="139"/>
      <c r="BDN83" s="127"/>
      <c r="BDO83" s="127"/>
      <c r="BDP83" s="127"/>
      <c r="BDQ83" s="139"/>
      <c r="BDR83" s="127"/>
      <c r="BDS83" s="127"/>
      <c r="BDT83" s="127"/>
      <c r="BDU83" s="139"/>
      <c r="BDV83" s="127"/>
      <c r="BDW83" s="127"/>
      <c r="BDX83" s="127"/>
      <c r="BDY83" s="139"/>
      <c r="BDZ83" s="127"/>
      <c r="BEA83" s="127"/>
      <c r="BEB83" s="127"/>
      <c r="BEC83" s="139"/>
      <c r="BED83" s="127"/>
      <c r="BEE83" s="127"/>
      <c r="BEF83" s="127"/>
      <c r="BEG83" s="139"/>
      <c r="BEH83" s="127"/>
      <c r="BEI83" s="127"/>
      <c r="BEJ83" s="127"/>
      <c r="BEK83" s="139"/>
      <c r="BEL83" s="127"/>
      <c r="BEM83" s="127"/>
      <c r="BEN83" s="127"/>
      <c r="BEO83" s="139"/>
      <c r="BEP83" s="127"/>
      <c r="BEQ83" s="127"/>
      <c r="BER83" s="127"/>
      <c r="BES83" s="139"/>
      <c r="BET83" s="127"/>
      <c r="BEU83" s="127"/>
      <c r="BEV83" s="127"/>
      <c r="BEW83" s="139"/>
      <c r="BEX83" s="127"/>
      <c r="BEY83" s="127"/>
      <c r="BEZ83" s="127"/>
      <c r="BFA83" s="139"/>
      <c r="BFB83" s="127"/>
      <c r="BFC83" s="127"/>
      <c r="BFD83" s="127"/>
      <c r="BFE83" s="139"/>
      <c r="BFF83" s="127"/>
      <c r="BFG83" s="127"/>
      <c r="BFH83" s="127"/>
      <c r="BFI83" s="139"/>
      <c r="BFJ83" s="127"/>
      <c r="BFK83" s="127"/>
      <c r="BFL83" s="127"/>
      <c r="BFM83" s="139"/>
      <c r="BFN83" s="127"/>
      <c r="BFO83" s="127"/>
      <c r="BFP83" s="127"/>
      <c r="BFQ83" s="139"/>
      <c r="BFR83" s="127"/>
      <c r="BFS83" s="127"/>
      <c r="BFT83" s="127"/>
      <c r="BFU83" s="139"/>
      <c r="BFV83" s="127"/>
      <c r="BFW83" s="127"/>
      <c r="BFX83" s="127"/>
      <c r="BFY83" s="139"/>
      <c r="BFZ83" s="127"/>
      <c r="BGA83" s="127"/>
      <c r="BGB83" s="127"/>
      <c r="BGC83" s="139"/>
      <c r="BGD83" s="127"/>
      <c r="BGE83" s="127"/>
      <c r="BGF83" s="127"/>
      <c r="BGG83" s="139"/>
      <c r="BGH83" s="127"/>
      <c r="BGI83" s="127"/>
      <c r="BGJ83" s="127"/>
      <c r="BGK83" s="139"/>
      <c r="BGL83" s="127"/>
      <c r="BGM83" s="127"/>
      <c r="BGN83" s="127"/>
      <c r="BGO83" s="139"/>
      <c r="BGP83" s="127"/>
      <c r="BGQ83" s="127"/>
      <c r="BGR83" s="127"/>
      <c r="BGS83" s="139"/>
      <c r="BGT83" s="127"/>
      <c r="BGU83" s="127"/>
      <c r="BGV83" s="127"/>
      <c r="BGW83" s="139"/>
      <c r="BGX83" s="127"/>
      <c r="BGY83" s="127"/>
      <c r="BGZ83" s="127"/>
      <c r="BHA83" s="139"/>
      <c r="BHB83" s="127"/>
      <c r="BHC83" s="127"/>
      <c r="BHD83" s="127"/>
      <c r="BHE83" s="139"/>
      <c r="BHF83" s="127"/>
      <c r="BHG83" s="127"/>
      <c r="BHH83" s="127"/>
      <c r="BHI83" s="139"/>
      <c r="BHJ83" s="127"/>
      <c r="BHK83" s="127"/>
      <c r="BHL83" s="127"/>
      <c r="BHM83" s="139"/>
      <c r="BHN83" s="127"/>
      <c r="BHO83" s="127"/>
      <c r="BHP83" s="127"/>
      <c r="BHQ83" s="139"/>
      <c r="BHR83" s="127"/>
      <c r="BHS83" s="127"/>
      <c r="BHT83" s="127"/>
      <c r="BHU83" s="139"/>
      <c r="BHV83" s="127"/>
      <c r="BHW83" s="127"/>
      <c r="BHX83" s="127"/>
      <c r="BHY83" s="139"/>
      <c r="BHZ83" s="127"/>
      <c r="BIA83" s="127"/>
      <c r="BIB83" s="127"/>
      <c r="BIC83" s="139"/>
      <c r="BID83" s="127"/>
      <c r="BIE83" s="127"/>
      <c r="BIF83" s="127"/>
      <c r="BIG83" s="139"/>
      <c r="BIH83" s="127"/>
      <c r="BII83" s="127"/>
      <c r="BIJ83" s="127"/>
      <c r="BIK83" s="139"/>
      <c r="BIL83" s="127"/>
      <c r="BIM83" s="127"/>
      <c r="BIN83" s="127"/>
      <c r="BIO83" s="139"/>
      <c r="BIP83" s="127"/>
      <c r="BIQ83" s="127"/>
      <c r="BIR83" s="127"/>
      <c r="BIS83" s="139"/>
      <c r="BIT83" s="127"/>
      <c r="BIU83" s="127"/>
      <c r="BIV83" s="127"/>
      <c r="BIW83" s="139"/>
      <c r="BIX83" s="127"/>
      <c r="BIY83" s="127"/>
      <c r="BIZ83" s="127"/>
      <c r="BJA83" s="139"/>
      <c r="BJB83" s="127"/>
      <c r="BJC83" s="127"/>
      <c r="BJD83" s="127"/>
      <c r="BJE83" s="139"/>
      <c r="BJF83" s="127"/>
      <c r="BJG83" s="127"/>
      <c r="BJH83" s="127"/>
      <c r="BJI83" s="139"/>
      <c r="BJJ83" s="127"/>
      <c r="BJK83" s="127"/>
      <c r="BJL83" s="127"/>
      <c r="BJM83" s="139"/>
      <c r="BJN83" s="127"/>
      <c r="BJO83" s="127"/>
      <c r="BJP83" s="127"/>
      <c r="BJQ83" s="139"/>
      <c r="BJR83" s="127"/>
      <c r="BJS83" s="127"/>
      <c r="BJT83" s="127"/>
      <c r="BJU83" s="139"/>
      <c r="BJV83" s="127"/>
      <c r="BJW83" s="127"/>
      <c r="BJX83" s="127"/>
      <c r="BJY83" s="139"/>
      <c r="BJZ83" s="127"/>
      <c r="BKA83" s="127"/>
      <c r="BKB83" s="127"/>
      <c r="BKC83" s="139"/>
      <c r="BKD83" s="127"/>
      <c r="BKE83" s="127"/>
      <c r="BKF83" s="127"/>
      <c r="BKG83" s="139"/>
      <c r="BKH83" s="127"/>
      <c r="BKI83" s="127"/>
      <c r="BKJ83" s="127"/>
      <c r="BKK83" s="139"/>
      <c r="BKL83" s="127"/>
      <c r="BKM83" s="127"/>
      <c r="BKN83" s="127"/>
      <c r="BKO83" s="139"/>
      <c r="BKP83" s="127"/>
      <c r="BKQ83" s="127"/>
      <c r="BKR83" s="127"/>
      <c r="BKS83" s="139"/>
      <c r="BKT83" s="127"/>
      <c r="BKU83" s="127"/>
      <c r="BKV83" s="127"/>
      <c r="BKW83" s="139"/>
      <c r="BKX83" s="127"/>
      <c r="BKY83" s="127"/>
      <c r="BKZ83" s="127"/>
      <c r="BLA83" s="139"/>
      <c r="BLB83" s="127"/>
      <c r="BLC83" s="127"/>
      <c r="BLD83" s="127"/>
      <c r="BLE83" s="139"/>
      <c r="BLF83" s="127"/>
      <c r="BLG83" s="127"/>
      <c r="BLH83" s="127"/>
      <c r="BLI83" s="139"/>
      <c r="BLJ83" s="127"/>
      <c r="BLK83" s="127"/>
      <c r="BLL83" s="127"/>
      <c r="BLM83" s="139"/>
      <c r="BLN83" s="127"/>
      <c r="BLO83" s="127"/>
      <c r="BLP83" s="127"/>
      <c r="BLQ83" s="139"/>
      <c r="BLR83" s="127"/>
      <c r="BLS83" s="127"/>
      <c r="BLT83" s="127"/>
      <c r="BLU83" s="139"/>
      <c r="BLV83" s="127"/>
      <c r="BLW83" s="127"/>
      <c r="BLX83" s="127"/>
      <c r="BLY83" s="139"/>
      <c r="BLZ83" s="127"/>
      <c r="BMA83" s="127"/>
      <c r="BMB83" s="127"/>
      <c r="BMC83" s="139"/>
      <c r="BMD83" s="127"/>
      <c r="BME83" s="127"/>
      <c r="BMF83" s="127"/>
      <c r="BMG83" s="139"/>
      <c r="BMH83" s="127"/>
      <c r="BMI83" s="127"/>
      <c r="BMJ83" s="127"/>
      <c r="BMK83" s="139"/>
      <c r="BML83" s="127"/>
      <c r="BMM83" s="127"/>
      <c r="BMN83" s="127"/>
      <c r="BMO83" s="139"/>
      <c r="BMP83" s="127"/>
      <c r="BMQ83" s="127"/>
      <c r="BMR83" s="127"/>
      <c r="BMS83" s="139"/>
      <c r="BMT83" s="127"/>
      <c r="BMU83" s="127"/>
      <c r="BMV83" s="127"/>
      <c r="BMW83" s="139"/>
      <c r="BMX83" s="127"/>
      <c r="BMY83" s="127"/>
      <c r="BMZ83" s="127"/>
      <c r="BNA83" s="139"/>
      <c r="BNB83" s="127"/>
      <c r="BNC83" s="127"/>
      <c r="BND83" s="127"/>
      <c r="BNE83" s="139"/>
      <c r="BNF83" s="127"/>
      <c r="BNG83" s="127"/>
      <c r="BNH83" s="127"/>
      <c r="BNI83" s="139"/>
      <c r="BNJ83" s="127"/>
      <c r="BNK83" s="127"/>
      <c r="BNL83" s="127"/>
      <c r="BNM83" s="139"/>
      <c r="BNN83" s="127"/>
      <c r="BNO83" s="127"/>
      <c r="BNP83" s="127"/>
      <c r="BNQ83" s="139"/>
      <c r="BNR83" s="127"/>
      <c r="BNS83" s="127"/>
      <c r="BNT83" s="127"/>
      <c r="BNU83" s="139"/>
      <c r="BNV83" s="127"/>
      <c r="BNW83" s="127"/>
      <c r="BNX83" s="127"/>
      <c r="BNY83" s="139"/>
      <c r="BNZ83" s="127"/>
      <c r="BOA83" s="127"/>
      <c r="BOB83" s="127"/>
      <c r="BOC83" s="139"/>
      <c r="BOD83" s="127"/>
      <c r="BOE83" s="127"/>
      <c r="BOF83" s="127"/>
      <c r="BOG83" s="139"/>
      <c r="BOH83" s="127"/>
      <c r="BOI83" s="127"/>
      <c r="BOJ83" s="127"/>
      <c r="BOK83" s="139"/>
      <c r="BOL83" s="127"/>
      <c r="BOM83" s="127"/>
      <c r="BON83" s="127"/>
      <c r="BOO83" s="139"/>
      <c r="BOP83" s="127"/>
      <c r="BOQ83" s="127"/>
      <c r="BOR83" s="127"/>
      <c r="BOS83" s="139"/>
      <c r="BOT83" s="127"/>
      <c r="BOU83" s="127"/>
      <c r="BOV83" s="127"/>
      <c r="BOW83" s="139"/>
      <c r="BOX83" s="127"/>
      <c r="BOY83" s="127"/>
      <c r="BOZ83" s="127"/>
      <c r="BPA83" s="139"/>
      <c r="BPB83" s="127"/>
      <c r="BPC83" s="127"/>
      <c r="BPD83" s="127"/>
      <c r="BPE83" s="139"/>
      <c r="BPF83" s="127"/>
      <c r="BPG83" s="127"/>
      <c r="BPH83" s="127"/>
      <c r="BPI83" s="139"/>
      <c r="BPJ83" s="127"/>
      <c r="BPK83" s="127"/>
      <c r="BPL83" s="127"/>
      <c r="BPM83" s="139"/>
      <c r="BPN83" s="127"/>
      <c r="BPO83" s="127"/>
      <c r="BPP83" s="127"/>
      <c r="BPQ83" s="139"/>
      <c r="BPR83" s="127"/>
      <c r="BPS83" s="127"/>
      <c r="BPT83" s="127"/>
      <c r="BPU83" s="139"/>
      <c r="BPV83" s="127"/>
      <c r="BPW83" s="127"/>
      <c r="BPX83" s="127"/>
      <c r="BPY83" s="139"/>
      <c r="BPZ83" s="127"/>
      <c r="BQA83" s="127"/>
      <c r="BQB83" s="127"/>
      <c r="BQC83" s="139"/>
      <c r="BQD83" s="127"/>
      <c r="BQE83" s="127"/>
      <c r="BQF83" s="127"/>
      <c r="BQG83" s="139"/>
      <c r="BQH83" s="127"/>
      <c r="BQI83" s="127"/>
      <c r="BQJ83" s="127"/>
      <c r="BQK83" s="139"/>
      <c r="BQL83" s="127"/>
      <c r="BQM83" s="127"/>
      <c r="BQN83" s="127"/>
      <c r="BQO83" s="139"/>
      <c r="BQP83" s="127"/>
      <c r="BQQ83" s="127"/>
      <c r="BQR83" s="127"/>
      <c r="BQS83" s="139"/>
      <c r="BQT83" s="127"/>
      <c r="BQU83" s="127"/>
      <c r="BQV83" s="127"/>
      <c r="BQW83" s="139"/>
      <c r="BQX83" s="127"/>
      <c r="BQY83" s="127"/>
      <c r="BQZ83" s="127"/>
      <c r="BRA83" s="139"/>
      <c r="BRB83" s="127"/>
      <c r="BRC83" s="127"/>
      <c r="BRD83" s="127"/>
      <c r="BRE83" s="139"/>
      <c r="BRF83" s="127"/>
      <c r="BRG83" s="127"/>
      <c r="BRH83" s="127"/>
      <c r="BRI83" s="139"/>
      <c r="BRJ83" s="127"/>
      <c r="BRK83" s="127"/>
      <c r="BRL83" s="127"/>
      <c r="BRM83" s="139"/>
      <c r="BRN83" s="127"/>
      <c r="BRO83" s="127"/>
      <c r="BRP83" s="127"/>
      <c r="BRQ83" s="139"/>
      <c r="BRR83" s="127"/>
      <c r="BRS83" s="127"/>
      <c r="BRT83" s="127"/>
      <c r="BRU83" s="139"/>
      <c r="BRV83" s="127"/>
      <c r="BRW83" s="127"/>
      <c r="BRX83" s="127"/>
      <c r="BRY83" s="139"/>
      <c r="BRZ83" s="127"/>
      <c r="BSA83" s="127"/>
      <c r="BSB83" s="127"/>
      <c r="BSC83" s="139"/>
      <c r="BSD83" s="127"/>
      <c r="BSE83" s="127"/>
      <c r="BSF83" s="127"/>
      <c r="BSG83" s="139"/>
      <c r="BSH83" s="127"/>
      <c r="BSI83" s="127"/>
      <c r="BSJ83" s="127"/>
      <c r="BSK83" s="139"/>
      <c r="BSL83" s="127"/>
      <c r="BSM83" s="127"/>
      <c r="BSN83" s="127"/>
      <c r="BSO83" s="139"/>
      <c r="BSP83" s="127"/>
      <c r="BSQ83" s="127"/>
      <c r="BSR83" s="127"/>
      <c r="BSS83" s="139"/>
      <c r="BST83" s="127"/>
      <c r="BSU83" s="127"/>
      <c r="BSV83" s="127"/>
      <c r="BSW83" s="139"/>
      <c r="BSX83" s="127"/>
      <c r="BSY83" s="127"/>
      <c r="BSZ83" s="127"/>
      <c r="BTA83" s="139"/>
      <c r="BTB83" s="127"/>
      <c r="BTC83" s="127"/>
      <c r="BTD83" s="127"/>
      <c r="BTE83" s="139"/>
      <c r="BTF83" s="127"/>
      <c r="BTG83" s="127"/>
      <c r="BTH83" s="127"/>
      <c r="BTI83" s="139"/>
      <c r="BTJ83" s="127"/>
      <c r="BTK83" s="127"/>
      <c r="BTL83" s="127"/>
      <c r="BTM83" s="139"/>
      <c r="BTN83" s="127"/>
      <c r="BTO83" s="127"/>
      <c r="BTP83" s="127"/>
      <c r="BTQ83" s="139"/>
      <c r="BTR83" s="127"/>
      <c r="BTS83" s="127"/>
      <c r="BTT83" s="127"/>
      <c r="BTU83" s="139"/>
      <c r="BTV83" s="127"/>
      <c r="BTW83" s="127"/>
      <c r="BTX83" s="127"/>
      <c r="BTY83" s="139"/>
      <c r="BTZ83" s="127"/>
      <c r="BUA83" s="127"/>
      <c r="BUB83" s="127"/>
      <c r="BUC83" s="139"/>
      <c r="BUD83" s="127"/>
      <c r="BUE83" s="127"/>
      <c r="BUF83" s="127"/>
      <c r="BUG83" s="139"/>
      <c r="BUH83" s="127"/>
      <c r="BUI83" s="127"/>
      <c r="BUJ83" s="127"/>
      <c r="BUK83" s="139"/>
      <c r="BUL83" s="127"/>
      <c r="BUM83" s="127"/>
      <c r="BUN83" s="127"/>
      <c r="BUO83" s="139"/>
      <c r="BUP83" s="127"/>
      <c r="BUQ83" s="127"/>
      <c r="BUR83" s="127"/>
      <c r="BUS83" s="139"/>
      <c r="BUT83" s="127"/>
      <c r="BUU83" s="127"/>
      <c r="BUV83" s="127"/>
      <c r="BUW83" s="139"/>
      <c r="BUX83" s="127"/>
      <c r="BUY83" s="127"/>
      <c r="BUZ83" s="127"/>
      <c r="BVA83" s="139"/>
      <c r="BVB83" s="127"/>
      <c r="BVC83" s="127"/>
      <c r="BVD83" s="127"/>
      <c r="BVE83" s="139"/>
      <c r="BVF83" s="127"/>
      <c r="BVG83" s="127"/>
      <c r="BVH83" s="127"/>
      <c r="BVI83" s="139"/>
      <c r="BVJ83" s="127"/>
      <c r="BVK83" s="127"/>
      <c r="BVL83" s="127"/>
      <c r="BVM83" s="139"/>
      <c r="BVN83" s="127"/>
      <c r="BVO83" s="127"/>
      <c r="BVP83" s="127"/>
      <c r="BVQ83" s="139"/>
      <c r="BVR83" s="127"/>
      <c r="BVS83" s="127"/>
      <c r="BVT83" s="127"/>
      <c r="BVU83" s="139"/>
      <c r="BVV83" s="127"/>
      <c r="BVW83" s="127"/>
      <c r="BVX83" s="127"/>
      <c r="BVY83" s="139"/>
      <c r="BVZ83" s="127"/>
      <c r="BWA83" s="127"/>
      <c r="BWB83" s="127"/>
      <c r="BWC83" s="139"/>
      <c r="BWD83" s="127"/>
      <c r="BWE83" s="127"/>
      <c r="BWF83" s="127"/>
      <c r="BWG83" s="139"/>
      <c r="BWH83" s="127"/>
      <c r="BWI83" s="127"/>
      <c r="BWJ83" s="127"/>
      <c r="BWK83" s="139"/>
      <c r="BWL83" s="127"/>
      <c r="BWM83" s="127"/>
      <c r="BWN83" s="127"/>
      <c r="BWO83" s="139"/>
      <c r="BWP83" s="127"/>
      <c r="BWQ83" s="127"/>
      <c r="BWR83" s="127"/>
      <c r="BWS83" s="139"/>
      <c r="BWT83" s="127"/>
      <c r="BWU83" s="127"/>
      <c r="BWV83" s="127"/>
      <c r="BWW83" s="139"/>
      <c r="BWX83" s="127"/>
      <c r="BWY83" s="127"/>
      <c r="BWZ83" s="127"/>
      <c r="BXA83" s="139"/>
      <c r="BXB83" s="127"/>
      <c r="BXC83" s="127"/>
      <c r="BXD83" s="127"/>
      <c r="BXE83" s="139"/>
      <c r="BXF83" s="127"/>
      <c r="BXG83" s="127"/>
      <c r="BXH83" s="127"/>
      <c r="BXI83" s="139"/>
      <c r="BXJ83" s="127"/>
      <c r="BXK83" s="127"/>
      <c r="BXL83" s="127"/>
      <c r="BXM83" s="139"/>
      <c r="BXN83" s="127"/>
      <c r="BXO83" s="127"/>
      <c r="BXP83" s="127"/>
      <c r="BXQ83" s="139"/>
      <c r="BXR83" s="127"/>
      <c r="BXS83" s="127"/>
      <c r="BXT83" s="127"/>
      <c r="BXU83" s="139"/>
      <c r="BXV83" s="127"/>
      <c r="BXW83" s="127"/>
      <c r="BXX83" s="127"/>
      <c r="BXY83" s="139"/>
      <c r="BXZ83" s="127"/>
      <c r="BYA83" s="127"/>
      <c r="BYB83" s="127"/>
      <c r="BYC83" s="139"/>
      <c r="BYD83" s="127"/>
      <c r="BYE83" s="127"/>
      <c r="BYF83" s="127"/>
      <c r="BYG83" s="139"/>
      <c r="BYH83" s="127"/>
      <c r="BYI83" s="127"/>
      <c r="BYJ83" s="127"/>
      <c r="BYK83" s="139"/>
      <c r="BYL83" s="127"/>
      <c r="BYM83" s="127"/>
      <c r="BYN83" s="127"/>
      <c r="BYO83" s="139"/>
      <c r="BYP83" s="127"/>
      <c r="BYQ83" s="127"/>
      <c r="BYR83" s="127"/>
      <c r="BYS83" s="139"/>
      <c r="BYT83" s="127"/>
      <c r="BYU83" s="127"/>
      <c r="BYV83" s="127"/>
      <c r="BYW83" s="139"/>
      <c r="BYX83" s="127"/>
      <c r="BYY83" s="127"/>
      <c r="BYZ83" s="127"/>
      <c r="BZA83" s="139"/>
      <c r="BZB83" s="127"/>
      <c r="BZC83" s="127"/>
      <c r="BZD83" s="127"/>
      <c r="BZE83" s="139"/>
      <c r="BZF83" s="127"/>
      <c r="BZG83" s="127"/>
      <c r="BZH83" s="127"/>
      <c r="BZI83" s="139"/>
      <c r="BZJ83" s="127"/>
      <c r="BZK83" s="127"/>
      <c r="BZL83" s="127"/>
      <c r="BZM83" s="139"/>
      <c r="BZN83" s="127"/>
      <c r="BZO83" s="127"/>
      <c r="BZP83" s="127"/>
      <c r="BZQ83" s="139"/>
      <c r="BZR83" s="127"/>
      <c r="BZS83" s="127"/>
      <c r="BZT83" s="127"/>
      <c r="BZU83" s="139"/>
      <c r="BZV83" s="127"/>
      <c r="BZW83" s="127"/>
      <c r="BZX83" s="127"/>
      <c r="BZY83" s="139"/>
      <c r="BZZ83" s="127"/>
      <c r="CAA83" s="127"/>
      <c r="CAB83" s="127"/>
      <c r="CAC83" s="139"/>
      <c r="CAD83" s="127"/>
      <c r="CAE83" s="127"/>
      <c r="CAF83" s="127"/>
      <c r="CAG83" s="139"/>
      <c r="CAH83" s="127"/>
      <c r="CAI83" s="127"/>
      <c r="CAJ83" s="127"/>
      <c r="CAK83" s="139"/>
      <c r="CAL83" s="127"/>
      <c r="CAM83" s="127"/>
      <c r="CAN83" s="127"/>
      <c r="CAO83" s="139"/>
      <c r="CAP83" s="127"/>
      <c r="CAQ83" s="127"/>
      <c r="CAR83" s="127"/>
      <c r="CAS83" s="139"/>
      <c r="CAT83" s="127"/>
      <c r="CAU83" s="127"/>
      <c r="CAV83" s="127"/>
      <c r="CAW83" s="139"/>
      <c r="CAX83" s="127"/>
      <c r="CAY83" s="127"/>
      <c r="CAZ83" s="127"/>
      <c r="CBA83" s="139"/>
      <c r="CBB83" s="127"/>
      <c r="CBC83" s="127"/>
      <c r="CBD83" s="127"/>
      <c r="CBE83" s="139"/>
      <c r="CBF83" s="127"/>
      <c r="CBG83" s="127"/>
      <c r="CBH83" s="127"/>
      <c r="CBI83" s="139"/>
      <c r="CBJ83" s="127"/>
      <c r="CBK83" s="127"/>
      <c r="CBL83" s="127"/>
      <c r="CBM83" s="139"/>
      <c r="CBN83" s="127"/>
      <c r="CBO83" s="127"/>
      <c r="CBP83" s="127"/>
      <c r="CBQ83" s="139"/>
      <c r="CBR83" s="127"/>
      <c r="CBS83" s="127"/>
      <c r="CBT83" s="127"/>
      <c r="CBU83" s="139"/>
      <c r="CBV83" s="127"/>
      <c r="CBW83" s="127"/>
      <c r="CBX83" s="127"/>
      <c r="CBY83" s="139"/>
      <c r="CBZ83" s="127"/>
      <c r="CCA83" s="127"/>
      <c r="CCB83" s="127"/>
      <c r="CCC83" s="139"/>
      <c r="CCD83" s="127"/>
      <c r="CCE83" s="127"/>
      <c r="CCF83" s="127"/>
      <c r="CCG83" s="139"/>
      <c r="CCH83" s="127"/>
      <c r="CCI83" s="127"/>
      <c r="CCJ83" s="127"/>
      <c r="CCK83" s="139"/>
      <c r="CCL83" s="127"/>
      <c r="CCM83" s="127"/>
      <c r="CCN83" s="127"/>
      <c r="CCO83" s="139"/>
      <c r="CCP83" s="127"/>
      <c r="CCQ83" s="127"/>
      <c r="CCR83" s="127"/>
      <c r="CCS83" s="139"/>
      <c r="CCT83" s="127"/>
      <c r="CCU83" s="127"/>
      <c r="CCV83" s="127"/>
      <c r="CCW83" s="139"/>
      <c r="CCX83" s="127"/>
      <c r="CCY83" s="127"/>
      <c r="CCZ83" s="127"/>
      <c r="CDA83" s="139"/>
      <c r="CDB83" s="127"/>
      <c r="CDC83" s="127"/>
      <c r="CDD83" s="127"/>
      <c r="CDE83" s="139"/>
      <c r="CDF83" s="127"/>
      <c r="CDG83" s="127"/>
      <c r="CDH83" s="127"/>
      <c r="CDI83" s="139"/>
      <c r="CDJ83" s="127"/>
      <c r="CDK83" s="127"/>
      <c r="CDL83" s="127"/>
      <c r="CDM83" s="139"/>
      <c r="CDN83" s="127"/>
      <c r="CDO83" s="127"/>
      <c r="CDP83" s="127"/>
      <c r="CDQ83" s="139"/>
      <c r="CDR83" s="127"/>
      <c r="CDS83" s="127"/>
      <c r="CDT83" s="127"/>
      <c r="CDU83" s="139"/>
      <c r="CDV83" s="127"/>
      <c r="CDW83" s="127"/>
      <c r="CDX83" s="127"/>
      <c r="CDY83" s="139"/>
      <c r="CDZ83" s="127"/>
      <c r="CEA83" s="127"/>
      <c r="CEB83" s="127"/>
      <c r="CEC83" s="139"/>
      <c r="CED83" s="127"/>
      <c r="CEE83" s="127"/>
      <c r="CEF83" s="127"/>
      <c r="CEG83" s="139"/>
      <c r="CEH83" s="127"/>
      <c r="CEI83" s="127"/>
      <c r="CEJ83" s="127"/>
      <c r="CEK83" s="139"/>
      <c r="CEL83" s="127"/>
      <c r="CEM83" s="127"/>
      <c r="CEN83" s="127"/>
      <c r="CEO83" s="139"/>
      <c r="CEP83" s="127"/>
      <c r="CEQ83" s="127"/>
      <c r="CER83" s="127"/>
      <c r="CES83" s="139"/>
      <c r="CET83" s="127"/>
      <c r="CEU83" s="127"/>
      <c r="CEV83" s="127"/>
      <c r="CEW83" s="139"/>
      <c r="CEX83" s="127"/>
      <c r="CEY83" s="127"/>
      <c r="CEZ83" s="127"/>
      <c r="CFA83" s="139"/>
      <c r="CFB83" s="127"/>
      <c r="CFC83" s="127"/>
      <c r="CFD83" s="127"/>
      <c r="CFE83" s="139"/>
      <c r="CFF83" s="127"/>
      <c r="CFG83" s="127"/>
      <c r="CFH83" s="127"/>
      <c r="CFI83" s="139"/>
      <c r="CFJ83" s="127"/>
      <c r="CFK83" s="127"/>
      <c r="CFL83" s="127"/>
      <c r="CFM83" s="139"/>
      <c r="CFN83" s="127"/>
      <c r="CFO83" s="127"/>
      <c r="CFP83" s="127"/>
      <c r="CFQ83" s="139"/>
      <c r="CFR83" s="127"/>
      <c r="CFS83" s="127"/>
      <c r="CFT83" s="127"/>
      <c r="CFU83" s="139"/>
      <c r="CFV83" s="127"/>
      <c r="CFW83" s="127"/>
      <c r="CFX83" s="127"/>
      <c r="CFY83" s="139"/>
      <c r="CFZ83" s="127"/>
      <c r="CGA83" s="127"/>
      <c r="CGB83" s="127"/>
      <c r="CGC83" s="139"/>
      <c r="CGD83" s="127"/>
      <c r="CGE83" s="127"/>
      <c r="CGF83" s="127"/>
      <c r="CGG83" s="139"/>
      <c r="CGH83" s="127"/>
      <c r="CGI83" s="127"/>
      <c r="CGJ83" s="127"/>
      <c r="CGK83" s="139"/>
      <c r="CGL83" s="127"/>
      <c r="CGM83" s="127"/>
      <c r="CGN83" s="127"/>
      <c r="CGO83" s="139"/>
      <c r="CGP83" s="127"/>
      <c r="CGQ83" s="127"/>
      <c r="CGR83" s="127"/>
      <c r="CGS83" s="139"/>
      <c r="CGT83" s="127"/>
      <c r="CGU83" s="127"/>
      <c r="CGV83" s="127"/>
      <c r="CGW83" s="139"/>
      <c r="CGX83" s="127"/>
      <c r="CGY83" s="127"/>
      <c r="CGZ83" s="127"/>
      <c r="CHA83" s="139"/>
      <c r="CHB83" s="127"/>
      <c r="CHC83" s="127"/>
      <c r="CHD83" s="127"/>
      <c r="CHE83" s="139"/>
      <c r="CHF83" s="127"/>
      <c r="CHG83" s="127"/>
      <c r="CHH83" s="127"/>
      <c r="CHI83" s="139"/>
      <c r="CHJ83" s="127"/>
      <c r="CHK83" s="127"/>
      <c r="CHL83" s="127"/>
      <c r="CHM83" s="139"/>
      <c r="CHN83" s="127"/>
      <c r="CHO83" s="127"/>
      <c r="CHP83" s="127"/>
      <c r="CHQ83" s="139"/>
      <c r="CHR83" s="127"/>
      <c r="CHS83" s="127"/>
      <c r="CHT83" s="127"/>
      <c r="CHU83" s="139"/>
      <c r="CHV83" s="127"/>
      <c r="CHW83" s="127"/>
      <c r="CHX83" s="127"/>
      <c r="CHY83" s="139"/>
      <c r="CHZ83" s="127"/>
      <c r="CIA83" s="127"/>
      <c r="CIB83" s="127"/>
      <c r="CIC83" s="139"/>
      <c r="CID83" s="127"/>
      <c r="CIE83" s="127"/>
      <c r="CIF83" s="127"/>
      <c r="CIG83" s="139"/>
      <c r="CIH83" s="127"/>
      <c r="CII83" s="127"/>
      <c r="CIJ83" s="127"/>
      <c r="CIK83" s="139"/>
      <c r="CIL83" s="127"/>
      <c r="CIM83" s="127"/>
      <c r="CIN83" s="127"/>
      <c r="CIO83" s="139"/>
      <c r="CIP83" s="127"/>
      <c r="CIQ83" s="127"/>
      <c r="CIR83" s="127"/>
      <c r="CIS83" s="139"/>
      <c r="CIT83" s="127"/>
      <c r="CIU83" s="127"/>
      <c r="CIV83" s="127"/>
      <c r="CIW83" s="139"/>
      <c r="CIX83" s="127"/>
      <c r="CIY83" s="127"/>
      <c r="CIZ83" s="127"/>
      <c r="CJA83" s="139"/>
      <c r="CJB83" s="127"/>
      <c r="CJC83" s="127"/>
      <c r="CJD83" s="127"/>
      <c r="CJE83" s="139"/>
      <c r="CJF83" s="127"/>
      <c r="CJG83" s="127"/>
      <c r="CJH83" s="127"/>
      <c r="CJI83" s="139"/>
      <c r="CJJ83" s="127"/>
      <c r="CJK83" s="127"/>
      <c r="CJL83" s="127"/>
      <c r="CJM83" s="139"/>
      <c r="CJN83" s="127"/>
      <c r="CJO83" s="127"/>
      <c r="CJP83" s="127"/>
      <c r="CJQ83" s="139"/>
      <c r="CJR83" s="127"/>
      <c r="CJS83" s="127"/>
      <c r="CJT83" s="127"/>
      <c r="CJU83" s="139"/>
      <c r="CJV83" s="127"/>
      <c r="CJW83" s="127"/>
      <c r="CJX83" s="127"/>
      <c r="CJY83" s="139"/>
      <c r="CJZ83" s="127"/>
      <c r="CKA83" s="127"/>
      <c r="CKB83" s="127"/>
      <c r="CKC83" s="139"/>
      <c r="CKD83" s="127"/>
      <c r="CKE83" s="127"/>
      <c r="CKF83" s="127"/>
      <c r="CKG83" s="139"/>
      <c r="CKH83" s="127"/>
      <c r="CKI83" s="127"/>
      <c r="CKJ83" s="127"/>
      <c r="CKK83" s="139"/>
      <c r="CKL83" s="127"/>
      <c r="CKM83" s="127"/>
      <c r="CKN83" s="127"/>
      <c r="CKO83" s="139"/>
      <c r="CKP83" s="127"/>
      <c r="CKQ83" s="127"/>
      <c r="CKR83" s="127"/>
      <c r="CKS83" s="139"/>
      <c r="CKT83" s="127"/>
      <c r="CKU83" s="127"/>
      <c r="CKV83" s="127"/>
      <c r="CKW83" s="139"/>
      <c r="CKX83" s="127"/>
      <c r="CKY83" s="127"/>
      <c r="CKZ83" s="127"/>
      <c r="CLA83" s="139"/>
      <c r="CLB83" s="127"/>
      <c r="CLC83" s="127"/>
      <c r="CLD83" s="127"/>
      <c r="CLE83" s="139"/>
      <c r="CLF83" s="127"/>
      <c r="CLG83" s="127"/>
      <c r="CLH83" s="127"/>
      <c r="CLI83" s="139"/>
      <c r="CLJ83" s="127"/>
      <c r="CLK83" s="127"/>
      <c r="CLL83" s="127"/>
      <c r="CLM83" s="139"/>
      <c r="CLN83" s="127"/>
      <c r="CLO83" s="127"/>
      <c r="CLP83" s="127"/>
      <c r="CLQ83" s="139"/>
      <c r="CLR83" s="127"/>
      <c r="CLS83" s="127"/>
      <c r="CLT83" s="127"/>
      <c r="CLU83" s="139"/>
      <c r="CLV83" s="127"/>
      <c r="CLW83" s="127"/>
      <c r="CLX83" s="127"/>
      <c r="CLY83" s="139"/>
      <c r="CLZ83" s="127"/>
      <c r="CMA83" s="127"/>
      <c r="CMB83" s="127"/>
      <c r="CMC83" s="139"/>
      <c r="CMD83" s="127"/>
      <c r="CME83" s="127"/>
      <c r="CMF83" s="127"/>
      <c r="CMG83" s="139"/>
      <c r="CMH83" s="127"/>
      <c r="CMI83" s="127"/>
      <c r="CMJ83" s="127"/>
      <c r="CMK83" s="139"/>
      <c r="CML83" s="127"/>
      <c r="CMM83" s="127"/>
      <c r="CMN83" s="127"/>
      <c r="CMO83" s="139"/>
      <c r="CMP83" s="127"/>
      <c r="CMQ83" s="127"/>
      <c r="CMR83" s="127"/>
      <c r="CMS83" s="139"/>
      <c r="CMT83" s="127"/>
      <c r="CMU83" s="127"/>
      <c r="CMV83" s="127"/>
      <c r="CMW83" s="139"/>
      <c r="CMX83" s="127"/>
      <c r="CMY83" s="127"/>
      <c r="CMZ83" s="127"/>
      <c r="CNA83" s="139"/>
      <c r="CNB83" s="127"/>
      <c r="CNC83" s="127"/>
      <c r="CND83" s="127"/>
      <c r="CNE83" s="139"/>
      <c r="CNF83" s="127"/>
      <c r="CNG83" s="127"/>
      <c r="CNH83" s="127"/>
      <c r="CNI83" s="139"/>
      <c r="CNJ83" s="127"/>
      <c r="CNK83" s="127"/>
      <c r="CNL83" s="127"/>
      <c r="CNM83" s="139"/>
      <c r="CNN83" s="127"/>
      <c r="CNO83" s="127"/>
      <c r="CNP83" s="127"/>
      <c r="CNQ83" s="139"/>
      <c r="CNR83" s="127"/>
      <c r="CNS83" s="127"/>
      <c r="CNT83" s="127"/>
      <c r="CNU83" s="139"/>
      <c r="CNV83" s="127"/>
      <c r="CNW83" s="127"/>
      <c r="CNX83" s="127"/>
      <c r="CNY83" s="139"/>
      <c r="CNZ83" s="127"/>
      <c r="COA83" s="127"/>
      <c r="COB83" s="127"/>
      <c r="COC83" s="139"/>
      <c r="COD83" s="127"/>
      <c r="COE83" s="127"/>
      <c r="COF83" s="127"/>
      <c r="COG83" s="139"/>
      <c r="COH83" s="127"/>
      <c r="COI83" s="127"/>
      <c r="COJ83" s="127"/>
      <c r="COK83" s="139"/>
      <c r="COL83" s="127"/>
      <c r="COM83" s="127"/>
      <c r="CON83" s="127"/>
      <c r="COO83" s="139"/>
      <c r="COP83" s="127"/>
      <c r="COQ83" s="127"/>
      <c r="COR83" s="127"/>
      <c r="COS83" s="139"/>
      <c r="COT83" s="127"/>
      <c r="COU83" s="127"/>
      <c r="COV83" s="127"/>
      <c r="COW83" s="139"/>
      <c r="COX83" s="127"/>
      <c r="COY83" s="127"/>
      <c r="COZ83" s="127"/>
      <c r="CPA83" s="139"/>
      <c r="CPB83" s="127"/>
      <c r="CPC83" s="127"/>
      <c r="CPD83" s="127"/>
      <c r="CPE83" s="139"/>
      <c r="CPF83" s="127"/>
      <c r="CPG83" s="127"/>
      <c r="CPH83" s="127"/>
      <c r="CPI83" s="139"/>
      <c r="CPJ83" s="127"/>
      <c r="CPK83" s="127"/>
      <c r="CPL83" s="127"/>
      <c r="CPM83" s="139"/>
      <c r="CPN83" s="127"/>
      <c r="CPO83" s="127"/>
      <c r="CPP83" s="127"/>
      <c r="CPQ83" s="139"/>
      <c r="CPR83" s="127"/>
      <c r="CPS83" s="127"/>
      <c r="CPT83" s="127"/>
      <c r="CPU83" s="139"/>
      <c r="CPV83" s="127"/>
      <c r="CPW83" s="127"/>
      <c r="CPX83" s="127"/>
      <c r="CPY83" s="139"/>
      <c r="CPZ83" s="127"/>
      <c r="CQA83" s="127"/>
      <c r="CQB83" s="127"/>
      <c r="CQC83" s="139"/>
      <c r="CQD83" s="127"/>
      <c r="CQE83" s="127"/>
      <c r="CQF83" s="127"/>
      <c r="CQG83" s="139"/>
      <c r="CQH83" s="127"/>
      <c r="CQI83" s="127"/>
      <c r="CQJ83" s="127"/>
      <c r="CQK83" s="139"/>
      <c r="CQL83" s="127"/>
      <c r="CQM83" s="127"/>
      <c r="CQN83" s="127"/>
      <c r="CQO83" s="139"/>
      <c r="CQP83" s="127"/>
      <c r="CQQ83" s="127"/>
      <c r="CQR83" s="127"/>
      <c r="CQS83" s="139"/>
      <c r="CQT83" s="127"/>
      <c r="CQU83" s="127"/>
      <c r="CQV83" s="127"/>
      <c r="CQW83" s="139"/>
      <c r="CQX83" s="127"/>
      <c r="CQY83" s="127"/>
      <c r="CQZ83" s="127"/>
      <c r="CRA83" s="139"/>
      <c r="CRB83" s="127"/>
      <c r="CRC83" s="127"/>
      <c r="CRD83" s="127"/>
      <c r="CRE83" s="139"/>
      <c r="CRF83" s="127"/>
      <c r="CRG83" s="127"/>
      <c r="CRH83" s="127"/>
      <c r="CRI83" s="139"/>
      <c r="CRJ83" s="127"/>
      <c r="CRK83" s="127"/>
      <c r="CRL83" s="127"/>
      <c r="CRM83" s="139"/>
      <c r="CRN83" s="127"/>
      <c r="CRO83" s="127"/>
      <c r="CRP83" s="127"/>
      <c r="CRQ83" s="139"/>
      <c r="CRR83" s="127"/>
      <c r="CRS83" s="127"/>
      <c r="CRT83" s="127"/>
      <c r="CRU83" s="139"/>
      <c r="CRV83" s="127"/>
      <c r="CRW83" s="127"/>
      <c r="CRX83" s="127"/>
      <c r="CRY83" s="139"/>
      <c r="CRZ83" s="127"/>
      <c r="CSA83" s="127"/>
      <c r="CSB83" s="127"/>
      <c r="CSC83" s="139"/>
      <c r="CSD83" s="127"/>
      <c r="CSE83" s="127"/>
      <c r="CSF83" s="127"/>
      <c r="CSG83" s="139"/>
      <c r="CSH83" s="127"/>
      <c r="CSI83" s="127"/>
      <c r="CSJ83" s="127"/>
      <c r="CSK83" s="139"/>
      <c r="CSL83" s="127"/>
      <c r="CSM83" s="127"/>
      <c r="CSN83" s="127"/>
      <c r="CSO83" s="139"/>
      <c r="CSP83" s="127"/>
      <c r="CSQ83" s="127"/>
      <c r="CSR83" s="127"/>
      <c r="CSS83" s="139"/>
      <c r="CST83" s="127"/>
      <c r="CSU83" s="127"/>
      <c r="CSV83" s="127"/>
      <c r="CSW83" s="139"/>
      <c r="CSX83" s="127"/>
      <c r="CSY83" s="127"/>
      <c r="CSZ83" s="127"/>
      <c r="CTA83" s="139"/>
      <c r="CTB83" s="127"/>
      <c r="CTC83" s="127"/>
      <c r="CTD83" s="127"/>
      <c r="CTE83" s="139"/>
      <c r="CTF83" s="127"/>
      <c r="CTG83" s="127"/>
      <c r="CTH83" s="127"/>
      <c r="CTI83" s="139"/>
      <c r="CTJ83" s="127"/>
      <c r="CTK83" s="127"/>
      <c r="CTL83" s="127"/>
      <c r="CTM83" s="139"/>
      <c r="CTN83" s="127"/>
      <c r="CTO83" s="127"/>
      <c r="CTP83" s="127"/>
      <c r="CTQ83" s="139"/>
      <c r="CTR83" s="127"/>
      <c r="CTS83" s="127"/>
      <c r="CTT83" s="127"/>
      <c r="CTU83" s="139"/>
      <c r="CTV83" s="127"/>
      <c r="CTW83" s="127"/>
      <c r="CTX83" s="127"/>
      <c r="CTY83" s="139"/>
      <c r="CTZ83" s="127"/>
      <c r="CUA83" s="127"/>
      <c r="CUB83" s="127"/>
      <c r="CUC83" s="139"/>
      <c r="CUD83" s="127"/>
      <c r="CUE83" s="127"/>
      <c r="CUF83" s="127"/>
      <c r="CUG83" s="139"/>
      <c r="CUH83" s="127"/>
      <c r="CUI83" s="127"/>
      <c r="CUJ83" s="127"/>
      <c r="CUK83" s="139"/>
      <c r="CUL83" s="127"/>
      <c r="CUM83" s="127"/>
      <c r="CUN83" s="127"/>
      <c r="CUO83" s="139"/>
      <c r="CUP83" s="127"/>
      <c r="CUQ83" s="127"/>
      <c r="CUR83" s="127"/>
      <c r="CUS83" s="139"/>
      <c r="CUT83" s="127"/>
      <c r="CUU83" s="127"/>
      <c r="CUV83" s="127"/>
      <c r="CUW83" s="139"/>
      <c r="CUX83" s="127"/>
      <c r="CUY83" s="127"/>
      <c r="CUZ83" s="127"/>
      <c r="CVA83" s="139"/>
      <c r="CVB83" s="127"/>
      <c r="CVC83" s="127"/>
      <c r="CVD83" s="127"/>
      <c r="CVE83" s="139"/>
      <c r="CVF83" s="127"/>
      <c r="CVG83" s="127"/>
      <c r="CVH83" s="127"/>
      <c r="CVI83" s="139"/>
      <c r="CVJ83" s="127"/>
      <c r="CVK83" s="127"/>
      <c r="CVL83" s="127"/>
      <c r="CVM83" s="139"/>
      <c r="CVN83" s="127"/>
      <c r="CVO83" s="127"/>
      <c r="CVP83" s="127"/>
      <c r="CVQ83" s="139"/>
      <c r="CVR83" s="127"/>
      <c r="CVS83" s="127"/>
      <c r="CVT83" s="127"/>
      <c r="CVU83" s="139"/>
      <c r="CVV83" s="127"/>
      <c r="CVW83" s="127"/>
      <c r="CVX83" s="127"/>
      <c r="CVY83" s="139"/>
      <c r="CVZ83" s="127"/>
      <c r="CWA83" s="127"/>
      <c r="CWB83" s="127"/>
      <c r="CWC83" s="139"/>
      <c r="CWD83" s="127"/>
      <c r="CWE83" s="127"/>
      <c r="CWF83" s="127"/>
      <c r="CWG83" s="139"/>
      <c r="CWH83" s="127"/>
      <c r="CWI83" s="127"/>
      <c r="CWJ83" s="127"/>
      <c r="CWK83" s="139"/>
      <c r="CWL83" s="127"/>
      <c r="CWM83" s="127"/>
      <c r="CWN83" s="127"/>
      <c r="CWO83" s="139"/>
      <c r="CWP83" s="127"/>
      <c r="CWQ83" s="127"/>
      <c r="CWR83" s="127"/>
      <c r="CWS83" s="139"/>
      <c r="CWT83" s="127"/>
      <c r="CWU83" s="127"/>
      <c r="CWV83" s="127"/>
      <c r="CWW83" s="139"/>
      <c r="CWX83" s="127"/>
      <c r="CWY83" s="127"/>
      <c r="CWZ83" s="127"/>
      <c r="CXA83" s="139"/>
      <c r="CXB83" s="127"/>
      <c r="CXC83" s="127"/>
      <c r="CXD83" s="127"/>
      <c r="CXE83" s="139"/>
      <c r="CXF83" s="127"/>
      <c r="CXG83" s="127"/>
      <c r="CXH83" s="127"/>
      <c r="CXI83" s="139"/>
      <c r="CXJ83" s="127"/>
      <c r="CXK83" s="127"/>
      <c r="CXL83" s="127"/>
      <c r="CXM83" s="139"/>
      <c r="CXN83" s="127"/>
      <c r="CXO83" s="127"/>
      <c r="CXP83" s="127"/>
      <c r="CXQ83" s="139"/>
      <c r="CXR83" s="127"/>
      <c r="CXS83" s="127"/>
      <c r="CXT83" s="127"/>
      <c r="CXU83" s="139"/>
      <c r="CXV83" s="127"/>
      <c r="CXW83" s="127"/>
      <c r="CXX83" s="127"/>
      <c r="CXY83" s="139"/>
      <c r="CXZ83" s="127"/>
      <c r="CYA83" s="127"/>
      <c r="CYB83" s="127"/>
      <c r="CYC83" s="139"/>
      <c r="CYD83" s="127"/>
      <c r="CYE83" s="127"/>
      <c r="CYF83" s="127"/>
      <c r="CYG83" s="139"/>
      <c r="CYH83" s="127"/>
      <c r="CYI83" s="127"/>
      <c r="CYJ83" s="127"/>
      <c r="CYK83" s="139"/>
      <c r="CYL83" s="127"/>
      <c r="CYM83" s="127"/>
      <c r="CYN83" s="127"/>
      <c r="CYO83" s="139"/>
      <c r="CYP83" s="127"/>
      <c r="CYQ83" s="127"/>
      <c r="CYR83" s="127"/>
      <c r="CYS83" s="139"/>
      <c r="CYT83" s="127"/>
      <c r="CYU83" s="127"/>
      <c r="CYV83" s="127"/>
      <c r="CYW83" s="139"/>
      <c r="CYX83" s="127"/>
      <c r="CYY83" s="127"/>
      <c r="CYZ83" s="127"/>
      <c r="CZA83" s="139"/>
      <c r="CZB83" s="127"/>
      <c r="CZC83" s="127"/>
      <c r="CZD83" s="127"/>
      <c r="CZE83" s="139"/>
      <c r="CZF83" s="127"/>
      <c r="CZG83" s="127"/>
      <c r="CZH83" s="127"/>
      <c r="CZI83" s="139"/>
      <c r="CZJ83" s="127"/>
      <c r="CZK83" s="127"/>
      <c r="CZL83" s="127"/>
      <c r="CZM83" s="139"/>
      <c r="CZN83" s="127"/>
      <c r="CZO83" s="127"/>
      <c r="CZP83" s="127"/>
      <c r="CZQ83" s="139"/>
      <c r="CZR83" s="127"/>
      <c r="CZS83" s="127"/>
      <c r="CZT83" s="127"/>
      <c r="CZU83" s="139"/>
      <c r="CZV83" s="127"/>
      <c r="CZW83" s="127"/>
      <c r="CZX83" s="127"/>
      <c r="CZY83" s="139"/>
      <c r="CZZ83" s="127"/>
      <c r="DAA83" s="127"/>
      <c r="DAB83" s="127"/>
      <c r="DAC83" s="139"/>
      <c r="DAD83" s="127"/>
      <c r="DAE83" s="127"/>
      <c r="DAF83" s="127"/>
      <c r="DAG83" s="139"/>
      <c r="DAH83" s="127"/>
      <c r="DAI83" s="127"/>
      <c r="DAJ83" s="127"/>
      <c r="DAK83" s="139"/>
      <c r="DAL83" s="127"/>
      <c r="DAM83" s="127"/>
      <c r="DAN83" s="127"/>
      <c r="DAO83" s="139"/>
      <c r="DAP83" s="127"/>
      <c r="DAQ83" s="127"/>
      <c r="DAR83" s="127"/>
      <c r="DAS83" s="139"/>
      <c r="DAT83" s="127"/>
      <c r="DAU83" s="127"/>
      <c r="DAV83" s="127"/>
      <c r="DAW83" s="139"/>
      <c r="DAX83" s="127"/>
      <c r="DAY83" s="127"/>
      <c r="DAZ83" s="127"/>
      <c r="DBA83" s="139"/>
      <c r="DBB83" s="127"/>
      <c r="DBC83" s="127"/>
      <c r="DBD83" s="127"/>
      <c r="DBE83" s="139"/>
      <c r="DBF83" s="127"/>
      <c r="DBG83" s="127"/>
      <c r="DBH83" s="127"/>
      <c r="DBI83" s="139"/>
      <c r="DBJ83" s="127"/>
      <c r="DBK83" s="127"/>
      <c r="DBL83" s="127"/>
      <c r="DBM83" s="139"/>
      <c r="DBN83" s="127"/>
      <c r="DBO83" s="127"/>
      <c r="DBP83" s="127"/>
      <c r="DBQ83" s="139"/>
      <c r="DBR83" s="127"/>
      <c r="DBS83" s="127"/>
      <c r="DBT83" s="127"/>
      <c r="DBU83" s="139"/>
      <c r="DBV83" s="127"/>
      <c r="DBW83" s="127"/>
      <c r="DBX83" s="127"/>
      <c r="DBY83" s="139"/>
      <c r="DBZ83" s="127"/>
      <c r="DCA83" s="127"/>
      <c r="DCB83" s="127"/>
      <c r="DCC83" s="139"/>
      <c r="DCD83" s="127"/>
      <c r="DCE83" s="127"/>
      <c r="DCF83" s="127"/>
      <c r="DCG83" s="139"/>
      <c r="DCH83" s="127"/>
      <c r="DCI83" s="127"/>
      <c r="DCJ83" s="127"/>
      <c r="DCK83" s="139"/>
      <c r="DCL83" s="127"/>
      <c r="DCM83" s="127"/>
      <c r="DCN83" s="127"/>
      <c r="DCO83" s="139"/>
      <c r="DCP83" s="127"/>
      <c r="DCQ83" s="127"/>
      <c r="DCR83" s="127"/>
      <c r="DCS83" s="139"/>
      <c r="DCT83" s="127"/>
      <c r="DCU83" s="127"/>
      <c r="DCV83" s="127"/>
      <c r="DCW83" s="139"/>
      <c r="DCX83" s="127"/>
      <c r="DCY83" s="127"/>
      <c r="DCZ83" s="127"/>
      <c r="DDA83" s="139"/>
      <c r="DDB83" s="127"/>
      <c r="DDC83" s="127"/>
      <c r="DDD83" s="127"/>
      <c r="DDE83" s="139"/>
      <c r="DDF83" s="127"/>
      <c r="DDG83" s="127"/>
      <c r="DDH83" s="127"/>
      <c r="DDI83" s="139"/>
      <c r="DDJ83" s="127"/>
      <c r="DDK83" s="127"/>
      <c r="DDL83" s="127"/>
      <c r="DDM83" s="139"/>
      <c r="DDN83" s="127"/>
      <c r="DDO83" s="127"/>
      <c r="DDP83" s="127"/>
      <c r="DDQ83" s="139"/>
      <c r="DDR83" s="127"/>
      <c r="DDS83" s="127"/>
      <c r="DDT83" s="127"/>
      <c r="DDU83" s="139"/>
      <c r="DDV83" s="127"/>
      <c r="DDW83" s="127"/>
      <c r="DDX83" s="127"/>
      <c r="DDY83" s="139"/>
      <c r="DDZ83" s="127"/>
      <c r="DEA83" s="127"/>
      <c r="DEB83" s="127"/>
      <c r="DEC83" s="139"/>
      <c r="DED83" s="127"/>
      <c r="DEE83" s="127"/>
      <c r="DEF83" s="127"/>
      <c r="DEG83" s="139"/>
      <c r="DEH83" s="127"/>
      <c r="DEI83" s="127"/>
      <c r="DEJ83" s="127"/>
      <c r="DEK83" s="139"/>
      <c r="DEL83" s="127"/>
      <c r="DEM83" s="127"/>
      <c r="DEN83" s="127"/>
      <c r="DEO83" s="139"/>
      <c r="DEP83" s="127"/>
      <c r="DEQ83" s="127"/>
      <c r="DER83" s="127"/>
      <c r="DES83" s="139"/>
      <c r="DET83" s="127"/>
      <c r="DEU83" s="127"/>
      <c r="DEV83" s="127"/>
      <c r="DEW83" s="139"/>
      <c r="DEX83" s="127"/>
      <c r="DEY83" s="127"/>
      <c r="DEZ83" s="127"/>
      <c r="DFA83" s="139"/>
      <c r="DFB83" s="127"/>
      <c r="DFC83" s="127"/>
      <c r="DFD83" s="127"/>
      <c r="DFE83" s="139"/>
      <c r="DFF83" s="127"/>
      <c r="DFG83" s="127"/>
      <c r="DFH83" s="127"/>
      <c r="DFI83" s="139"/>
      <c r="DFJ83" s="127"/>
      <c r="DFK83" s="127"/>
      <c r="DFL83" s="127"/>
      <c r="DFM83" s="139"/>
      <c r="DFN83" s="127"/>
      <c r="DFO83" s="127"/>
      <c r="DFP83" s="127"/>
      <c r="DFQ83" s="139"/>
      <c r="DFR83" s="127"/>
      <c r="DFS83" s="127"/>
      <c r="DFT83" s="127"/>
      <c r="DFU83" s="139"/>
      <c r="DFV83" s="127"/>
      <c r="DFW83" s="127"/>
      <c r="DFX83" s="127"/>
      <c r="DFY83" s="139"/>
      <c r="DFZ83" s="127"/>
      <c r="DGA83" s="127"/>
      <c r="DGB83" s="127"/>
      <c r="DGC83" s="139"/>
      <c r="DGD83" s="127"/>
      <c r="DGE83" s="127"/>
      <c r="DGF83" s="127"/>
      <c r="DGG83" s="139"/>
      <c r="DGH83" s="127"/>
      <c r="DGI83" s="127"/>
      <c r="DGJ83" s="127"/>
      <c r="DGK83" s="139"/>
      <c r="DGL83" s="127"/>
      <c r="DGM83" s="127"/>
      <c r="DGN83" s="127"/>
      <c r="DGO83" s="139"/>
      <c r="DGP83" s="127"/>
      <c r="DGQ83" s="127"/>
      <c r="DGR83" s="127"/>
      <c r="DGS83" s="139"/>
      <c r="DGT83" s="127"/>
      <c r="DGU83" s="127"/>
      <c r="DGV83" s="127"/>
      <c r="DGW83" s="139"/>
      <c r="DGX83" s="127"/>
      <c r="DGY83" s="127"/>
      <c r="DGZ83" s="127"/>
      <c r="DHA83" s="139"/>
      <c r="DHB83" s="127"/>
      <c r="DHC83" s="127"/>
      <c r="DHD83" s="127"/>
      <c r="DHE83" s="139"/>
      <c r="DHF83" s="127"/>
      <c r="DHG83" s="127"/>
      <c r="DHH83" s="127"/>
      <c r="DHI83" s="139"/>
      <c r="DHJ83" s="127"/>
      <c r="DHK83" s="127"/>
      <c r="DHL83" s="127"/>
      <c r="DHM83" s="139"/>
      <c r="DHN83" s="127"/>
      <c r="DHO83" s="127"/>
      <c r="DHP83" s="127"/>
      <c r="DHQ83" s="139"/>
      <c r="DHR83" s="127"/>
      <c r="DHS83" s="127"/>
      <c r="DHT83" s="127"/>
      <c r="DHU83" s="139"/>
      <c r="DHV83" s="127"/>
      <c r="DHW83" s="127"/>
      <c r="DHX83" s="127"/>
      <c r="DHY83" s="139"/>
      <c r="DHZ83" s="127"/>
      <c r="DIA83" s="127"/>
      <c r="DIB83" s="127"/>
      <c r="DIC83" s="139"/>
      <c r="DID83" s="127"/>
      <c r="DIE83" s="127"/>
      <c r="DIF83" s="127"/>
      <c r="DIG83" s="139"/>
      <c r="DIH83" s="127"/>
      <c r="DII83" s="127"/>
      <c r="DIJ83" s="127"/>
      <c r="DIK83" s="139"/>
      <c r="DIL83" s="127"/>
      <c r="DIM83" s="127"/>
      <c r="DIN83" s="127"/>
      <c r="DIO83" s="139"/>
      <c r="DIP83" s="127"/>
      <c r="DIQ83" s="127"/>
      <c r="DIR83" s="127"/>
      <c r="DIS83" s="139"/>
      <c r="DIT83" s="127"/>
      <c r="DIU83" s="127"/>
      <c r="DIV83" s="127"/>
      <c r="DIW83" s="139"/>
      <c r="DIX83" s="127"/>
      <c r="DIY83" s="127"/>
      <c r="DIZ83" s="127"/>
      <c r="DJA83" s="139"/>
      <c r="DJB83" s="127"/>
      <c r="DJC83" s="127"/>
      <c r="DJD83" s="127"/>
      <c r="DJE83" s="139"/>
      <c r="DJF83" s="127"/>
      <c r="DJG83" s="127"/>
      <c r="DJH83" s="127"/>
      <c r="DJI83" s="139"/>
      <c r="DJJ83" s="127"/>
      <c r="DJK83" s="127"/>
      <c r="DJL83" s="127"/>
      <c r="DJM83" s="139"/>
      <c r="DJN83" s="127"/>
      <c r="DJO83" s="127"/>
      <c r="DJP83" s="127"/>
      <c r="DJQ83" s="139"/>
      <c r="DJR83" s="127"/>
      <c r="DJS83" s="127"/>
      <c r="DJT83" s="127"/>
      <c r="DJU83" s="139"/>
      <c r="DJV83" s="127"/>
      <c r="DJW83" s="127"/>
      <c r="DJX83" s="127"/>
      <c r="DJY83" s="139"/>
      <c r="DJZ83" s="127"/>
      <c r="DKA83" s="127"/>
      <c r="DKB83" s="127"/>
      <c r="DKC83" s="139"/>
      <c r="DKD83" s="127"/>
      <c r="DKE83" s="127"/>
      <c r="DKF83" s="127"/>
      <c r="DKG83" s="139"/>
      <c r="DKH83" s="127"/>
      <c r="DKI83" s="127"/>
      <c r="DKJ83" s="127"/>
      <c r="DKK83" s="139"/>
      <c r="DKL83" s="127"/>
      <c r="DKM83" s="127"/>
      <c r="DKN83" s="127"/>
      <c r="DKO83" s="139"/>
      <c r="DKP83" s="127"/>
      <c r="DKQ83" s="127"/>
      <c r="DKR83" s="127"/>
      <c r="DKS83" s="139"/>
      <c r="DKT83" s="127"/>
      <c r="DKU83" s="127"/>
      <c r="DKV83" s="127"/>
      <c r="DKW83" s="139"/>
      <c r="DKX83" s="127"/>
      <c r="DKY83" s="127"/>
      <c r="DKZ83" s="127"/>
      <c r="DLA83" s="139"/>
      <c r="DLB83" s="127"/>
      <c r="DLC83" s="127"/>
      <c r="DLD83" s="127"/>
      <c r="DLE83" s="139"/>
      <c r="DLF83" s="127"/>
      <c r="DLG83" s="127"/>
      <c r="DLH83" s="127"/>
      <c r="DLI83" s="139"/>
      <c r="DLJ83" s="127"/>
      <c r="DLK83" s="127"/>
      <c r="DLL83" s="127"/>
      <c r="DLM83" s="139"/>
      <c r="DLN83" s="127"/>
      <c r="DLO83" s="127"/>
      <c r="DLP83" s="127"/>
      <c r="DLQ83" s="139"/>
      <c r="DLR83" s="127"/>
      <c r="DLS83" s="127"/>
      <c r="DLT83" s="127"/>
      <c r="DLU83" s="139"/>
      <c r="DLV83" s="127"/>
      <c r="DLW83" s="127"/>
      <c r="DLX83" s="127"/>
      <c r="DLY83" s="139"/>
      <c r="DLZ83" s="127"/>
      <c r="DMA83" s="127"/>
      <c r="DMB83" s="127"/>
      <c r="DMC83" s="139"/>
      <c r="DMD83" s="127"/>
      <c r="DME83" s="127"/>
      <c r="DMF83" s="127"/>
      <c r="DMG83" s="139"/>
      <c r="DMH83" s="127"/>
      <c r="DMI83" s="127"/>
      <c r="DMJ83" s="127"/>
      <c r="DMK83" s="139"/>
      <c r="DML83" s="127"/>
      <c r="DMM83" s="127"/>
      <c r="DMN83" s="127"/>
      <c r="DMO83" s="139"/>
      <c r="DMP83" s="127"/>
      <c r="DMQ83" s="127"/>
      <c r="DMR83" s="127"/>
      <c r="DMS83" s="139"/>
      <c r="DMT83" s="127"/>
      <c r="DMU83" s="127"/>
      <c r="DMV83" s="127"/>
      <c r="DMW83" s="139"/>
      <c r="DMX83" s="127"/>
      <c r="DMY83" s="127"/>
      <c r="DMZ83" s="127"/>
      <c r="DNA83" s="139"/>
      <c r="DNB83" s="127"/>
      <c r="DNC83" s="127"/>
      <c r="DND83" s="127"/>
      <c r="DNE83" s="139"/>
      <c r="DNF83" s="127"/>
      <c r="DNG83" s="127"/>
      <c r="DNH83" s="127"/>
      <c r="DNI83" s="139"/>
      <c r="DNJ83" s="127"/>
      <c r="DNK83" s="127"/>
      <c r="DNL83" s="127"/>
      <c r="DNM83" s="139"/>
      <c r="DNN83" s="127"/>
      <c r="DNO83" s="127"/>
      <c r="DNP83" s="127"/>
      <c r="DNQ83" s="139"/>
      <c r="DNR83" s="127"/>
      <c r="DNS83" s="127"/>
      <c r="DNT83" s="127"/>
      <c r="DNU83" s="139"/>
      <c r="DNV83" s="127"/>
      <c r="DNW83" s="127"/>
      <c r="DNX83" s="127"/>
      <c r="DNY83" s="139"/>
      <c r="DNZ83" s="127"/>
      <c r="DOA83" s="127"/>
      <c r="DOB83" s="127"/>
      <c r="DOC83" s="139"/>
      <c r="DOD83" s="127"/>
      <c r="DOE83" s="127"/>
      <c r="DOF83" s="127"/>
      <c r="DOG83" s="139"/>
      <c r="DOH83" s="127"/>
      <c r="DOI83" s="127"/>
      <c r="DOJ83" s="127"/>
      <c r="DOK83" s="139"/>
      <c r="DOL83" s="127"/>
      <c r="DOM83" s="127"/>
      <c r="DON83" s="127"/>
      <c r="DOO83" s="139"/>
      <c r="DOP83" s="127"/>
      <c r="DOQ83" s="127"/>
      <c r="DOR83" s="127"/>
      <c r="DOS83" s="139"/>
      <c r="DOT83" s="127"/>
      <c r="DOU83" s="127"/>
      <c r="DOV83" s="127"/>
      <c r="DOW83" s="139"/>
      <c r="DOX83" s="127"/>
      <c r="DOY83" s="127"/>
      <c r="DOZ83" s="127"/>
      <c r="DPA83" s="139"/>
      <c r="DPB83" s="127"/>
      <c r="DPC83" s="127"/>
      <c r="DPD83" s="127"/>
      <c r="DPE83" s="139"/>
      <c r="DPF83" s="127"/>
      <c r="DPG83" s="127"/>
      <c r="DPH83" s="127"/>
      <c r="DPI83" s="139"/>
      <c r="DPJ83" s="127"/>
      <c r="DPK83" s="127"/>
      <c r="DPL83" s="127"/>
      <c r="DPM83" s="139"/>
      <c r="DPN83" s="127"/>
      <c r="DPO83" s="127"/>
      <c r="DPP83" s="127"/>
      <c r="DPQ83" s="139"/>
      <c r="DPR83" s="127"/>
      <c r="DPS83" s="127"/>
      <c r="DPT83" s="127"/>
      <c r="DPU83" s="139"/>
      <c r="DPV83" s="127"/>
      <c r="DPW83" s="127"/>
      <c r="DPX83" s="127"/>
      <c r="DPY83" s="139"/>
      <c r="DPZ83" s="127"/>
      <c r="DQA83" s="127"/>
      <c r="DQB83" s="127"/>
      <c r="DQC83" s="139"/>
      <c r="DQD83" s="127"/>
      <c r="DQE83" s="127"/>
      <c r="DQF83" s="127"/>
      <c r="DQG83" s="139"/>
      <c r="DQH83" s="127"/>
      <c r="DQI83" s="127"/>
      <c r="DQJ83" s="127"/>
      <c r="DQK83" s="139"/>
      <c r="DQL83" s="127"/>
      <c r="DQM83" s="127"/>
      <c r="DQN83" s="127"/>
      <c r="DQO83" s="139"/>
      <c r="DQP83" s="127"/>
      <c r="DQQ83" s="127"/>
      <c r="DQR83" s="127"/>
      <c r="DQS83" s="139"/>
      <c r="DQT83" s="127"/>
      <c r="DQU83" s="127"/>
      <c r="DQV83" s="127"/>
      <c r="DQW83" s="139"/>
      <c r="DQX83" s="127"/>
      <c r="DQY83" s="127"/>
      <c r="DQZ83" s="127"/>
      <c r="DRA83" s="139"/>
      <c r="DRB83" s="127"/>
      <c r="DRC83" s="127"/>
      <c r="DRD83" s="127"/>
      <c r="DRE83" s="139"/>
      <c r="DRF83" s="127"/>
      <c r="DRG83" s="127"/>
      <c r="DRH83" s="127"/>
      <c r="DRI83" s="139"/>
      <c r="DRJ83" s="127"/>
      <c r="DRK83" s="127"/>
      <c r="DRL83" s="127"/>
      <c r="DRM83" s="139"/>
      <c r="DRN83" s="127"/>
      <c r="DRO83" s="127"/>
      <c r="DRP83" s="127"/>
      <c r="DRQ83" s="139"/>
      <c r="DRR83" s="127"/>
      <c r="DRS83" s="127"/>
      <c r="DRT83" s="127"/>
      <c r="DRU83" s="139"/>
      <c r="DRV83" s="127"/>
      <c r="DRW83" s="127"/>
      <c r="DRX83" s="127"/>
      <c r="DRY83" s="139"/>
      <c r="DRZ83" s="127"/>
      <c r="DSA83" s="127"/>
      <c r="DSB83" s="127"/>
      <c r="DSC83" s="139"/>
      <c r="DSD83" s="127"/>
      <c r="DSE83" s="127"/>
      <c r="DSF83" s="127"/>
      <c r="DSG83" s="139"/>
      <c r="DSH83" s="127"/>
      <c r="DSI83" s="127"/>
      <c r="DSJ83" s="127"/>
      <c r="DSK83" s="139"/>
      <c r="DSL83" s="127"/>
      <c r="DSM83" s="127"/>
      <c r="DSN83" s="127"/>
      <c r="DSO83" s="139"/>
      <c r="DSP83" s="127"/>
      <c r="DSQ83" s="127"/>
      <c r="DSR83" s="127"/>
      <c r="DSS83" s="139"/>
      <c r="DST83" s="127"/>
      <c r="DSU83" s="127"/>
      <c r="DSV83" s="127"/>
      <c r="DSW83" s="139"/>
      <c r="DSX83" s="127"/>
      <c r="DSY83" s="127"/>
      <c r="DSZ83" s="127"/>
      <c r="DTA83" s="139"/>
      <c r="DTB83" s="127"/>
      <c r="DTC83" s="127"/>
      <c r="DTD83" s="127"/>
      <c r="DTE83" s="139"/>
      <c r="DTF83" s="127"/>
      <c r="DTG83" s="127"/>
      <c r="DTH83" s="127"/>
      <c r="DTI83" s="139"/>
      <c r="DTJ83" s="127"/>
      <c r="DTK83" s="127"/>
      <c r="DTL83" s="127"/>
      <c r="DTM83" s="139"/>
      <c r="DTN83" s="127"/>
      <c r="DTO83" s="127"/>
      <c r="DTP83" s="127"/>
      <c r="DTQ83" s="139"/>
      <c r="DTR83" s="127"/>
      <c r="DTS83" s="127"/>
      <c r="DTT83" s="127"/>
      <c r="DTU83" s="139"/>
      <c r="DTV83" s="127"/>
      <c r="DTW83" s="127"/>
      <c r="DTX83" s="127"/>
      <c r="DTY83" s="139"/>
      <c r="DTZ83" s="127"/>
      <c r="DUA83" s="127"/>
      <c r="DUB83" s="127"/>
      <c r="DUC83" s="139"/>
      <c r="DUD83" s="127"/>
      <c r="DUE83" s="127"/>
      <c r="DUF83" s="127"/>
      <c r="DUG83" s="139"/>
      <c r="DUH83" s="127"/>
      <c r="DUI83" s="127"/>
      <c r="DUJ83" s="127"/>
      <c r="DUK83" s="139"/>
      <c r="DUL83" s="127"/>
      <c r="DUM83" s="127"/>
      <c r="DUN83" s="127"/>
      <c r="DUO83" s="139"/>
      <c r="DUP83" s="127"/>
      <c r="DUQ83" s="127"/>
      <c r="DUR83" s="127"/>
      <c r="DUS83" s="139"/>
      <c r="DUT83" s="127"/>
      <c r="DUU83" s="127"/>
      <c r="DUV83" s="127"/>
      <c r="DUW83" s="139"/>
      <c r="DUX83" s="127"/>
      <c r="DUY83" s="127"/>
      <c r="DUZ83" s="127"/>
      <c r="DVA83" s="139"/>
      <c r="DVB83" s="127"/>
      <c r="DVC83" s="127"/>
      <c r="DVD83" s="127"/>
      <c r="DVE83" s="139"/>
      <c r="DVF83" s="127"/>
      <c r="DVG83" s="127"/>
      <c r="DVH83" s="127"/>
      <c r="DVI83" s="139"/>
      <c r="DVJ83" s="127"/>
      <c r="DVK83" s="127"/>
      <c r="DVL83" s="127"/>
      <c r="DVM83" s="139"/>
      <c r="DVN83" s="127"/>
      <c r="DVO83" s="127"/>
      <c r="DVP83" s="127"/>
      <c r="DVQ83" s="139"/>
      <c r="DVR83" s="127"/>
      <c r="DVS83" s="127"/>
      <c r="DVT83" s="127"/>
      <c r="DVU83" s="139"/>
      <c r="DVV83" s="127"/>
      <c r="DVW83" s="127"/>
      <c r="DVX83" s="127"/>
      <c r="DVY83" s="139"/>
      <c r="DVZ83" s="127"/>
      <c r="DWA83" s="127"/>
      <c r="DWB83" s="127"/>
      <c r="DWC83" s="139"/>
      <c r="DWD83" s="127"/>
      <c r="DWE83" s="127"/>
      <c r="DWF83" s="127"/>
      <c r="DWG83" s="139"/>
      <c r="DWH83" s="127"/>
      <c r="DWI83" s="127"/>
      <c r="DWJ83" s="127"/>
      <c r="DWK83" s="139"/>
      <c r="DWL83" s="127"/>
      <c r="DWM83" s="127"/>
      <c r="DWN83" s="127"/>
      <c r="DWO83" s="139"/>
      <c r="DWP83" s="127"/>
      <c r="DWQ83" s="127"/>
      <c r="DWR83" s="127"/>
      <c r="DWS83" s="139"/>
      <c r="DWT83" s="127"/>
      <c r="DWU83" s="127"/>
      <c r="DWV83" s="127"/>
      <c r="DWW83" s="139"/>
      <c r="DWX83" s="127"/>
      <c r="DWY83" s="127"/>
      <c r="DWZ83" s="127"/>
      <c r="DXA83" s="139"/>
      <c r="DXB83" s="127"/>
      <c r="DXC83" s="127"/>
      <c r="DXD83" s="127"/>
      <c r="DXE83" s="139"/>
      <c r="DXF83" s="127"/>
      <c r="DXG83" s="127"/>
      <c r="DXH83" s="127"/>
      <c r="DXI83" s="139"/>
      <c r="DXJ83" s="127"/>
      <c r="DXK83" s="127"/>
      <c r="DXL83" s="127"/>
      <c r="DXM83" s="139"/>
      <c r="DXN83" s="127"/>
      <c r="DXO83" s="127"/>
      <c r="DXP83" s="127"/>
      <c r="DXQ83" s="139"/>
      <c r="DXR83" s="127"/>
      <c r="DXS83" s="127"/>
      <c r="DXT83" s="127"/>
      <c r="DXU83" s="139"/>
      <c r="DXV83" s="127"/>
      <c r="DXW83" s="127"/>
      <c r="DXX83" s="127"/>
      <c r="DXY83" s="139"/>
      <c r="DXZ83" s="127"/>
      <c r="DYA83" s="127"/>
      <c r="DYB83" s="127"/>
      <c r="DYC83" s="139"/>
      <c r="DYD83" s="127"/>
      <c r="DYE83" s="127"/>
      <c r="DYF83" s="127"/>
      <c r="DYG83" s="139"/>
      <c r="DYH83" s="127"/>
      <c r="DYI83" s="127"/>
      <c r="DYJ83" s="127"/>
      <c r="DYK83" s="139"/>
      <c r="DYL83" s="127"/>
      <c r="DYM83" s="127"/>
      <c r="DYN83" s="127"/>
      <c r="DYO83" s="139"/>
      <c r="DYP83" s="127"/>
      <c r="DYQ83" s="127"/>
      <c r="DYR83" s="127"/>
      <c r="DYS83" s="139"/>
      <c r="DYT83" s="127"/>
      <c r="DYU83" s="127"/>
      <c r="DYV83" s="127"/>
      <c r="DYW83" s="139"/>
      <c r="DYX83" s="127"/>
      <c r="DYY83" s="127"/>
      <c r="DYZ83" s="127"/>
      <c r="DZA83" s="139"/>
      <c r="DZB83" s="127"/>
      <c r="DZC83" s="127"/>
      <c r="DZD83" s="127"/>
      <c r="DZE83" s="139"/>
      <c r="DZF83" s="127"/>
      <c r="DZG83" s="127"/>
      <c r="DZH83" s="127"/>
      <c r="DZI83" s="139"/>
      <c r="DZJ83" s="127"/>
      <c r="DZK83" s="127"/>
      <c r="DZL83" s="127"/>
      <c r="DZM83" s="139"/>
      <c r="DZN83" s="127"/>
      <c r="DZO83" s="127"/>
      <c r="DZP83" s="127"/>
      <c r="DZQ83" s="139"/>
      <c r="DZR83" s="127"/>
      <c r="DZS83" s="127"/>
      <c r="DZT83" s="127"/>
      <c r="DZU83" s="139"/>
      <c r="DZV83" s="127"/>
      <c r="DZW83" s="127"/>
      <c r="DZX83" s="127"/>
      <c r="DZY83" s="139"/>
      <c r="DZZ83" s="127"/>
      <c r="EAA83" s="127"/>
      <c r="EAB83" s="127"/>
      <c r="EAC83" s="139"/>
      <c r="EAD83" s="127"/>
      <c r="EAE83" s="127"/>
      <c r="EAF83" s="127"/>
      <c r="EAG83" s="139"/>
      <c r="EAH83" s="127"/>
      <c r="EAI83" s="127"/>
      <c r="EAJ83" s="127"/>
      <c r="EAK83" s="139"/>
      <c r="EAL83" s="127"/>
      <c r="EAM83" s="127"/>
      <c r="EAN83" s="127"/>
      <c r="EAO83" s="139"/>
      <c r="EAP83" s="127"/>
      <c r="EAQ83" s="127"/>
      <c r="EAR83" s="127"/>
      <c r="EAS83" s="139"/>
      <c r="EAT83" s="127"/>
      <c r="EAU83" s="127"/>
      <c r="EAV83" s="127"/>
      <c r="EAW83" s="139"/>
      <c r="EAX83" s="127"/>
      <c r="EAY83" s="127"/>
      <c r="EAZ83" s="127"/>
      <c r="EBA83" s="139"/>
      <c r="EBB83" s="127"/>
      <c r="EBC83" s="127"/>
      <c r="EBD83" s="127"/>
      <c r="EBE83" s="139"/>
      <c r="EBF83" s="127"/>
      <c r="EBG83" s="127"/>
      <c r="EBH83" s="127"/>
      <c r="EBI83" s="139"/>
      <c r="EBJ83" s="127"/>
      <c r="EBK83" s="127"/>
      <c r="EBL83" s="127"/>
      <c r="EBM83" s="139"/>
      <c r="EBN83" s="127"/>
      <c r="EBO83" s="127"/>
      <c r="EBP83" s="127"/>
      <c r="EBQ83" s="139"/>
      <c r="EBR83" s="127"/>
      <c r="EBS83" s="127"/>
      <c r="EBT83" s="127"/>
      <c r="EBU83" s="139"/>
      <c r="EBV83" s="127"/>
      <c r="EBW83" s="127"/>
      <c r="EBX83" s="127"/>
      <c r="EBY83" s="139"/>
      <c r="EBZ83" s="127"/>
      <c r="ECA83" s="127"/>
      <c r="ECB83" s="127"/>
      <c r="ECC83" s="139"/>
      <c r="ECD83" s="127"/>
      <c r="ECE83" s="127"/>
      <c r="ECF83" s="127"/>
      <c r="ECG83" s="139"/>
      <c r="ECH83" s="127"/>
      <c r="ECI83" s="127"/>
      <c r="ECJ83" s="127"/>
      <c r="ECK83" s="139"/>
      <c r="ECL83" s="127"/>
      <c r="ECM83" s="127"/>
      <c r="ECN83" s="127"/>
      <c r="ECO83" s="139"/>
      <c r="ECP83" s="127"/>
      <c r="ECQ83" s="127"/>
      <c r="ECR83" s="127"/>
      <c r="ECS83" s="139"/>
      <c r="ECT83" s="127"/>
      <c r="ECU83" s="127"/>
      <c r="ECV83" s="127"/>
      <c r="ECW83" s="139"/>
      <c r="ECX83" s="127"/>
      <c r="ECY83" s="127"/>
      <c r="ECZ83" s="127"/>
      <c r="EDA83" s="139"/>
      <c r="EDB83" s="127"/>
      <c r="EDC83" s="127"/>
      <c r="EDD83" s="127"/>
      <c r="EDE83" s="139"/>
      <c r="EDF83" s="127"/>
      <c r="EDG83" s="127"/>
      <c r="EDH83" s="127"/>
      <c r="EDI83" s="139"/>
      <c r="EDJ83" s="127"/>
      <c r="EDK83" s="127"/>
      <c r="EDL83" s="127"/>
      <c r="EDM83" s="139"/>
      <c r="EDN83" s="127"/>
      <c r="EDO83" s="127"/>
      <c r="EDP83" s="127"/>
      <c r="EDQ83" s="139"/>
      <c r="EDR83" s="127"/>
      <c r="EDS83" s="127"/>
      <c r="EDT83" s="127"/>
      <c r="EDU83" s="139"/>
      <c r="EDV83" s="127"/>
      <c r="EDW83" s="127"/>
      <c r="EDX83" s="127"/>
      <c r="EDY83" s="139"/>
      <c r="EDZ83" s="127"/>
      <c r="EEA83" s="127"/>
      <c r="EEB83" s="127"/>
      <c r="EEC83" s="139"/>
      <c r="EED83" s="127"/>
      <c r="EEE83" s="127"/>
      <c r="EEF83" s="127"/>
      <c r="EEG83" s="139"/>
      <c r="EEH83" s="127"/>
      <c r="EEI83" s="127"/>
      <c r="EEJ83" s="127"/>
      <c r="EEK83" s="139"/>
      <c r="EEL83" s="127"/>
      <c r="EEM83" s="127"/>
      <c r="EEN83" s="127"/>
      <c r="EEO83" s="139"/>
      <c r="EEP83" s="127"/>
      <c r="EEQ83" s="127"/>
      <c r="EER83" s="127"/>
      <c r="EES83" s="139"/>
      <c r="EET83" s="127"/>
      <c r="EEU83" s="127"/>
      <c r="EEV83" s="127"/>
      <c r="EEW83" s="139"/>
      <c r="EEX83" s="127"/>
      <c r="EEY83" s="127"/>
      <c r="EEZ83" s="127"/>
      <c r="EFA83" s="139"/>
      <c r="EFB83" s="127"/>
      <c r="EFC83" s="127"/>
      <c r="EFD83" s="127"/>
      <c r="EFE83" s="139"/>
      <c r="EFF83" s="127"/>
      <c r="EFG83" s="127"/>
      <c r="EFH83" s="127"/>
      <c r="EFI83" s="139"/>
      <c r="EFJ83" s="127"/>
      <c r="EFK83" s="127"/>
      <c r="EFL83" s="127"/>
      <c r="EFM83" s="139"/>
      <c r="EFN83" s="127"/>
      <c r="EFO83" s="127"/>
      <c r="EFP83" s="127"/>
      <c r="EFQ83" s="139"/>
      <c r="EFR83" s="127"/>
      <c r="EFS83" s="127"/>
      <c r="EFT83" s="127"/>
      <c r="EFU83" s="139"/>
      <c r="EFV83" s="127"/>
      <c r="EFW83" s="127"/>
      <c r="EFX83" s="127"/>
      <c r="EFY83" s="139"/>
      <c r="EFZ83" s="127"/>
      <c r="EGA83" s="127"/>
      <c r="EGB83" s="127"/>
      <c r="EGC83" s="139"/>
      <c r="EGD83" s="127"/>
      <c r="EGE83" s="127"/>
      <c r="EGF83" s="127"/>
      <c r="EGG83" s="139"/>
      <c r="EGH83" s="127"/>
      <c r="EGI83" s="127"/>
      <c r="EGJ83" s="127"/>
      <c r="EGK83" s="139"/>
      <c r="EGL83" s="127"/>
      <c r="EGM83" s="127"/>
      <c r="EGN83" s="127"/>
      <c r="EGO83" s="139"/>
      <c r="EGP83" s="127"/>
      <c r="EGQ83" s="127"/>
      <c r="EGR83" s="127"/>
      <c r="EGS83" s="139"/>
      <c r="EGT83" s="127"/>
      <c r="EGU83" s="127"/>
      <c r="EGV83" s="127"/>
      <c r="EGW83" s="139"/>
      <c r="EGX83" s="127"/>
      <c r="EGY83" s="127"/>
      <c r="EGZ83" s="127"/>
      <c r="EHA83" s="139"/>
      <c r="EHB83" s="127"/>
      <c r="EHC83" s="127"/>
      <c r="EHD83" s="127"/>
      <c r="EHE83" s="139"/>
      <c r="EHF83" s="127"/>
      <c r="EHG83" s="127"/>
      <c r="EHH83" s="127"/>
      <c r="EHI83" s="139"/>
      <c r="EHJ83" s="127"/>
      <c r="EHK83" s="127"/>
      <c r="EHL83" s="127"/>
      <c r="EHM83" s="139"/>
      <c r="EHN83" s="127"/>
      <c r="EHO83" s="127"/>
      <c r="EHP83" s="127"/>
      <c r="EHQ83" s="139"/>
      <c r="EHR83" s="127"/>
      <c r="EHS83" s="127"/>
      <c r="EHT83" s="127"/>
      <c r="EHU83" s="139"/>
      <c r="EHV83" s="127"/>
      <c r="EHW83" s="127"/>
      <c r="EHX83" s="127"/>
      <c r="EHY83" s="139"/>
      <c r="EHZ83" s="127"/>
      <c r="EIA83" s="127"/>
      <c r="EIB83" s="127"/>
      <c r="EIC83" s="139"/>
      <c r="EID83" s="127"/>
      <c r="EIE83" s="127"/>
      <c r="EIF83" s="127"/>
      <c r="EIG83" s="139"/>
      <c r="EIH83" s="127"/>
      <c r="EII83" s="127"/>
      <c r="EIJ83" s="127"/>
      <c r="EIK83" s="139"/>
      <c r="EIL83" s="127"/>
      <c r="EIM83" s="127"/>
      <c r="EIN83" s="127"/>
      <c r="EIO83" s="139"/>
      <c r="EIP83" s="127"/>
      <c r="EIQ83" s="127"/>
      <c r="EIR83" s="127"/>
      <c r="EIS83" s="139"/>
      <c r="EIT83" s="127"/>
      <c r="EIU83" s="127"/>
      <c r="EIV83" s="127"/>
      <c r="EIW83" s="139"/>
      <c r="EIX83" s="127"/>
      <c r="EIY83" s="127"/>
      <c r="EIZ83" s="127"/>
      <c r="EJA83" s="139"/>
      <c r="EJB83" s="127"/>
      <c r="EJC83" s="127"/>
      <c r="EJD83" s="127"/>
      <c r="EJE83" s="139"/>
      <c r="EJF83" s="127"/>
      <c r="EJG83" s="127"/>
      <c r="EJH83" s="127"/>
      <c r="EJI83" s="139"/>
      <c r="EJJ83" s="127"/>
      <c r="EJK83" s="127"/>
      <c r="EJL83" s="127"/>
      <c r="EJM83" s="139"/>
      <c r="EJN83" s="127"/>
      <c r="EJO83" s="127"/>
      <c r="EJP83" s="127"/>
      <c r="EJQ83" s="139"/>
      <c r="EJR83" s="127"/>
      <c r="EJS83" s="127"/>
      <c r="EJT83" s="127"/>
      <c r="EJU83" s="139"/>
      <c r="EJV83" s="127"/>
      <c r="EJW83" s="127"/>
      <c r="EJX83" s="127"/>
      <c r="EJY83" s="139"/>
      <c r="EJZ83" s="127"/>
      <c r="EKA83" s="127"/>
      <c r="EKB83" s="127"/>
      <c r="EKC83" s="139"/>
      <c r="EKD83" s="127"/>
      <c r="EKE83" s="127"/>
      <c r="EKF83" s="127"/>
      <c r="EKG83" s="139"/>
      <c r="EKH83" s="127"/>
      <c r="EKI83" s="127"/>
      <c r="EKJ83" s="127"/>
      <c r="EKK83" s="139"/>
      <c r="EKL83" s="127"/>
      <c r="EKM83" s="127"/>
      <c r="EKN83" s="127"/>
      <c r="EKO83" s="139"/>
      <c r="EKP83" s="127"/>
      <c r="EKQ83" s="127"/>
      <c r="EKR83" s="127"/>
      <c r="EKS83" s="139"/>
      <c r="EKT83" s="127"/>
      <c r="EKU83" s="127"/>
      <c r="EKV83" s="127"/>
      <c r="EKW83" s="139"/>
      <c r="EKX83" s="127"/>
      <c r="EKY83" s="127"/>
      <c r="EKZ83" s="127"/>
      <c r="ELA83" s="139"/>
      <c r="ELB83" s="127"/>
      <c r="ELC83" s="127"/>
      <c r="ELD83" s="127"/>
      <c r="ELE83" s="139"/>
      <c r="ELF83" s="127"/>
      <c r="ELG83" s="127"/>
      <c r="ELH83" s="127"/>
      <c r="ELI83" s="139"/>
      <c r="ELJ83" s="127"/>
      <c r="ELK83" s="127"/>
      <c r="ELL83" s="127"/>
      <c r="ELM83" s="139"/>
      <c r="ELN83" s="127"/>
      <c r="ELO83" s="127"/>
      <c r="ELP83" s="127"/>
      <c r="ELQ83" s="139"/>
      <c r="ELR83" s="127"/>
      <c r="ELS83" s="127"/>
      <c r="ELT83" s="127"/>
      <c r="ELU83" s="139"/>
      <c r="ELV83" s="127"/>
      <c r="ELW83" s="127"/>
      <c r="ELX83" s="127"/>
      <c r="ELY83" s="139"/>
      <c r="ELZ83" s="127"/>
      <c r="EMA83" s="127"/>
      <c r="EMB83" s="127"/>
      <c r="EMC83" s="139"/>
      <c r="EMD83" s="127"/>
      <c r="EME83" s="127"/>
      <c r="EMF83" s="127"/>
      <c r="EMG83" s="139"/>
      <c r="EMH83" s="127"/>
      <c r="EMI83" s="127"/>
      <c r="EMJ83" s="127"/>
      <c r="EMK83" s="139"/>
      <c r="EML83" s="127"/>
      <c r="EMM83" s="127"/>
      <c r="EMN83" s="127"/>
      <c r="EMO83" s="139"/>
      <c r="EMP83" s="127"/>
      <c r="EMQ83" s="127"/>
      <c r="EMR83" s="127"/>
      <c r="EMS83" s="139"/>
      <c r="EMT83" s="127"/>
      <c r="EMU83" s="127"/>
      <c r="EMV83" s="127"/>
      <c r="EMW83" s="139"/>
      <c r="EMX83" s="127"/>
      <c r="EMY83" s="127"/>
      <c r="EMZ83" s="127"/>
      <c r="ENA83" s="139"/>
      <c r="ENB83" s="127"/>
      <c r="ENC83" s="127"/>
      <c r="END83" s="127"/>
      <c r="ENE83" s="139"/>
      <c r="ENF83" s="127"/>
      <c r="ENG83" s="127"/>
      <c r="ENH83" s="127"/>
      <c r="ENI83" s="139"/>
      <c r="ENJ83" s="127"/>
      <c r="ENK83" s="127"/>
      <c r="ENL83" s="127"/>
      <c r="ENM83" s="139"/>
      <c r="ENN83" s="127"/>
      <c r="ENO83" s="127"/>
      <c r="ENP83" s="127"/>
      <c r="ENQ83" s="139"/>
      <c r="ENR83" s="127"/>
      <c r="ENS83" s="127"/>
      <c r="ENT83" s="127"/>
      <c r="ENU83" s="139"/>
      <c r="ENV83" s="127"/>
      <c r="ENW83" s="127"/>
      <c r="ENX83" s="127"/>
      <c r="ENY83" s="139"/>
      <c r="ENZ83" s="127"/>
      <c r="EOA83" s="127"/>
      <c r="EOB83" s="127"/>
      <c r="EOC83" s="139"/>
      <c r="EOD83" s="127"/>
      <c r="EOE83" s="127"/>
      <c r="EOF83" s="127"/>
      <c r="EOG83" s="139"/>
      <c r="EOH83" s="127"/>
      <c r="EOI83" s="127"/>
      <c r="EOJ83" s="127"/>
      <c r="EOK83" s="139"/>
      <c r="EOL83" s="127"/>
      <c r="EOM83" s="127"/>
      <c r="EON83" s="127"/>
      <c r="EOO83" s="139"/>
      <c r="EOP83" s="127"/>
      <c r="EOQ83" s="127"/>
      <c r="EOR83" s="127"/>
      <c r="EOS83" s="139"/>
      <c r="EOT83" s="127"/>
      <c r="EOU83" s="127"/>
      <c r="EOV83" s="127"/>
      <c r="EOW83" s="139"/>
      <c r="EOX83" s="127"/>
      <c r="EOY83" s="127"/>
      <c r="EOZ83" s="127"/>
      <c r="EPA83" s="139"/>
      <c r="EPB83" s="127"/>
      <c r="EPC83" s="127"/>
      <c r="EPD83" s="127"/>
      <c r="EPE83" s="139"/>
      <c r="EPF83" s="127"/>
      <c r="EPG83" s="127"/>
      <c r="EPH83" s="127"/>
      <c r="EPI83" s="139"/>
      <c r="EPJ83" s="127"/>
      <c r="EPK83" s="127"/>
      <c r="EPL83" s="127"/>
      <c r="EPM83" s="139"/>
      <c r="EPN83" s="127"/>
      <c r="EPO83" s="127"/>
      <c r="EPP83" s="127"/>
      <c r="EPQ83" s="139"/>
      <c r="EPR83" s="127"/>
      <c r="EPS83" s="127"/>
      <c r="EPT83" s="127"/>
      <c r="EPU83" s="139"/>
      <c r="EPV83" s="127"/>
      <c r="EPW83" s="127"/>
      <c r="EPX83" s="127"/>
      <c r="EPY83" s="139"/>
      <c r="EPZ83" s="127"/>
      <c r="EQA83" s="127"/>
      <c r="EQB83" s="127"/>
      <c r="EQC83" s="139"/>
      <c r="EQD83" s="127"/>
      <c r="EQE83" s="127"/>
      <c r="EQF83" s="127"/>
      <c r="EQG83" s="139"/>
      <c r="EQH83" s="127"/>
      <c r="EQI83" s="127"/>
      <c r="EQJ83" s="127"/>
      <c r="EQK83" s="139"/>
      <c r="EQL83" s="127"/>
      <c r="EQM83" s="127"/>
      <c r="EQN83" s="127"/>
      <c r="EQO83" s="139"/>
      <c r="EQP83" s="127"/>
      <c r="EQQ83" s="127"/>
      <c r="EQR83" s="127"/>
      <c r="EQS83" s="139"/>
      <c r="EQT83" s="127"/>
      <c r="EQU83" s="127"/>
      <c r="EQV83" s="127"/>
      <c r="EQW83" s="139"/>
      <c r="EQX83" s="127"/>
      <c r="EQY83" s="127"/>
      <c r="EQZ83" s="127"/>
      <c r="ERA83" s="139"/>
      <c r="ERB83" s="127"/>
      <c r="ERC83" s="127"/>
      <c r="ERD83" s="127"/>
      <c r="ERE83" s="139"/>
      <c r="ERF83" s="127"/>
      <c r="ERG83" s="127"/>
      <c r="ERH83" s="127"/>
      <c r="ERI83" s="139"/>
      <c r="ERJ83" s="127"/>
      <c r="ERK83" s="127"/>
      <c r="ERL83" s="127"/>
      <c r="ERM83" s="139"/>
      <c r="ERN83" s="127"/>
      <c r="ERO83" s="127"/>
      <c r="ERP83" s="127"/>
      <c r="ERQ83" s="139"/>
      <c r="ERR83" s="127"/>
      <c r="ERS83" s="127"/>
      <c r="ERT83" s="127"/>
      <c r="ERU83" s="139"/>
      <c r="ERV83" s="127"/>
      <c r="ERW83" s="127"/>
      <c r="ERX83" s="127"/>
      <c r="ERY83" s="139"/>
      <c r="ERZ83" s="127"/>
      <c r="ESA83" s="127"/>
      <c r="ESB83" s="127"/>
      <c r="ESC83" s="139"/>
      <c r="ESD83" s="127"/>
      <c r="ESE83" s="127"/>
      <c r="ESF83" s="127"/>
      <c r="ESG83" s="139"/>
      <c r="ESH83" s="127"/>
      <c r="ESI83" s="127"/>
      <c r="ESJ83" s="127"/>
      <c r="ESK83" s="139"/>
      <c r="ESL83" s="127"/>
      <c r="ESM83" s="127"/>
      <c r="ESN83" s="127"/>
      <c r="ESO83" s="139"/>
      <c r="ESP83" s="127"/>
      <c r="ESQ83" s="127"/>
      <c r="ESR83" s="127"/>
      <c r="ESS83" s="139"/>
      <c r="EST83" s="127"/>
      <c r="ESU83" s="127"/>
      <c r="ESV83" s="127"/>
      <c r="ESW83" s="139"/>
      <c r="ESX83" s="127"/>
      <c r="ESY83" s="127"/>
      <c r="ESZ83" s="127"/>
      <c r="ETA83" s="139"/>
      <c r="ETB83" s="127"/>
      <c r="ETC83" s="127"/>
      <c r="ETD83" s="127"/>
      <c r="ETE83" s="139"/>
      <c r="ETF83" s="127"/>
      <c r="ETG83" s="127"/>
      <c r="ETH83" s="127"/>
      <c r="ETI83" s="139"/>
      <c r="ETJ83" s="127"/>
      <c r="ETK83" s="127"/>
      <c r="ETL83" s="127"/>
      <c r="ETM83" s="139"/>
      <c r="ETN83" s="127"/>
      <c r="ETO83" s="127"/>
      <c r="ETP83" s="127"/>
      <c r="ETQ83" s="139"/>
      <c r="ETR83" s="127"/>
      <c r="ETS83" s="127"/>
      <c r="ETT83" s="127"/>
      <c r="ETU83" s="139"/>
      <c r="ETV83" s="127"/>
      <c r="ETW83" s="127"/>
      <c r="ETX83" s="127"/>
      <c r="ETY83" s="139"/>
      <c r="ETZ83" s="127"/>
      <c r="EUA83" s="127"/>
      <c r="EUB83" s="127"/>
      <c r="EUC83" s="139"/>
      <c r="EUD83" s="127"/>
      <c r="EUE83" s="127"/>
      <c r="EUF83" s="127"/>
      <c r="EUG83" s="139"/>
      <c r="EUH83" s="127"/>
      <c r="EUI83" s="127"/>
      <c r="EUJ83" s="127"/>
      <c r="EUK83" s="139"/>
      <c r="EUL83" s="127"/>
      <c r="EUM83" s="127"/>
      <c r="EUN83" s="127"/>
      <c r="EUO83" s="139"/>
      <c r="EUP83" s="127"/>
      <c r="EUQ83" s="127"/>
      <c r="EUR83" s="127"/>
      <c r="EUS83" s="139"/>
      <c r="EUT83" s="127"/>
      <c r="EUU83" s="127"/>
      <c r="EUV83" s="127"/>
      <c r="EUW83" s="139"/>
      <c r="EUX83" s="127"/>
      <c r="EUY83" s="127"/>
      <c r="EUZ83" s="127"/>
      <c r="EVA83" s="139"/>
      <c r="EVB83" s="127"/>
      <c r="EVC83" s="127"/>
      <c r="EVD83" s="127"/>
      <c r="EVE83" s="139"/>
      <c r="EVF83" s="127"/>
      <c r="EVG83" s="127"/>
      <c r="EVH83" s="127"/>
      <c r="EVI83" s="139"/>
      <c r="EVJ83" s="127"/>
      <c r="EVK83" s="127"/>
      <c r="EVL83" s="127"/>
      <c r="EVM83" s="139"/>
      <c r="EVN83" s="127"/>
      <c r="EVO83" s="127"/>
      <c r="EVP83" s="127"/>
      <c r="EVQ83" s="139"/>
      <c r="EVR83" s="127"/>
      <c r="EVS83" s="127"/>
      <c r="EVT83" s="127"/>
      <c r="EVU83" s="139"/>
      <c r="EVV83" s="127"/>
      <c r="EVW83" s="127"/>
      <c r="EVX83" s="127"/>
      <c r="EVY83" s="139"/>
      <c r="EVZ83" s="127"/>
      <c r="EWA83" s="127"/>
      <c r="EWB83" s="127"/>
      <c r="EWC83" s="139"/>
      <c r="EWD83" s="127"/>
      <c r="EWE83" s="127"/>
      <c r="EWF83" s="127"/>
      <c r="EWG83" s="139"/>
      <c r="EWH83" s="127"/>
      <c r="EWI83" s="127"/>
      <c r="EWJ83" s="127"/>
      <c r="EWK83" s="139"/>
      <c r="EWL83" s="127"/>
      <c r="EWM83" s="127"/>
      <c r="EWN83" s="127"/>
      <c r="EWO83" s="139"/>
      <c r="EWP83" s="127"/>
      <c r="EWQ83" s="127"/>
      <c r="EWR83" s="127"/>
      <c r="EWS83" s="139"/>
      <c r="EWT83" s="127"/>
      <c r="EWU83" s="127"/>
      <c r="EWV83" s="127"/>
      <c r="EWW83" s="139"/>
      <c r="EWX83" s="127"/>
      <c r="EWY83" s="127"/>
      <c r="EWZ83" s="127"/>
      <c r="EXA83" s="139"/>
      <c r="EXB83" s="127"/>
      <c r="EXC83" s="127"/>
      <c r="EXD83" s="127"/>
      <c r="EXE83" s="139"/>
      <c r="EXF83" s="127"/>
      <c r="EXG83" s="127"/>
      <c r="EXH83" s="127"/>
      <c r="EXI83" s="139"/>
      <c r="EXJ83" s="127"/>
      <c r="EXK83" s="127"/>
      <c r="EXL83" s="127"/>
      <c r="EXM83" s="139"/>
      <c r="EXN83" s="127"/>
      <c r="EXO83" s="127"/>
      <c r="EXP83" s="127"/>
      <c r="EXQ83" s="139"/>
      <c r="EXR83" s="127"/>
      <c r="EXS83" s="127"/>
      <c r="EXT83" s="127"/>
      <c r="EXU83" s="139"/>
      <c r="EXV83" s="127"/>
      <c r="EXW83" s="127"/>
      <c r="EXX83" s="127"/>
      <c r="EXY83" s="139"/>
      <c r="EXZ83" s="127"/>
      <c r="EYA83" s="127"/>
      <c r="EYB83" s="127"/>
      <c r="EYC83" s="139"/>
      <c r="EYD83" s="127"/>
      <c r="EYE83" s="127"/>
      <c r="EYF83" s="127"/>
      <c r="EYG83" s="139"/>
      <c r="EYH83" s="127"/>
      <c r="EYI83" s="127"/>
      <c r="EYJ83" s="127"/>
      <c r="EYK83" s="139"/>
      <c r="EYL83" s="127"/>
      <c r="EYM83" s="127"/>
      <c r="EYN83" s="127"/>
      <c r="EYO83" s="139"/>
      <c r="EYP83" s="127"/>
      <c r="EYQ83" s="127"/>
      <c r="EYR83" s="127"/>
      <c r="EYS83" s="139"/>
      <c r="EYT83" s="127"/>
      <c r="EYU83" s="127"/>
      <c r="EYV83" s="127"/>
      <c r="EYW83" s="139"/>
      <c r="EYX83" s="127"/>
      <c r="EYY83" s="127"/>
      <c r="EYZ83" s="127"/>
      <c r="EZA83" s="139"/>
      <c r="EZB83" s="127"/>
      <c r="EZC83" s="127"/>
      <c r="EZD83" s="127"/>
      <c r="EZE83" s="139"/>
      <c r="EZF83" s="127"/>
      <c r="EZG83" s="127"/>
      <c r="EZH83" s="127"/>
      <c r="EZI83" s="139"/>
      <c r="EZJ83" s="127"/>
      <c r="EZK83" s="127"/>
      <c r="EZL83" s="127"/>
      <c r="EZM83" s="139"/>
      <c r="EZN83" s="127"/>
      <c r="EZO83" s="127"/>
      <c r="EZP83" s="127"/>
      <c r="EZQ83" s="139"/>
      <c r="EZR83" s="127"/>
      <c r="EZS83" s="127"/>
      <c r="EZT83" s="127"/>
      <c r="EZU83" s="139"/>
      <c r="EZV83" s="127"/>
      <c r="EZW83" s="127"/>
      <c r="EZX83" s="127"/>
      <c r="EZY83" s="139"/>
      <c r="EZZ83" s="127"/>
      <c r="FAA83" s="127"/>
      <c r="FAB83" s="127"/>
      <c r="FAC83" s="139"/>
      <c r="FAD83" s="127"/>
      <c r="FAE83" s="127"/>
      <c r="FAF83" s="127"/>
      <c r="FAG83" s="139"/>
      <c r="FAH83" s="127"/>
      <c r="FAI83" s="127"/>
      <c r="FAJ83" s="127"/>
      <c r="FAK83" s="139"/>
      <c r="FAL83" s="127"/>
      <c r="FAM83" s="127"/>
      <c r="FAN83" s="127"/>
      <c r="FAO83" s="139"/>
      <c r="FAP83" s="127"/>
      <c r="FAQ83" s="127"/>
      <c r="FAR83" s="127"/>
      <c r="FAS83" s="139"/>
      <c r="FAT83" s="127"/>
      <c r="FAU83" s="127"/>
      <c r="FAV83" s="127"/>
      <c r="FAW83" s="139"/>
      <c r="FAX83" s="127"/>
      <c r="FAY83" s="127"/>
      <c r="FAZ83" s="127"/>
      <c r="FBA83" s="139"/>
      <c r="FBB83" s="127"/>
      <c r="FBC83" s="127"/>
      <c r="FBD83" s="127"/>
      <c r="FBE83" s="139"/>
      <c r="FBF83" s="127"/>
      <c r="FBG83" s="127"/>
      <c r="FBH83" s="127"/>
      <c r="FBI83" s="139"/>
      <c r="FBJ83" s="127"/>
      <c r="FBK83" s="127"/>
      <c r="FBL83" s="127"/>
      <c r="FBM83" s="139"/>
      <c r="FBN83" s="127"/>
      <c r="FBO83" s="127"/>
      <c r="FBP83" s="127"/>
      <c r="FBQ83" s="139"/>
      <c r="FBR83" s="127"/>
      <c r="FBS83" s="127"/>
      <c r="FBT83" s="127"/>
      <c r="FBU83" s="139"/>
      <c r="FBV83" s="127"/>
      <c r="FBW83" s="127"/>
      <c r="FBX83" s="127"/>
      <c r="FBY83" s="139"/>
      <c r="FBZ83" s="127"/>
      <c r="FCA83" s="127"/>
      <c r="FCB83" s="127"/>
      <c r="FCC83" s="139"/>
      <c r="FCD83" s="127"/>
      <c r="FCE83" s="127"/>
      <c r="FCF83" s="127"/>
      <c r="FCG83" s="139"/>
      <c r="FCH83" s="127"/>
      <c r="FCI83" s="127"/>
      <c r="FCJ83" s="127"/>
      <c r="FCK83" s="139"/>
      <c r="FCL83" s="127"/>
      <c r="FCM83" s="127"/>
      <c r="FCN83" s="127"/>
      <c r="FCO83" s="139"/>
      <c r="FCP83" s="127"/>
      <c r="FCQ83" s="127"/>
      <c r="FCR83" s="127"/>
      <c r="FCS83" s="139"/>
      <c r="FCT83" s="127"/>
      <c r="FCU83" s="127"/>
      <c r="FCV83" s="127"/>
      <c r="FCW83" s="139"/>
      <c r="FCX83" s="127"/>
      <c r="FCY83" s="127"/>
      <c r="FCZ83" s="127"/>
      <c r="FDA83" s="139"/>
      <c r="FDB83" s="127"/>
      <c r="FDC83" s="127"/>
      <c r="FDD83" s="127"/>
      <c r="FDE83" s="139"/>
      <c r="FDF83" s="127"/>
      <c r="FDG83" s="127"/>
      <c r="FDH83" s="127"/>
      <c r="FDI83" s="139"/>
      <c r="FDJ83" s="127"/>
      <c r="FDK83" s="127"/>
      <c r="FDL83" s="127"/>
      <c r="FDM83" s="139"/>
      <c r="FDN83" s="127"/>
      <c r="FDO83" s="127"/>
      <c r="FDP83" s="127"/>
      <c r="FDQ83" s="139"/>
      <c r="FDR83" s="127"/>
      <c r="FDS83" s="127"/>
      <c r="FDT83" s="127"/>
      <c r="FDU83" s="139"/>
      <c r="FDV83" s="127"/>
      <c r="FDW83" s="127"/>
      <c r="FDX83" s="127"/>
      <c r="FDY83" s="139"/>
      <c r="FDZ83" s="127"/>
      <c r="FEA83" s="127"/>
      <c r="FEB83" s="127"/>
      <c r="FEC83" s="139"/>
      <c r="FED83" s="127"/>
      <c r="FEE83" s="127"/>
      <c r="FEF83" s="127"/>
      <c r="FEG83" s="139"/>
      <c r="FEH83" s="127"/>
      <c r="FEI83" s="127"/>
      <c r="FEJ83" s="127"/>
      <c r="FEK83" s="139"/>
      <c r="FEL83" s="127"/>
      <c r="FEM83" s="127"/>
      <c r="FEN83" s="127"/>
      <c r="FEO83" s="139"/>
      <c r="FEP83" s="127"/>
      <c r="FEQ83" s="127"/>
      <c r="FER83" s="127"/>
      <c r="FES83" s="139"/>
      <c r="FET83" s="127"/>
      <c r="FEU83" s="127"/>
      <c r="FEV83" s="127"/>
      <c r="FEW83" s="139"/>
      <c r="FEX83" s="127"/>
      <c r="FEY83" s="127"/>
      <c r="FEZ83" s="127"/>
      <c r="FFA83" s="139"/>
      <c r="FFB83" s="127"/>
      <c r="FFC83" s="127"/>
      <c r="FFD83" s="127"/>
      <c r="FFE83" s="139"/>
      <c r="FFF83" s="127"/>
      <c r="FFG83" s="127"/>
      <c r="FFH83" s="127"/>
      <c r="FFI83" s="139"/>
      <c r="FFJ83" s="127"/>
      <c r="FFK83" s="127"/>
      <c r="FFL83" s="127"/>
      <c r="FFM83" s="139"/>
      <c r="FFN83" s="127"/>
      <c r="FFO83" s="127"/>
      <c r="FFP83" s="127"/>
      <c r="FFQ83" s="139"/>
      <c r="FFR83" s="127"/>
      <c r="FFS83" s="127"/>
      <c r="FFT83" s="127"/>
      <c r="FFU83" s="139"/>
      <c r="FFV83" s="127"/>
      <c r="FFW83" s="127"/>
      <c r="FFX83" s="127"/>
      <c r="FFY83" s="139"/>
      <c r="FFZ83" s="127"/>
      <c r="FGA83" s="127"/>
      <c r="FGB83" s="127"/>
      <c r="FGC83" s="139"/>
      <c r="FGD83" s="127"/>
      <c r="FGE83" s="127"/>
      <c r="FGF83" s="127"/>
      <c r="FGG83" s="139"/>
      <c r="FGH83" s="127"/>
      <c r="FGI83" s="127"/>
      <c r="FGJ83" s="127"/>
      <c r="FGK83" s="139"/>
      <c r="FGL83" s="127"/>
      <c r="FGM83" s="127"/>
      <c r="FGN83" s="127"/>
      <c r="FGO83" s="139"/>
      <c r="FGP83" s="127"/>
      <c r="FGQ83" s="127"/>
      <c r="FGR83" s="127"/>
      <c r="FGS83" s="139"/>
      <c r="FGT83" s="127"/>
      <c r="FGU83" s="127"/>
      <c r="FGV83" s="127"/>
      <c r="FGW83" s="139"/>
      <c r="FGX83" s="127"/>
      <c r="FGY83" s="127"/>
      <c r="FGZ83" s="127"/>
      <c r="FHA83" s="139"/>
      <c r="FHB83" s="127"/>
      <c r="FHC83" s="127"/>
      <c r="FHD83" s="127"/>
      <c r="FHE83" s="139"/>
      <c r="FHF83" s="127"/>
      <c r="FHG83" s="127"/>
      <c r="FHH83" s="127"/>
      <c r="FHI83" s="139"/>
      <c r="FHJ83" s="127"/>
      <c r="FHK83" s="127"/>
      <c r="FHL83" s="127"/>
      <c r="FHM83" s="139"/>
      <c r="FHN83" s="127"/>
      <c r="FHO83" s="127"/>
      <c r="FHP83" s="127"/>
      <c r="FHQ83" s="139"/>
      <c r="FHR83" s="127"/>
      <c r="FHS83" s="127"/>
      <c r="FHT83" s="127"/>
      <c r="FHU83" s="139"/>
      <c r="FHV83" s="127"/>
      <c r="FHW83" s="127"/>
      <c r="FHX83" s="127"/>
      <c r="FHY83" s="139"/>
      <c r="FHZ83" s="127"/>
      <c r="FIA83" s="127"/>
      <c r="FIB83" s="127"/>
      <c r="FIC83" s="139"/>
      <c r="FID83" s="127"/>
      <c r="FIE83" s="127"/>
      <c r="FIF83" s="127"/>
      <c r="FIG83" s="139"/>
      <c r="FIH83" s="127"/>
      <c r="FII83" s="127"/>
      <c r="FIJ83" s="127"/>
      <c r="FIK83" s="139"/>
      <c r="FIL83" s="127"/>
      <c r="FIM83" s="127"/>
      <c r="FIN83" s="127"/>
      <c r="FIO83" s="139"/>
      <c r="FIP83" s="127"/>
      <c r="FIQ83" s="127"/>
      <c r="FIR83" s="127"/>
      <c r="FIS83" s="139"/>
      <c r="FIT83" s="127"/>
      <c r="FIU83" s="127"/>
      <c r="FIV83" s="127"/>
      <c r="FIW83" s="139"/>
      <c r="FIX83" s="127"/>
      <c r="FIY83" s="127"/>
      <c r="FIZ83" s="127"/>
      <c r="FJA83" s="139"/>
      <c r="FJB83" s="127"/>
      <c r="FJC83" s="127"/>
      <c r="FJD83" s="127"/>
      <c r="FJE83" s="139"/>
      <c r="FJF83" s="127"/>
      <c r="FJG83" s="127"/>
      <c r="FJH83" s="127"/>
      <c r="FJI83" s="139"/>
      <c r="FJJ83" s="127"/>
      <c r="FJK83" s="127"/>
      <c r="FJL83" s="127"/>
      <c r="FJM83" s="139"/>
      <c r="FJN83" s="127"/>
      <c r="FJO83" s="127"/>
      <c r="FJP83" s="127"/>
      <c r="FJQ83" s="139"/>
      <c r="FJR83" s="127"/>
      <c r="FJS83" s="127"/>
      <c r="FJT83" s="127"/>
      <c r="FJU83" s="139"/>
      <c r="FJV83" s="127"/>
      <c r="FJW83" s="127"/>
      <c r="FJX83" s="127"/>
      <c r="FJY83" s="139"/>
      <c r="FJZ83" s="127"/>
      <c r="FKA83" s="127"/>
      <c r="FKB83" s="127"/>
      <c r="FKC83" s="139"/>
      <c r="FKD83" s="127"/>
      <c r="FKE83" s="127"/>
      <c r="FKF83" s="127"/>
      <c r="FKG83" s="139"/>
      <c r="FKH83" s="127"/>
      <c r="FKI83" s="127"/>
      <c r="FKJ83" s="127"/>
      <c r="FKK83" s="139"/>
      <c r="FKL83" s="127"/>
      <c r="FKM83" s="127"/>
      <c r="FKN83" s="127"/>
      <c r="FKO83" s="139"/>
      <c r="FKP83" s="127"/>
      <c r="FKQ83" s="127"/>
      <c r="FKR83" s="127"/>
      <c r="FKS83" s="139"/>
      <c r="FKT83" s="127"/>
      <c r="FKU83" s="127"/>
      <c r="FKV83" s="127"/>
      <c r="FKW83" s="139"/>
      <c r="FKX83" s="127"/>
      <c r="FKY83" s="127"/>
      <c r="FKZ83" s="127"/>
      <c r="FLA83" s="139"/>
      <c r="FLB83" s="127"/>
      <c r="FLC83" s="127"/>
      <c r="FLD83" s="127"/>
      <c r="FLE83" s="139"/>
      <c r="FLF83" s="127"/>
      <c r="FLG83" s="127"/>
      <c r="FLH83" s="127"/>
      <c r="FLI83" s="139"/>
      <c r="FLJ83" s="127"/>
      <c r="FLK83" s="127"/>
      <c r="FLL83" s="127"/>
      <c r="FLM83" s="139"/>
      <c r="FLN83" s="127"/>
      <c r="FLO83" s="127"/>
      <c r="FLP83" s="127"/>
      <c r="FLQ83" s="139"/>
      <c r="FLR83" s="127"/>
      <c r="FLS83" s="127"/>
      <c r="FLT83" s="127"/>
      <c r="FLU83" s="139"/>
      <c r="FLV83" s="127"/>
      <c r="FLW83" s="127"/>
      <c r="FLX83" s="127"/>
      <c r="FLY83" s="139"/>
      <c r="FLZ83" s="127"/>
      <c r="FMA83" s="127"/>
      <c r="FMB83" s="127"/>
      <c r="FMC83" s="139"/>
      <c r="FMD83" s="127"/>
      <c r="FME83" s="127"/>
      <c r="FMF83" s="127"/>
      <c r="FMG83" s="139"/>
      <c r="FMH83" s="127"/>
      <c r="FMI83" s="127"/>
      <c r="FMJ83" s="127"/>
      <c r="FMK83" s="139"/>
      <c r="FML83" s="127"/>
      <c r="FMM83" s="127"/>
      <c r="FMN83" s="127"/>
      <c r="FMO83" s="139"/>
      <c r="FMP83" s="127"/>
      <c r="FMQ83" s="127"/>
      <c r="FMR83" s="127"/>
      <c r="FMS83" s="139"/>
      <c r="FMT83" s="127"/>
      <c r="FMU83" s="127"/>
      <c r="FMV83" s="127"/>
      <c r="FMW83" s="139"/>
      <c r="FMX83" s="127"/>
      <c r="FMY83" s="127"/>
      <c r="FMZ83" s="127"/>
      <c r="FNA83" s="139"/>
      <c r="FNB83" s="127"/>
      <c r="FNC83" s="127"/>
      <c r="FND83" s="127"/>
      <c r="FNE83" s="139"/>
      <c r="FNF83" s="127"/>
      <c r="FNG83" s="127"/>
      <c r="FNH83" s="127"/>
      <c r="FNI83" s="139"/>
      <c r="FNJ83" s="127"/>
      <c r="FNK83" s="127"/>
      <c r="FNL83" s="127"/>
      <c r="FNM83" s="139"/>
      <c r="FNN83" s="127"/>
      <c r="FNO83" s="127"/>
      <c r="FNP83" s="127"/>
      <c r="FNQ83" s="139"/>
      <c r="FNR83" s="127"/>
      <c r="FNS83" s="127"/>
      <c r="FNT83" s="127"/>
      <c r="FNU83" s="139"/>
      <c r="FNV83" s="127"/>
      <c r="FNW83" s="127"/>
      <c r="FNX83" s="127"/>
      <c r="FNY83" s="139"/>
      <c r="FNZ83" s="127"/>
      <c r="FOA83" s="127"/>
      <c r="FOB83" s="127"/>
      <c r="FOC83" s="139"/>
      <c r="FOD83" s="127"/>
      <c r="FOE83" s="127"/>
      <c r="FOF83" s="127"/>
      <c r="FOG83" s="139"/>
      <c r="FOH83" s="127"/>
      <c r="FOI83" s="127"/>
      <c r="FOJ83" s="127"/>
      <c r="FOK83" s="139"/>
      <c r="FOL83" s="127"/>
      <c r="FOM83" s="127"/>
      <c r="FON83" s="127"/>
      <c r="FOO83" s="139"/>
      <c r="FOP83" s="127"/>
      <c r="FOQ83" s="127"/>
      <c r="FOR83" s="127"/>
      <c r="FOS83" s="139"/>
      <c r="FOT83" s="127"/>
      <c r="FOU83" s="127"/>
      <c r="FOV83" s="127"/>
      <c r="FOW83" s="139"/>
      <c r="FOX83" s="127"/>
      <c r="FOY83" s="127"/>
      <c r="FOZ83" s="127"/>
      <c r="FPA83" s="139"/>
      <c r="FPB83" s="127"/>
      <c r="FPC83" s="127"/>
      <c r="FPD83" s="127"/>
      <c r="FPE83" s="139"/>
      <c r="FPF83" s="127"/>
      <c r="FPG83" s="127"/>
      <c r="FPH83" s="127"/>
      <c r="FPI83" s="139"/>
      <c r="FPJ83" s="127"/>
      <c r="FPK83" s="127"/>
      <c r="FPL83" s="127"/>
      <c r="FPM83" s="139"/>
      <c r="FPN83" s="127"/>
      <c r="FPO83" s="127"/>
      <c r="FPP83" s="127"/>
      <c r="FPQ83" s="139"/>
      <c r="FPR83" s="127"/>
      <c r="FPS83" s="127"/>
      <c r="FPT83" s="127"/>
      <c r="FPU83" s="139"/>
      <c r="FPV83" s="127"/>
      <c r="FPW83" s="127"/>
      <c r="FPX83" s="127"/>
      <c r="FPY83" s="139"/>
      <c r="FPZ83" s="127"/>
      <c r="FQA83" s="127"/>
      <c r="FQB83" s="127"/>
      <c r="FQC83" s="139"/>
      <c r="FQD83" s="127"/>
      <c r="FQE83" s="127"/>
      <c r="FQF83" s="127"/>
      <c r="FQG83" s="139"/>
      <c r="FQH83" s="127"/>
      <c r="FQI83" s="127"/>
      <c r="FQJ83" s="127"/>
      <c r="FQK83" s="139"/>
      <c r="FQL83" s="127"/>
      <c r="FQM83" s="127"/>
      <c r="FQN83" s="127"/>
      <c r="FQO83" s="139"/>
      <c r="FQP83" s="127"/>
      <c r="FQQ83" s="127"/>
      <c r="FQR83" s="127"/>
      <c r="FQS83" s="139"/>
      <c r="FQT83" s="127"/>
      <c r="FQU83" s="127"/>
      <c r="FQV83" s="127"/>
      <c r="FQW83" s="139"/>
      <c r="FQX83" s="127"/>
      <c r="FQY83" s="127"/>
      <c r="FQZ83" s="127"/>
      <c r="FRA83" s="139"/>
      <c r="FRB83" s="127"/>
      <c r="FRC83" s="127"/>
      <c r="FRD83" s="127"/>
      <c r="FRE83" s="139"/>
      <c r="FRF83" s="127"/>
      <c r="FRG83" s="127"/>
      <c r="FRH83" s="127"/>
      <c r="FRI83" s="139"/>
      <c r="FRJ83" s="127"/>
      <c r="FRK83" s="127"/>
      <c r="FRL83" s="127"/>
      <c r="FRM83" s="139"/>
      <c r="FRN83" s="127"/>
      <c r="FRO83" s="127"/>
      <c r="FRP83" s="127"/>
      <c r="FRQ83" s="139"/>
      <c r="FRR83" s="127"/>
      <c r="FRS83" s="127"/>
      <c r="FRT83" s="127"/>
      <c r="FRU83" s="139"/>
      <c r="FRV83" s="127"/>
      <c r="FRW83" s="127"/>
      <c r="FRX83" s="127"/>
      <c r="FRY83" s="139"/>
      <c r="FRZ83" s="127"/>
      <c r="FSA83" s="127"/>
      <c r="FSB83" s="127"/>
      <c r="FSC83" s="139"/>
      <c r="FSD83" s="127"/>
      <c r="FSE83" s="127"/>
      <c r="FSF83" s="127"/>
      <c r="FSG83" s="139"/>
      <c r="FSH83" s="127"/>
      <c r="FSI83" s="127"/>
      <c r="FSJ83" s="127"/>
      <c r="FSK83" s="139"/>
      <c r="FSL83" s="127"/>
      <c r="FSM83" s="127"/>
      <c r="FSN83" s="127"/>
      <c r="FSO83" s="139"/>
      <c r="FSP83" s="127"/>
      <c r="FSQ83" s="127"/>
      <c r="FSR83" s="127"/>
      <c r="FSS83" s="139"/>
      <c r="FST83" s="127"/>
      <c r="FSU83" s="127"/>
      <c r="FSV83" s="127"/>
      <c r="FSW83" s="139"/>
      <c r="FSX83" s="127"/>
      <c r="FSY83" s="127"/>
      <c r="FSZ83" s="127"/>
      <c r="FTA83" s="139"/>
      <c r="FTB83" s="127"/>
      <c r="FTC83" s="127"/>
      <c r="FTD83" s="127"/>
      <c r="FTE83" s="139"/>
      <c r="FTF83" s="127"/>
      <c r="FTG83" s="127"/>
      <c r="FTH83" s="127"/>
      <c r="FTI83" s="139"/>
      <c r="FTJ83" s="127"/>
      <c r="FTK83" s="127"/>
      <c r="FTL83" s="127"/>
      <c r="FTM83" s="139"/>
      <c r="FTN83" s="127"/>
      <c r="FTO83" s="127"/>
      <c r="FTP83" s="127"/>
      <c r="FTQ83" s="139"/>
      <c r="FTR83" s="127"/>
      <c r="FTS83" s="127"/>
      <c r="FTT83" s="127"/>
      <c r="FTU83" s="139"/>
      <c r="FTV83" s="127"/>
      <c r="FTW83" s="127"/>
      <c r="FTX83" s="127"/>
      <c r="FTY83" s="139"/>
      <c r="FTZ83" s="127"/>
      <c r="FUA83" s="127"/>
      <c r="FUB83" s="127"/>
      <c r="FUC83" s="139"/>
      <c r="FUD83" s="127"/>
      <c r="FUE83" s="127"/>
      <c r="FUF83" s="127"/>
      <c r="FUG83" s="139"/>
      <c r="FUH83" s="127"/>
      <c r="FUI83" s="127"/>
      <c r="FUJ83" s="127"/>
      <c r="FUK83" s="139"/>
      <c r="FUL83" s="127"/>
      <c r="FUM83" s="127"/>
      <c r="FUN83" s="127"/>
      <c r="FUO83" s="139"/>
      <c r="FUP83" s="127"/>
      <c r="FUQ83" s="127"/>
      <c r="FUR83" s="127"/>
      <c r="FUS83" s="139"/>
      <c r="FUT83" s="127"/>
      <c r="FUU83" s="127"/>
      <c r="FUV83" s="127"/>
      <c r="FUW83" s="139"/>
      <c r="FUX83" s="127"/>
      <c r="FUY83" s="127"/>
      <c r="FUZ83" s="127"/>
      <c r="FVA83" s="139"/>
      <c r="FVB83" s="127"/>
      <c r="FVC83" s="127"/>
      <c r="FVD83" s="127"/>
      <c r="FVE83" s="139"/>
      <c r="FVF83" s="127"/>
      <c r="FVG83" s="127"/>
      <c r="FVH83" s="127"/>
      <c r="FVI83" s="139"/>
      <c r="FVJ83" s="127"/>
      <c r="FVK83" s="127"/>
      <c r="FVL83" s="127"/>
      <c r="FVM83" s="139"/>
      <c r="FVN83" s="127"/>
      <c r="FVO83" s="127"/>
      <c r="FVP83" s="127"/>
      <c r="FVQ83" s="139"/>
      <c r="FVR83" s="127"/>
      <c r="FVS83" s="127"/>
      <c r="FVT83" s="127"/>
      <c r="FVU83" s="139"/>
      <c r="FVV83" s="127"/>
      <c r="FVW83" s="127"/>
      <c r="FVX83" s="127"/>
      <c r="FVY83" s="139"/>
      <c r="FVZ83" s="127"/>
      <c r="FWA83" s="127"/>
      <c r="FWB83" s="127"/>
      <c r="FWC83" s="139"/>
      <c r="FWD83" s="127"/>
      <c r="FWE83" s="127"/>
      <c r="FWF83" s="127"/>
      <c r="FWG83" s="139"/>
      <c r="FWH83" s="127"/>
      <c r="FWI83" s="127"/>
      <c r="FWJ83" s="127"/>
      <c r="FWK83" s="139"/>
      <c r="FWL83" s="127"/>
      <c r="FWM83" s="127"/>
      <c r="FWN83" s="127"/>
      <c r="FWO83" s="139"/>
      <c r="FWP83" s="127"/>
      <c r="FWQ83" s="127"/>
      <c r="FWR83" s="127"/>
      <c r="FWS83" s="139"/>
      <c r="FWT83" s="127"/>
      <c r="FWU83" s="127"/>
      <c r="FWV83" s="127"/>
      <c r="FWW83" s="139"/>
      <c r="FWX83" s="127"/>
      <c r="FWY83" s="127"/>
      <c r="FWZ83" s="127"/>
      <c r="FXA83" s="139"/>
      <c r="FXB83" s="127"/>
      <c r="FXC83" s="127"/>
      <c r="FXD83" s="127"/>
      <c r="FXE83" s="139"/>
      <c r="FXF83" s="127"/>
      <c r="FXG83" s="127"/>
      <c r="FXH83" s="127"/>
      <c r="FXI83" s="139"/>
      <c r="FXJ83" s="127"/>
      <c r="FXK83" s="127"/>
      <c r="FXL83" s="127"/>
      <c r="FXM83" s="139"/>
      <c r="FXN83" s="127"/>
      <c r="FXO83" s="127"/>
      <c r="FXP83" s="127"/>
      <c r="FXQ83" s="139"/>
      <c r="FXR83" s="127"/>
      <c r="FXS83" s="127"/>
      <c r="FXT83" s="127"/>
      <c r="FXU83" s="139"/>
      <c r="FXV83" s="127"/>
      <c r="FXW83" s="127"/>
      <c r="FXX83" s="127"/>
      <c r="FXY83" s="139"/>
      <c r="FXZ83" s="127"/>
      <c r="FYA83" s="127"/>
      <c r="FYB83" s="127"/>
      <c r="FYC83" s="139"/>
      <c r="FYD83" s="127"/>
      <c r="FYE83" s="127"/>
      <c r="FYF83" s="127"/>
      <c r="FYG83" s="139"/>
      <c r="FYH83" s="127"/>
      <c r="FYI83" s="127"/>
      <c r="FYJ83" s="127"/>
      <c r="FYK83" s="139"/>
      <c r="FYL83" s="127"/>
      <c r="FYM83" s="127"/>
      <c r="FYN83" s="127"/>
      <c r="FYO83" s="139"/>
      <c r="FYP83" s="127"/>
      <c r="FYQ83" s="127"/>
      <c r="FYR83" s="127"/>
      <c r="FYS83" s="139"/>
      <c r="FYT83" s="127"/>
      <c r="FYU83" s="127"/>
      <c r="FYV83" s="127"/>
      <c r="FYW83" s="139"/>
      <c r="FYX83" s="127"/>
      <c r="FYY83" s="127"/>
      <c r="FYZ83" s="127"/>
      <c r="FZA83" s="139"/>
      <c r="FZB83" s="127"/>
      <c r="FZC83" s="127"/>
      <c r="FZD83" s="127"/>
      <c r="FZE83" s="139"/>
      <c r="FZF83" s="127"/>
      <c r="FZG83" s="127"/>
      <c r="FZH83" s="127"/>
      <c r="FZI83" s="139"/>
      <c r="FZJ83" s="127"/>
      <c r="FZK83" s="127"/>
      <c r="FZL83" s="127"/>
      <c r="FZM83" s="139"/>
      <c r="FZN83" s="127"/>
      <c r="FZO83" s="127"/>
      <c r="FZP83" s="127"/>
      <c r="FZQ83" s="139"/>
      <c r="FZR83" s="127"/>
      <c r="FZS83" s="127"/>
      <c r="FZT83" s="127"/>
      <c r="FZU83" s="139"/>
      <c r="FZV83" s="127"/>
      <c r="FZW83" s="127"/>
      <c r="FZX83" s="127"/>
      <c r="FZY83" s="139"/>
      <c r="FZZ83" s="127"/>
      <c r="GAA83" s="127"/>
      <c r="GAB83" s="127"/>
      <c r="GAC83" s="139"/>
      <c r="GAD83" s="127"/>
      <c r="GAE83" s="127"/>
      <c r="GAF83" s="127"/>
      <c r="GAG83" s="139"/>
      <c r="GAH83" s="127"/>
      <c r="GAI83" s="127"/>
      <c r="GAJ83" s="127"/>
      <c r="GAK83" s="139"/>
      <c r="GAL83" s="127"/>
      <c r="GAM83" s="127"/>
      <c r="GAN83" s="127"/>
      <c r="GAO83" s="139"/>
      <c r="GAP83" s="127"/>
      <c r="GAQ83" s="127"/>
      <c r="GAR83" s="127"/>
      <c r="GAS83" s="139"/>
      <c r="GAT83" s="127"/>
      <c r="GAU83" s="127"/>
      <c r="GAV83" s="127"/>
      <c r="GAW83" s="139"/>
      <c r="GAX83" s="127"/>
      <c r="GAY83" s="127"/>
      <c r="GAZ83" s="127"/>
      <c r="GBA83" s="139"/>
      <c r="GBB83" s="127"/>
      <c r="GBC83" s="127"/>
      <c r="GBD83" s="127"/>
      <c r="GBE83" s="139"/>
      <c r="GBF83" s="127"/>
      <c r="GBG83" s="127"/>
      <c r="GBH83" s="127"/>
      <c r="GBI83" s="139"/>
      <c r="GBJ83" s="127"/>
      <c r="GBK83" s="127"/>
      <c r="GBL83" s="127"/>
      <c r="GBM83" s="139"/>
      <c r="GBN83" s="127"/>
      <c r="GBO83" s="127"/>
      <c r="GBP83" s="127"/>
      <c r="GBQ83" s="139"/>
      <c r="GBR83" s="127"/>
      <c r="GBS83" s="127"/>
      <c r="GBT83" s="127"/>
      <c r="GBU83" s="139"/>
      <c r="GBV83" s="127"/>
      <c r="GBW83" s="127"/>
      <c r="GBX83" s="127"/>
      <c r="GBY83" s="139"/>
      <c r="GBZ83" s="127"/>
      <c r="GCA83" s="127"/>
      <c r="GCB83" s="127"/>
      <c r="GCC83" s="139"/>
      <c r="GCD83" s="127"/>
      <c r="GCE83" s="127"/>
      <c r="GCF83" s="127"/>
      <c r="GCG83" s="139"/>
      <c r="GCH83" s="127"/>
      <c r="GCI83" s="127"/>
      <c r="GCJ83" s="127"/>
      <c r="GCK83" s="139"/>
      <c r="GCL83" s="127"/>
      <c r="GCM83" s="127"/>
      <c r="GCN83" s="127"/>
      <c r="GCO83" s="139"/>
      <c r="GCP83" s="127"/>
      <c r="GCQ83" s="127"/>
      <c r="GCR83" s="127"/>
      <c r="GCS83" s="139"/>
      <c r="GCT83" s="127"/>
      <c r="GCU83" s="127"/>
      <c r="GCV83" s="127"/>
      <c r="GCW83" s="139"/>
      <c r="GCX83" s="127"/>
      <c r="GCY83" s="127"/>
      <c r="GCZ83" s="127"/>
      <c r="GDA83" s="139"/>
      <c r="GDB83" s="127"/>
      <c r="GDC83" s="127"/>
      <c r="GDD83" s="127"/>
      <c r="GDE83" s="139"/>
      <c r="GDF83" s="127"/>
      <c r="GDG83" s="127"/>
      <c r="GDH83" s="127"/>
      <c r="GDI83" s="139"/>
      <c r="GDJ83" s="127"/>
      <c r="GDK83" s="127"/>
      <c r="GDL83" s="127"/>
      <c r="GDM83" s="139"/>
      <c r="GDN83" s="127"/>
      <c r="GDO83" s="127"/>
      <c r="GDP83" s="127"/>
      <c r="GDQ83" s="139"/>
      <c r="GDR83" s="127"/>
      <c r="GDS83" s="127"/>
      <c r="GDT83" s="127"/>
      <c r="GDU83" s="139"/>
      <c r="GDV83" s="127"/>
      <c r="GDW83" s="127"/>
      <c r="GDX83" s="127"/>
      <c r="GDY83" s="139"/>
      <c r="GDZ83" s="127"/>
      <c r="GEA83" s="127"/>
      <c r="GEB83" s="127"/>
      <c r="GEC83" s="139"/>
      <c r="GED83" s="127"/>
      <c r="GEE83" s="127"/>
      <c r="GEF83" s="127"/>
      <c r="GEG83" s="139"/>
      <c r="GEH83" s="127"/>
      <c r="GEI83" s="127"/>
      <c r="GEJ83" s="127"/>
      <c r="GEK83" s="139"/>
      <c r="GEL83" s="127"/>
      <c r="GEM83" s="127"/>
      <c r="GEN83" s="127"/>
      <c r="GEO83" s="139"/>
      <c r="GEP83" s="127"/>
      <c r="GEQ83" s="127"/>
      <c r="GER83" s="127"/>
      <c r="GES83" s="139"/>
      <c r="GET83" s="127"/>
      <c r="GEU83" s="127"/>
      <c r="GEV83" s="127"/>
      <c r="GEW83" s="139"/>
      <c r="GEX83" s="127"/>
      <c r="GEY83" s="127"/>
      <c r="GEZ83" s="127"/>
      <c r="GFA83" s="139"/>
      <c r="GFB83" s="127"/>
      <c r="GFC83" s="127"/>
      <c r="GFD83" s="127"/>
      <c r="GFE83" s="139"/>
      <c r="GFF83" s="127"/>
      <c r="GFG83" s="127"/>
      <c r="GFH83" s="127"/>
      <c r="GFI83" s="139"/>
      <c r="GFJ83" s="127"/>
      <c r="GFK83" s="127"/>
      <c r="GFL83" s="127"/>
      <c r="GFM83" s="139"/>
      <c r="GFN83" s="127"/>
      <c r="GFO83" s="127"/>
      <c r="GFP83" s="127"/>
      <c r="GFQ83" s="139"/>
      <c r="GFR83" s="127"/>
      <c r="GFS83" s="127"/>
      <c r="GFT83" s="127"/>
      <c r="GFU83" s="139"/>
      <c r="GFV83" s="127"/>
      <c r="GFW83" s="127"/>
      <c r="GFX83" s="127"/>
      <c r="GFY83" s="139"/>
      <c r="GFZ83" s="127"/>
      <c r="GGA83" s="127"/>
      <c r="GGB83" s="127"/>
      <c r="GGC83" s="139"/>
      <c r="GGD83" s="127"/>
      <c r="GGE83" s="127"/>
      <c r="GGF83" s="127"/>
      <c r="GGG83" s="139"/>
      <c r="GGH83" s="127"/>
      <c r="GGI83" s="127"/>
      <c r="GGJ83" s="127"/>
      <c r="GGK83" s="139"/>
      <c r="GGL83" s="127"/>
      <c r="GGM83" s="127"/>
      <c r="GGN83" s="127"/>
      <c r="GGO83" s="139"/>
      <c r="GGP83" s="127"/>
      <c r="GGQ83" s="127"/>
      <c r="GGR83" s="127"/>
      <c r="GGS83" s="139"/>
      <c r="GGT83" s="127"/>
      <c r="GGU83" s="127"/>
      <c r="GGV83" s="127"/>
      <c r="GGW83" s="139"/>
      <c r="GGX83" s="127"/>
      <c r="GGY83" s="127"/>
      <c r="GGZ83" s="127"/>
      <c r="GHA83" s="139"/>
      <c r="GHB83" s="127"/>
      <c r="GHC83" s="127"/>
      <c r="GHD83" s="127"/>
      <c r="GHE83" s="139"/>
      <c r="GHF83" s="127"/>
      <c r="GHG83" s="127"/>
      <c r="GHH83" s="127"/>
      <c r="GHI83" s="139"/>
      <c r="GHJ83" s="127"/>
      <c r="GHK83" s="127"/>
      <c r="GHL83" s="127"/>
      <c r="GHM83" s="139"/>
      <c r="GHN83" s="127"/>
      <c r="GHO83" s="127"/>
      <c r="GHP83" s="127"/>
      <c r="GHQ83" s="139"/>
      <c r="GHR83" s="127"/>
      <c r="GHS83" s="127"/>
      <c r="GHT83" s="127"/>
      <c r="GHU83" s="139"/>
      <c r="GHV83" s="127"/>
      <c r="GHW83" s="127"/>
      <c r="GHX83" s="127"/>
      <c r="GHY83" s="139"/>
      <c r="GHZ83" s="127"/>
      <c r="GIA83" s="127"/>
      <c r="GIB83" s="127"/>
      <c r="GIC83" s="139"/>
      <c r="GID83" s="127"/>
      <c r="GIE83" s="127"/>
      <c r="GIF83" s="127"/>
      <c r="GIG83" s="139"/>
      <c r="GIH83" s="127"/>
      <c r="GII83" s="127"/>
      <c r="GIJ83" s="127"/>
      <c r="GIK83" s="139"/>
      <c r="GIL83" s="127"/>
      <c r="GIM83" s="127"/>
      <c r="GIN83" s="127"/>
      <c r="GIO83" s="139"/>
      <c r="GIP83" s="127"/>
      <c r="GIQ83" s="127"/>
      <c r="GIR83" s="127"/>
      <c r="GIS83" s="139"/>
      <c r="GIT83" s="127"/>
      <c r="GIU83" s="127"/>
      <c r="GIV83" s="127"/>
      <c r="GIW83" s="139"/>
      <c r="GIX83" s="127"/>
      <c r="GIY83" s="127"/>
      <c r="GIZ83" s="127"/>
      <c r="GJA83" s="139"/>
      <c r="GJB83" s="127"/>
      <c r="GJC83" s="127"/>
      <c r="GJD83" s="127"/>
      <c r="GJE83" s="139"/>
      <c r="GJF83" s="127"/>
      <c r="GJG83" s="127"/>
      <c r="GJH83" s="127"/>
      <c r="GJI83" s="139"/>
      <c r="GJJ83" s="127"/>
      <c r="GJK83" s="127"/>
      <c r="GJL83" s="127"/>
      <c r="GJM83" s="139"/>
      <c r="GJN83" s="127"/>
      <c r="GJO83" s="127"/>
      <c r="GJP83" s="127"/>
      <c r="GJQ83" s="139"/>
      <c r="GJR83" s="127"/>
      <c r="GJS83" s="127"/>
      <c r="GJT83" s="127"/>
      <c r="GJU83" s="139"/>
      <c r="GJV83" s="127"/>
      <c r="GJW83" s="127"/>
      <c r="GJX83" s="127"/>
      <c r="GJY83" s="139"/>
      <c r="GJZ83" s="127"/>
      <c r="GKA83" s="127"/>
      <c r="GKB83" s="127"/>
      <c r="GKC83" s="139"/>
      <c r="GKD83" s="127"/>
      <c r="GKE83" s="127"/>
      <c r="GKF83" s="127"/>
      <c r="GKG83" s="139"/>
      <c r="GKH83" s="127"/>
      <c r="GKI83" s="127"/>
      <c r="GKJ83" s="127"/>
      <c r="GKK83" s="139"/>
      <c r="GKL83" s="127"/>
      <c r="GKM83" s="127"/>
      <c r="GKN83" s="127"/>
      <c r="GKO83" s="139"/>
      <c r="GKP83" s="127"/>
      <c r="GKQ83" s="127"/>
      <c r="GKR83" s="127"/>
      <c r="GKS83" s="139"/>
      <c r="GKT83" s="127"/>
      <c r="GKU83" s="127"/>
      <c r="GKV83" s="127"/>
      <c r="GKW83" s="139"/>
      <c r="GKX83" s="127"/>
      <c r="GKY83" s="127"/>
      <c r="GKZ83" s="127"/>
      <c r="GLA83" s="139"/>
      <c r="GLB83" s="127"/>
      <c r="GLC83" s="127"/>
      <c r="GLD83" s="127"/>
      <c r="GLE83" s="139"/>
      <c r="GLF83" s="127"/>
      <c r="GLG83" s="127"/>
      <c r="GLH83" s="127"/>
      <c r="GLI83" s="139"/>
      <c r="GLJ83" s="127"/>
      <c r="GLK83" s="127"/>
      <c r="GLL83" s="127"/>
      <c r="GLM83" s="139"/>
      <c r="GLN83" s="127"/>
      <c r="GLO83" s="127"/>
      <c r="GLP83" s="127"/>
      <c r="GLQ83" s="139"/>
      <c r="GLR83" s="127"/>
      <c r="GLS83" s="127"/>
      <c r="GLT83" s="127"/>
      <c r="GLU83" s="139"/>
      <c r="GLV83" s="127"/>
      <c r="GLW83" s="127"/>
      <c r="GLX83" s="127"/>
      <c r="GLY83" s="139"/>
      <c r="GLZ83" s="127"/>
      <c r="GMA83" s="127"/>
      <c r="GMB83" s="127"/>
      <c r="GMC83" s="139"/>
      <c r="GMD83" s="127"/>
      <c r="GME83" s="127"/>
      <c r="GMF83" s="127"/>
      <c r="GMG83" s="139"/>
      <c r="GMH83" s="127"/>
      <c r="GMI83" s="127"/>
      <c r="GMJ83" s="127"/>
      <c r="GMK83" s="139"/>
      <c r="GML83" s="127"/>
      <c r="GMM83" s="127"/>
      <c r="GMN83" s="127"/>
      <c r="GMO83" s="139"/>
      <c r="GMP83" s="127"/>
      <c r="GMQ83" s="127"/>
      <c r="GMR83" s="127"/>
      <c r="GMS83" s="139"/>
      <c r="GMT83" s="127"/>
      <c r="GMU83" s="127"/>
      <c r="GMV83" s="127"/>
      <c r="GMW83" s="139"/>
      <c r="GMX83" s="127"/>
      <c r="GMY83" s="127"/>
      <c r="GMZ83" s="127"/>
      <c r="GNA83" s="139"/>
      <c r="GNB83" s="127"/>
      <c r="GNC83" s="127"/>
      <c r="GND83" s="127"/>
      <c r="GNE83" s="139"/>
      <c r="GNF83" s="127"/>
      <c r="GNG83" s="127"/>
      <c r="GNH83" s="127"/>
      <c r="GNI83" s="139"/>
      <c r="GNJ83" s="127"/>
      <c r="GNK83" s="127"/>
      <c r="GNL83" s="127"/>
      <c r="GNM83" s="139"/>
      <c r="GNN83" s="127"/>
      <c r="GNO83" s="127"/>
      <c r="GNP83" s="127"/>
      <c r="GNQ83" s="139"/>
      <c r="GNR83" s="127"/>
      <c r="GNS83" s="127"/>
      <c r="GNT83" s="127"/>
      <c r="GNU83" s="139"/>
      <c r="GNV83" s="127"/>
      <c r="GNW83" s="127"/>
      <c r="GNX83" s="127"/>
      <c r="GNY83" s="139"/>
      <c r="GNZ83" s="127"/>
      <c r="GOA83" s="127"/>
      <c r="GOB83" s="127"/>
      <c r="GOC83" s="139"/>
      <c r="GOD83" s="127"/>
      <c r="GOE83" s="127"/>
      <c r="GOF83" s="127"/>
      <c r="GOG83" s="139"/>
      <c r="GOH83" s="127"/>
      <c r="GOI83" s="127"/>
      <c r="GOJ83" s="127"/>
      <c r="GOK83" s="139"/>
      <c r="GOL83" s="127"/>
      <c r="GOM83" s="127"/>
      <c r="GON83" s="127"/>
      <c r="GOO83" s="139"/>
      <c r="GOP83" s="127"/>
      <c r="GOQ83" s="127"/>
      <c r="GOR83" s="127"/>
      <c r="GOS83" s="139"/>
      <c r="GOT83" s="127"/>
      <c r="GOU83" s="127"/>
      <c r="GOV83" s="127"/>
      <c r="GOW83" s="139"/>
      <c r="GOX83" s="127"/>
      <c r="GOY83" s="127"/>
      <c r="GOZ83" s="127"/>
      <c r="GPA83" s="139"/>
      <c r="GPB83" s="127"/>
      <c r="GPC83" s="127"/>
      <c r="GPD83" s="127"/>
      <c r="GPE83" s="139"/>
      <c r="GPF83" s="127"/>
      <c r="GPG83" s="127"/>
      <c r="GPH83" s="127"/>
      <c r="GPI83" s="139"/>
      <c r="GPJ83" s="127"/>
      <c r="GPK83" s="127"/>
      <c r="GPL83" s="127"/>
      <c r="GPM83" s="139"/>
      <c r="GPN83" s="127"/>
      <c r="GPO83" s="127"/>
      <c r="GPP83" s="127"/>
      <c r="GPQ83" s="139"/>
      <c r="GPR83" s="127"/>
      <c r="GPS83" s="127"/>
      <c r="GPT83" s="127"/>
      <c r="GPU83" s="139"/>
      <c r="GPV83" s="127"/>
      <c r="GPW83" s="127"/>
      <c r="GPX83" s="127"/>
      <c r="GPY83" s="139"/>
      <c r="GPZ83" s="127"/>
      <c r="GQA83" s="127"/>
      <c r="GQB83" s="127"/>
      <c r="GQC83" s="139"/>
      <c r="GQD83" s="127"/>
      <c r="GQE83" s="127"/>
      <c r="GQF83" s="127"/>
      <c r="GQG83" s="139"/>
      <c r="GQH83" s="127"/>
      <c r="GQI83" s="127"/>
      <c r="GQJ83" s="127"/>
      <c r="GQK83" s="139"/>
      <c r="GQL83" s="127"/>
      <c r="GQM83" s="127"/>
      <c r="GQN83" s="127"/>
      <c r="GQO83" s="139"/>
      <c r="GQP83" s="127"/>
      <c r="GQQ83" s="127"/>
      <c r="GQR83" s="127"/>
      <c r="GQS83" s="139"/>
      <c r="GQT83" s="127"/>
      <c r="GQU83" s="127"/>
      <c r="GQV83" s="127"/>
      <c r="GQW83" s="139"/>
      <c r="GQX83" s="127"/>
      <c r="GQY83" s="127"/>
      <c r="GQZ83" s="127"/>
      <c r="GRA83" s="139"/>
      <c r="GRB83" s="127"/>
      <c r="GRC83" s="127"/>
      <c r="GRD83" s="127"/>
      <c r="GRE83" s="139"/>
      <c r="GRF83" s="127"/>
      <c r="GRG83" s="127"/>
      <c r="GRH83" s="127"/>
      <c r="GRI83" s="139"/>
      <c r="GRJ83" s="127"/>
      <c r="GRK83" s="127"/>
      <c r="GRL83" s="127"/>
      <c r="GRM83" s="139"/>
      <c r="GRN83" s="127"/>
      <c r="GRO83" s="127"/>
      <c r="GRP83" s="127"/>
      <c r="GRQ83" s="139"/>
      <c r="GRR83" s="127"/>
      <c r="GRS83" s="127"/>
      <c r="GRT83" s="127"/>
      <c r="GRU83" s="139"/>
      <c r="GRV83" s="127"/>
      <c r="GRW83" s="127"/>
      <c r="GRX83" s="127"/>
      <c r="GRY83" s="139"/>
      <c r="GRZ83" s="127"/>
      <c r="GSA83" s="127"/>
      <c r="GSB83" s="127"/>
      <c r="GSC83" s="139"/>
      <c r="GSD83" s="127"/>
      <c r="GSE83" s="127"/>
      <c r="GSF83" s="127"/>
      <c r="GSG83" s="139"/>
      <c r="GSH83" s="127"/>
      <c r="GSI83" s="127"/>
      <c r="GSJ83" s="127"/>
      <c r="GSK83" s="139"/>
      <c r="GSL83" s="127"/>
      <c r="GSM83" s="127"/>
      <c r="GSN83" s="127"/>
      <c r="GSO83" s="139"/>
      <c r="GSP83" s="127"/>
      <c r="GSQ83" s="127"/>
      <c r="GSR83" s="127"/>
      <c r="GSS83" s="139"/>
      <c r="GST83" s="127"/>
      <c r="GSU83" s="127"/>
      <c r="GSV83" s="127"/>
      <c r="GSW83" s="139"/>
      <c r="GSX83" s="127"/>
      <c r="GSY83" s="127"/>
      <c r="GSZ83" s="127"/>
      <c r="GTA83" s="139"/>
      <c r="GTB83" s="127"/>
      <c r="GTC83" s="127"/>
      <c r="GTD83" s="127"/>
      <c r="GTE83" s="139"/>
      <c r="GTF83" s="127"/>
      <c r="GTG83" s="127"/>
      <c r="GTH83" s="127"/>
      <c r="GTI83" s="139"/>
      <c r="GTJ83" s="127"/>
      <c r="GTK83" s="127"/>
      <c r="GTL83" s="127"/>
      <c r="GTM83" s="139"/>
      <c r="GTN83" s="127"/>
      <c r="GTO83" s="127"/>
      <c r="GTP83" s="127"/>
      <c r="GTQ83" s="139"/>
      <c r="GTR83" s="127"/>
      <c r="GTS83" s="127"/>
      <c r="GTT83" s="127"/>
      <c r="GTU83" s="139"/>
      <c r="GTV83" s="127"/>
      <c r="GTW83" s="127"/>
      <c r="GTX83" s="127"/>
      <c r="GTY83" s="139"/>
      <c r="GTZ83" s="127"/>
      <c r="GUA83" s="127"/>
      <c r="GUB83" s="127"/>
      <c r="GUC83" s="139"/>
      <c r="GUD83" s="127"/>
      <c r="GUE83" s="127"/>
      <c r="GUF83" s="127"/>
      <c r="GUG83" s="139"/>
      <c r="GUH83" s="127"/>
      <c r="GUI83" s="127"/>
      <c r="GUJ83" s="127"/>
      <c r="GUK83" s="139"/>
      <c r="GUL83" s="127"/>
      <c r="GUM83" s="127"/>
      <c r="GUN83" s="127"/>
      <c r="GUO83" s="139"/>
      <c r="GUP83" s="127"/>
      <c r="GUQ83" s="127"/>
      <c r="GUR83" s="127"/>
      <c r="GUS83" s="139"/>
      <c r="GUT83" s="127"/>
      <c r="GUU83" s="127"/>
      <c r="GUV83" s="127"/>
      <c r="GUW83" s="139"/>
      <c r="GUX83" s="127"/>
      <c r="GUY83" s="127"/>
      <c r="GUZ83" s="127"/>
      <c r="GVA83" s="139"/>
      <c r="GVB83" s="127"/>
      <c r="GVC83" s="127"/>
      <c r="GVD83" s="127"/>
      <c r="GVE83" s="139"/>
      <c r="GVF83" s="127"/>
      <c r="GVG83" s="127"/>
      <c r="GVH83" s="127"/>
      <c r="GVI83" s="139"/>
      <c r="GVJ83" s="127"/>
      <c r="GVK83" s="127"/>
      <c r="GVL83" s="127"/>
      <c r="GVM83" s="139"/>
      <c r="GVN83" s="127"/>
      <c r="GVO83" s="127"/>
      <c r="GVP83" s="127"/>
      <c r="GVQ83" s="139"/>
      <c r="GVR83" s="127"/>
      <c r="GVS83" s="127"/>
      <c r="GVT83" s="127"/>
      <c r="GVU83" s="139"/>
      <c r="GVV83" s="127"/>
      <c r="GVW83" s="127"/>
      <c r="GVX83" s="127"/>
      <c r="GVY83" s="139"/>
      <c r="GVZ83" s="127"/>
      <c r="GWA83" s="127"/>
      <c r="GWB83" s="127"/>
      <c r="GWC83" s="139"/>
      <c r="GWD83" s="127"/>
      <c r="GWE83" s="127"/>
      <c r="GWF83" s="127"/>
      <c r="GWG83" s="139"/>
      <c r="GWH83" s="127"/>
      <c r="GWI83" s="127"/>
      <c r="GWJ83" s="127"/>
      <c r="GWK83" s="139"/>
      <c r="GWL83" s="127"/>
      <c r="GWM83" s="127"/>
      <c r="GWN83" s="127"/>
      <c r="GWO83" s="139"/>
      <c r="GWP83" s="127"/>
      <c r="GWQ83" s="127"/>
      <c r="GWR83" s="127"/>
      <c r="GWS83" s="139"/>
      <c r="GWT83" s="127"/>
      <c r="GWU83" s="127"/>
      <c r="GWV83" s="127"/>
      <c r="GWW83" s="139"/>
      <c r="GWX83" s="127"/>
      <c r="GWY83" s="127"/>
      <c r="GWZ83" s="127"/>
      <c r="GXA83" s="139"/>
      <c r="GXB83" s="127"/>
      <c r="GXC83" s="127"/>
      <c r="GXD83" s="127"/>
      <c r="GXE83" s="139"/>
      <c r="GXF83" s="127"/>
      <c r="GXG83" s="127"/>
      <c r="GXH83" s="127"/>
      <c r="GXI83" s="139"/>
      <c r="GXJ83" s="127"/>
      <c r="GXK83" s="127"/>
      <c r="GXL83" s="127"/>
      <c r="GXM83" s="139"/>
      <c r="GXN83" s="127"/>
      <c r="GXO83" s="127"/>
      <c r="GXP83" s="127"/>
      <c r="GXQ83" s="139"/>
      <c r="GXR83" s="127"/>
      <c r="GXS83" s="127"/>
      <c r="GXT83" s="127"/>
      <c r="GXU83" s="139"/>
      <c r="GXV83" s="127"/>
      <c r="GXW83" s="127"/>
      <c r="GXX83" s="127"/>
      <c r="GXY83" s="139"/>
      <c r="GXZ83" s="127"/>
      <c r="GYA83" s="127"/>
      <c r="GYB83" s="127"/>
      <c r="GYC83" s="139"/>
      <c r="GYD83" s="127"/>
      <c r="GYE83" s="127"/>
      <c r="GYF83" s="127"/>
      <c r="GYG83" s="139"/>
      <c r="GYH83" s="127"/>
      <c r="GYI83" s="127"/>
      <c r="GYJ83" s="127"/>
      <c r="GYK83" s="139"/>
      <c r="GYL83" s="127"/>
      <c r="GYM83" s="127"/>
      <c r="GYN83" s="127"/>
      <c r="GYO83" s="139"/>
      <c r="GYP83" s="127"/>
      <c r="GYQ83" s="127"/>
      <c r="GYR83" s="127"/>
      <c r="GYS83" s="139"/>
      <c r="GYT83" s="127"/>
      <c r="GYU83" s="127"/>
      <c r="GYV83" s="127"/>
      <c r="GYW83" s="139"/>
      <c r="GYX83" s="127"/>
      <c r="GYY83" s="127"/>
      <c r="GYZ83" s="127"/>
      <c r="GZA83" s="139"/>
      <c r="GZB83" s="127"/>
      <c r="GZC83" s="127"/>
      <c r="GZD83" s="127"/>
      <c r="GZE83" s="139"/>
      <c r="GZF83" s="127"/>
      <c r="GZG83" s="127"/>
      <c r="GZH83" s="127"/>
      <c r="GZI83" s="139"/>
      <c r="GZJ83" s="127"/>
      <c r="GZK83" s="127"/>
      <c r="GZL83" s="127"/>
      <c r="GZM83" s="139"/>
      <c r="GZN83" s="127"/>
      <c r="GZO83" s="127"/>
      <c r="GZP83" s="127"/>
      <c r="GZQ83" s="139"/>
      <c r="GZR83" s="127"/>
      <c r="GZS83" s="127"/>
      <c r="GZT83" s="127"/>
      <c r="GZU83" s="139"/>
      <c r="GZV83" s="127"/>
      <c r="GZW83" s="127"/>
      <c r="GZX83" s="127"/>
      <c r="GZY83" s="139"/>
      <c r="GZZ83" s="127"/>
      <c r="HAA83" s="127"/>
      <c r="HAB83" s="127"/>
      <c r="HAC83" s="139"/>
      <c r="HAD83" s="127"/>
      <c r="HAE83" s="127"/>
      <c r="HAF83" s="127"/>
      <c r="HAG83" s="139"/>
      <c r="HAH83" s="127"/>
      <c r="HAI83" s="127"/>
      <c r="HAJ83" s="127"/>
      <c r="HAK83" s="139"/>
      <c r="HAL83" s="127"/>
      <c r="HAM83" s="127"/>
      <c r="HAN83" s="127"/>
      <c r="HAO83" s="139"/>
      <c r="HAP83" s="127"/>
      <c r="HAQ83" s="127"/>
      <c r="HAR83" s="127"/>
      <c r="HAS83" s="139"/>
      <c r="HAT83" s="127"/>
      <c r="HAU83" s="127"/>
      <c r="HAV83" s="127"/>
      <c r="HAW83" s="139"/>
      <c r="HAX83" s="127"/>
      <c r="HAY83" s="127"/>
      <c r="HAZ83" s="127"/>
      <c r="HBA83" s="139"/>
      <c r="HBB83" s="127"/>
      <c r="HBC83" s="127"/>
      <c r="HBD83" s="127"/>
      <c r="HBE83" s="139"/>
      <c r="HBF83" s="127"/>
      <c r="HBG83" s="127"/>
      <c r="HBH83" s="127"/>
      <c r="HBI83" s="139"/>
      <c r="HBJ83" s="127"/>
      <c r="HBK83" s="127"/>
      <c r="HBL83" s="127"/>
      <c r="HBM83" s="139"/>
      <c r="HBN83" s="127"/>
      <c r="HBO83" s="127"/>
      <c r="HBP83" s="127"/>
      <c r="HBQ83" s="139"/>
      <c r="HBR83" s="127"/>
      <c r="HBS83" s="127"/>
      <c r="HBT83" s="127"/>
      <c r="HBU83" s="139"/>
      <c r="HBV83" s="127"/>
      <c r="HBW83" s="127"/>
      <c r="HBX83" s="127"/>
      <c r="HBY83" s="139"/>
      <c r="HBZ83" s="127"/>
      <c r="HCA83" s="127"/>
      <c r="HCB83" s="127"/>
      <c r="HCC83" s="139"/>
      <c r="HCD83" s="127"/>
      <c r="HCE83" s="127"/>
      <c r="HCF83" s="127"/>
      <c r="HCG83" s="139"/>
      <c r="HCH83" s="127"/>
      <c r="HCI83" s="127"/>
      <c r="HCJ83" s="127"/>
      <c r="HCK83" s="139"/>
      <c r="HCL83" s="127"/>
      <c r="HCM83" s="127"/>
      <c r="HCN83" s="127"/>
      <c r="HCO83" s="139"/>
      <c r="HCP83" s="127"/>
      <c r="HCQ83" s="127"/>
      <c r="HCR83" s="127"/>
      <c r="HCS83" s="139"/>
      <c r="HCT83" s="127"/>
      <c r="HCU83" s="127"/>
      <c r="HCV83" s="127"/>
      <c r="HCW83" s="139"/>
      <c r="HCX83" s="127"/>
      <c r="HCY83" s="127"/>
      <c r="HCZ83" s="127"/>
      <c r="HDA83" s="139"/>
      <c r="HDB83" s="127"/>
      <c r="HDC83" s="127"/>
      <c r="HDD83" s="127"/>
      <c r="HDE83" s="139"/>
      <c r="HDF83" s="127"/>
      <c r="HDG83" s="127"/>
      <c r="HDH83" s="127"/>
      <c r="HDI83" s="139"/>
      <c r="HDJ83" s="127"/>
      <c r="HDK83" s="127"/>
      <c r="HDL83" s="127"/>
      <c r="HDM83" s="139"/>
      <c r="HDN83" s="127"/>
      <c r="HDO83" s="127"/>
      <c r="HDP83" s="127"/>
      <c r="HDQ83" s="139"/>
      <c r="HDR83" s="127"/>
      <c r="HDS83" s="127"/>
      <c r="HDT83" s="127"/>
      <c r="HDU83" s="139"/>
      <c r="HDV83" s="127"/>
      <c r="HDW83" s="127"/>
      <c r="HDX83" s="127"/>
      <c r="HDY83" s="139"/>
      <c r="HDZ83" s="127"/>
      <c r="HEA83" s="127"/>
      <c r="HEB83" s="127"/>
      <c r="HEC83" s="139"/>
      <c r="HED83" s="127"/>
      <c r="HEE83" s="127"/>
      <c r="HEF83" s="127"/>
      <c r="HEG83" s="139"/>
      <c r="HEH83" s="127"/>
      <c r="HEI83" s="127"/>
      <c r="HEJ83" s="127"/>
      <c r="HEK83" s="139"/>
      <c r="HEL83" s="127"/>
      <c r="HEM83" s="127"/>
      <c r="HEN83" s="127"/>
      <c r="HEO83" s="139"/>
      <c r="HEP83" s="127"/>
      <c r="HEQ83" s="127"/>
      <c r="HER83" s="127"/>
      <c r="HES83" s="139"/>
      <c r="HET83" s="127"/>
      <c r="HEU83" s="127"/>
      <c r="HEV83" s="127"/>
      <c r="HEW83" s="139"/>
      <c r="HEX83" s="127"/>
      <c r="HEY83" s="127"/>
      <c r="HEZ83" s="127"/>
      <c r="HFA83" s="139"/>
      <c r="HFB83" s="127"/>
      <c r="HFC83" s="127"/>
      <c r="HFD83" s="127"/>
      <c r="HFE83" s="139"/>
      <c r="HFF83" s="127"/>
      <c r="HFG83" s="127"/>
      <c r="HFH83" s="127"/>
      <c r="HFI83" s="139"/>
      <c r="HFJ83" s="127"/>
      <c r="HFK83" s="127"/>
      <c r="HFL83" s="127"/>
      <c r="HFM83" s="139"/>
      <c r="HFN83" s="127"/>
      <c r="HFO83" s="127"/>
      <c r="HFP83" s="127"/>
      <c r="HFQ83" s="139"/>
      <c r="HFR83" s="127"/>
      <c r="HFS83" s="127"/>
      <c r="HFT83" s="127"/>
      <c r="HFU83" s="139"/>
      <c r="HFV83" s="127"/>
      <c r="HFW83" s="127"/>
      <c r="HFX83" s="127"/>
      <c r="HFY83" s="139"/>
      <c r="HFZ83" s="127"/>
      <c r="HGA83" s="127"/>
      <c r="HGB83" s="127"/>
      <c r="HGC83" s="139"/>
      <c r="HGD83" s="127"/>
      <c r="HGE83" s="127"/>
      <c r="HGF83" s="127"/>
      <c r="HGG83" s="139"/>
      <c r="HGH83" s="127"/>
      <c r="HGI83" s="127"/>
      <c r="HGJ83" s="127"/>
      <c r="HGK83" s="139"/>
      <c r="HGL83" s="127"/>
      <c r="HGM83" s="127"/>
      <c r="HGN83" s="127"/>
      <c r="HGO83" s="139"/>
      <c r="HGP83" s="127"/>
      <c r="HGQ83" s="127"/>
      <c r="HGR83" s="127"/>
      <c r="HGS83" s="139"/>
      <c r="HGT83" s="127"/>
      <c r="HGU83" s="127"/>
      <c r="HGV83" s="127"/>
      <c r="HGW83" s="139"/>
      <c r="HGX83" s="127"/>
      <c r="HGY83" s="127"/>
      <c r="HGZ83" s="127"/>
      <c r="HHA83" s="139"/>
      <c r="HHB83" s="127"/>
      <c r="HHC83" s="127"/>
      <c r="HHD83" s="127"/>
      <c r="HHE83" s="139"/>
      <c r="HHF83" s="127"/>
      <c r="HHG83" s="127"/>
      <c r="HHH83" s="127"/>
      <c r="HHI83" s="139"/>
      <c r="HHJ83" s="127"/>
      <c r="HHK83" s="127"/>
      <c r="HHL83" s="127"/>
      <c r="HHM83" s="139"/>
      <c r="HHN83" s="127"/>
      <c r="HHO83" s="127"/>
      <c r="HHP83" s="127"/>
      <c r="HHQ83" s="139"/>
      <c r="HHR83" s="127"/>
      <c r="HHS83" s="127"/>
      <c r="HHT83" s="127"/>
      <c r="HHU83" s="139"/>
      <c r="HHV83" s="127"/>
      <c r="HHW83" s="127"/>
      <c r="HHX83" s="127"/>
      <c r="HHY83" s="139"/>
      <c r="HHZ83" s="127"/>
      <c r="HIA83" s="127"/>
      <c r="HIB83" s="127"/>
      <c r="HIC83" s="139"/>
      <c r="HID83" s="127"/>
      <c r="HIE83" s="127"/>
      <c r="HIF83" s="127"/>
      <c r="HIG83" s="139"/>
      <c r="HIH83" s="127"/>
      <c r="HII83" s="127"/>
      <c r="HIJ83" s="127"/>
      <c r="HIK83" s="139"/>
      <c r="HIL83" s="127"/>
      <c r="HIM83" s="127"/>
      <c r="HIN83" s="127"/>
      <c r="HIO83" s="139"/>
      <c r="HIP83" s="127"/>
      <c r="HIQ83" s="127"/>
      <c r="HIR83" s="127"/>
      <c r="HIS83" s="139"/>
      <c r="HIT83" s="127"/>
      <c r="HIU83" s="127"/>
      <c r="HIV83" s="127"/>
      <c r="HIW83" s="139"/>
      <c r="HIX83" s="127"/>
      <c r="HIY83" s="127"/>
      <c r="HIZ83" s="127"/>
      <c r="HJA83" s="139"/>
      <c r="HJB83" s="127"/>
      <c r="HJC83" s="127"/>
      <c r="HJD83" s="127"/>
      <c r="HJE83" s="139"/>
      <c r="HJF83" s="127"/>
      <c r="HJG83" s="127"/>
      <c r="HJH83" s="127"/>
      <c r="HJI83" s="139"/>
      <c r="HJJ83" s="127"/>
      <c r="HJK83" s="127"/>
      <c r="HJL83" s="127"/>
      <c r="HJM83" s="139"/>
      <c r="HJN83" s="127"/>
      <c r="HJO83" s="127"/>
      <c r="HJP83" s="127"/>
      <c r="HJQ83" s="139"/>
      <c r="HJR83" s="127"/>
      <c r="HJS83" s="127"/>
      <c r="HJT83" s="127"/>
      <c r="HJU83" s="139"/>
      <c r="HJV83" s="127"/>
      <c r="HJW83" s="127"/>
      <c r="HJX83" s="127"/>
      <c r="HJY83" s="139"/>
      <c r="HJZ83" s="127"/>
      <c r="HKA83" s="127"/>
      <c r="HKB83" s="127"/>
      <c r="HKC83" s="139"/>
      <c r="HKD83" s="127"/>
      <c r="HKE83" s="127"/>
      <c r="HKF83" s="127"/>
      <c r="HKG83" s="139"/>
      <c r="HKH83" s="127"/>
      <c r="HKI83" s="127"/>
      <c r="HKJ83" s="127"/>
      <c r="HKK83" s="139"/>
      <c r="HKL83" s="127"/>
      <c r="HKM83" s="127"/>
      <c r="HKN83" s="127"/>
      <c r="HKO83" s="139"/>
      <c r="HKP83" s="127"/>
      <c r="HKQ83" s="127"/>
      <c r="HKR83" s="127"/>
      <c r="HKS83" s="139"/>
      <c r="HKT83" s="127"/>
      <c r="HKU83" s="127"/>
      <c r="HKV83" s="127"/>
      <c r="HKW83" s="139"/>
      <c r="HKX83" s="127"/>
      <c r="HKY83" s="127"/>
      <c r="HKZ83" s="127"/>
      <c r="HLA83" s="139"/>
      <c r="HLB83" s="127"/>
      <c r="HLC83" s="127"/>
      <c r="HLD83" s="127"/>
      <c r="HLE83" s="139"/>
      <c r="HLF83" s="127"/>
      <c r="HLG83" s="127"/>
      <c r="HLH83" s="127"/>
      <c r="HLI83" s="139"/>
      <c r="HLJ83" s="127"/>
      <c r="HLK83" s="127"/>
      <c r="HLL83" s="127"/>
      <c r="HLM83" s="139"/>
      <c r="HLN83" s="127"/>
      <c r="HLO83" s="127"/>
      <c r="HLP83" s="127"/>
      <c r="HLQ83" s="139"/>
      <c r="HLR83" s="127"/>
      <c r="HLS83" s="127"/>
      <c r="HLT83" s="127"/>
      <c r="HLU83" s="139"/>
      <c r="HLV83" s="127"/>
      <c r="HLW83" s="127"/>
      <c r="HLX83" s="127"/>
      <c r="HLY83" s="139"/>
      <c r="HLZ83" s="127"/>
      <c r="HMA83" s="127"/>
      <c r="HMB83" s="127"/>
      <c r="HMC83" s="139"/>
      <c r="HMD83" s="127"/>
      <c r="HME83" s="127"/>
      <c r="HMF83" s="127"/>
      <c r="HMG83" s="139"/>
      <c r="HMH83" s="127"/>
      <c r="HMI83" s="127"/>
      <c r="HMJ83" s="127"/>
      <c r="HMK83" s="139"/>
      <c r="HML83" s="127"/>
      <c r="HMM83" s="127"/>
      <c r="HMN83" s="127"/>
      <c r="HMO83" s="139"/>
      <c r="HMP83" s="127"/>
      <c r="HMQ83" s="127"/>
      <c r="HMR83" s="127"/>
      <c r="HMS83" s="139"/>
      <c r="HMT83" s="127"/>
      <c r="HMU83" s="127"/>
      <c r="HMV83" s="127"/>
      <c r="HMW83" s="139"/>
      <c r="HMX83" s="127"/>
      <c r="HMY83" s="127"/>
      <c r="HMZ83" s="127"/>
      <c r="HNA83" s="139"/>
      <c r="HNB83" s="127"/>
      <c r="HNC83" s="127"/>
      <c r="HND83" s="127"/>
      <c r="HNE83" s="139"/>
      <c r="HNF83" s="127"/>
      <c r="HNG83" s="127"/>
      <c r="HNH83" s="127"/>
      <c r="HNI83" s="139"/>
      <c r="HNJ83" s="127"/>
      <c r="HNK83" s="127"/>
      <c r="HNL83" s="127"/>
      <c r="HNM83" s="139"/>
      <c r="HNN83" s="127"/>
      <c r="HNO83" s="127"/>
      <c r="HNP83" s="127"/>
      <c r="HNQ83" s="139"/>
      <c r="HNR83" s="127"/>
      <c r="HNS83" s="127"/>
      <c r="HNT83" s="127"/>
      <c r="HNU83" s="139"/>
      <c r="HNV83" s="127"/>
      <c r="HNW83" s="127"/>
      <c r="HNX83" s="127"/>
      <c r="HNY83" s="139"/>
      <c r="HNZ83" s="127"/>
      <c r="HOA83" s="127"/>
      <c r="HOB83" s="127"/>
      <c r="HOC83" s="139"/>
      <c r="HOD83" s="127"/>
      <c r="HOE83" s="127"/>
      <c r="HOF83" s="127"/>
      <c r="HOG83" s="139"/>
      <c r="HOH83" s="127"/>
      <c r="HOI83" s="127"/>
      <c r="HOJ83" s="127"/>
      <c r="HOK83" s="139"/>
      <c r="HOL83" s="127"/>
      <c r="HOM83" s="127"/>
      <c r="HON83" s="127"/>
      <c r="HOO83" s="139"/>
      <c r="HOP83" s="127"/>
      <c r="HOQ83" s="127"/>
      <c r="HOR83" s="127"/>
      <c r="HOS83" s="139"/>
      <c r="HOT83" s="127"/>
      <c r="HOU83" s="127"/>
      <c r="HOV83" s="127"/>
      <c r="HOW83" s="139"/>
      <c r="HOX83" s="127"/>
      <c r="HOY83" s="127"/>
      <c r="HOZ83" s="127"/>
      <c r="HPA83" s="139"/>
      <c r="HPB83" s="127"/>
      <c r="HPC83" s="127"/>
      <c r="HPD83" s="127"/>
      <c r="HPE83" s="139"/>
      <c r="HPF83" s="127"/>
      <c r="HPG83" s="127"/>
      <c r="HPH83" s="127"/>
      <c r="HPI83" s="139"/>
      <c r="HPJ83" s="127"/>
      <c r="HPK83" s="127"/>
      <c r="HPL83" s="127"/>
      <c r="HPM83" s="139"/>
      <c r="HPN83" s="127"/>
      <c r="HPO83" s="127"/>
      <c r="HPP83" s="127"/>
      <c r="HPQ83" s="139"/>
      <c r="HPR83" s="127"/>
      <c r="HPS83" s="127"/>
      <c r="HPT83" s="127"/>
      <c r="HPU83" s="139"/>
      <c r="HPV83" s="127"/>
      <c r="HPW83" s="127"/>
      <c r="HPX83" s="127"/>
      <c r="HPY83" s="139"/>
      <c r="HPZ83" s="127"/>
      <c r="HQA83" s="127"/>
      <c r="HQB83" s="127"/>
      <c r="HQC83" s="139"/>
      <c r="HQD83" s="127"/>
      <c r="HQE83" s="127"/>
      <c r="HQF83" s="127"/>
      <c r="HQG83" s="139"/>
      <c r="HQH83" s="127"/>
      <c r="HQI83" s="127"/>
      <c r="HQJ83" s="127"/>
      <c r="HQK83" s="139"/>
      <c r="HQL83" s="127"/>
      <c r="HQM83" s="127"/>
      <c r="HQN83" s="127"/>
      <c r="HQO83" s="139"/>
      <c r="HQP83" s="127"/>
      <c r="HQQ83" s="127"/>
      <c r="HQR83" s="127"/>
      <c r="HQS83" s="139"/>
      <c r="HQT83" s="127"/>
      <c r="HQU83" s="127"/>
      <c r="HQV83" s="127"/>
      <c r="HQW83" s="139"/>
      <c r="HQX83" s="127"/>
      <c r="HQY83" s="127"/>
      <c r="HQZ83" s="127"/>
      <c r="HRA83" s="139"/>
      <c r="HRB83" s="127"/>
      <c r="HRC83" s="127"/>
      <c r="HRD83" s="127"/>
      <c r="HRE83" s="139"/>
      <c r="HRF83" s="127"/>
      <c r="HRG83" s="127"/>
      <c r="HRH83" s="127"/>
      <c r="HRI83" s="139"/>
      <c r="HRJ83" s="127"/>
      <c r="HRK83" s="127"/>
      <c r="HRL83" s="127"/>
      <c r="HRM83" s="139"/>
      <c r="HRN83" s="127"/>
      <c r="HRO83" s="127"/>
      <c r="HRP83" s="127"/>
      <c r="HRQ83" s="139"/>
      <c r="HRR83" s="127"/>
      <c r="HRS83" s="127"/>
      <c r="HRT83" s="127"/>
      <c r="HRU83" s="139"/>
      <c r="HRV83" s="127"/>
      <c r="HRW83" s="127"/>
      <c r="HRX83" s="127"/>
      <c r="HRY83" s="139"/>
      <c r="HRZ83" s="127"/>
      <c r="HSA83" s="127"/>
      <c r="HSB83" s="127"/>
      <c r="HSC83" s="139"/>
      <c r="HSD83" s="127"/>
      <c r="HSE83" s="127"/>
      <c r="HSF83" s="127"/>
      <c r="HSG83" s="139"/>
      <c r="HSH83" s="127"/>
      <c r="HSI83" s="127"/>
      <c r="HSJ83" s="127"/>
      <c r="HSK83" s="139"/>
      <c r="HSL83" s="127"/>
      <c r="HSM83" s="127"/>
      <c r="HSN83" s="127"/>
      <c r="HSO83" s="139"/>
      <c r="HSP83" s="127"/>
      <c r="HSQ83" s="127"/>
      <c r="HSR83" s="127"/>
      <c r="HSS83" s="139"/>
      <c r="HST83" s="127"/>
      <c r="HSU83" s="127"/>
      <c r="HSV83" s="127"/>
      <c r="HSW83" s="139"/>
      <c r="HSX83" s="127"/>
      <c r="HSY83" s="127"/>
      <c r="HSZ83" s="127"/>
      <c r="HTA83" s="139"/>
      <c r="HTB83" s="127"/>
      <c r="HTC83" s="127"/>
      <c r="HTD83" s="127"/>
      <c r="HTE83" s="139"/>
      <c r="HTF83" s="127"/>
      <c r="HTG83" s="127"/>
      <c r="HTH83" s="127"/>
      <c r="HTI83" s="139"/>
      <c r="HTJ83" s="127"/>
      <c r="HTK83" s="127"/>
      <c r="HTL83" s="127"/>
      <c r="HTM83" s="139"/>
      <c r="HTN83" s="127"/>
      <c r="HTO83" s="127"/>
      <c r="HTP83" s="127"/>
      <c r="HTQ83" s="139"/>
      <c r="HTR83" s="127"/>
      <c r="HTS83" s="127"/>
      <c r="HTT83" s="127"/>
      <c r="HTU83" s="139"/>
      <c r="HTV83" s="127"/>
      <c r="HTW83" s="127"/>
      <c r="HTX83" s="127"/>
      <c r="HTY83" s="139"/>
      <c r="HTZ83" s="127"/>
      <c r="HUA83" s="127"/>
      <c r="HUB83" s="127"/>
      <c r="HUC83" s="139"/>
      <c r="HUD83" s="127"/>
      <c r="HUE83" s="127"/>
      <c r="HUF83" s="127"/>
      <c r="HUG83" s="139"/>
      <c r="HUH83" s="127"/>
      <c r="HUI83" s="127"/>
      <c r="HUJ83" s="127"/>
      <c r="HUK83" s="139"/>
      <c r="HUL83" s="127"/>
      <c r="HUM83" s="127"/>
      <c r="HUN83" s="127"/>
      <c r="HUO83" s="139"/>
      <c r="HUP83" s="127"/>
      <c r="HUQ83" s="127"/>
      <c r="HUR83" s="127"/>
      <c r="HUS83" s="139"/>
      <c r="HUT83" s="127"/>
      <c r="HUU83" s="127"/>
      <c r="HUV83" s="127"/>
      <c r="HUW83" s="139"/>
      <c r="HUX83" s="127"/>
      <c r="HUY83" s="127"/>
      <c r="HUZ83" s="127"/>
      <c r="HVA83" s="139"/>
      <c r="HVB83" s="127"/>
      <c r="HVC83" s="127"/>
      <c r="HVD83" s="127"/>
      <c r="HVE83" s="139"/>
      <c r="HVF83" s="127"/>
      <c r="HVG83" s="127"/>
      <c r="HVH83" s="127"/>
      <c r="HVI83" s="139"/>
      <c r="HVJ83" s="127"/>
      <c r="HVK83" s="127"/>
      <c r="HVL83" s="127"/>
      <c r="HVM83" s="139"/>
      <c r="HVN83" s="127"/>
      <c r="HVO83" s="127"/>
      <c r="HVP83" s="127"/>
      <c r="HVQ83" s="139"/>
      <c r="HVR83" s="127"/>
      <c r="HVS83" s="127"/>
      <c r="HVT83" s="127"/>
      <c r="HVU83" s="139"/>
      <c r="HVV83" s="127"/>
      <c r="HVW83" s="127"/>
      <c r="HVX83" s="127"/>
      <c r="HVY83" s="139"/>
      <c r="HVZ83" s="127"/>
      <c r="HWA83" s="127"/>
      <c r="HWB83" s="127"/>
      <c r="HWC83" s="139"/>
      <c r="HWD83" s="127"/>
      <c r="HWE83" s="127"/>
      <c r="HWF83" s="127"/>
      <c r="HWG83" s="139"/>
      <c r="HWH83" s="127"/>
      <c r="HWI83" s="127"/>
      <c r="HWJ83" s="127"/>
      <c r="HWK83" s="139"/>
      <c r="HWL83" s="127"/>
      <c r="HWM83" s="127"/>
      <c r="HWN83" s="127"/>
      <c r="HWO83" s="139"/>
      <c r="HWP83" s="127"/>
      <c r="HWQ83" s="127"/>
      <c r="HWR83" s="127"/>
      <c r="HWS83" s="139"/>
      <c r="HWT83" s="127"/>
      <c r="HWU83" s="127"/>
      <c r="HWV83" s="127"/>
      <c r="HWW83" s="139"/>
      <c r="HWX83" s="127"/>
      <c r="HWY83" s="127"/>
      <c r="HWZ83" s="127"/>
      <c r="HXA83" s="139"/>
      <c r="HXB83" s="127"/>
      <c r="HXC83" s="127"/>
      <c r="HXD83" s="127"/>
      <c r="HXE83" s="139"/>
      <c r="HXF83" s="127"/>
      <c r="HXG83" s="127"/>
      <c r="HXH83" s="127"/>
      <c r="HXI83" s="139"/>
      <c r="HXJ83" s="127"/>
      <c r="HXK83" s="127"/>
      <c r="HXL83" s="127"/>
      <c r="HXM83" s="139"/>
      <c r="HXN83" s="127"/>
      <c r="HXO83" s="127"/>
      <c r="HXP83" s="127"/>
      <c r="HXQ83" s="139"/>
      <c r="HXR83" s="127"/>
      <c r="HXS83" s="127"/>
      <c r="HXT83" s="127"/>
      <c r="HXU83" s="139"/>
      <c r="HXV83" s="127"/>
      <c r="HXW83" s="127"/>
      <c r="HXX83" s="127"/>
      <c r="HXY83" s="139"/>
      <c r="HXZ83" s="127"/>
      <c r="HYA83" s="127"/>
      <c r="HYB83" s="127"/>
      <c r="HYC83" s="139"/>
      <c r="HYD83" s="127"/>
      <c r="HYE83" s="127"/>
      <c r="HYF83" s="127"/>
      <c r="HYG83" s="139"/>
      <c r="HYH83" s="127"/>
      <c r="HYI83" s="127"/>
      <c r="HYJ83" s="127"/>
      <c r="HYK83" s="139"/>
      <c r="HYL83" s="127"/>
      <c r="HYM83" s="127"/>
      <c r="HYN83" s="127"/>
      <c r="HYO83" s="139"/>
      <c r="HYP83" s="127"/>
      <c r="HYQ83" s="127"/>
      <c r="HYR83" s="127"/>
      <c r="HYS83" s="139"/>
      <c r="HYT83" s="127"/>
      <c r="HYU83" s="127"/>
      <c r="HYV83" s="127"/>
      <c r="HYW83" s="139"/>
      <c r="HYX83" s="127"/>
      <c r="HYY83" s="127"/>
      <c r="HYZ83" s="127"/>
      <c r="HZA83" s="139"/>
      <c r="HZB83" s="127"/>
      <c r="HZC83" s="127"/>
      <c r="HZD83" s="127"/>
      <c r="HZE83" s="139"/>
      <c r="HZF83" s="127"/>
      <c r="HZG83" s="127"/>
      <c r="HZH83" s="127"/>
      <c r="HZI83" s="139"/>
      <c r="HZJ83" s="127"/>
      <c r="HZK83" s="127"/>
      <c r="HZL83" s="127"/>
      <c r="HZM83" s="139"/>
      <c r="HZN83" s="127"/>
      <c r="HZO83" s="127"/>
      <c r="HZP83" s="127"/>
      <c r="HZQ83" s="139"/>
      <c r="HZR83" s="127"/>
      <c r="HZS83" s="127"/>
      <c r="HZT83" s="127"/>
      <c r="HZU83" s="139"/>
      <c r="HZV83" s="127"/>
      <c r="HZW83" s="127"/>
      <c r="HZX83" s="127"/>
      <c r="HZY83" s="139"/>
      <c r="HZZ83" s="127"/>
      <c r="IAA83" s="127"/>
      <c r="IAB83" s="127"/>
      <c r="IAC83" s="139"/>
      <c r="IAD83" s="127"/>
      <c r="IAE83" s="127"/>
      <c r="IAF83" s="127"/>
      <c r="IAG83" s="139"/>
      <c r="IAH83" s="127"/>
      <c r="IAI83" s="127"/>
      <c r="IAJ83" s="127"/>
      <c r="IAK83" s="139"/>
      <c r="IAL83" s="127"/>
      <c r="IAM83" s="127"/>
      <c r="IAN83" s="127"/>
      <c r="IAO83" s="139"/>
      <c r="IAP83" s="127"/>
      <c r="IAQ83" s="127"/>
      <c r="IAR83" s="127"/>
      <c r="IAS83" s="139"/>
      <c r="IAT83" s="127"/>
      <c r="IAU83" s="127"/>
      <c r="IAV83" s="127"/>
      <c r="IAW83" s="139"/>
      <c r="IAX83" s="127"/>
      <c r="IAY83" s="127"/>
      <c r="IAZ83" s="127"/>
      <c r="IBA83" s="139"/>
      <c r="IBB83" s="127"/>
      <c r="IBC83" s="127"/>
      <c r="IBD83" s="127"/>
      <c r="IBE83" s="139"/>
      <c r="IBF83" s="127"/>
      <c r="IBG83" s="127"/>
      <c r="IBH83" s="127"/>
      <c r="IBI83" s="139"/>
      <c r="IBJ83" s="127"/>
      <c r="IBK83" s="127"/>
      <c r="IBL83" s="127"/>
      <c r="IBM83" s="139"/>
      <c r="IBN83" s="127"/>
      <c r="IBO83" s="127"/>
      <c r="IBP83" s="127"/>
      <c r="IBQ83" s="139"/>
      <c r="IBR83" s="127"/>
      <c r="IBS83" s="127"/>
      <c r="IBT83" s="127"/>
      <c r="IBU83" s="139"/>
      <c r="IBV83" s="127"/>
      <c r="IBW83" s="127"/>
      <c r="IBX83" s="127"/>
      <c r="IBY83" s="139"/>
      <c r="IBZ83" s="127"/>
      <c r="ICA83" s="127"/>
      <c r="ICB83" s="127"/>
      <c r="ICC83" s="139"/>
      <c r="ICD83" s="127"/>
      <c r="ICE83" s="127"/>
      <c r="ICF83" s="127"/>
      <c r="ICG83" s="139"/>
      <c r="ICH83" s="127"/>
      <c r="ICI83" s="127"/>
      <c r="ICJ83" s="127"/>
      <c r="ICK83" s="139"/>
      <c r="ICL83" s="127"/>
      <c r="ICM83" s="127"/>
      <c r="ICN83" s="127"/>
      <c r="ICO83" s="139"/>
      <c r="ICP83" s="127"/>
      <c r="ICQ83" s="127"/>
      <c r="ICR83" s="127"/>
      <c r="ICS83" s="139"/>
      <c r="ICT83" s="127"/>
      <c r="ICU83" s="127"/>
      <c r="ICV83" s="127"/>
      <c r="ICW83" s="139"/>
      <c r="ICX83" s="127"/>
      <c r="ICY83" s="127"/>
      <c r="ICZ83" s="127"/>
      <c r="IDA83" s="139"/>
      <c r="IDB83" s="127"/>
      <c r="IDC83" s="127"/>
      <c r="IDD83" s="127"/>
      <c r="IDE83" s="139"/>
      <c r="IDF83" s="127"/>
      <c r="IDG83" s="127"/>
      <c r="IDH83" s="127"/>
      <c r="IDI83" s="139"/>
      <c r="IDJ83" s="127"/>
      <c r="IDK83" s="127"/>
      <c r="IDL83" s="127"/>
      <c r="IDM83" s="139"/>
      <c r="IDN83" s="127"/>
      <c r="IDO83" s="127"/>
      <c r="IDP83" s="127"/>
      <c r="IDQ83" s="139"/>
      <c r="IDR83" s="127"/>
      <c r="IDS83" s="127"/>
      <c r="IDT83" s="127"/>
      <c r="IDU83" s="139"/>
      <c r="IDV83" s="127"/>
      <c r="IDW83" s="127"/>
      <c r="IDX83" s="127"/>
      <c r="IDY83" s="139"/>
      <c r="IDZ83" s="127"/>
      <c r="IEA83" s="127"/>
      <c r="IEB83" s="127"/>
      <c r="IEC83" s="139"/>
      <c r="IED83" s="127"/>
      <c r="IEE83" s="127"/>
      <c r="IEF83" s="127"/>
      <c r="IEG83" s="139"/>
      <c r="IEH83" s="127"/>
      <c r="IEI83" s="127"/>
      <c r="IEJ83" s="127"/>
      <c r="IEK83" s="139"/>
      <c r="IEL83" s="127"/>
      <c r="IEM83" s="127"/>
      <c r="IEN83" s="127"/>
      <c r="IEO83" s="139"/>
      <c r="IEP83" s="127"/>
      <c r="IEQ83" s="127"/>
      <c r="IER83" s="127"/>
      <c r="IES83" s="139"/>
      <c r="IET83" s="127"/>
      <c r="IEU83" s="127"/>
      <c r="IEV83" s="127"/>
      <c r="IEW83" s="139"/>
      <c r="IEX83" s="127"/>
      <c r="IEY83" s="127"/>
      <c r="IEZ83" s="127"/>
      <c r="IFA83" s="139"/>
      <c r="IFB83" s="127"/>
      <c r="IFC83" s="127"/>
      <c r="IFD83" s="127"/>
      <c r="IFE83" s="139"/>
      <c r="IFF83" s="127"/>
      <c r="IFG83" s="127"/>
      <c r="IFH83" s="127"/>
      <c r="IFI83" s="139"/>
      <c r="IFJ83" s="127"/>
      <c r="IFK83" s="127"/>
      <c r="IFL83" s="127"/>
      <c r="IFM83" s="139"/>
      <c r="IFN83" s="127"/>
      <c r="IFO83" s="127"/>
      <c r="IFP83" s="127"/>
      <c r="IFQ83" s="139"/>
      <c r="IFR83" s="127"/>
      <c r="IFS83" s="127"/>
      <c r="IFT83" s="127"/>
      <c r="IFU83" s="139"/>
      <c r="IFV83" s="127"/>
      <c r="IFW83" s="127"/>
      <c r="IFX83" s="127"/>
      <c r="IFY83" s="139"/>
      <c r="IFZ83" s="127"/>
      <c r="IGA83" s="127"/>
      <c r="IGB83" s="127"/>
      <c r="IGC83" s="139"/>
      <c r="IGD83" s="127"/>
      <c r="IGE83" s="127"/>
      <c r="IGF83" s="127"/>
      <c r="IGG83" s="139"/>
      <c r="IGH83" s="127"/>
      <c r="IGI83" s="127"/>
      <c r="IGJ83" s="127"/>
      <c r="IGK83" s="139"/>
      <c r="IGL83" s="127"/>
      <c r="IGM83" s="127"/>
      <c r="IGN83" s="127"/>
      <c r="IGO83" s="139"/>
      <c r="IGP83" s="127"/>
      <c r="IGQ83" s="127"/>
      <c r="IGR83" s="127"/>
      <c r="IGS83" s="139"/>
      <c r="IGT83" s="127"/>
      <c r="IGU83" s="127"/>
      <c r="IGV83" s="127"/>
      <c r="IGW83" s="139"/>
      <c r="IGX83" s="127"/>
      <c r="IGY83" s="127"/>
      <c r="IGZ83" s="127"/>
      <c r="IHA83" s="139"/>
      <c r="IHB83" s="127"/>
      <c r="IHC83" s="127"/>
      <c r="IHD83" s="127"/>
      <c r="IHE83" s="139"/>
      <c r="IHF83" s="127"/>
      <c r="IHG83" s="127"/>
      <c r="IHH83" s="127"/>
      <c r="IHI83" s="139"/>
      <c r="IHJ83" s="127"/>
      <c r="IHK83" s="127"/>
      <c r="IHL83" s="127"/>
      <c r="IHM83" s="139"/>
      <c r="IHN83" s="127"/>
      <c r="IHO83" s="127"/>
      <c r="IHP83" s="127"/>
      <c r="IHQ83" s="139"/>
      <c r="IHR83" s="127"/>
      <c r="IHS83" s="127"/>
      <c r="IHT83" s="127"/>
      <c r="IHU83" s="139"/>
      <c r="IHV83" s="127"/>
      <c r="IHW83" s="127"/>
      <c r="IHX83" s="127"/>
      <c r="IHY83" s="139"/>
      <c r="IHZ83" s="127"/>
      <c r="IIA83" s="127"/>
      <c r="IIB83" s="127"/>
      <c r="IIC83" s="139"/>
      <c r="IID83" s="127"/>
      <c r="IIE83" s="127"/>
      <c r="IIF83" s="127"/>
      <c r="IIG83" s="139"/>
      <c r="IIH83" s="127"/>
      <c r="III83" s="127"/>
      <c r="IIJ83" s="127"/>
      <c r="IIK83" s="139"/>
      <c r="IIL83" s="127"/>
      <c r="IIM83" s="127"/>
      <c r="IIN83" s="127"/>
      <c r="IIO83" s="139"/>
      <c r="IIP83" s="127"/>
      <c r="IIQ83" s="127"/>
      <c r="IIR83" s="127"/>
      <c r="IIS83" s="139"/>
      <c r="IIT83" s="127"/>
      <c r="IIU83" s="127"/>
      <c r="IIV83" s="127"/>
      <c r="IIW83" s="139"/>
      <c r="IIX83" s="127"/>
      <c r="IIY83" s="127"/>
      <c r="IIZ83" s="127"/>
      <c r="IJA83" s="139"/>
      <c r="IJB83" s="127"/>
      <c r="IJC83" s="127"/>
      <c r="IJD83" s="127"/>
      <c r="IJE83" s="139"/>
      <c r="IJF83" s="127"/>
      <c r="IJG83" s="127"/>
      <c r="IJH83" s="127"/>
      <c r="IJI83" s="139"/>
      <c r="IJJ83" s="127"/>
      <c r="IJK83" s="127"/>
      <c r="IJL83" s="127"/>
      <c r="IJM83" s="139"/>
      <c r="IJN83" s="127"/>
      <c r="IJO83" s="127"/>
      <c r="IJP83" s="127"/>
      <c r="IJQ83" s="139"/>
      <c r="IJR83" s="127"/>
      <c r="IJS83" s="127"/>
      <c r="IJT83" s="127"/>
      <c r="IJU83" s="139"/>
      <c r="IJV83" s="127"/>
      <c r="IJW83" s="127"/>
      <c r="IJX83" s="127"/>
      <c r="IJY83" s="139"/>
      <c r="IJZ83" s="127"/>
      <c r="IKA83" s="127"/>
      <c r="IKB83" s="127"/>
      <c r="IKC83" s="139"/>
      <c r="IKD83" s="127"/>
      <c r="IKE83" s="127"/>
      <c r="IKF83" s="127"/>
      <c r="IKG83" s="139"/>
      <c r="IKH83" s="127"/>
      <c r="IKI83" s="127"/>
      <c r="IKJ83" s="127"/>
      <c r="IKK83" s="139"/>
      <c r="IKL83" s="127"/>
      <c r="IKM83" s="127"/>
      <c r="IKN83" s="127"/>
      <c r="IKO83" s="139"/>
      <c r="IKP83" s="127"/>
      <c r="IKQ83" s="127"/>
      <c r="IKR83" s="127"/>
      <c r="IKS83" s="139"/>
      <c r="IKT83" s="127"/>
      <c r="IKU83" s="127"/>
      <c r="IKV83" s="127"/>
      <c r="IKW83" s="139"/>
      <c r="IKX83" s="127"/>
      <c r="IKY83" s="127"/>
      <c r="IKZ83" s="127"/>
      <c r="ILA83" s="139"/>
      <c r="ILB83" s="127"/>
      <c r="ILC83" s="127"/>
      <c r="ILD83" s="127"/>
      <c r="ILE83" s="139"/>
      <c r="ILF83" s="127"/>
      <c r="ILG83" s="127"/>
      <c r="ILH83" s="127"/>
      <c r="ILI83" s="139"/>
      <c r="ILJ83" s="127"/>
      <c r="ILK83" s="127"/>
      <c r="ILL83" s="127"/>
      <c r="ILM83" s="139"/>
      <c r="ILN83" s="127"/>
      <c r="ILO83" s="127"/>
      <c r="ILP83" s="127"/>
      <c r="ILQ83" s="139"/>
      <c r="ILR83" s="127"/>
      <c r="ILS83" s="127"/>
      <c r="ILT83" s="127"/>
      <c r="ILU83" s="139"/>
      <c r="ILV83" s="127"/>
      <c r="ILW83" s="127"/>
      <c r="ILX83" s="127"/>
      <c r="ILY83" s="139"/>
      <c r="ILZ83" s="127"/>
      <c r="IMA83" s="127"/>
      <c r="IMB83" s="127"/>
      <c r="IMC83" s="139"/>
      <c r="IMD83" s="127"/>
      <c r="IME83" s="127"/>
      <c r="IMF83" s="127"/>
      <c r="IMG83" s="139"/>
      <c r="IMH83" s="127"/>
      <c r="IMI83" s="127"/>
      <c r="IMJ83" s="127"/>
      <c r="IMK83" s="139"/>
      <c r="IML83" s="127"/>
      <c r="IMM83" s="127"/>
      <c r="IMN83" s="127"/>
      <c r="IMO83" s="139"/>
      <c r="IMP83" s="127"/>
      <c r="IMQ83" s="127"/>
      <c r="IMR83" s="127"/>
      <c r="IMS83" s="139"/>
      <c r="IMT83" s="127"/>
      <c r="IMU83" s="127"/>
      <c r="IMV83" s="127"/>
      <c r="IMW83" s="139"/>
      <c r="IMX83" s="127"/>
      <c r="IMY83" s="127"/>
      <c r="IMZ83" s="127"/>
      <c r="INA83" s="139"/>
      <c r="INB83" s="127"/>
      <c r="INC83" s="127"/>
      <c r="IND83" s="127"/>
      <c r="INE83" s="139"/>
      <c r="INF83" s="127"/>
      <c r="ING83" s="127"/>
      <c r="INH83" s="127"/>
      <c r="INI83" s="139"/>
      <c r="INJ83" s="127"/>
      <c r="INK83" s="127"/>
      <c r="INL83" s="127"/>
      <c r="INM83" s="139"/>
      <c r="INN83" s="127"/>
      <c r="INO83" s="127"/>
      <c r="INP83" s="127"/>
      <c r="INQ83" s="139"/>
      <c r="INR83" s="127"/>
      <c r="INS83" s="127"/>
      <c r="INT83" s="127"/>
      <c r="INU83" s="139"/>
      <c r="INV83" s="127"/>
      <c r="INW83" s="127"/>
      <c r="INX83" s="127"/>
      <c r="INY83" s="139"/>
      <c r="INZ83" s="127"/>
      <c r="IOA83" s="127"/>
      <c r="IOB83" s="127"/>
      <c r="IOC83" s="139"/>
      <c r="IOD83" s="127"/>
      <c r="IOE83" s="127"/>
      <c r="IOF83" s="127"/>
      <c r="IOG83" s="139"/>
      <c r="IOH83" s="127"/>
      <c r="IOI83" s="127"/>
      <c r="IOJ83" s="127"/>
      <c r="IOK83" s="139"/>
      <c r="IOL83" s="127"/>
      <c r="IOM83" s="127"/>
      <c r="ION83" s="127"/>
      <c r="IOO83" s="139"/>
      <c r="IOP83" s="127"/>
      <c r="IOQ83" s="127"/>
      <c r="IOR83" s="127"/>
      <c r="IOS83" s="139"/>
      <c r="IOT83" s="127"/>
      <c r="IOU83" s="127"/>
      <c r="IOV83" s="127"/>
      <c r="IOW83" s="139"/>
      <c r="IOX83" s="127"/>
      <c r="IOY83" s="127"/>
      <c r="IOZ83" s="127"/>
      <c r="IPA83" s="139"/>
      <c r="IPB83" s="127"/>
      <c r="IPC83" s="127"/>
      <c r="IPD83" s="127"/>
      <c r="IPE83" s="139"/>
      <c r="IPF83" s="127"/>
      <c r="IPG83" s="127"/>
      <c r="IPH83" s="127"/>
      <c r="IPI83" s="139"/>
      <c r="IPJ83" s="127"/>
      <c r="IPK83" s="127"/>
      <c r="IPL83" s="127"/>
      <c r="IPM83" s="139"/>
      <c r="IPN83" s="127"/>
      <c r="IPO83" s="127"/>
      <c r="IPP83" s="127"/>
      <c r="IPQ83" s="139"/>
      <c r="IPR83" s="127"/>
      <c r="IPS83" s="127"/>
      <c r="IPT83" s="127"/>
      <c r="IPU83" s="139"/>
      <c r="IPV83" s="127"/>
      <c r="IPW83" s="127"/>
      <c r="IPX83" s="127"/>
      <c r="IPY83" s="139"/>
      <c r="IPZ83" s="127"/>
      <c r="IQA83" s="127"/>
      <c r="IQB83" s="127"/>
      <c r="IQC83" s="139"/>
      <c r="IQD83" s="127"/>
      <c r="IQE83" s="127"/>
      <c r="IQF83" s="127"/>
      <c r="IQG83" s="139"/>
      <c r="IQH83" s="127"/>
      <c r="IQI83" s="127"/>
      <c r="IQJ83" s="127"/>
      <c r="IQK83" s="139"/>
      <c r="IQL83" s="127"/>
      <c r="IQM83" s="127"/>
      <c r="IQN83" s="127"/>
      <c r="IQO83" s="139"/>
      <c r="IQP83" s="127"/>
      <c r="IQQ83" s="127"/>
      <c r="IQR83" s="127"/>
      <c r="IQS83" s="139"/>
      <c r="IQT83" s="127"/>
      <c r="IQU83" s="127"/>
      <c r="IQV83" s="127"/>
      <c r="IQW83" s="139"/>
      <c r="IQX83" s="127"/>
      <c r="IQY83" s="127"/>
      <c r="IQZ83" s="127"/>
      <c r="IRA83" s="139"/>
      <c r="IRB83" s="127"/>
      <c r="IRC83" s="127"/>
      <c r="IRD83" s="127"/>
      <c r="IRE83" s="139"/>
      <c r="IRF83" s="127"/>
      <c r="IRG83" s="127"/>
      <c r="IRH83" s="127"/>
      <c r="IRI83" s="139"/>
      <c r="IRJ83" s="127"/>
      <c r="IRK83" s="127"/>
      <c r="IRL83" s="127"/>
      <c r="IRM83" s="139"/>
      <c r="IRN83" s="127"/>
      <c r="IRO83" s="127"/>
      <c r="IRP83" s="127"/>
      <c r="IRQ83" s="139"/>
      <c r="IRR83" s="127"/>
      <c r="IRS83" s="127"/>
      <c r="IRT83" s="127"/>
      <c r="IRU83" s="139"/>
      <c r="IRV83" s="127"/>
      <c r="IRW83" s="127"/>
      <c r="IRX83" s="127"/>
      <c r="IRY83" s="139"/>
      <c r="IRZ83" s="127"/>
      <c r="ISA83" s="127"/>
      <c r="ISB83" s="127"/>
      <c r="ISC83" s="139"/>
      <c r="ISD83" s="127"/>
      <c r="ISE83" s="127"/>
      <c r="ISF83" s="127"/>
      <c r="ISG83" s="139"/>
      <c r="ISH83" s="127"/>
      <c r="ISI83" s="127"/>
      <c r="ISJ83" s="127"/>
      <c r="ISK83" s="139"/>
      <c r="ISL83" s="127"/>
      <c r="ISM83" s="127"/>
      <c r="ISN83" s="127"/>
      <c r="ISO83" s="139"/>
      <c r="ISP83" s="127"/>
      <c r="ISQ83" s="127"/>
      <c r="ISR83" s="127"/>
      <c r="ISS83" s="139"/>
      <c r="IST83" s="127"/>
      <c r="ISU83" s="127"/>
      <c r="ISV83" s="127"/>
      <c r="ISW83" s="139"/>
      <c r="ISX83" s="127"/>
      <c r="ISY83" s="127"/>
      <c r="ISZ83" s="127"/>
      <c r="ITA83" s="139"/>
      <c r="ITB83" s="127"/>
      <c r="ITC83" s="127"/>
      <c r="ITD83" s="127"/>
      <c r="ITE83" s="139"/>
      <c r="ITF83" s="127"/>
      <c r="ITG83" s="127"/>
      <c r="ITH83" s="127"/>
      <c r="ITI83" s="139"/>
      <c r="ITJ83" s="127"/>
      <c r="ITK83" s="127"/>
      <c r="ITL83" s="127"/>
      <c r="ITM83" s="139"/>
      <c r="ITN83" s="127"/>
      <c r="ITO83" s="127"/>
      <c r="ITP83" s="127"/>
      <c r="ITQ83" s="139"/>
      <c r="ITR83" s="127"/>
      <c r="ITS83" s="127"/>
      <c r="ITT83" s="127"/>
      <c r="ITU83" s="139"/>
      <c r="ITV83" s="127"/>
      <c r="ITW83" s="127"/>
      <c r="ITX83" s="127"/>
      <c r="ITY83" s="139"/>
      <c r="ITZ83" s="127"/>
      <c r="IUA83" s="127"/>
      <c r="IUB83" s="127"/>
      <c r="IUC83" s="139"/>
      <c r="IUD83" s="127"/>
      <c r="IUE83" s="127"/>
      <c r="IUF83" s="127"/>
      <c r="IUG83" s="139"/>
      <c r="IUH83" s="127"/>
      <c r="IUI83" s="127"/>
      <c r="IUJ83" s="127"/>
      <c r="IUK83" s="139"/>
      <c r="IUL83" s="127"/>
      <c r="IUM83" s="127"/>
      <c r="IUN83" s="127"/>
      <c r="IUO83" s="139"/>
      <c r="IUP83" s="127"/>
      <c r="IUQ83" s="127"/>
      <c r="IUR83" s="127"/>
      <c r="IUS83" s="139"/>
      <c r="IUT83" s="127"/>
      <c r="IUU83" s="127"/>
      <c r="IUV83" s="127"/>
      <c r="IUW83" s="139"/>
      <c r="IUX83" s="127"/>
      <c r="IUY83" s="127"/>
      <c r="IUZ83" s="127"/>
      <c r="IVA83" s="139"/>
      <c r="IVB83" s="127"/>
      <c r="IVC83" s="127"/>
      <c r="IVD83" s="127"/>
      <c r="IVE83" s="139"/>
      <c r="IVF83" s="127"/>
      <c r="IVG83" s="127"/>
      <c r="IVH83" s="127"/>
      <c r="IVI83" s="139"/>
      <c r="IVJ83" s="127"/>
      <c r="IVK83" s="127"/>
      <c r="IVL83" s="127"/>
      <c r="IVM83" s="139"/>
      <c r="IVN83" s="127"/>
      <c r="IVO83" s="127"/>
      <c r="IVP83" s="127"/>
      <c r="IVQ83" s="139"/>
      <c r="IVR83" s="127"/>
      <c r="IVS83" s="127"/>
      <c r="IVT83" s="127"/>
      <c r="IVU83" s="139"/>
      <c r="IVV83" s="127"/>
      <c r="IVW83" s="127"/>
      <c r="IVX83" s="127"/>
      <c r="IVY83" s="139"/>
      <c r="IVZ83" s="127"/>
      <c r="IWA83" s="127"/>
      <c r="IWB83" s="127"/>
      <c r="IWC83" s="139"/>
      <c r="IWD83" s="127"/>
      <c r="IWE83" s="127"/>
      <c r="IWF83" s="127"/>
      <c r="IWG83" s="139"/>
      <c r="IWH83" s="127"/>
      <c r="IWI83" s="127"/>
      <c r="IWJ83" s="127"/>
      <c r="IWK83" s="139"/>
      <c r="IWL83" s="127"/>
      <c r="IWM83" s="127"/>
      <c r="IWN83" s="127"/>
      <c r="IWO83" s="139"/>
      <c r="IWP83" s="127"/>
      <c r="IWQ83" s="127"/>
      <c r="IWR83" s="127"/>
      <c r="IWS83" s="139"/>
      <c r="IWT83" s="127"/>
      <c r="IWU83" s="127"/>
      <c r="IWV83" s="127"/>
      <c r="IWW83" s="139"/>
      <c r="IWX83" s="127"/>
      <c r="IWY83" s="127"/>
      <c r="IWZ83" s="127"/>
      <c r="IXA83" s="139"/>
      <c r="IXB83" s="127"/>
      <c r="IXC83" s="127"/>
      <c r="IXD83" s="127"/>
      <c r="IXE83" s="139"/>
      <c r="IXF83" s="127"/>
      <c r="IXG83" s="127"/>
      <c r="IXH83" s="127"/>
      <c r="IXI83" s="139"/>
      <c r="IXJ83" s="127"/>
      <c r="IXK83" s="127"/>
      <c r="IXL83" s="127"/>
      <c r="IXM83" s="139"/>
      <c r="IXN83" s="127"/>
      <c r="IXO83" s="127"/>
      <c r="IXP83" s="127"/>
      <c r="IXQ83" s="139"/>
      <c r="IXR83" s="127"/>
      <c r="IXS83" s="127"/>
      <c r="IXT83" s="127"/>
      <c r="IXU83" s="139"/>
      <c r="IXV83" s="127"/>
      <c r="IXW83" s="127"/>
      <c r="IXX83" s="127"/>
      <c r="IXY83" s="139"/>
      <c r="IXZ83" s="127"/>
      <c r="IYA83" s="127"/>
      <c r="IYB83" s="127"/>
      <c r="IYC83" s="139"/>
      <c r="IYD83" s="127"/>
      <c r="IYE83" s="127"/>
      <c r="IYF83" s="127"/>
      <c r="IYG83" s="139"/>
      <c r="IYH83" s="127"/>
      <c r="IYI83" s="127"/>
      <c r="IYJ83" s="127"/>
      <c r="IYK83" s="139"/>
      <c r="IYL83" s="127"/>
      <c r="IYM83" s="127"/>
      <c r="IYN83" s="127"/>
      <c r="IYO83" s="139"/>
      <c r="IYP83" s="127"/>
      <c r="IYQ83" s="127"/>
      <c r="IYR83" s="127"/>
      <c r="IYS83" s="139"/>
      <c r="IYT83" s="127"/>
      <c r="IYU83" s="127"/>
      <c r="IYV83" s="127"/>
      <c r="IYW83" s="139"/>
      <c r="IYX83" s="127"/>
      <c r="IYY83" s="127"/>
      <c r="IYZ83" s="127"/>
      <c r="IZA83" s="139"/>
      <c r="IZB83" s="127"/>
      <c r="IZC83" s="127"/>
      <c r="IZD83" s="127"/>
      <c r="IZE83" s="139"/>
      <c r="IZF83" s="127"/>
      <c r="IZG83" s="127"/>
      <c r="IZH83" s="127"/>
      <c r="IZI83" s="139"/>
      <c r="IZJ83" s="127"/>
      <c r="IZK83" s="127"/>
      <c r="IZL83" s="127"/>
      <c r="IZM83" s="139"/>
      <c r="IZN83" s="127"/>
      <c r="IZO83" s="127"/>
      <c r="IZP83" s="127"/>
      <c r="IZQ83" s="139"/>
      <c r="IZR83" s="127"/>
      <c r="IZS83" s="127"/>
      <c r="IZT83" s="127"/>
      <c r="IZU83" s="139"/>
      <c r="IZV83" s="127"/>
      <c r="IZW83" s="127"/>
      <c r="IZX83" s="127"/>
      <c r="IZY83" s="139"/>
      <c r="IZZ83" s="127"/>
      <c r="JAA83" s="127"/>
      <c r="JAB83" s="127"/>
      <c r="JAC83" s="139"/>
      <c r="JAD83" s="127"/>
      <c r="JAE83" s="127"/>
      <c r="JAF83" s="127"/>
      <c r="JAG83" s="139"/>
      <c r="JAH83" s="127"/>
      <c r="JAI83" s="127"/>
      <c r="JAJ83" s="127"/>
      <c r="JAK83" s="139"/>
      <c r="JAL83" s="127"/>
      <c r="JAM83" s="127"/>
      <c r="JAN83" s="127"/>
      <c r="JAO83" s="139"/>
      <c r="JAP83" s="127"/>
      <c r="JAQ83" s="127"/>
      <c r="JAR83" s="127"/>
      <c r="JAS83" s="139"/>
      <c r="JAT83" s="127"/>
      <c r="JAU83" s="127"/>
      <c r="JAV83" s="127"/>
      <c r="JAW83" s="139"/>
      <c r="JAX83" s="127"/>
      <c r="JAY83" s="127"/>
      <c r="JAZ83" s="127"/>
      <c r="JBA83" s="139"/>
      <c r="JBB83" s="127"/>
      <c r="JBC83" s="127"/>
      <c r="JBD83" s="127"/>
      <c r="JBE83" s="139"/>
      <c r="JBF83" s="127"/>
      <c r="JBG83" s="127"/>
      <c r="JBH83" s="127"/>
      <c r="JBI83" s="139"/>
      <c r="JBJ83" s="127"/>
      <c r="JBK83" s="127"/>
      <c r="JBL83" s="127"/>
      <c r="JBM83" s="139"/>
      <c r="JBN83" s="127"/>
      <c r="JBO83" s="127"/>
      <c r="JBP83" s="127"/>
      <c r="JBQ83" s="139"/>
      <c r="JBR83" s="127"/>
      <c r="JBS83" s="127"/>
      <c r="JBT83" s="127"/>
      <c r="JBU83" s="139"/>
      <c r="JBV83" s="127"/>
      <c r="JBW83" s="127"/>
      <c r="JBX83" s="127"/>
      <c r="JBY83" s="139"/>
      <c r="JBZ83" s="127"/>
      <c r="JCA83" s="127"/>
      <c r="JCB83" s="127"/>
      <c r="JCC83" s="139"/>
      <c r="JCD83" s="127"/>
      <c r="JCE83" s="127"/>
      <c r="JCF83" s="127"/>
      <c r="JCG83" s="139"/>
      <c r="JCH83" s="127"/>
      <c r="JCI83" s="127"/>
      <c r="JCJ83" s="127"/>
      <c r="JCK83" s="139"/>
      <c r="JCL83" s="127"/>
      <c r="JCM83" s="127"/>
      <c r="JCN83" s="127"/>
      <c r="JCO83" s="139"/>
      <c r="JCP83" s="127"/>
      <c r="JCQ83" s="127"/>
      <c r="JCR83" s="127"/>
      <c r="JCS83" s="139"/>
      <c r="JCT83" s="127"/>
      <c r="JCU83" s="127"/>
      <c r="JCV83" s="127"/>
      <c r="JCW83" s="139"/>
      <c r="JCX83" s="127"/>
      <c r="JCY83" s="127"/>
      <c r="JCZ83" s="127"/>
      <c r="JDA83" s="139"/>
      <c r="JDB83" s="127"/>
      <c r="JDC83" s="127"/>
      <c r="JDD83" s="127"/>
      <c r="JDE83" s="139"/>
      <c r="JDF83" s="127"/>
      <c r="JDG83" s="127"/>
      <c r="JDH83" s="127"/>
      <c r="JDI83" s="139"/>
      <c r="JDJ83" s="127"/>
      <c r="JDK83" s="127"/>
      <c r="JDL83" s="127"/>
      <c r="JDM83" s="139"/>
      <c r="JDN83" s="127"/>
      <c r="JDO83" s="127"/>
      <c r="JDP83" s="127"/>
      <c r="JDQ83" s="139"/>
      <c r="JDR83" s="127"/>
      <c r="JDS83" s="127"/>
      <c r="JDT83" s="127"/>
      <c r="JDU83" s="139"/>
      <c r="JDV83" s="127"/>
      <c r="JDW83" s="127"/>
      <c r="JDX83" s="127"/>
      <c r="JDY83" s="139"/>
      <c r="JDZ83" s="127"/>
      <c r="JEA83" s="127"/>
      <c r="JEB83" s="127"/>
      <c r="JEC83" s="139"/>
      <c r="JED83" s="127"/>
      <c r="JEE83" s="127"/>
      <c r="JEF83" s="127"/>
      <c r="JEG83" s="139"/>
      <c r="JEH83" s="127"/>
      <c r="JEI83" s="127"/>
      <c r="JEJ83" s="127"/>
      <c r="JEK83" s="139"/>
      <c r="JEL83" s="127"/>
      <c r="JEM83" s="127"/>
      <c r="JEN83" s="127"/>
      <c r="JEO83" s="139"/>
      <c r="JEP83" s="127"/>
      <c r="JEQ83" s="127"/>
      <c r="JER83" s="127"/>
      <c r="JES83" s="139"/>
      <c r="JET83" s="127"/>
      <c r="JEU83" s="127"/>
      <c r="JEV83" s="127"/>
      <c r="JEW83" s="139"/>
      <c r="JEX83" s="127"/>
      <c r="JEY83" s="127"/>
      <c r="JEZ83" s="127"/>
      <c r="JFA83" s="139"/>
      <c r="JFB83" s="127"/>
      <c r="JFC83" s="127"/>
      <c r="JFD83" s="127"/>
      <c r="JFE83" s="139"/>
      <c r="JFF83" s="127"/>
      <c r="JFG83" s="127"/>
      <c r="JFH83" s="127"/>
      <c r="JFI83" s="139"/>
      <c r="JFJ83" s="127"/>
      <c r="JFK83" s="127"/>
      <c r="JFL83" s="127"/>
      <c r="JFM83" s="139"/>
      <c r="JFN83" s="127"/>
      <c r="JFO83" s="127"/>
      <c r="JFP83" s="127"/>
      <c r="JFQ83" s="139"/>
      <c r="JFR83" s="127"/>
      <c r="JFS83" s="127"/>
      <c r="JFT83" s="127"/>
      <c r="JFU83" s="139"/>
      <c r="JFV83" s="127"/>
      <c r="JFW83" s="127"/>
      <c r="JFX83" s="127"/>
      <c r="JFY83" s="139"/>
      <c r="JFZ83" s="127"/>
      <c r="JGA83" s="127"/>
      <c r="JGB83" s="127"/>
      <c r="JGC83" s="139"/>
      <c r="JGD83" s="127"/>
      <c r="JGE83" s="127"/>
      <c r="JGF83" s="127"/>
      <c r="JGG83" s="139"/>
      <c r="JGH83" s="127"/>
      <c r="JGI83" s="127"/>
      <c r="JGJ83" s="127"/>
      <c r="JGK83" s="139"/>
      <c r="JGL83" s="127"/>
      <c r="JGM83" s="127"/>
      <c r="JGN83" s="127"/>
      <c r="JGO83" s="139"/>
      <c r="JGP83" s="127"/>
      <c r="JGQ83" s="127"/>
      <c r="JGR83" s="127"/>
      <c r="JGS83" s="139"/>
      <c r="JGT83" s="127"/>
      <c r="JGU83" s="127"/>
      <c r="JGV83" s="127"/>
      <c r="JGW83" s="139"/>
      <c r="JGX83" s="127"/>
      <c r="JGY83" s="127"/>
      <c r="JGZ83" s="127"/>
      <c r="JHA83" s="139"/>
      <c r="JHB83" s="127"/>
      <c r="JHC83" s="127"/>
      <c r="JHD83" s="127"/>
      <c r="JHE83" s="139"/>
      <c r="JHF83" s="127"/>
      <c r="JHG83" s="127"/>
      <c r="JHH83" s="127"/>
      <c r="JHI83" s="139"/>
      <c r="JHJ83" s="127"/>
      <c r="JHK83" s="127"/>
      <c r="JHL83" s="127"/>
      <c r="JHM83" s="139"/>
      <c r="JHN83" s="127"/>
      <c r="JHO83" s="127"/>
      <c r="JHP83" s="127"/>
      <c r="JHQ83" s="139"/>
      <c r="JHR83" s="127"/>
      <c r="JHS83" s="127"/>
      <c r="JHT83" s="127"/>
      <c r="JHU83" s="139"/>
      <c r="JHV83" s="127"/>
      <c r="JHW83" s="127"/>
      <c r="JHX83" s="127"/>
      <c r="JHY83" s="139"/>
      <c r="JHZ83" s="127"/>
      <c r="JIA83" s="127"/>
      <c r="JIB83" s="127"/>
      <c r="JIC83" s="139"/>
      <c r="JID83" s="127"/>
      <c r="JIE83" s="127"/>
      <c r="JIF83" s="127"/>
      <c r="JIG83" s="139"/>
      <c r="JIH83" s="127"/>
      <c r="JII83" s="127"/>
      <c r="JIJ83" s="127"/>
      <c r="JIK83" s="139"/>
      <c r="JIL83" s="127"/>
      <c r="JIM83" s="127"/>
      <c r="JIN83" s="127"/>
      <c r="JIO83" s="139"/>
      <c r="JIP83" s="127"/>
      <c r="JIQ83" s="127"/>
      <c r="JIR83" s="127"/>
      <c r="JIS83" s="139"/>
      <c r="JIT83" s="127"/>
      <c r="JIU83" s="127"/>
      <c r="JIV83" s="127"/>
      <c r="JIW83" s="139"/>
      <c r="JIX83" s="127"/>
      <c r="JIY83" s="127"/>
      <c r="JIZ83" s="127"/>
      <c r="JJA83" s="139"/>
      <c r="JJB83" s="127"/>
      <c r="JJC83" s="127"/>
      <c r="JJD83" s="127"/>
      <c r="JJE83" s="139"/>
      <c r="JJF83" s="127"/>
      <c r="JJG83" s="127"/>
      <c r="JJH83" s="127"/>
      <c r="JJI83" s="139"/>
      <c r="JJJ83" s="127"/>
      <c r="JJK83" s="127"/>
      <c r="JJL83" s="127"/>
      <c r="JJM83" s="139"/>
      <c r="JJN83" s="127"/>
      <c r="JJO83" s="127"/>
      <c r="JJP83" s="127"/>
      <c r="JJQ83" s="139"/>
      <c r="JJR83" s="127"/>
      <c r="JJS83" s="127"/>
      <c r="JJT83" s="127"/>
      <c r="JJU83" s="139"/>
      <c r="JJV83" s="127"/>
      <c r="JJW83" s="127"/>
      <c r="JJX83" s="127"/>
      <c r="JJY83" s="139"/>
      <c r="JJZ83" s="127"/>
      <c r="JKA83" s="127"/>
      <c r="JKB83" s="127"/>
      <c r="JKC83" s="139"/>
      <c r="JKD83" s="127"/>
      <c r="JKE83" s="127"/>
      <c r="JKF83" s="127"/>
      <c r="JKG83" s="139"/>
      <c r="JKH83" s="127"/>
      <c r="JKI83" s="127"/>
      <c r="JKJ83" s="127"/>
      <c r="JKK83" s="139"/>
      <c r="JKL83" s="127"/>
      <c r="JKM83" s="127"/>
      <c r="JKN83" s="127"/>
      <c r="JKO83" s="139"/>
      <c r="JKP83" s="127"/>
      <c r="JKQ83" s="127"/>
      <c r="JKR83" s="127"/>
      <c r="JKS83" s="139"/>
      <c r="JKT83" s="127"/>
      <c r="JKU83" s="127"/>
      <c r="JKV83" s="127"/>
      <c r="JKW83" s="139"/>
      <c r="JKX83" s="127"/>
      <c r="JKY83" s="127"/>
      <c r="JKZ83" s="127"/>
      <c r="JLA83" s="139"/>
      <c r="JLB83" s="127"/>
      <c r="JLC83" s="127"/>
      <c r="JLD83" s="127"/>
      <c r="JLE83" s="139"/>
      <c r="JLF83" s="127"/>
      <c r="JLG83" s="127"/>
      <c r="JLH83" s="127"/>
      <c r="JLI83" s="139"/>
      <c r="JLJ83" s="127"/>
      <c r="JLK83" s="127"/>
      <c r="JLL83" s="127"/>
      <c r="JLM83" s="139"/>
      <c r="JLN83" s="127"/>
      <c r="JLO83" s="127"/>
      <c r="JLP83" s="127"/>
      <c r="JLQ83" s="139"/>
      <c r="JLR83" s="127"/>
      <c r="JLS83" s="127"/>
      <c r="JLT83" s="127"/>
      <c r="JLU83" s="139"/>
      <c r="JLV83" s="127"/>
      <c r="JLW83" s="127"/>
      <c r="JLX83" s="127"/>
      <c r="JLY83" s="139"/>
      <c r="JLZ83" s="127"/>
      <c r="JMA83" s="127"/>
      <c r="JMB83" s="127"/>
      <c r="JMC83" s="139"/>
      <c r="JMD83" s="127"/>
      <c r="JME83" s="127"/>
      <c r="JMF83" s="127"/>
      <c r="JMG83" s="139"/>
      <c r="JMH83" s="127"/>
      <c r="JMI83" s="127"/>
      <c r="JMJ83" s="127"/>
      <c r="JMK83" s="139"/>
      <c r="JML83" s="127"/>
      <c r="JMM83" s="127"/>
      <c r="JMN83" s="127"/>
      <c r="JMO83" s="139"/>
      <c r="JMP83" s="127"/>
      <c r="JMQ83" s="127"/>
      <c r="JMR83" s="127"/>
      <c r="JMS83" s="139"/>
      <c r="JMT83" s="127"/>
      <c r="JMU83" s="127"/>
      <c r="JMV83" s="127"/>
      <c r="JMW83" s="139"/>
      <c r="JMX83" s="127"/>
      <c r="JMY83" s="127"/>
      <c r="JMZ83" s="127"/>
      <c r="JNA83" s="139"/>
      <c r="JNB83" s="127"/>
      <c r="JNC83" s="127"/>
      <c r="JND83" s="127"/>
      <c r="JNE83" s="139"/>
      <c r="JNF83" s="127"/>
      <c r="JNG83" s="127"/>
      <c r="JNH83" s="127"/>
      <c r="JNI83" s="139"/>
      <c r="JNJ83" s="127"/>
      <c r="JNK83" s="127"/>
      <c r="JNL83" s="127"/>
      <c r="JNM83" s="139"/>
      <c r="JNN83" s="127"/>
      <c r="JNO83" s="127"/>
      <c r="JNP83" s="127"/>
      <c r="JNQ83" s="139"/>
      <c r="JNR83" s="127"/>
      <c r="JNS83" s="127"/>
      <c r="JNT83" s="127"/>
      <c r="JNU83" s="139"/>
      <c r="JNV83" s="127"/>
      <c r="JNW83" s="127"/>
      <c r="JNX83" s="127"/>
      <c r="JNY83" s="139"/>
      <c r="JNZ83" s="127"/>
      <c r="JOA83" s="127"/>
      <c r="JOB83" s="127"/>
      <c r="JOC83" s="139"/>
      <c r="JOD83" s="127"/>
      <c r="JOE83" s="127"/>
      <c r="JOF83" s="127"/>
      <c r="JOG83" s="139"/>
      <c r="JOH83" s="127"/>
      <c r="JOI83" s="127"/>
      <c r="JOJ83" s="127"/>
      <c r="JOK83" s="139"/>
      <c r="JOL83" s="127"/>
      <c r="JOM83" s="127"/>
      <c r="JON83" s="127"/>
      <c r="JOO83" s="139"/>
      <c r="JOP83" s="127"/>
      <c r="JOQ83" s="127"/>
      <c r="JOR83" s="127"/>
      <c r="JOS83" s="139"/>
      <c r="JOT83" s="127"/>
      <c r="JOU83" s="127"/>
      <c r="JOV83" s="127"/>
      <c r="JOW83" s="139"/>
      <c r="JOX83" s="127"/>
      <c r="JOY83" s="127"/>
      <c r="JOZ83" s="127"/>
      <c r="JPA83" s="139"/>
      <c r="JPB83" s="127"/>
      <c r="JPC83" s="127"/>
      <c r="JPD83" s="127"/>
      <c r="JPE83" s="139"/>
      <c r="JPF83" s="127"/>
      <c r="JPG83" s="127"/>
      <c r="JPH83" s="127"/>
      <c r="JPI83" s="139"/>
      <c r="JPJ83" s="127"/>
      <c r="JPK83" s="127"/>
      <c r="JPL83" s="127"/>
      <c r="JPM83" s="139"/>
      <c r="JPN83" s="127"/>
      <c r="JPO83" s="127"/>
      <c r="JPP83" s="127"/>
      <c r="JPQ83" s="139"/>
      <c r="JPR83" s="127"/>
      <c r="JPS83" s="127"/>
      <c r="JPT83" s="127"/>
      <c r="JPU83" s="139"/>
      <c r="JPV83" s="127"/>
      <c r="JPW83" s="127"/>
      <c r="JPX83" s="127"/>
      <c r="JPY83" s="139"/>
      <c r="JPZ83" s="127"/>
      <c r="JQA83" s="127"/>
      <c r="JQB83" s="127"/>
      <c r="JQC83" s="139"/>
      <c r="JQD83" s="127"/>
      <c r="JQE83" s="127"/>
      <c r="JQF83" s="127"/>
      <c r="JQG83" s="139"/>
      <c r="JQH83" s="127"/>
      <c r="JQI83" s="127"/>
      <c r="JQJ83" s="127"/>
      <c r="JQK83" s="139"/>
      <c r="JQL83" s="127"/>
      <c r="JQM83" s="127"/>
      <c r="JQN83" s="127"/>
      <c r="JQO83" s="139"/>
      <c r="JQP83" s="127"/>
      <c r="JQQ83" s="127"/>
      <c r="JQR83" s="127"/>
      <c r="JQS83" s="139"/>
      <c r="JQT83" s="127"/>
      <c r="JQU83" s="127"/>
      <c r="JQV83" s="127"/>
      <c r="JQW83" s="139"/>
      <c r="JQX83" s="127"/>
      <c r="JQY83" s="127"/>
      <c r="JQZ83" s="127"/>
      <c r="JRA83" s="139"/>
      <c r="JRB83" s="127"/>
      <c r="JRC83" s="127"/>
      <c r="JRD83" s="127"/>
      <c r="JRE83" s="139"/>
      <c r="JRF83" s="127"/>
      <c r="JRG83" s="127"/>
      <c r="JRH83" s="127"/>
      <c r="JRI83" s="139"/>
      <c r="JRJ83" s="127"/>
      <c r="JRK83" s="127"/>
      <c r="JRL83" s="127"/>
      <c r="JRM83" s="139"/>
      <c r="JRN83" s="127"/>
      <c r="JRO83" s="127"/>
      <c r="JRP83" s="127"/>
      <c r="JRQ83" s="139"/>
      <c r="JRR83" s="127"/>
      <c r="JRS83" s="127"/>
      <c r="JRT83" s="127"/>
      <c r="JRU83" s="139"/>
      <c r="JRV83" s="127"/>
      <c r="JRW83" s="127"/>
      <c r="JRX83" s="127"/>
      <c r="JRY83" s="139"/>
      <c r="JRZ83" s="127"/>
      <c r="JSA83" s="127"/>
      <c r="JSB83" s="127"/>
      <c r="JSC83" s="139"/>
      <c r="JSD83" s="127"/>
      <c r="JSE83" s="127"/>
      <c r="JSF83" s="127"/>
      <c r="JSG83" s="139"/>
      <c r="JSH83" s="127"/>
      <c r="JSI83" s="127"/>
      <c r="JSJ83" s="127"/>
      <c r="JSK83" s="139"/>
      <c r="JSL83" s="127"/>
      <c r="JSM83" s="127"/>
      <c r="JSN83" s="127"/>
      <c r="JSO83" s="139"/>
      <c r="JSP83" s="127"/>
      <c r="JSQ83" s="127"/>
      <c r="JSR83" s="127"/>
      <c r="JSS83" s="139"/>
      <c r="JST83" s="127"/>
      <c r="JSU83" s="127"/>
      <c r="JSV83" s="127"/>
      <c r="JSW83" s="139"/>
      <c r="JSX83" s="127"/>
      <c r="JSY83" s="127"/>
      <c r="JSZ83" s="127"/>
      <c r="JTA83" s="139"/>
      <c r="JTB83" s="127"/>
      <c r="JTC83" s="127"/>
      <c r="JTD83" s="127"/>
      <c r="JTE83" s="139"/>
      <c r="JTF83" s="127"/>
      <c r="JTG83" s="127"/>
      <c r="JTH83" s="127"/>
      <c r="JTI83" s="139"/>
      <c r="JTJ83" s="127"/>
      <c r="JTK83" s="127"/>
      <c r="JTL83" s="127"/>
      <c r="JTM83" s="139"/>
      <c r="JTN83" s="127"/>
      <c r="JTO83" s="127"/>
      <c r="JTP83" s="127"/>
      <c r="JTQ83" s="139"/>
      <c r="JTR83" s="127"/>
      <c r="JTS83" s="127"/>
      <c r="JTT83" s="127"/>
      <c r="JTU83" s="139"/>
      <c r="JTV83" s="127"/>
      <c r="JTW83" s="127"/>
      <c r="JTX83" s="127"/>
      <c r="JTY83" s="139"/>
      <c r="JTZ83" s="127"/>
      <c r="JUA83" s="127"/>
      <c r="JUB83" s="127"/>
      <c r="JUC83" s="139"/>
      <c r="JUD83" s="127"/>
      <c r="JUE83" s="127"/>
      <c r="JUF83" s="127"/>
      <c r="JUG83" s="139"/>
      <c r="JUH83" s="127"/>
      <c r="JUI83" s="127"/>
      <c r="JUJ83" s="127"/>
      <c r="JUK83" s="139"/>
      <c r="JUL83" s="127"/>
      <c r="JUM83" s="127"/>
      <c r="JUN83" s="127"/>
      <c r="JUO83" s="139"/>
      <c r="JUP83" s="127"/>
      <c r="JUQ83" s="127"/>
      <c r="JUR83" s="127"/>
      <c r="JUS83" s="139"/>
      <c r="JUT83" s="127"/>
      <c r="JUU83" s="127"/>
      <c r="JUV83" s="127"/>
      <c r="JUW83" s="139"/>
      <c r="JUX83" s="127"/>
      <c r="JUY83" s="127"/>
      <c r="JUZ83" s="127"/>
      <c r="JVA83" s="139"/>
      <c r="JVB83" s="127"/>
      <c r="JVC83" s="127"/>
      <c r="JVD83" s="127"/>
      <c r="JVE83" s="139"/>
      <c r="JVF83" s="127"/>
      <c r="JVG83" s="127"/>
      <c r="JVH83" s="127"/>
      <c r="JVI83" s="139"/>
      <c r="JVJ83" s="127"/>
      <c r="JVK83" s="127"/>
      <c r="JVL83" s="127"/>
      <c r="JVM83" s="139"/>
      <c r="JVN83" s="127"/>
      <c r="JVO83" s="127"/>
      <c r="JVP83" s="127"/>
      <c r="JVQ83" s="139"/>
      <c r="JVR83" s="127"/>
      <c r="JVS83" s="127"/>
      <c r="JVT83" s="127"/>
      <c r="JVU83" s="139"/>
      <c r="JVV83" s="127"/>
      <c r="JVW83" s="127"/>
      <c r="JVX83" s="127"/>
      <c r="JVY83" s="139"/>
      <c r="JVZ83" s="127"/>
      <c r="JWA83" s="127"/>
      <c r="JWB83" s="127"/>
      <c r="JWC83" s="139"/>
      <c r="JWD83" s="127"/>
      <c r="JWE83" s="127"/>
      <c r="JWF83" s="127"/>
      <c r="JWG83" s="139"/>
      <c r="JWH83" s="127"/>
      <c r="JWI83" s="127"/>
      <c r="JWJ83" s="127"/>
      <c r="JWK83" s="139"/>
      <c r="JWL83" s="127"/>
      <c r="JWM83" s="127"/>
      <c r="JWN83" s="127"/>
      <c r="JWO83" s="139"/>
      <c r="JWP83" s="127"/>
      <c r="JWQ83" s="127"/>
      <c r="JWR83" s="127"/>
      <c r="JWS83" s="139"/>
      <c r="JWT83" s="127"/>
      <c r="JWU83" s="127"/>
      <c r="JWV83" s="127"/>
      <c r="JWW83" s="139"/>
      <c r="JWX83" s="127"/>
      <c r="JWY83" s="127"/>
      <c r="JWZ83" s="127"/>
      <c r="JXA83" s="139"/>
      <c r="JXB83" s="127"/>
      <c r="JXC83" s="127"/>
      <c r="JXD83" s="127"/>
      <c r="JXE83" s="139"/>
      <c r="JXF83" s="127"/>
      <c r="JXG83" s="127"/>
      <c r="JXH83" s="127"/>
      <c r="JXI83" s="139"/>
      <c r="JXJ83" s="127"/>
      <c r="JXK83" s="127"/>
      <c r="JXL83" s="127"/>
      <c r="JXM83" s="139"/>
      <c r="JXN83" s="127"/>
      <c r="JXO83" s="127"/>
      <c r="JXP83" s="127"/>
      <c r="JXQ83" s="139"/>
      <c r="JXR83" s="127"/>
      <c r="JXS83" s="127"/>
      <c r="JXT83" s="127"/>
      <c r="JXU83" s="139"/>
      <c r="JXV83" s="127"/>
      <c r="JXW83" s="127"/>
      <c r="JXX83" s="127"/>
      <c r="JXY83" s="139"/>
      <c r="JXZ83" s="127"/>
      <c r="JYA83" s="127"/>
      <c r="JYB83" s="127"/>
      <c r="JYC83" s="139"/>
      <c r="JYD83" s="127"/>
      <c r="JYE83" s="127"/>
      <c r="JYF83" s="127"/>
      <c r="JYG83" s="139"/>
      <c r="JYH83" s="127"/>
      <c r="JYI83" s="127"/>
      <c r="JYJ83" s="127"/>
      <c r="JYK83" s="139"/>
      <c r="JYL83" s="127"/>
      <c r="JYM83" s="127"/>
      <c r="JYN83" s="127"/>
      <c r="JYO83" s="139"/>
      <c r="JYP83" s="127"/>
      <c r="JYQ83" s="127"/>
      <c r="JYR83" s="127"/>
      <c r="JYS83" s="139"/>
      <c r="JYT83" s="127"/>
      <c r="JYU83" s="127"/>
      <c r="JYV83" s="127"/>
      <c r="JYW83" s="139"/>
      <c r="JYX83" s="127"/>
      <c r="JYY83" s="127"/>
      <c r="JYZ83" s="127"/>
      <c r="JZA83" s="139"/>
      <c r="JZB83" s="127"/>
      <c r="JZC83" s="127"/>
      <c r="JZD83" s="127"/>
      <c r="JZE83" s="139"/>
      <c r="JZF83" s="127"/>
      <c r="JZG83" s="127"/>
      <c r="JZH83" s="127"/>
      <c r="JZI83" s="139"/>
      <c r="JZJ83" s="127"/>
      <c r="JZK83" s="127"/>
      <c r="JZL83" s="127"/>
      <c r="JZM83" s="139"/>
      <c r="JZN83" s="127"/>
      <c r="JZO83" s="127"/>
      <c r="JZP83" s="127"/>
      <c r="JZQ83" s="139"/>
      <c r="JZR83" s="127"/>
      <c r="JZS83" s="127"/>
      <c r="JZT83" s="127"/>
      <c r="JZU83" s="139"/>
      <c r="JZV83" s="127"/>
      <c r="JZW83" s="127"/>
      <c r="JZX83" s="127"/>
      <c r="JZY83" s="139"/>
      <c r="JZZ83" s="127"/>
      <c r="KAA83" s="127"/>
      <c r="KAB83" s="127"/>
      <c r="KAC83" s="139"/>
      <c r="KAD83" s="127"/>
      <c r="KAE83" s="127"/>
      <c r="KAF83" s="127"/>
      <c r="KAG83" s="139"/>
      <c r="KAH83" s="127"/>
      <c r="KAI83" s="127"/>
      <c r="KAJ83" s="127"/>
      <c r="KAK83" s="139"/>
      <c r="KAL83" s="127"/>
      <c r="KAM83" s="127"/>
      <c r="KAN83" s="127"/>
      <c r="KAO83" s="139"/>
      <c r="KAP83" s="127"/>
      <c r="KAQ83" s="127"/>
      <c r="KAR83" s="127"/>
      <c r="KAS83" s="139"/>
      <c r="KAT83" s="127"/>
      <c r="KAU83" s="127"/>
      <c r="KAV83" s="127"/>
      <c r="KAW83" s="139"/>
      <c r="KAX83" s="127"/>
      <c r="KAY83" s="127"/>
      <c r="KAZ83" s="127"/>
      <c r="KBA83" s="139"/>
      <c r="KBB83" s="127"/>
      <c r="KBC83" s="127"/>
      <c r="KBD83" s="127"/>
      <c r="KBE83" s="139"/>
      <c r="KBF83" s="127"/>
      <c r="KBG83" s="127"/>
      <c r="KBH83" s="127"/>
      <c r="KBI83" s="139"/>
      <c r="KBJ83" s="127"/>
      <c r="KBK83" s="127"/>
      <c r="KBL83" s="127"/>
      <c r="KBM83" s="139"/>
      <c r="KBN83" s="127"/>
      <c r="KBO83" s="127"/>
      <c r="KBP83" s="127"/>
      <c r="KBQ83" s="139"/>
      <c r="KBR83" s="127"/>
      <c r="KBS83" s="127"/>
      <c r="KBT83" s="127"/>
      <c r="KBU83" s="139"/>
      <c r="KBV83" s="127"/>
      <c r="KBW83" s="127"/>
      <c r="KBX83" s="127"/>
      <c r="KBY83" s="139"/>
      <c r="KBZ83" s="127"/>
      <c r="KCA83" s="127"/>
      <c r="KCB83" s="127"/>
      <c r="KCC83" s="139"/>
      <c r="KCD83" s="127"/>
      <c r="KCE83" s="127"/>
      <c r="KCF83" s="127"/>
      <c r="KCG83" s="139"/>
      <c r="KCH83" s="127"/>
      <c r="KCI83" s="127"/>
      <c r="KCJ83" s="127"/>
      <c r="KCK83" s="139"/>
      <c r="KCL83" s="127"/>
      <c r="KCM83" s="127"/>
      <c r="KCN83" s="127"/>
      <c r="KCO83" s="139"/>
      <c r="KCP83" s="127"/>
      <c r="KCQ83" s="127"/>
      <c r="KCR83" s="127"/>
      <c r="KCS83" s="139"/>
      <c r="KCT83" s="127"/>
      <c r="KCU83" s="127"/>
      <c r="KCV83" s="127"/>
      <c r="KCW83" s="139"/>
      <c r="KCX83" s="127"/>
      <c r="KCY83" s="127"/>
      <c r="KCZ83" s="127"/>
      <c r="KDA83" s="139"/>
      <c r="KDB83" s="127"/>
      <c r="KDC83" s="127"/>
      <c r="KDD83" s="127"/>
      <c r="KDE83" s="139"/>
      <c r="KDF83" s="127"/>
      <c r="KDG83" s="127"/>
      <c r="KDH83" s="127"/>
      <c r="KDI83" s="139"/>
      <c r="KDJ83" s="127"/>
      <c r="KDK83" s="127"/>
      <c r="KDL83" s="127"/>
      <c r="KDM83" s="139"/>
      <c r="KDN83" s="127"/>
      <c r="KDO83" s="127"/>
      <c r="KDP83" s="127"/>
      <c r="KDQ83" s="139"/>
      <c r="KDR83" s="127"/>
      <c r="KDS83" s="127"/>
      <c r="KDT83" s="127"/>
      <c r="KDU83" s="139"/>
      <c r="KDV83" s="127"/>
      <c r="KDW83" s="127"/>
      <c r="KDX83" s="127"/>
      <c r="KDY83" s="139"/>
      <c r="KDZ83" s="127"/>
      <c r="KEA83" s="127"/>
      <c r="KEB83" s="127"/>
      <c r="KEC83" s="139"/>
      <c r="KED83" s="127"/>
      <c r="KEE83" s="127"/>
      <c r="KEF83" s="127"/>
      <c r="KEG83" s="139"/>
      <c r="KEH83" s="127"/>
      <c r="KEI83" s="127"/>
      <c r="KEJ83" s="127"/>
      <c r="KEK83" s="139"/>
      <c r="KEL83" s="127"/>
      <c r="KEM83" s="127"/>
      <c r="KEN83" s="127"/>
      <c r="KEO83" s="139"/>
      <c r="KEP83" s="127"/>
      <c r="KEQ83" s="127"/>
      <c r="KER83" s="127"/>
      <c r="KES83" s="139"/>
      <c r="KET83" s="127"/>
      <c r="KEU83" s="127"/>
      <c r="KEV83" s="127"/>
      <c r="KEW83" s="139"/>
      <c r="KEX83" s="127"/>
      <c r="KEY83" s="127"/>
      <c r="KEZ83" s="127"/>
      <c r="KFA83" s="139"/>
      <c r="KFB83" s="127"/>
      <c r="KFC83" s="127"/>
      <c r="KFD83" s="127"/>
      <c r="KFE83" s="139"/>
      <c r="KFF83" s="127"/>
      <c r="KFG83" s="127"/>
      <c r="KFH83" s="127"/>
      <c r="KFI83" s="139"/>
      <c r="KFJ83" s="127"/>
      <c r="KFK83" s="127"/>
      <c r="KFL83" s="127"/>
      <c r="KFM83" s="139"/>
      <c r="KFN83" s="127"/>
      <c r="KFO83" s="127"/>
      <c r="KFP83" s="127"/>
      <c r="KFQ83" s="139"/>
      <c r="KFR83" s="127"/>
      <c r="KFS83" s="127"/>
      <c r="KFT83" s="127"/>
      <c r="KFU83" s="139"/>
      <c r="KFV83" s="127"/>
      <c r="KFW83" s="127"/>
      <c r="KFX83" s="127"/>
      <c r="KFY83" s="139"/>
      <c r="KFZ83" s="127"/>
      <c r="KGA83" s="127"/>
      <c r="KGB83" s="127"/>
      <c r="KGC83" s="139"/>
      <c r="KGD83" s="127"/>
      <c r="KGE83" s="127"/>
      <c r="KGF83" s="127"/>
      <c r="KGG83" s="139"/>
      <c r="KGH83" s="127"/>
      <c r="KGI83" s="127"/>
      <c r="KGJ83" s="127"/>
      <c r="KGK83" s="139"/>
      <c r="KGL83" s="127"/>
      <c r="KGM83" s="127"/>
      <c r="KGN83" s="127"/>
      <c r="KGO83" s="139"/>
      <c r="KGP83" s="127"/>
      <c r="KGQ83" s="127"/>
      <c r="KGR83" s="127"/>
      <c r="KGS83" s="139"/>
      <c r="KGT83" s="127"/>
      <c r="KGU83" s="127"/>
      <c r="KGV83" s="127"/>
      <c r="KGW83" s="139"/>
      <c r="KGX83" s="127"/>
      <c r="KGY83" s="127"/>
      <c r="KGZ83" s="127"/>
      <c r="KHA83" s="139"/>
      <c r="KHB83" s="127"/>
      <c r="KHC83" s="127"/>
      <c r="KHD83" s="127"/>
      <c r="KHE83" s="139"/>
      <c r="KHF83" s="127"/>
      <c r="KHG83" s="127"/>
      <c r="KHH83" s="127"/>
      <c r="KHI83" s="139"/>
      <c r="KHJ83" s="127"/>
      <c r="KHK83" s="127"/>
      <c r="KHL83" s="127"/>
      <c r="KHM83" s="139"/>
      <c r="KHN83" s="127"/>
      <c r="KHO83" s="127"/>
      <c r="KHP83" s="127"/>
      <c r="KHQ83" s="139"/>
      <c r="KHR83" s="127"/>
      <c r="KHS83" s="127"/>
      <c r="KHT83" s="127"/>
      <c r="KHU83" s="139"/>
      <c r="KHV83" s="127"/>
      <c r="KHW83" s="127"/>
      <c r="KHX83" s="127"/>
      <c r="KHY83" s="139"/>
      <c r="KHZ83" s="127"/>
      <c r="KIA83" s="127"/>
      <c r="KIB83" s="127"/>
      <c r="KIC83" s="139"/>
      <c r="KID83" s="127"/>
      <c r="KIE83" s="127"/>
      <c r="KIF83" s="127"/>
      <c r="KIG83" s="139"/>
      <c r="KIH83" s="127"/>
      <c r="KII83" s="127"/>
      <c r="KIJ83" s="127"/>
      <c r="KIK83" s="139"/>
      <c r="KIL83" s="127"/>
      <c r="KIM83" s="127"/>
      <c r="KIN83" s="127"/>
      <c r="KIO83" s="139"/>
      <c r="KIP83" s="127"/>
      <c r="KIQ83" s="127"/>
      <c r="KIR83" s="127"/>
      <c r="KIS83" s="139"/>
      <c r="KIT83" s="127"/>
      <c r="KIU83" s="127"/>
      <c r="KIV83" s="127"/>
      <c r="KIW83" s="139"/>
      <c r="KIX83" s="127"/>
      <c r="KIY83" s="127"/>
      <c r="KIZ83" s="127"/>
      <c r="KJA83" s="139"/>
      <c r="KJB83" s="127"/>
      <c r="KJC83" s="127"/>
      <c r="KJD83" s="127"/>
      <c r="KJE83" s="139"/>
      <c r="KJF83" s="127"/>
      <c r="KJG83" s="127"/>
      <c r="KJH83" s="127"/>
      <c r="KJI83" s="139"/>
      <c r="KJJ83" s="127"/>
      <c r="KJK83" s="127"/>
      <c r="KJL83" s="127"/>
      <c r="KJM83" s="139"/>
      <c r="KJN83" s="127"/>
      <c r="KJO83" s="127"/>
      <c r="KJP83" s="127"/>
      <c r="KJQ83" s="139"/>
      <c r="KJR83" s="127"/>
      <c r="KJS83" s="127"/>
      <c r="KJT83" s="127"/>
      <c r="KJU83" s="139"/>
      <c r="KJV83" s="127"/>
      <c r="KJW83" s="127"/>
      <c r="KJX83" s="127"/>
      <c r="KJY83" s="139"/>
      <c r="KJZ83" s="127"/>
      <c r="KKA83" s="127"/>
      <c r="KKB83" s="127"/>
      <c r="KKC83" s="139"/>
      <c r="KKD83" s="127"/>
      <c r="KKE83" s="127"/>
      <c r="KKF83" s="127"/>
      <c r="KKG83" s="139"/>
      <c r="KKH83" s="127"/>
      <c r="KKI83" s="127"/>
      <c r="KKJ83" s="127"/>
      <c r="KKK83" s="139"/>
      <c r="KKL83" s="127"/>
      <c r="KKM83" s="127"/>
      <c r="KKN83" s="127"/>
      <c r="KKO83" s="139"/>
      <c r="KKP83" s="127"/>
      <c r="KKQ83" s="127"/>
      <c r="KKR83" s="127"/>
      <c r="KKS83" s="139"/>
      <c r="KKT83" s="127"/>
      <c r="KKU83" s="127"/>
      <c r="KKV83" s="127"/>
      <c r="KKW83" s="139"/>
      <c r="KKX83" s="127"/>
      <c r="KKY83" s="127"/>
      <c r="KKZ83" s="127"/>
      <c r="KLA83" s="139"/>
      <c r="KLB83" s="127"/>
      <c r="KLC83" s="127"/>
      <c r="KLD83" s="127"/>
      <c r="KLE83" s="139"/>
      <c r="KLF83" s="127"/>
      <c r="KLG83" s="127"/>
      <c r="KLH83" s="127"/>
      <c r="KLI83" s="139"/>
      <c r="KLJ83" s="127"/>
      <c r="KLK83" s="127"/>
      <c r="KLL83" s="127"/>
      <c r="KLM83" s="139"/>
      <c r="KLN83" s="127"/>
      <c r="KLO83" s="127"/>
      <c r="KLP83" s="127"/>
      <c r="KLQ83" s="139"/>
      <c r="KLR83" s="127"/>
      <c r="KLS83" s="127"/>
      <c r="KLT83" s="127"/>
      <c r="KLU83" s="139"/>
      <c r="KLV83" s="127"/>
      <c r="KLW83" s="127"/>
      <c r="KLX83" s="127"/>
      <c r="KLY83" s="139"/>
      <c r="KLZ83" s="127"/>
      <c r="KMA83" s="127"/>
      <c r="KMB83" s="127"/>
      <c r="KMC83" s="139"/>
      <c r="KMD83" s="127"/>
      <c r="KME83" s="127"/>
      <c r="KMF83" s="127"/>
      <c r="KMG83" s="139"/>
      <c r="KMH83" s="127"/>
      <c r="KMI83" s="127"/>
      <c r="KMJ83" s="127"/>
      <c r="KMK83" s="139"/>
      <c r="KML83" s="127"/>
      <c r="KMM83" s="127"/>
      <c r="KMN83" s="127"/>
      <c r="KMO83" s="139"/>
      <c r="KMP83" s="127"/>
      <c r="KMQ83" s="127"/>
      <c r="KMR83" s="127"/>
      <c r="KMS83" s="139"/>
      <c r="KMT83" s="127"/>
      <c r="KMU83" s="127"/>
      <c r="KMV83" s="127"/>
      <c r="KMW83" s="139"/>
      <c r="KMX83" s="127"/>
      <c r="KMY83" s="127"/>
      <c r="KMZ83" s="127"/>
      <c r="KNA83" s="139"/>
      <c r="KNB83" s="127"/>
      <c r="KNC83" s="127"/>
      <c r="KND83" s="127"/>
      <c r="KNE83" s="139"/>
      <c r="KNF83" s="127"/>
      <c r="KNG83" s="127"/>
      <c r="KNH83" s="127"/>
      <c r="KNI83" s="139"/>
      <c r="KNJ83" s="127"/>
      <c r="KNK83" s="127"/>
      <c r="KNL83" s="127"/>
      <c r="KNM83" s="139"/>
      <c r="KNN83" s="127"/>
      <c r="KNO83" s="127"/>
      <c r="KNP83" s="127"/>
      <c r="KNQ83" s="139"/>
      <c r="KNR83" s="127"/>
      <c r="KNS83" s="127"/>
      <c r="KNT83" s="127"/>
      <c r="KNU83" s="139"/>
      <c r="KNV83" s="127"/>
      <c r="KNW83" s="127"/>
      <c r="KNX83" s="127"/>
      <c r="KNY83" s="139"/>
      <c r="KNZ83" s="127"/>
      <c r="KOA83" s="127"/>
      <c r="KOB83" s="127"/>
      <c r="KOC83" s="139"/>
      <c r="KOD83" s="127"/>
      <c r="KOE83" s="127"/>
      <c r="KOF83" s="127"/>
      <c r="KOG83" s="139"/>
      <c r="KOH83" s="127"/>
      <c r="KOI83" s="127"/>
      <c r="KOJ83" s="127"/>
      <c r="KOK83" s="139"/>
      <c r="KOL83" s="127"/>
      <c r="KOM83" s="127"/>
      <c r="KON83" s="127"/>
      <c r="KOO83" s="139"/>
      <c r="KOP83" s="127"/>
      <c r="KOQ83" s="127"/>
      <c r="KOR83" s="127"/>
      <c r="KOS83" s="139"/>
      <c r="KOT83" s="127"/>
      <c r="KOU83" s="127"/>
      <c r="KOV83" s="127"/>
      <c r="KOW83" s="139"/>
      <c r="KOX83" s="127"/>
      <c r="KOY83" s="127"/>
      <c r="KOZ83" s="127"/>
      <c r="KPA83" s="139"/>
      <c r="KPB83" s="127"/>
      <c r="KPC83" s="127"/>
      <c r="KPD83" s="127"/>
      <c r="KPE83" s="139"/>
      <c r="KPF83" s="127"/>
      <c r="KPG83" s="127"/>
      <c r="KPH83" s="127"/>
      <c r="KPI83" s="139"/>
      <c r="KPJ83" s="127"/>
      <c r="KPK83" s="127"/>
      <c r="KPL83" s="127"/>
      <c r="KPM83" s="139"/>
      <c r="KPN83" s="127"/>
      <c r="KPO83" s="127"/>
      <c r="KPP83" s="127"/>
      <c r="KPQ83" s="139"/>
      <c r="KPR83" s="127"/>
      <c r="KPS83" s="127"/>
      <c r="KPT83" s="127"/>
      <c r="KPU83" s="139"/>
      <c r="KPV83" s="127"/>
      <c r="KPW83" s="127"/>
      <c r="KPX83" s="127"/>
      <c r="KPY83" s="139"/>
      <c r="KPZ83" s="127"/>
      <c r="KQA83" s="127"/>
      <c r="KQB83" s="127"/>
      <c r="KQC83" s="139"/>
      <c r="KQD83" s="127"/>
      <c r="KQE83" s="127"/>
      <c r="KQF83" s="127"/>
      <c r="KQG83" s="139"/>
      <c r="KQH83" s="127"/>
      <c r="KQI83" s="127"/>
      <c r="KQJ83" s="127"/>
      <c r="KQK83" s="139"/>
      <c r="KQL83" s="127"/>
      <c r="KQM83" s="127"/>
      <c r="KQN83" s="127"/>
      <c r="KQO83" s="139"/>
      <c r="KQP83" s="127"/>
      <c r="KQQ83" s="127"/>
      <c r="KQR83" s="127"/>
      <c r="KQS83" s="139"/>
      <c r="KQT83" s="127"/>
      <c r="KQU83" s="127"/>
      <c r="KQV83" s="127"/>
      <c r="KQW83" s="139"/>
      <c r="KQX83" s="127"/>
      <c r="KQY83" s="127"/>
      <c r="KQZ83" s="127"/>
      <c r="KRA83" s="139"/>
      <c r="KRB83" s="127"/>
      <c r="KRC83" s="127"/>
      <c r="KRD83" s="127"/>
      <c r="KRE83" s="139"/>
      <c r="KRF83" s="127"/>
      <c r="KRG83" s="127"/>
      <c r="KRH83" s="127"/>
      <c r="KRI83" s="139"/>
      <c r="KRJ83" s="127"/>
      <c r="KRK83" s="127"/>
      <c r="KRL83" s="127"/>
      <c r="KRM83" s="139"/>
      <c r="KRN83" s="127"/>
      <c r="KRO83" s="127"/>
      <c r="KRP83" s="127"/>
      <c r="KRQ83" s="139"/>
      <c r="KRR83" s="127"/>
      <c r="KRS83" s="127"/>
      <c r="KRT83" s="127"/>
      <c r="KRU83" s="139"/>
      <c r="KRV83" s="127"/>
      <c r="KRW83" s="127"/>
      <c r="KRX83" s="127"/>
      <c r="KRY83" s="139"/>
      <c r="KRZ83" s="127"/>
      <c r="KSA83" s="127"/>
      <c r="KSB83" s="127"/>
      <c r="KSC83" s="139"/>
      <c r="KSD83" s="127"/>
      <c r="KSE83" s="127"/>
      <c r="KSF83" s="127"/>
      <c r="KSG83" s="139"/>
      <c r="KSH83" s="127"/>
      <c r="KSI83" s="127"/>
      <c r="KSJ83" s="127"/>
      <c r="KSK83" s="139"/>
      <c r="KSL83" s="127"/>
      <c r="KSM83" s="127"/>
      <c r="KSN83" s="127"/>
      <c r="KSO83" s="139"/>
      <c r="KSP83" s="127"/>
      <c r="KSQ83" s="127"/>
      <c r="KSR83" s="127"/>
      <c r="KSS83" s="139"/>
      <c r="KST83" s="127"/>
      <c r="KSU83" s="127"/>
      <c r="KSV83" s="127"/>
      <c r="KSW83" s="139"/>
      <c r="KSX83" s="127"/>
      <c r="KSY83" s="127"/>
      <c r="KSZ83" s="127"/>
      <c r="KTA83" s="139"/>
      <c r="KTB83" s="127"/>
      <c r="KTC83" s="127"/>
      <c r="KTD83" s="127"/>
      <c r="KTE83" s="139"/>
      <c r="KTF83" s="127"/>
      <c r="KTG83" s="127"/>
      <c r="KTH83" s="127"/>
      <c r="KTI83" s="139"/>
      <c r="KTJ83" s="127"/>
      <c r="KTK83" s="127"/>
      <c r="KTL83" s="127"/>
      <c r="KTM83" s="139"/>
      <c r="KTN83" s="127"/>
      <c r="KTO83" s="127"/>
      <c r="KTP83" s="127"/>
      <c r="KTQ83" s="139"/>
      <c r="KTR83" s="127"/>
      <c r="KTS83" s="127"/>
      <c r="KTT83" s="127"/>
      <c r="KTU83" s="139"/>
      <c r="KTV83" s="127"/>
      <c r="KTW83" s="127"/>
      <c r="KTX83" s="127"/>
      <c r="KTY83" s="139"/>
      <c r="KTZ83" s="127"/>
      <c r="KUA83" s="127"/>
      <c r="KUB83" s="127"/>
      <c r="KUC83" s="139"/>
      <c r="KUD83" s="127"/>
      <c r="KUE83" s="127"/>
      <c r="KUF83" s="127"/>
      <c r="KUG83" s="139"/>
      <c r="KUH83" s="127"/>
      <c r="KUI83" s="127"/>
      <c r="KUJ83" s="127"/>
      <c r="KUK83" s="139"/>
      <c r="KUL83" s="127"/>
      <c r="KUM83" s="127"/>
      <c r="KUN83" s="127"/>
      <c r="KUO83" s="139"/>
      <c r="KUP83" s="127"/>
      <c r="KUQ83" s="127"/>
      <c r="KUR83" s="127"/>
      <c r="KUS83" s="139"/>
      <c r="KUT83" s="127"/>
      <c r="KUU83" s="127"/>
      <c r="KUV83" s="127"/>
      <c r="KUW83" s="139"/>
      <c r="KUX83" s="127"/>
      <c r="KUY83" s="127"/>
      <c r="KUZ83" s="127"/>
      <c r="KVA83" s="139"/>
      <c r="KVB83" s="127"/>
      <c r="KVC83" s="127"/>
      <c r="KVD83" s="127"/>
      <c r="KVE83" s="139"/>
      <c r="KVF83" s="127"/>
      <c r="KVG83" s="127"/>
      <c r="KVH83" s="127"/>
      <c r="KVI83" s="139"/>
      <c r="KVJ83" s="127"/>
      <c r="KVK83" s="127"/>
      <c r="KVL83" s="127"/>
      <c r="KVM83" s="139"/>
      <c r="KVN83" s="127"/>
      <c r="KVO83" s="127"/>
      <c r="KVP83" s="127"/>
      <c r="KVQ83" s="139"/>
      <c r="KVR83" s="127"/>
      <c r="KVS83" s="127"/>
      <c r="KVT83" s="127"/>
      <c r="KVU83" s="139"/>
      <c r="KVV83" s="127"/>
      <c r="KVW83" s="127"/>
      <c r="KVX83" s="127"/>
      <c r="KVY83" s="139"/>
      <c r="KVZ83" s="127"/>
      <c r="KWA83" s="127"/>
      <c r="KWB83" s="127"/>
      <c r="KWC83" s="139"/>
      <c r="KWD83" s="127"/>
      <c r="KWE83" s="127"/>
      <c r="KWF83" s="127"/>
      <c r="KWG83" s="139"/>
      <c r="KWH83" s="127"/>
      <c r="KWI83" s="127"/>
      <c r="KWJ83" s="127"/>
      <c r="KWK83" s="139"/>
      <c r="KWL83" s="127"/>
      <c r="KWM83" s="127"/>
      <c r="KWN83" s="127"/>
      <c r="KWO83" s="139"/>
      <c r="KWP83" s="127"/>
      <c r="KWQ83" s="127"/>
      <c r="KWR83" s="127"/>
      <c r="KWS83" s="139"/>
      <c r="KWT83" s="127"/>
      <c r="KWU83" s="127"/>
      <c r="KWV83" s="127"/>
      <c r="KWW83" s="139"/>
      <c r="KWX83" s="127"/>
      <c r="KWY83" s="127"/>
      <c r="KWZ83" s="127"/>
      <c r="KXA83" s="139"/>
      <c r="KXB83" s="127"/>
      <c r="KXC83" s="127"/>
      <c r="KXD83" s="127"/>
      <c r="KXE83" s="139"/>
      <c r="KXF83" s="127"/>
      <c r="KXG83" s="127"/>
      <c r="KXH83" s="127"/>
      <c r="KXI83" s="139"/>
      <c r="KXJ83" s="127"/>
      <c r="KXK83" s="127"/>
      <c r="KXL83" s="127"/>
      <c r="KXM83" s="139"/>
      <c r="KXN83" s="127"/>
      <c r="KXO83" s="127"/>
      <c r="KXP83" s="127"/>
      <c r="KXQ83" s="139"/>
      <c r="KXR83" s="127"/>
      <c r="KXS83" s="127"/>
      <c r="KXT83" s="127"/>
      <c r="KXU83" s="139"/>
      <c r="KXV83" s="127"/>
      <c r="KXW83" s="127"/>
      <c r="KXX83" s="127"/>
      <c r="KXY83" s="139"/>
      <c r="KXZ83" s="127"/>
      <c r="KYA83" s="127"/>
      <c r="KYB83" s="127"/>
      <c r="KYC83" s="139"/>
      <c r="KYD83" s="127"/>
      <c r="KYE83" s="127"/>
      <c r="KYF83" s="127"/>
      <c r="KYG83" s="139"/>
      <c r="KYH83" s="127"/>
      <c r="KYI83" s="127"/>
      <c r="KYJ83" s="127"/>
      <c r="KYK83" s="139"/>
      <c r="KYL83" s="127"/>
      <c r="KYM83" s="127"/>
      <c r="KYN83" s="127"/>
      <c r="KYO83" s="139"/>
      <c r="KYP83" s="127"/>
      <c r="KYQ83" s="127"/>
      <c r="KYR83" s="127"/>
      <c r="KYS83" s="139"/>
      <c r="KYT83" s="127"/>
      <c r="KYU83" s="127"/>
      <c r="KYV83" s="127"/>
      <c r="KYW83" s="139"/>
      <c r="KYX83" s="127"/>
      <c r="KYY83" s="127"/>
      <c r="KYZ83" s="127"/>
      <c r="KZA83" s="139"/>
      <c r="KZB83" s="127"/>
      <c r="KZC83" s="127"/>
      <c r="KZD83" s="127"/>
      <c r="KZE83" s="139"/>
      <c r="KZF83" s="127"/>
      <c r="KZG83" s="127"/>
      <c r="KZH83" s="127"/>
      <c r="KZI83" s="139"/>
      <c r="KZJ83" s="127"/>
      <c r="KZK83" s="127"/>
      <c r="KZL83" s="127"/>
      <c r="KZM83" s="139"/>
      <c r="KZN83" s="127"/>
      <c r="KZO83" s="127"/>
      <c r="KZP83" s="127"/>
      <c r="KZQ83" s="139"/>
      <c r="KZR83" s="127"/>
      <c r="KZS83" s="127"/>
      <c r="KZT83" s="127"/>
      <c r="KZU83" s="139"/>
      <c r="KZV83" s="127"/>
      <c r="KZW83" s="127"/>
      <c r="KZX83" s="127"/>
      <c r="KZY83" s="139"/>
      <c r="KZZ83" s="127"/>
      <c r="LAA83" s="127"/>
      <c r="LAB83" s="127"/>
      <c r="LAC83" s="139"/>
      <c r="LAD83" s="127"/>
      <c r="LAE83" s="127"/>
      <c r="LAF83" s="127"/>
      <c r="LAG83" s="139"/>
      <c r="LAH83" s="127"/>
      <c r="LAI83" s="127"/>
      <c r="LAJ83" s="127"/>
      <c r="LAK83" s="139"/>
      <c r="LAL83" s="127"/>
      <c r="LAM83" s="127"/>
      <c r="LAN83" s="127"/>
      <c r="LAO83" s="139"/>
      <c r="LAP83" s="127"/>
      <c r="LAQ83" s="127"/>
      <c r="LAR83" s="127"/>
      <c r="LAS83" s="139"/>
      <c r="LAT83" s="127"/>
      <c r="LAU83" s="127"/>
      <c r="LAV83" s="127"/>
      <c r="LAW83" s="139"/>
      <c r="LAX83" s="127"/>
      <c r="LAY83" s="127"/>
      <c r="LAZ83" s="127"/>
      <c r="LBA83" s="139"/>
      <c r="LBB83" s="127"/>
      <c r="LBC83" s="127"/>
      <c r="LBD83" s="127"/>
      <c r="LBE83" s="139"/>
      <c r="LBF83" s="127"/>
      <c r="LBG83" s="127"/>
      <c r="LBH83" s="127"/>
      <c r="LBI83" s="139"/>
      <c r="LBJ83" s="127"/>
      <c r="LBK83" s="127"/>
      <c r="LBL83" s="127"/>
      <c r="LBM83" s="139"/>
      <c r="LBN83" s="127"/>
      <c r="LBO83" s="127"/>
      <c r="LBP83" s="127"/>
      <c r="LBQ83" s="139"/>
      <c r="LBR83" s="127"/>
      <c r="LBS83" s="127"/>
      <c r="LBT83" s="127"/>
      <c r="LBU83" s="139"/>
      <c r="LBV83" s="127"/>
      <c r="LBW83" s="127"/>
      <c r="LBX83" s="127"/>
      <c r="LBY83" s="139"/>
      <c r="LBZ83" s="127"/>
      <c r="LCA83" s="127"/>
      <c r="LCB83" s="127"/>
      <c r="LCC83" s="139"/>
      <c r="LCD83" s="127"/>
      <c r="LCE83" s="127"/>
      <c r="LCF83" s="127"/>
      <c r="LCG83" s="139"/>
      <c r="LCH83" s="127"/>
      <c r="LCI83" s="127"/>
      <c r="LCJ83" s="127"/>
      <c r="LCK83" s="139"/>
      <c r="LCL83" s="127"/>
      <c r="LCM83" s="127"/>
      <c r="LCN83" s="127"/>
      <c r="LCO83" s="139"/>
      <c r="LCP83" s="127"/>
      <c r="LCQ83" s="127"/>
      <c r="LCR83" s="127"/>
      <c r="LCS83" s="139"/>
      <c r="LCT83" s="127"/>
      <c r="LCU83" s="127"/>
      <c r="LCV83" s="127"/>
      <c r="LCW83" s="139"/>
      <c r="LCX83" s="127"/>
      <c r="LCY83" s="127"/>
      <c r="LCZ83" s="127"/>
      <c r="LDA83" s="139"/>
      <c r="LDB83" s="127"/>
      <c r="LDC83" s="127"/>
      <c r="LDD83" s="127"/>
      <c r="LDE83" s="139"/>
      <c r="LDF83" s="127"/>
      <c r="LDG83" s="127"/>
      <c r="LDH83" s="127"/>
      <c r="LDI83" s="139"/>
      <c r="LDJ83" s="127"/>
      <c r="LDK83" s="127"/>
      <c r="LDL83" s="127"/>
      <c r="LDM83" s="139"/>
      <c r="LDN83" s="127"/>
      <c r="LDO83" s="127"/>
      <c r="LDP83" s="127"/>
      <c r="LDQ83" s="139"/>
      <c r="LDR83" s="127"/>
      <c r="LDS83" s="127"/>
      <c r="LDT83" s="127"/>
      <c r="LDU83" s="139"/>
      <c r="LDV83" s="127"/>
      <c r="LDW83" s="127"/>
      <c r="LDX83" s="127"/>
      <c r="LDY83" s="139"/>
      <c r="LDZ83" s="127"/>
      <c r="LEA83" s="127"/>
      <c r="LEB83" s="127"/>
      <c r="LEC83" s="139"/>
      <c r="LED83" s="127"/>
      <c r="LEE83" s="127"/>
      <c r="LEF83" s="127"/>
      <c r="LEG83" s="139"/>
      <c r="LEH83" s="127"/>
      <c r="LEI83" s="127"/>
      <c r="LEJ83" s="127"/>
      <c r="LEK83" s="139"/>
      <c r="LEL83" s="127"/>
      <c r="LEM83" s="127"/>
      <c r="LEN83" s="127"/>
      <c r="LEO83" s="139"/>
      <c r="LEP83" s="127"/>
      <c r="LEQ83" s="127"/>
      <c r="LER83" s="127"/>
      <c r="LES83" s="139"/>
      <c r="LET83" s="127"/>
      <c r="LEU83" s="127"/>
      <c r="LEV83" s="127"/>
      <c r="LEW83" s="139"/>
      <c r="LEX83" s="127"/>
      <c r="LEY83" s="127"/>
      <c r="LEZ83" s="127"/>
      <c r="LFA83" s="139"/>
      <c r="LFB83" s="127"/>
      <c r="LFC83" s="127"/>
      <c r="LFD83" s="127"/>
      <c r="LFE83" s="139"/>
      <c r="LFF83" s="127"/>
      <c r="LFG83" s="127"/>
      <c r="LFH83" s="127"/>
      <c r="LFI83" s="139"/>
      <c r="LFJ83" s="127"/>
      <c r="LFK83" s="127"/>
      <c r="LFL83" s="127"/>
      <c r="LFM83" s="139"/>
      <c r="LFN83" s="127"/>
      <c r="LFO83" s="127"/>
      <c r="LFP83" s="127"/>
      <c r="LFQ83" s="139"/>
      <c r="LFR83" s="127"/>
      <c r="LFS83" s="127"/>
      <c r="LFT83" s="127"/>
      <c r="LFU83" s="139"/>
      <c r="LFV83" s="127"/>
      <c r="LFW83" s="127"/>
      <c r="LFX83" s="127"/>
      <c r="LFY83" s="139"/>
      <c r="LFZ83" s="127"/>
      <c r="LGA83" s="127"/>
      <c r="LGB83" s="127"/>
      <c r="LGC83" s="139"/>
      <c r="LGD83" s="127"/>
      <c r="LGE83" s="127"/>
      <c r="LGF83" s="127"/>
      <c r="LGG83" s="139"/>
      <c r="LGH83" s="127"/>
      <c r="LGI83" s="127"/>
      <c r="LGJ83" s="127"/>
      <c r="LGK83" s="139"/>
      <c r="LGL83" s="127"/>
      <c r="LGM83" s="127"/>
      <c r="LGN83" s="127"/>
      <c r="LGO83" s="139"/>
      <c r="LGP83" s="127"/>
      <c r="LGQ83" s="127"/>
      <c r="LGR83" s="127"/>
      <c r="LGS83" s="139"/>
      <c r="LGT83" s="127"/>
      <c r="LGU83" s="127"/>
      <c r="LGV83" s="127"/>
      <c r="LGW83" s="139"/>
      <c r="LGX83" s="127"/>
      <c r="LGY83" s="127"/>
      <c r="LGZ83" s="127"/>
      <c r="LHA83" s="139"/>
      <c r="LHB83" s="127"/>
      <c r="LHC83" s="127"/>
      <c r="LHD83" s="127"/>
      <c r="LHE83" s="139"/>
      <c r="LHF83" s="127"/>
      <c r="LHG83" s="127"/>
      <c r="LHH83" s="127"/>
      <c r="LHI83" s="139"/>
      <c r="LHJ83" s="127"/>
      <c r="LHK83" s="127"/>
      <c r="LHL83" s="127"/>
      <c r="LHM83" s="139"/>
      <c r="LHN83" s="127"/>
      <c r="LHO83" s="127"/>
      <c r="LHP83" s="127"/>
      <c r="LHQ83" s="139"/>
      <c r="LHR83" s="127"/>
      <c r="LHS83" s="127"/>
      <c r="LHT83" s="127"/>
      <c r="LHU83" s="139"/>
      <c r="LHV83" s="127"/>
      <c r="LHW83" s="127"/>
      <c r="LHX83" s="127"/>
      <c r="LHY83" s="139"/>
      <c r="LHZ83" s="127"/>
      <c r="LIA83" s="127"/>
      <c r="LIB83" s="127"/>
      <c r="LIC83" s="139"/>
      <c r="LID83" s="127"/>
      <c r="LIE83" s="127"/>
      <c r="LIF83" s="127"/>
      <c r="LIG83" s="139"/>
      <c r="LIH83" s="127"/>
      <c r="LII83" s="127"/>
      <c r="LIJ83" s="127"/>
      <c r="LIK83" s="139"/>
      <c r="LIL83" s="127"/>
      <c r="LIM83" s="127"/>
      <c r="LIN83" s="127"/>
      <c r="LIO83" s="139"/>
      <c r="LIP83" s="127"/>
      <c r="LIQ83" s="127"/>
      <c r="LIR83" s="127"/>
      <c r="LIS83" s="139"/>
      <c r="LIT83" s="127"/>
      <c r="LIU83" s="127"/>
      <c r="LIV83" s="127"/>
      <c r="LIW83" s="139"/>
      <c r="LIX83" s="127"/>
      <c r="LIY83" s="127"/>
      <c r="LIZ83" s="127"/>
      <c r="LJA83" s="139"/>
      <c r="LJB83" s="127"/>
      <c r="LJC83" s="127"/>
      <c r="LJD83" s="127"/>
      <c r="LJE83" s="139"/>
      <c r="LJF83" s="127"/>
      <c r="LJG83" s="127"/>
      <c r="LJH83" s="127"/>
      <c r="LJI83" s="139"/>
      <c r="LJJ83" s="127"/>
      <c r="LJK83" s="127"/>
      <c r="LJL83" s="127"/>
      <c r="LJM83" s="139"/>
      <c r="LJN83" s="127"/>
      <c r="LJO83" s="127"/>
      <c r="LJP83" s="127"/>
      <c r="LJQ83" s="139"/>
      <c r="LJR83" s="127"/>
      <c r="LJS83" s="127"/>
      <c r="LJT83" s="127"/>
      <c r="LJU83" s="139"/>
      <c r="LJV83" s="127"/>
      <c r="LJW83" s="127"/>
      <c r="LJX83" s="127"/>
      <c r="LJY83" s="139"/>
      <c r="LJZ83" s="127"/>
      <c r="LKA83" s="127"/>
      <c r="LKB83" s="127"/>
      <c r="LKC83" s="139"/>
      <c r="LKD83" s="127"/>
      <c r="LKE83" s="127"/>
      <c r="LKF83" s="127"/>
      <c r="LKG83" s="139"/>
      <c r="LKH83" s="127"/>
      <c r="LKI83" s="127"/>
      <c r="LKJ83" s="127"/>
      <c r="LKK83" s="139"/>
      <c r="LKL83" s="127"/>
      <c r="LKM83" s="127"/>
      <c r="LKN83" s="127"/>
      <c r="LKO83" s="139"/>
      <c r="LKP83" s="127"/>
      <c r="LKQ83" s="127"/>
      <c r="LKR83" s="127"/>
      <c r="LKS83" s="139"/>
      <c r="LKT83" s="127"/>
      <c r="LKU83" s="127"/>
      <c r="LKV83" s="127"/>
      <c r="LKW83" s="139"/>
      <c r="LKX83" s="127"/>
      <c r="LKY83" s="127"/>
      <c r="LKZ83" s="127"/>
      <c r="LLA83" s="139"/>
      <c r="LLB83" s="127"/>
      <c r="LLC83" s="127"/>
      <c r="LLD83" s="127"/>
      <c r="LLE83" s="139"/>
      <c r="LLF83" s="127"/>
      <c r="LLG83" s="127"/>
      <c r="LLH83" s="127"/>
      <c r="LLI83" s="139"/>
      <c r="LLJ83" s="127"/>
      <c r="LLK83" s="127"/>
      <c r="LLL83" s="127"/>
      <c r="LLM83" s="139"/>
      <c r="LLN83" s="127"/>
      <c r="LLO83" s="127"/>
      <c r="LLP83" s="127"/>
      <c r="LLQ83" s="139"/>
      <c r="LLR83" s="127"/>
      <c r="LLS83" s="127"/>
      <c r="LLT83" s="127"/>
      <c r="LLU83" s="139"/>
      <c r="LLV83" s="127"/>
      <c r="LLW83" s="127"/>
      <c r="LLX83" s="127"/>
      <c r="LLY83" s="139"/>
      <c r="LLZ83" s="127"/>
      <c r="LMA83" s="127"/>
      <c r="LMB83" s="127"/>
      <c r="LMC83" s="139"/>
      <c r="LMD83" s="127"/>
      <c r="LME83" s="127"/>
      <c r="LMF83" s="127"/>
      <c r="LMG83" s="139"/>
      <c r="LMH83" s="127"/>
      <c r="LMI83" s="127"/>
      <c r="LMJ83" s="127"/>
      <c r="LMK83" s="139"/>
      <c r="LML83" s="127"/>
      <c r="LMM83" s="127"/>
      <c r="LMN83" s="127"/>
      <c r="LMO83" s="139"/>
      <c r="LMP83" s="127"/>
      <c r="LMQ83" s="127"/>
      <c r="LMR83" s="127"/>
      <c r="LMS83" s="139"/>
      <c r="LMT83" s="127"/>
      <c r="LMU83" s="127"/>
      <c r="LMV83" s="127"/>
      <c r="LMW83" s="139"/>
      <c r="LMX83" s="127"/>
      <c r="LMY83" s="127"/>
      <c r="LMZ83" s="127"/>
      <c r="LNA83" s="139"/>
      <c r="LNB83" s="127"/>
      <c r="LNC83" s="127"/>
      <c r="LND83" s="127"/>
      <c r="LNE83" s="139"/>
      <c r="LNF83" s="127"/>
      <c r="LNG83" s="127"/>
      <c r="LNH83" s="127"/>
      <c r="LNI83" s="139"/>
      <c r="LNJ83" s="127"/>
      <c r="LNK83" s="127"/>
      <c r="LNL83" s="127"/>
      <c r="LNM83" s="139"/>
      <c r="LNN83" s="127"/>
      <c r="LNO83" s="127"/>
      <c r="LNP83" s="127"/>
      <c r="LNQ83" s="139"/>
      <c r="LNR83" s="127"/>
      <c r="LNS83" s="127"/>
      <c r="LNT83" s="127"/>
      <c r="LNU83" s="139"/>
      <c r="LNV83" s="127"/>
      <c r="LNW83" s="127"/>
      <c r="LNX83" s="127"/>
      <c r="LNY83" s="139"/>
      <c r="LNZ83" s="127"/>
      <c r="LOA83" s="127"/>
      <c r="LOB83" s="127"/>
      <c r="LOC83" s="139"/>
      <c r="LOD83" s="127"/>
      <c r="LOE83" s="127"/>
      <c r="LOF83" s="127"/>
      <c r="LOG83" s="139"/>
      <c r="LOH83" s="127"/>
      <c r="LOI83" s="127"/>
      <c r="LOJ83" s="127"/>
      <c r="LOK83" s="139"/>
      <c r="LOL83" s="127"/>
      <c r="LOM83" s="127"/>
      <c r="LON83" s="127"/>
      <c r="LOO83" s="139"/>
      <c r="LOP83" s="127"/>
      <c r="LOQ83" s="127"/>
      <c r="LOR83" s="127"/>
      <c r="LOS83" s="139"/>
      <c r="LOT83" s="127"/>
      <c r="LOU83" s="127"/>
      <c r="LOV83" s="127"/>
      <c r="LOW83" s="139"/>
      <c r="LOX83" s="127"/>
      <c r="LOY83" s="127"/>
      <c r="LOZ83" s="127"/>
      <c r="LPA83" s="139"/>
      <c r="LPB83" s="127"/>
      <c r="LPC83" s="127"/>
      <c r="LPD83" s="127"/>
      <c r="LPE83" s="139"/>
      <c r="LPF83" s="127"/>
      <c r="LPG83" s="127"/>
      <c r="LPH83" s="127"/>
      <c r="LPI83" s="139"/>
      <c r="LPJ83" s="127"/>
      <c r="LPK83" s="127"/>
      <c r="LPL83" s="127"/>
      <c r="LPM83" s="139"/>
      <c r="LPN83" s="127"/>
      <c r="LPO83" s="127"/>
      <c r="LPP83" s="127"/>
      <c r="LPQ83" s="139"/>
      <c r="LPR83" s="127"/>
      <c r="LPS83" s="127"/>
      <c r="LPT83" s="127"/>
      <c r="LPU83" s="139"/>
      <c r="LPV83" s="127"/>
      <c r="LPW83" s="127"/>
      <c r="LPX83" s="127"/>
      <c r="LPY83" s="139"/>
      <c r="LPZ83" s="127"/>
      <c r="LQA83" s="127"/>
      <c r="LQB83" s="127"/>
      <c r="LQC83" s="139"/>
      <c r="LQD83" s="127"/>
      <c r="LQE83" s="127"/>
      <c r="LQF83" s="127"/>
      <c r="LQG83" s="139"/>
      <c r="LQH83" s="127"/>
      <c r="LQI83" s="127"/>
      <c r="LQJ83" s="127"/>
      <c r="LQK83" s="139"/>
      <c r="LQL83" s="127"/>
      <c r="LQM83" s="127"/>
      <c r="LQN83" s="127"/>
      <c r="LQO83" s="139"/>
      <c r="LQP83" s="127"/>
      <c r="LQQ83" s="127"/>
      <c r="LQR83" s="127"/>
      <c r="LQS83" s="139"/>
      <c r="LQT83" s="127"/>
      <c r="LQU83" s="127"/>
      <c r="LQV83" s="127"/>
      <c r="LQW83" s="139"/>
      <c r="LQX83" s="127"/>
      <c r="LQY83" s="127"/>
      <c r="LQZ83" s="127"/>
      <c r="LRA83" s="139"/>
      <c r="LRB83" s="127"/>
      <c r="LRC83" s="127"/>
      <c r="LRD83" s="127"/>
      <c r="LRE83" s="139"/>
      <c r="LRF83" s="127"/>
      <c r="LRG83" s="127"/>
      <c r="LRH83" s="127"/>
      <c r="LRI83" s="139"/>
      <c r="LRJ83" s="127"/>
      <c r="LRK83" s="127"/>
      <c r="LRL83" s="127"/>
      <c r="LRM83" s="139"/>
      <c r="LRN83" s="127"/>
      <c r="LRO83" s="127"/>
      <c r="LRP83" s="127"/>
      <c r="LRQ83" s="139"/>
      <c r="LRR83" s="127"/>
      <c r="LRS83" s="127"/>
      <c r="LRT83" s="127"/>
      <c r="LRU83" s="139"/>
      <c r="LRV83" s="127"/>
      <c r="LRW83" s="127"/>
      <c r="LRX83" s="127"/>
      <c r="LRY83" s="139"/>
      <c r="LRZ83" s="127"/>
      <c r="LSA83" s="127"/>
      <c r="LSB83" s="127"/>
      <c r="LSC83" s="139"/>
      <c r="LSD83" s="127"/>
      <c r="LSE83" s="127"/>
      <c r="LSF83" s="127"/>
      <c r="LSG83" s="139"/>
      <c r="LSH83" s="127"/>
      <c r="LSI83" s="127"/>
      <c r="LSJ83" s="127"/>
      <c r="LSK83" s="139"/>
      <c r="LSL83" s="127"/>
      <c r="LSM83" s="127"/>
      <c r="LSN83" s="127"/>
      <c r="LSO83" s="139"/>
      <c r="LSP83" s="127"/>
      <c r="LSQ83" s="127"/>
      <c r="LSR83" s="127"/>
      <c r="LSS83" s="139"/>
      <c r="LST83" s="127"/>
      <c r="LSU83" s="127"/>
      <c r="LSV83" s="127"/>
      <c r="LSW83" s="139"/>
      <c r="LSX83" s="127"/>
      <c r="LSY83" s="127"/>
      <c r="LSZ83" s="127"/>
      <c r="LTA83" s="139"/>
      <c r="LTB83" s="127"/>
      <c r="LTC83" s="127"/>
      <c r="LTD83" s="127"/>
      <c r="LTE83" s="139"/>
      <c r="LTF83" s="127"/>
      <c r="LTG83" s="127"/>
      <c r="LTH83" s="127"/>
      <c r="LTI83" s="139"/>
      <c r="LTJ83" s="127"/>
      <c r="LTK83" s="127"/>
      <c r="LTL83" s="127"/>
      <c r="LTM83" s="139"/>
      <c r="LTN83" s="127"/>
      <c r="LTO83" s="127"/>
      <c r="LTP83" s="127"/>
      <c r="LTQ83" s="139"/>
      <c r="LTR83" s="127"/>
      <c r="LTS83" s="127"/>
      <c r="LTT83" s="127"/>
      <c r="LTU83" s="139"/>
      <c r="LTV83" s="127"/>
      <c r="LTW83" s="127"/>
      <c r="LTX83" s="127"/>
      <c r="LTY83" s="139"/>
      <c r="LTZ83" s="127"/>
      <c r="LUA83" s="127"/>
      <c r="LUB83" s="127"/>
      <c r="LUC83" s="139"/>
      <c r="LUD83" s="127"/>
      <c r="LUE83" s="127"/>
      <c r="LUF83" s="127"/>
      <c r="LUG83" s="139"/>
      <c r="LUH83" s="127"/>
      <c r="LUI83" s="127"/>
      <c r="LUJ83" s="127"/>
      <c r="LUK83" s="139"/>
      <c r="LUL83" s="127"/>
      <c r="LUM83" s="127"/>
      <c r="LUN83" s="127"/>
      <c r="LUO83" s="139"/>
      <c r="LUP83" s="127"/>
      <c r="LUQ83" s="127"/>
      <c r="LUR83" s="127"/>
      <c r="LUS83" s="139"/>
      <c r="LUT83" s="127"/>
      <c r="LUU83" s="127"/>
      <c r="LUV83" s="127"/>
      <c r="LUW83" s="139"/>
      <c r="LUX83" s="127"/>
      <c r="LUY83" s="127"/>
      <c r="LUZ83" s="127"/>
      <c r="LVA83" s="139"/>
      <c r="LVB83" s="127"/>
      <c r="LVC83" s="127"/>
      <c r="LVD83" s="127"/>
      <c r="LVE83" s="139"/>
      <c r="LVF83" s="127"/>
      <c r="LVG83" s="127"/>
      <c r="LVH83" s="127"/>
      <c r="LVI83" s="139"/>
      <c r="LVJ83" s="127"/>
      <c r="LVK83" s="127"/>
      <c r="LVL83" s="127"/>
      <c r="LVM83" s="139"/>
      <c r="LVN83" s="127"/>
      <c r="LVO83" s="127"/>
      <c r="LVP83" s="127"/>
      <c r="LVQ83" s="139"/>
      <c r="LVR83" s="127"/>
      <c r="LVS83" s="127"/>
      <c r="LVT83" s="127"/>
      <c r="LVU83" s="139"/>
      <c r="LVV83" s="127"/>
      <c r="LVW83" s="127"/>
      <c r="LVX83" s="127"/>
      <c r="LVY83" s="139"/>
      <c r="LVZ83" s="127"/>
      <c r="LWA83" s="127"/>
      <c r="LWB83" s="127"/>
      <c r="LWC83" s="139"/>
      <c r="LWD83" s="127"/>
      <c r="LWE83" s="127"/>
      <c r="LWF83" s="127"/>
      <c r="LWG83" s="139"/>
      <c r="LWH83" s="127"/>
      <c r="LWI83" s="127"/>
      <c r="LWJ83" s="127"/>
      <c r="LWK83" s="139"/>
      <c r="LWL83" s="127"/>
      <c r="LWM83" s="127"/>
      <c r="LWN83" s="127"/>
      <c r="LWO83" s="139"/>
      <c r="LWP83" s="127"/>
      <c r="LWQ83" s="127"/>
      <c r="LWR83" s="127"/>
      <c r="LWS83" s="139"/>
      <c r="LWT83" s="127"/>
      <c r="LWU83" s="127"/>
      <c r="LWV83" s="127"/>
      <c r="LWW83" s="139"/>
      <c r="LWX83" s="127"/>
      <c r="LWY83" s="127"/>
      <c r="LWZ83" s="127"/>
      <c r="LXA83" s="139"/>
      <c r="LXB83" s="127"/>
      <c r="LXC83" s="127"/>
      <c r="LXD83" s="127"/>
      <c r="LXE83" s="139"/>
      <c r="LXF83" s="127"/>
      <c r="LXG83" s="127"/>
      <c r="LXH83" s="127"/>
      <c r="LXI83" s="139"/>
      <c r="LXJ83" s="127"/>
      <c r="LXK83" s="127"/>
      <c r="LXL83" s="127"/>
      <c r="LXM83" s="139"/>
      <c r="LXN83" s="127"/>
      <c r="LXO83" s="127"/>
      <c r="LXP83" s="127"/>
      <c r="LXQ83" s="139"/>
      <c r="LXR83" s="127"/>
      <c r="LXS83" s="127"/>
      <c r="LXT83" s="127"/>
      <c r="LXU83" s="139"/>
      <c r="LXV83" s="127"/>
      <c r="LXW83" s="127"/>
      <c r="LXX83" s="127"/>
      <c r="LXY83" s="139"/>
      <c r="LXZ83" s="127"/>
      <c r="LYA83" s="127"/>
      <c r="LYB83" s="127"/>
      <c r="LYC83" s="139"/>
      <c r="LYD83" s="127"/>
      <c r="LYE83" s="127"/>
      <c r="LYF83" s="127"/>
      <c r="LYG83" s="139"/>
      <c r="LYH83" s="127"/>
      <c r="LYI83" s="127"/>
      <c r="LYJ83" s="127"/>
      <c r="LYK83" s="139"/>
      <c r="LYL83" s="127"/>
      <c r="LYM83" s="127"/>
      <c r="LYN83" s="127"/>
      <c r="LYO83" s="139"/>
      <c r="LYP83" s="127"/>
      <c r="LYQ83" s="127"/>
      <c r="LYR83" s="127"/>
      <c r="LYS83" s="139"/>
      <c r="LYT83" s="127"/>
      <c r="LYU83" s="127"/>
      <c r="LYV83" s="127"/>
      <c r="LYW83" s="139"/>
      <c r="LYX83" s="127"/>
      <c r="LYY83" s="127"/>
      <c r="LYZ83" s="127"/>
      <c r="LZA83" s="139"/>
      <c r="LZB83" s="127"/>
      <c r="LZC83" s="127"/>
      <c r="LZD83" s="127"/>
      <c r="LZE83" s="139"/>
      <c r="LZF83" s="127"/>
      <c r="LZG83" s="127"/>
      <c r="LZH83" s="127"/>
      <c r="LZI83" s="139"/>
      <c r="LZJ83" s="127"/>
      <c r="LZK83" s="127"/>
      <c r="LZL83" s="127"/>
      <c r="LZM83" s="139"/>
      <c r="LZN83" s="127"/>
      <c r="LZO83" s="127"/>
      <c r="LZP83" s="127"/>
      <c r="LZQ83" s="139"/>
      <c r="LZR83" s="127"/>
      <c r="LZS83" s="127"/>
      <c r="LZT83" s="127"/>
      <c r="LZU83" s="139"/>
      <c r="LZV83" s="127"/>
      <c r="LZW83" s="127"/>
      <c r="LZX83" s="127"/>
      <c r="LZY83" s="139"/>
      <c r="LZZ83" s="127"/>
      <c r="MAA83" s="127"/>
      <c r="MAB83" s="127"/>
      <c r="MAC83" s="139"/>
      <c r="MAD83" s="127"/>
      <c r="MAE83" s="127"/>
      <c r="MAF83" s="127"/>
      <c r="MAG83" s="139"/>
      <c r="MAH83" s="127"/>
      <c r="MAI83" s="127"/>
      <c r="MAJ83" s="127"/>
      <c r="MAK83" s="139"/>
      <c r="MAL83" s="127"/>
      <c r="MAM83" s="127"/>
      <c r="MAN83" s="127"/>
      <c r="MAO83" s="139"/>
      <c r="MAP83" s="127"/>
      <c r="MAQ83" s="127"/>
      <c r="MAR83" s="127"/>
      <c r="MAS83" s="139"/>
      <c r="MAT83" s="127"/>
      <c r="MAU83" s="127"/>
      <c r="MAV83" s="127"/>
      <c r="MAW83" s="139"/>
      <c r="MAX83" s="127"/>
      <c r="MAY83" s="127"/>
      <c r="MAZ83" s="127"/>
      <c r="MBA83" s="139"/>
      <c r="MBB83" s="127"/>
      <c r="MBC83" s="127"/>
      <c r="MBD83" s="127"/>
      <c r="MBE83" s="139"/>
      <c r="MBF83" s="127"/>
      <c r="MBG83" s="127"/>
      <c r="MBH83" s="127"/>
      <c r="MBI83" s="139"/>
      <c r="MBJ83" s="127"/>
      <c r="MBK83" s="127"/>
      <c r="MBL83" s="127"/>
      <c r="MBM83" s="139"/>
      <c r="MBN83" s="127"/>
      <c r="MBO83" s="127"/>
      <c r="MBP83" s="127"/>
      <c r="MBQ83" s="139"/>
      <c r="MBR83" s="127"/>
      <c r="MBS83" s="127"/>
      <c r="MBT83" s="127"/>
      <c r="MBU83" s="139"/>
      <c r="MBV83" s="127"/>
      <c r="MBW83" s="127"/>
      <c r="MBX83" s="127"/>
      <c r="MBY83" s="139"/>
      <c r="MBZ83" s="127"/>
      <c r="MCA83" s="127"/>
      <c r="MCB83" s="127"/>
      <c r="MCC83" s="139"/>
      <c r="MCD83" s="127"/>
      <c r="MCE83" s="127"/>
      <c r="MCF83" s="127"/>
      <c r="MCG83" s="139"/>
      <c r="MCH83" s="127"/>
      <c r="MCI83" s="127"/>
      <c r="MCJ83" s="127"/>
      <c r="MCK83" s="139"/>
      <c r="MCL83" s="127"/>
      <c r="MCM83" s="127"/>
      <c r="MCN83" s="127"/>
      <c r="MCO83" s="139"/>
      <c r="MCP83" s="127"/>
      <c r="MCQ83" s="127"/>
      <c r="MCR83" s="127"/>
      <c r="MCS83" s="139"/>
      <c r="MCT83" s="127"/>
      <c r="MCU83" s="127"/>
      <c r="MCV83" s="127"/>
      <c r="MCW83" s="139"/>
      <c r="MCX83" s="127"/>
      <c r="MCY83" s="127"/>
      <c r="MCZ83" s="127"/>
      <c r="MDA83" s="139"/>
      <c r="MDB83" s="127"/>
      <c r="MDC83" s="127"/>
      <c r="MDD83" s="127"/>
      <c r="MDE83" s="139"/>
      <c r="MDF83" s="127"/>
      <c r="MDG83" s="127"/>
      <c r="MDH83" s="127"/>
      <c r="MDI83" s="139"/>
      <c r="MDJ83" s="127"/>
      <c r="MDK83" s="127"/>
      <c r="MDL83" s="127"/>
      <c r="MDM83" s="139"/>
      <c r="MDN83" s="127"/>
      <c r="MDO83" s="127"/>
      <c r="MDP83" s="127"/>
      <c r="MDQ83" s="139"/>
      <c r="MDR83" s="127"/>
      <c r="MDS83" s="127"/>
      <c r="MDT83" s="127"/>
      <c r="MDU83" s="139"/>
      <c r="MDV83" s="127"/>
      <c r="MDW83" s="127"/>
      <c r="MDX83" s="127"/>
      <c r="MDY83" s="139"/>
      <c r="MDZ83" s="127"/>
      <c r="MEA83" s="127"/>
      <c r="MEB83" s="127"/>
      <c r="MEC83" s="139"/>
      <c r="MED83" s="127"/>
      <c r="MEE83" s="127"/>
      <c r="MEF83" s="127"/>
      <c r="MEG83" s="139"/>
      <c r="MEH83" s="127"/>
      <c r="MEI83" s="127"/>
      <c r="MEJ83" s="127"/>
      <c r="MEK83" s="139"/>
      <c r="MEL83" s="127"/>
      <c r="MEM83" s="127"/>
      <c r="MEN83" s="127"/>
      <c r="MEO83" s="139"/>
      <c r="MEP83" s="127"/>
      <c r="MEQ83" s="127"/>
      <c r="MER83" s="127"/>
      <c r="MES83" s="139"/>
      <c r="MET83" s="127"/>
      <c r="MEU83" s="127"/>
      <c r="MEV83" s="127"/>
      <c r="MEW83" s="139"/>
      <c r="MEX83" s="127"/>
      <c r="MEY83" s="127"/>
      <c r="MEZ83" s="127"/>
      <c r="MFA83" s="139"/>
      <c r="MFB83" s="127"/>
      <c r="MFC83" s="127"/>
      <c r="MFD83" s="127"/>
      <c r="MFE83" s="139"/>
      <c r="MFF83" s="127"/>
      <c r="MFG83" s="127"/>
      <c r="MFH83" s="127"/>
      <c r="MFI83" s="139"/>
      <c r="MFJ83" s="127"/>
      <c r="MFK83" s="127"/>
      <c r="MFL83" s="127"/>
      <c r="MFM83" s="139"/>
      <c r="MFN83" s="127"/>
      <c r="MFO83" s="127"/>
      <c r="MFP83" s="127"/>
      <c r="MFQ83" s="139"/>
      <c r="MFR83" s="127"/>
      <c r="MFS83" s="127"/>
      <c r="MFT83" s="127"/>
      <c r="MFU83" s="139"/>
      <c r="MFV83" s="127"/>
      <c r="MFW83" s="127"/>
      <c r="MFX83" s="127"/>
      <c r="MFY83" s="139"/>
      <c r="MFZ83" s="127"/>
      <c r="MGA83" s="127"/>
      <c r="MGB83" s="127"/>
      <c r="MGC83" s="139"/>
      <c r="MGD83" s="127"/>
      <c r="MGE83" s="127"/>
      <c r="MGF83" s="127"/>
      <c r="MGG83" s="139"/>
      <c r="MGH83" s="127"/>
      <c r="MGI83" s="127"/>
      <c r="MGJ83" s="127"/>
      <c r="MGK83" s="139"/>
      <c r="MGL83" s="127"/>
      <c r="MGM83" s="127"/>
      <c r="MGN83" s="127"/>
      <c r="MGO83" s="139"/>
      <c r="MGP83" s="127"/>
      <c r="MGQ83" s="127"/>
      <c r="MGR83" s="127"/>
      <c r="MGS83" s="139"/>
      <c r="MGT83" s="127"/>
      <c r="MGU83" s="127"/>
      <c r="MGV83" s="127"/>
      <c r="MGW83" s="139"/>
      <c r="MGX83" s="127"/>
      <c r="MGY83" s="127"/>
      <c r="MGZ83" s="127"/>
      <c r="MHA83" s="139"/>
      <c r="MHB83" s="127"/>
      <c r="MHC83" s="127"/>
      <c r="MHD83" s="127"/>
      <c r="MHE83" s="139"/>
      <c r="MHF83" s="127"/>
      <c r="MHG83" s="127"/>
      <c r="MHH83" s="127"/>
      <c r="MHI83" s="139"/>
      <c r="MHJ83" s="127"/>
      <c r="MHK83" s="127"/>
      <c r="MHL83" s="127"/>
      <c r="MHM83" s="139"/>
      <c r="MHN83" s="127"/>
      <c r="MHO83" s="127"/>
      <c r="MHP83" s="127"/>
      <c r="MHQ83" s="139"/>
      <c r="MHR83" s="127"/>
      <c r="MHS83" s="127"/>
      <c r="MHT83" s="127"/>
      <c r="MHU83" s="139"/>
      <c r="MHV83" s="127"/>
      <c r="MHW83" s="127"/>
      <c r="MHX83" s="127"/>
      <c r="MHY83" s="139"/>
      <c r="MHZ83" s="127"/>
      <c r="MIA83" s="127"/>
      <c r="MIB83" s="127"/>
      <c r="MIC83" s="139"/>
      <c r="MID83" s="127"/>
      <c r="MIE83" s="127"/>
      <c r="MIF83" s="127"/>
      <c r="MIG83" s="139"/>
      <c r="MIH83" s="127"/>
      <c r="MII83" s="127"/>
      <c r="MIJ83" s="127"/>
      <c r="MIK83" s="139"/>
      <c r="MIL83" s="127"/>
      <c r="MIM83" s="127"/>
      <c r="MIN83" s="127"/>
      <c r="MIO83" s="139"/>
      <c r="MIP83" s="127"/>
      <c r="MIQ83" s="127"/>
      <c r="MIR83" s="127"/>
      <c r="MIS83" s="139"/>
      <c r="MIT83" s="127"/>
      <c r="MIU83" s="127"/>
      <c r="MIV83" s="127"/>
      <c r="MIW83" s="139"/>
      <c r="MIX83" s="127"/>
      <c r="MIY83" s="127"/>
      <c r="MIZ83" s="127"/>
      <c r="MJA83" s="139"/>
      <c r="MJB83" s="127"/>
      <c r="MJC83" s="127"/>
      <c r="MJD83" s="127"/>
      <c r="MJE83" s="139"/>
      <c r="MJF83" s="127"/>
      <c r="MJG83" s="127"/>
      <c r="MJH83" s="127"/>
      <c r="MJI83" s="139"/>
      <c r="MJJ83" s="127"/>
      <c r="MJK83" s="127"/>
      <c r="MJL83" s="127"/>
      <c r="MJM83" s="139"/>
      <c r="MJN83" s="127"/>
      <c r="MJO83" s="127"/>
      <c r="MJP83" s="127"/>
      <c r="MJQ83" s="139"/>
      <c r="MJR83" s="127"/>
      <c r="MJS83" s="127"/>
      <c r="MJT83" s="127"/>
      <c r="MJU83" s="139"/>
      <c r="MJV83" s="127"/>
      <c r="MJW83" s="127"/>
      <c r="MJX83" s="127"/>
      <c r="MJY83" s="139"/>
      <c r="MJZ83" s="127"/>
      <c r="MKA83" s="127"/>
      <c r="MKB83" s="127"/>
      <c r="MKC83" s="139"/>
      <c r="MKD83" s="127"/>
      <c r="MKE83" s="127"/>
      <c r="MKF83" s="127"/>
      <c r="MKG83" s="139"/>
      <c r="MKH83" s="127"/>
      <c r="MKI83" s="127"/>
      <c r="MKJ83" s="127"/>
      <c r="MKK83" s="139"/>
      <c r="MKL83" s="127"/>
      <c r="MKM83" s="127"/>
      <c r="MKN83" s="127"/>
      <c r="MKO83" s="139"/>
      <c r="MKP83" s="127"/>
      <c r="MKQ83" s="127"/>
      <c r="MKR83" s="127"/>
      <c r="MKS83" s="139"/>
      <c r="MKT83" s="127"/>
      <c r="MKU83" s="127"/>
      <c r="MKV83" s="127"/>
      <c r="MKW83" s="139"/>
      <c r="MKX83" s="127"/>
      <c r="MKY83" s="127"/>
      <c r="MKZ83" s="127"/>
      <c r="MLA83" s="139"/>
      <c r="MLB83" s="127"/>
      <c r="MLC83" s="127"/>
      <c r="MLD83" s="127"/>
      <c r="MLE83" s="139"/>
      <c r="MLF83" s="127"/>
      <c r="MLG83" s="127"/>
      <c r="MLH83" s="127"/>
      <c r="MLI83" s="139"/>
      <c r="MLJ83" s="127"/>
      <c r="MLK83" s="127"/>
      <c r="MLL83" s="127"/>
      <c r="MLM83" s="139"/>
      <c r="MLN83" s="127"/>
      <c r="MLO83" s="127"/>
      <c r="MLP83" s="127"/>
      <c r="MLQ83" s="139"/>
      <c r="MLR83" s="127"/>
      <c r="MLS83" s="127"/>
      <c r="MLT83" s="127"/>
      <c r="MLU83" s="139"/>
      <c r="MLV83" s="127"/>
      <c r="MLW83" s="127"/>
      <c r="MLX83" s="127"/>
      <c r="MLY83" s="139"/>
      <c r="MLZ83" s="127"/>
      <c r="MMA83" s="127"/>
      <c r="MMB83" s="127"/>
      <c r="MMC83" s="139"/>
      <c r="MMD83" s="127"/>
      <c r="MME83" s="127"/>
      <c r="MMF83" s="127"/>
      <c r="MMG83" s="139"/>
      <c r="MMH83" s="127"/>
      <c r="MMI83" s="127"/>
      <c r="MMJ83" s="127"/>
      <c r="MMK83" s="139"/>
      <c r="MML83" s="127"/>
      <c r="MMM83" s="127"/>
      <c r="MMN83" s="127"/>
      <c r="MMO83" s="139"/>
      <c r="MMP83" s="127"/>
      <c r="MMQ83" s="127"/>
      <c r="MMR83" s="127"/>
      <c r="MMS83" s="139"/>
      <c r="MMT83" s="127"/>
      <c r="MMU83" s="127"/>
      <c r="MMV83" s="127"/>
      <c r="MMW83" s="139"/>
      <c r="MMX83" s="127"/>
      <c r="MMY83" s="127"/>
      <c r="MMZ83" s="127"/>
      <c r="MNA83" s="139"/>
      <c r="MNB83" s="127"/>
      <c r="MNC83" s="127"/>
      <c r="MND83" s="127"/>
      <c r="MNE83" s="139"/>
      <c r="MNF83" s="127"/>
      <c r="MNG83" s="127"/>
      <c r="MNH83" s="127"/>
      <c r="MNI83" s="139"/>
      <c r="MNJ83" s="127"/>
      <c r="MNK83" s="127"/>
      <c r="MNL83" s="127"/>
      <c r="MNM83" s="139"/>
      <c r="MNN83" s="127"/>
      <c r="MNO83" s="127"/>
      <c r="MNP83" s="127"/>
      <c r="MNQ83" s="139"/>
      <c r="MNR83" s="127"/>
      <c r="MNS83" s="127"/>
      <c r="MNT83" s="127"/>
      <c r="MNU83" s="139"/>
      <c r="MNV83" s="127"/>
      <c r="MNW83" s="127"/>
      <c r="MNX83" s="127"/>
      <c r="MNY83" s="139"/>
      <c r="MNZ83" s="127"/>
      <c r="MOA83" s="127"/>
      <c r="MOB83" s="127"/>
      <c r="MOC83" s="139"/>
      <c r="MOD83" s="127"/>
      <c r="MOE83" s="127"/>
      <c r="MOF83" s="127"/>
      <c r="MOG83" s="139"/>
      <c r="MOH83" s="127"/>
      <c r="MOI83" s="127"/>
      <c r="MOJ83" s="127"/>
      <c r="MOK83" s="139"/>
      <c r="MOL83" s="127"/>
      <c r="MOM83" s="127"/>
      <c r="MON83" s="127"/>
      <c r="MOO83" s="139"/>
      <c r="MOP83" s="127"/>
      <c r="MOQ83" s="127"/>
      <c r="MOR83" s="127"/>
      <c r="MOS83" s="139"/>
      <c r="MOT83" s="127"/>
      <c r="MOU83" s="127"/>
      <c r="MOV83" s="127"/>
      <c r="MOW83" s="139"/>
      <c r="MOX83" s="127"/>
      <c r="MOY83" s="127"/>
      <c r="MOZ83" s="127"/>
      <c r="MPA83" s="139"/>
      <c r="MPB83" s="127"/>
      <c r="MPC83" s="127"/>
      <c r="MPD83" s="127"/>
      <c r="MPE83" s="139"/>
      <c r="MPF83" s="127"/>
      <c r="MPG83" s="127"/>
      <c r="MPH83" s="127"/>
      <c r="MPI83" s="139"/>
      <c r="MPJ83" s="127"/>
      <c r="MPK83" s="127"/>
      <c r="MPL83" s="127"/>
      <c r="MPM83" s="139"/>
      <c r="MPN83" s="127"/>
      <c r="MPO83" s="127"/>
      <c r="MPP83" s="127"/>
      <c r="MPQ83" s="139"/>
      <c r="MPR83" s="127"/>
      <c r="MPS83" s="127"/>
      <c r="MPT83" s="127"/>
      <c r="MPU83" s="139"/>
      <c r="MPV83" s="127"/>
      <c r="MPW83" s="127"/>
      <c r="MPX83" s="127"/>
      <c r="MPY83" s="139"/>
      <c r="MPZ83" s="127"/>
      <c r="MQA83" s="127"/>
      <c r="MQB83" s="127"/>
      <c r="MQC83" s="139"/>
      <c r="MQD83" s="127"/>
      <c r="MQE83" s="127"/>
      <c r="MQF83" s="127"/>
      <c r="MQG83" s="139"/>
      <c r="MQH83" s="127"/>
      <c r="MQI83" s="127"/>
      <c r="MQJ83" s="127"/>
      <c r="MQK83" s="139"/>
      <c r="MQL83" s="127"/>
      <c r="MQM83" s="127"/>
      <c r="MQN83" s="127"/>
      <c r="MQO83" s="139"/>
      <c r="MQP83" s="127"/>
      <c r="MQQ83" s="127"/>
      <c r="MQR83" s="127"/>
      <c r="MQS83" s="139"/>
      <c r="MQT83" s="127"/>
      <c r="MQU83" s="127"/>
      <c r="MQV83" s="127"/>
      <c r="MQW83" s="139"/>
      <c r="MQX83" s="127"/>
      <c r="MQY83" s="127"/>
      <c r="MQZ83" s="127"/>
      <c r="MRA83" s="139"/>
      <c r="MRB83" s="127"/>
      <c r="MRC83" s="127"/>
      <c r="MRD83" s="127"/>
      <c r="MRE83" s="139"/>
      <c r="MRF83" s="127"/>
      <c r="MRG83" s="127"/>
      <c r="MRH83" s="127"/>
      <c r="MRI83" s="139"/>
      <c r="MRJ83" s="127"/>
      <c r="MRK83" s="127"/>
      <c r="MRL83" s="127"/>
      <c r="MRM83" s="139"/>
      <c r="MRN83" s="127"/>
      <c r="MRO83" s="127"/>
      <c r="MRP83" s="127"/>
      <c r="MRQ83" s="139"/>
      <c r="MRR83" s="127"/>
      <c r="MRS83" s="127"/>
      <c r="MRT83" s="127"/>
      <c r="MRU83" s="139"/>
      <c r="MRV83" s="127"/>
      <c r="MRW83" s="127"/>
      <c r="MRX83" s="127"/>
      <c r="MRY83" s="139"/>
      <c r="MRZ83" s="127"/>
      <c r="MSA83" s="127"/>
      <c r="MSB83" s="127"/>
      <c r="MSC83" s="139"/>
      <c r="MSD83" s="127"/>
      <c r="MSE83" s="127"/>
      <c r="MSF83" s="127"/>
      <c r="MSG83" s="139"/>
      <c r="MSH83" s="127"/>
      <c r="MSI83" s="127"/>
      <c r="MSJ83" s="127"/>
      <c r="MSK83" s="139"/>
      <c r="MSL83" s="127"/>
      <c r="MSM83" s="127"/>
      <c r="MSN83" s="127"/>
      <c r="MSO83" s="139"/>
      <c r="MSP83" s="127"/>
      <c r="MSQ83" s="127"/>
      <c r="MSR83" s="127"/>
      <c r="MSS83" s="139"/>
      <c r="MST83" s="127"/>
      <c r="MSU83" s="127"/>
      <c r="MSV83" s="127"/>
      <c r="MSW83" s="139"/>
      <c r="MSX83" s="127"/>
      <c r="MSY83" s="127"/>
      <c r="MSZ83" s="127"/>
      <c r="MTA83" s="139"/>
      <c r="MTB83" s="127"/>
      <c r="MTC83" s="127"/>
      <c r="MTD83" s="127"/>
      <c r="MTE83" s="139"/>
      <c r="MTF83" s="127"/>
      <c r="MTG83" s="127"/>
      <c r="MTH83" s="127"/>
      <c r="MTI83" s="139"/>
      <c r="MTJ83" s="127"/>
      <c r="MTK83" s="127"/>
      <c r="MTL83" s="127"/>
      <c r="MTM83" s="139"/>
      <c r="MTN83" s="127"/>
      <c r="MTO83" s="127"/>
      <c r="MTP83" s="127"/>
      <c r="MTQ83" s="139"/>
      <c r="MTR83" s="127"/>
      <c r="MTS83" s="127"/>
      <c r="MTT83" s="127"/>
      <c r="MTU83" s="139"/>
      <c r="MTV83" s="127"/>
      <c r="MTW83" s="127"/>
      <c r="MTX83" s="127"/>
      <c r="MTY83" s="139"/>
      <c r="MTZ83" s="127"/>
      <c r="MUA83" s="127"/>
      <c r="MUB83" s="127"/>
      <c r="MUC83" s="139"/>
      <c r="MUD83" s="127"/>
      <c r="MUE83" s="127"/>
      <c r="MUF83" s="127"/>
      <c r="MUG83" s="139"/>
      <c r="MUH83" s="127"/>
      <c r="MUI83" s="127"/>
      <c r="MUJ83" s="127"/>
      <c r="MUK83" s="139"/>
      <c r="MUL83" s="127"/>
      <c r="MUM83" s="127"/>
      <c r="MUN83" s="127"/>
      <c r="MUO83" s="139"/>
      <c r="MUP83" s="127"/>
      <c r="MUQ83" s="127"/>
      <c r="MUR83" s="127"/>
      <c r="MUS83" s="139"/>
      <c r="MUT83" s="127"/>
      <c r="MUU83" s="127"/>
      <c r="MUV83" s="127"/>
      <c r="MUW83" s="139"/>
      <c r="MUX83" s="127"/>
      <c r="MUY83" s="127"/>
      <c r="MUZ83" s="127"/>
      <c r="MVA83" s="139"/>
      <c r="MVB83" s="127"/>
      <c r="MVC83" s="127"/>
      <c r="MVD83" s="127"/>
      <c r="MVE83" s="139"/>
      <c r="MVF83" s="127"/>
      <c r="MVG83" s="127"/>
      <c r="MVH83" s="127"/>
      <c r="MVI83" s="139"/>
      <c r="MVJ83" s="127"/>
      <c r="MVK83" s="127"/>
      <c r="MVL83" s="127"/>
      <c r="MVM83" s="139"/>
      <c r="MVN83" s="127"/>
      <c r="MVO83" s="127"/>
      <c r="MVP83" s="127"/>
      <c r="MVQ83" s="139"/>
      <c r="MVR83" s="127"/>
      <c r="MVS83" s="127"/>
      <c r="MVT83" s="127"/>
      <c r="MVU83" s="139"/>
      <c r="MVV83" s="127"/>
      <c r="MVW83" s="127"/>
      <c r="MVX83" s="127"/>
      <c r="MVY83" s="139"/>
      <c r="MVZ83" s="127"/>
      <c r="MWA83" s="127"/>
      <c r="MWB83" s="127"/>
      <c r="MWC83" s="139"/>
      <c r="MWD83" s="127"/>
      <c r="MWE83" s="127"/>
      <c r="MWF83" s="127"/>
      <c r="MWG83" s="139"/>
      <c r="MWH83" s="127"/>
      <c r="MWI83" s="127"/>
      <c r="MWJ83" s="127"/>
      <c r="MWK83" s="139"/>
      <c r="MWL83" s="127"/>
      <c r="MWM83" s="127"/>
      <c r="MWN83" s="127"/>
      <c r="MWO83" s="139"/>
      <c r="MWP83" s="127"/>
      <c r="MWQ83" s="127"/>
      <c r="MWR83" s="127"/>
      <c r="MWS83" s="139"/>
      <c r="MWT83" s="127"/>
      <c r="MWU83" s="127"/>
      <c r="MWV83" s="127"/>
      <c r="MWW83" s="139"/>
      <c r="MWX83" s="127"/>
      <c r="MWY83" s="127"/>
      <c r="MWZ83" s="127"/>
      <c r="MXA83" s="139"/>
      <c r="MXB83" s="127"/>
      <c r="MXC83" s="127"/>
      <c r="MXD83" s="127"/>
      <c r="MXE83" s="139"/>
      <c r="MXF83" s="127"/>
      <c r="MXG83" s="127"/>
      <c r="MXH83" s="127"/>
      <c r="MXI83" s="139"/>
      <c r="MXJ83" s="127"/>
      <c r="MXK83" s="127"/>
      <c r="MXL83" s="127"/>
      <c r="MXM83" s="139"/>
      <c r="MXN83" s="127"/>
      <c r="MXO83" s="127"/>
      <c r="MXP83" s="127"/>
      <c r="MXQ83" s="139"/>
      <c r="MXR83" s="127"/>
      <c r="MXS83" s="127"/>
      <c r="MXT83" s="127"/>
      <c r="MXU83" s="139"/>
      <c r="MXV83" s="127"/>
      <c r="MXW83" s="127"/>
      <c r="MXX83" s="127"/>
      <c r="MXY83" s="139"/>
      <c r="MXZ83" s="127"/>
      <c r="MYA83" s="127"/>
      <c r="MYB83" s="127"/>
      <c r="MYC83" s="139"/>
      <c r="MYD83" s="127"/>
      <c r="MYE83" s="127"/>
      <c r="MYF83" s="127"/>
      <c r="MYG83" s="139"/>
      <c r="MYH83" s="127"/>
      <c r="MYI83" s="127"/>
      <c r="MYJ83" s="127"/>
      <c r="MYK83" s="139"/>
      <c r="MYL83" s="127"/>
      <c r="MYM83" s="127"/>
      <c r="MYN83" s="127"/>
      <c r="MYO83" s="139"/>
      <c r="MYP83" s="127"/>
      <c r="MYQ83" s="127"/>
      <c r="MYR83" s="127"/>
      <c r="MYS83" s="139"/>
      <c r="MYT83" s="127"/>
      <c r="MYU83" s="127"/>
      <c r="MYV83" s="127"/>
      <c r="MYW83" s="139"/>
      <c r="MYX83" s="127"/>
      <c r="MYY83" s="127"/>
      <c r="MYZ83" s="127"/>
      <c r="MZA83" s="139"/>
      <c r="MZB83" s="127"/>
      <c r="MZC83" s="127"/>
      <c r="MZD83" s="127"/>
      <c r="MZE83" s="139"/>
      <c r="MZF83" s="127"/>
      <c r="MZG83" s="127"/>
      <c r="MZH83" s="127"/>
      <c r="MZI83" s="139"/>
      <c r="MZJ83" s="127"/>
      <c r="MZK83" s="127"/>
      <c r="MZL83" s="127"/>
      <c r="MZM83" s="139"/>
      <c r="MZN83" s="127"/>
      <c r="MZO83" s="127"/>
      <c r="MZP83" s="127"/>
      <c r="MZQ83" s="139"/>
      <c r="MZR83" s="127"/>
      <c r="MZS83" s="127"/>
      <c r="MZT83" s="127"/>
      <c r="MZU83" s="139"/>
      <c r="MZV83" s="127"/>
      <c r="MZW83" s="127"/>
      <c r="MZX83" s="127"/>
      <c r="MZY83" s="139"/>
      <c r="MZZ83" s="127"/>
      <c r="NAA83" s="127"/>
      <c r="NAB83" s="127"/>
      <c r="NAC83" s="139"/>
      <c r="NAD83" s="127"/>
      <c r="NAE83" s="127"/>
      <c r="NAF83" s="127"/>
      <c r="NAG83" s="139"/>
      <c r="NAH83" s="127"/>
      <c r="NAI83" s="127"/>
      <c r="NAJ83" s="127"/>
      <c r="NAK83" s="139"/>
      <c r="NAL83" s="127"/>
      <c r="NAM83" s="127"/>
      <c r="NAN83" s="127"/>
      <c r="NAO83" s="139"/>
      <c r="NAP83" s="127"/>
      <c r="NAQ83" s="127"/>
      <c r="NAR83" s="127"/>
      <c r="NAS83" s="139"/>
      <c r="NAT83" s="127"/>
      <c r="NAU83" s="127"/>
      <c r="NAV83" s="127"/>
      <c r="NAW83" s="139"/>
      <c r="NAX83" s="127"/>
      <c r="NAY83" s="127"/>
      <c r="NAZ83" s="127"/>
      <c r="NBA83" s="139"/>
      <c r="NBB83" s="127"/>
      <c r="NBC83" s="127"/>
      <c r="NBD83" s="127"/>
      <c r="NBE83" s="139"/>
      <c r="NBF83" s="127"/>
      <c r="NBG83" s="127"/>
      <c r="NBH83" s="127"/>
      <c r="NBI83" s="139"/>
      <c r="NBJ83" s="127"/>
      <c r="NBK83" s="127"/>
      <c r="NBL83" s="127"/>
      <c r="NBM83" s="139"/>
      <c r="NBN83" s="127"/>
      <c r="NBO83" s="127"/>
      <c r="NBP83" s="127"/>
      <c r="NBQ83" s="139"/>
      <c r="NBR83" s="127"/>
      <c r="NBS83" s="127"/>
      <c r="NBT83" s="127"/>
      <c r="NBU83" s="139"/>
      <c r="NBV83" s="127"/>
      <c r="NBW83" s="127"/>
      <c r="NBX83" s="127"/>
      <c r="NBY83" s="139"/>
      <c r="NBZ83" s="127"/>
      <c r="NCA83" s="127"/>
      <c r="NCB83" s="127"/>
      <c r="NCC83" s="139"/>
      <c r="NCD83" s="127"/>
      <c r="NCE83" s="127"/>
      <c r="NCF83" s="127"/>
      <c r="NCG83" s="139"/>
      <c r="NCH83" s="127"/>
      <c r="NCI83" s="127"/>
      <c r="NCJ83" s="127"/>
      <c r="NCK83" s="139"/>
      <c r="NCL83" s="127"/>
      <c r="NCM83" s="127"/>
      <c r="NCN83" s="127"/>
      <c r="NCO83" s="139"/>
      <c r="NCP83" s="127"/>
      <c r="NCQ83" s="127"/>
      <c r="NCR83" s="127"/>
      <c r="NCS83" s="139"/>
      <c r="NCT83" s="127"/>
      <c r="NCU83" s="127"/>
      <c r="NCV83" s="127"/>
      <c r="NCW83" s="139"/>
      <c r="NCX83" s="127"/>
      <c r="NCY83" s="127"/>
      <c r="NCZ83" s="127"/>
      <c r="NDA83" s="139"/>
      <c r="NDB83" s="127"/>
      <c r="NDC83" s="127"/>
      <c r="NDD83" s="127"/>
      <c r="NDE83" s="139"/>
      <c r="NDF83" s="127"/>
      <c r="NDG83" s="127"/>
      <c r="NDH83" s="127"/>
      <c r="NDI83" s="139"/>
      <c r="NDJ83" s="127"/>
      <c r="NDK83" s="127"/>
      <c r="NDL83" s="127"/>
      <c r="NDM83" s="139"/>
      <c r="NDN83" s="127"/>
      <c r="NDO83" s="127"/>
      <c r="NDP83" s="127"/>
      <c r="NDQ83" s="139"/>
      <c r="NDR83" s="127"/>
      <c r="NDS83" s="127"/>
      <c r="NDT83" s="127"/>
      <c r="NDU83" s="139"/>
      <c r="NDV83" s="127"/>
      <c r="NDW83" s="127"/>
      <c r="NDX83" s="127"/>
      <c r="NDY83" s="139"/>
      <c r="NDZ83" s="127"/>
      <c r="NEA83" s="127"/>
      <c r="NEB83" s="127"/>
      <c r="NEC83" s="139"/>
      <c r="NED83" s="127"/>
      <c r="NEE83" s="127"/>
      <c r="NEF83" s="127"/>
      <c r="NEG83" s="139"/>
      <c r="NEH83" s="127"/>
      <c r="NEI83" s="127"/>
      <c r="NEJ83" s="127"/>
      <c r="NEK83" s="139"/>
      <c r="NEL83" s="127"/>
      <c r="NEM83" s="127"/>
      <c r="NEN83" s="127"/>
      <c r="NEO83" s="139"/>
      <c r="NEP83" s="127"/>
      <c r="NEQ83" s="127"/>
      <c r="NER83" s="127"/>
      <c r="NES83" s="139"/>
      <c r="NET83" s="127"/>
      <c r="NEU83" s="127"/>
      <c r="NEV83" s="127"/>
      <c r="NEW83" s="139"/>
      <c r="NEX83" s="127"/>
      <c r="NEY83" s="127"/>
      <c r="NEZ83" s="127"/>
      <c r="NFA83" s="139"/>
      <c r="NFB83" s="127"/>
      <c r="NFC83" s="127"/>
      <c r="NFD83" s="127"/>
      <c r="NFE83" s="139"/>
      <c r="NFF83" s="127"/>
      <c r="NFG83" s="127"/>
      <c r="NFH83" s="127"/>
      <c r="NFI83" s="139"/>
      <c r="NFJ83" s="127"/>
      <c r="NFK83" s="127"/>
      <c r="NFL83" s="127"/>
      <c r="NFM83" s="139"/>
      <c r="NFN83" s="127"/>
      <c r="NFO83" s="127"/>
      <c r="NFP83" s="127"/>
      <c r="NFQ83" s="139"/>
      <c r="NFR83" s="127"/>
      <c r="NFS83" s="127"/>
      <c r="NFT83" s="127"/>
      <c r="NFU83" s="139"/>
      <c r="NFV83" s="127"/>
      <c r="NFW83" s="127"/>
      <c r="NFX83" s="127"/>
      <c r="NFY83" s="139"/>
      <c r="NFZ83" s="127"/>
      <c r="NGA83" s="127"/>
      <c r="NGB83" s="127"/>
      <c r="NGC83" s="139"/>
      <c r="NGD83" s="127"/>
      <c r="NGE83" s="127"/>
      <c r="NGF83" s="127"/>
      <c r="NGG83" s="139"/>
      <c r="NGH83" s="127"/>
      <c r="NGI83" s="127"/>
      <c r="NGJ83" s="127"/>
      <c r="NGK83" s="139"/>
      <c r="NGL83" s="127"/>
      <c r="NGM83" s="127"/>
      <c r="NGN83" s="127"/>
      <c r="NGO83" s="139"/>
      <c r="NGP83" s="127"/>
      <c r="NGQ83" s="127"/>
      <c r="NGR83" s="127"/>
      <c r="NGS83" s="139"/>
      <c r="NGT83" s="127"/>
      <c r="NGU83" s="127"/>
      <c r="NGV83" s="127"/>
      <c r="NGW83" s="139"/>
      <c r="NGX83" s="127"/>
      <c r="NGY83" s="127"/>
      <c r="NGZ83" s="127"/>
      <c r="NHA83" s="139"/>
      <c r="NHB83" s="127"/>
      <c r="NHC83" s="127"/>
      <c r="NHD83" s="127"/>
      <c r="NHE83" s="139"/>
      <c r="NHF83" s="127"/>
      <c r="NHG83" s="127"/>
      <c r="NHH83" s="127"/>
      <c r="NHI83" s="139"/>
      <c r="NHJ83" s="127"/>
      <c r="NHK83" s="127"/>
      <c r="NHL83" s="127"/>
      <c r="NHM83" s="139"/>
      <c r="NHN83" s="127"/>
      <c r="NHO83" s="127"/>
      <c r="NHP83" s="127"/>
      <c r="NHQ83" s="139"/>
      <c r="NHR83" s="127"/>
      <c r="NHS83" s="127"/>
      <c r="NHT83" s="127"/>
      <c r="NHU83" s="139"/>
      <c r="NHV83" s="127"/>
      <c r="NHW83" s="127"/>
      <c r="NHX83" s="127"/>
      <c r="NHY83" s="139"/>
      <c r="NHZ83" s="127"/>
      <c r="NIA83" s="127"/>
      <c r="NIB83" s="127"/>
      <c r="NIC83" s="139"/>
      <c r="NID83" s="127"/>
      <c r="NIE83" s="127"/>
      <c r="NIF83" s="127"/>
      <c r="NIG83" s="139"/>
      <c r="NIH83" s="127"/>
      <c r="NII83" s="127"/>
      <c r="NIJ83" s="127"/>
      <c r="NIK83" s="139"/>
      <c r="NIL83" s="127"/>
      <c r="NIM83" s="127"/>
      <c r="NIN83" s="127"/>
      <c r="NIO83" s="139"/>
      <c r="NIP83" s="127"/>
      <c r="NIQ83" s="127"/>
      <c r="NIR83" s="127"/>
      <c r="NIS83" s="139"/>
      <c r="NIT83" s="127"/>
      <c r="NIU83" s="127"/>
      <c r="NIV83" s="127"/>
      <c r="NIW83" s="139"/>
      <c r="NIX83" s="127"/>
      <c r="NIY83" s="127"/>
      <c r="NIZ83" s="127"/>
      <c r="NJA83" s="139"/>
      <c r="NJB83" s="127"/>
      <c r="NJC83" s="127"/>
      <c r="NJD83" s="127"/>
      <c r="NJE83" s="139"/>
      <c r="NJF83" s="127"/>
      <c r="NJG83" s="127"/>
      <c r="NJH83" s="127"/>
      <c r="NJI83" s="139"/>
      <c r="NJJ83" s="127"/>
      <c r="NJK83" s="127"/>
      <c r="NJL83" s="127"/>
      <c r="NJM83" s="139"/>
      <c r="NJN83" s="127"/>
      <c r="NJO83" s="127"/>
      <c r="NJP83" s="127"/>
      <c r="NJQ83" s="139"/>
      <c r="NJR83" s="127"/>
      <c r="NJS83" s="127"/>
      <c r="NJT83" s="127"/>
      <c r="NJU83" s="139"/>
      <c r="NJV83" s="127"/>
      <c r="NJW83" s="127"/>
      <c r="NJX83" s="127"/>
      <c r="NJY83" s="139"/>
      <c r="NJZ83" s="127"/>
      <c r="NKA83" s="127"/>
      <c r="NKB83" s="127"/>
      <c r="NKC83" s="139"/>
      <c r="NKD83" s="127"/>
      <c r="NKE83" s="127"/>
      <c r="NKF83" s="127"/>
      <c r="NKG83" s="139"/>
      <c r="NKH83" s="127"/>
      <c r="NKI83" s="127"/>
      <c r="NKJ83" s="127"/>
      <c r="NKK83" s="139"/>
      <c r="NKL83" s="127"/>
      <c r="NKM83" s="127"/>
      <c r="NKN83" s="127"/>
      <c r="NKO83" s="139"/>
      <c r="NKP83" s="127"/>
      <c r="NKQ83" s="127"/>
      <c r="NKR83" s="127"/>
      <c r="NKS83" s="139"/>
      <c r="NKT83" s="127"/>
      <c r="NKU83" s="127"/>
      <c r="NKV83" s="127"/>
      <c r="NKW83" s="139"/>
      <c r="NKX83" s="127"/>
      <c r="NKY83" s="127"/>
      <c r="NKZ83" s="127"/>
      <c r="NLA83" s="139"/>
      <c r="NLB83" s="127"/>
      <c r="NLC83" s="127"/>
      <c r="NLD83" s="127"/>
      <c r="NLE83" s="139"/>
      <c r="NLF83" s="127"/>
      <c r="NLG83" s="127"/>
      <c r="NLH83" s="127"/>
      <c r="NLI83" s="139"/>
      <c r="NLJ83" s="127"/>
      <c r="NLK83" s="127"/>
      <c r="NLL83" s="127"/>
      <c r="NLM83" s="139"/>
      <c r="NLN83" s="127"/>
      <c r="NLO83" s="127"/>
      <c r="NLP83" s="127"/>
      <c r="NLQ83" s="139"/>
      <c r="NLR83" s="127"/>
      <c r="NLS83" s="127"/>
      <c r="NLT83" s="127"/>
      <c r="NLU83" s="139"/>
      <c r="NLV83" s="127"/>
      <c r="NLW83" s="127"/>
      <c r="NLX83" s="127"/>
      <c r="NLY83" s="139"/>
      <c r="NLZ83" s="127"/>
      <c r="NMA83" s="127"/>
      <c r="NMB83" s="127"/>
      <c r="NMC83" s="139"/>
      <c r="NMD83" s="127"/>
      <c r="NME83" s="127"/>
      <c r="NMF83" s="127"/>
      <c r="NMG83" s="139"/>
      <c r="NMH83" s="127"/>
      <c r="NMI83" s="127"/>
      <c r="NMJ83" s="127"/>
      <c r="NMK83" s="139"/>
      <c r="NML83" s="127"/>
      <c r="NMM83" s="127"/>
      <c r="NMN83" s="127"/>
      <c r="NMO83" s="139"/>
      <c r="NMP83" s="127"/>
      <c r="NMQ83" s="127"/>
      <c r="NMR83" s="127"/>
      <c r="NMS83" s="139"/>
      <c r="NMT83" s="127"/>
      <c r="NMU83" s="127"/>
      <c r="NMV83" s="127"/>
      <c r="NMW83" s="139"/>
      <c r="NMX83" s="127"/>
      <c r="NMY83" s="127"/>
      <c r="NMZ83" s="127"/>
      <c r="NNA83" s="139"/>
      <c r="NNB83" s="127"/>
      <c r="NNC83" s="127"/>
      <c r="NND83" s="127"/>
      <c r="NNE83" s="139"/>
      <c r="NNF83" s="127"/>
      <c r="NNG83" s="127"/>
      <c r="NNH83" s="127"/>
      <c r="NNI83" s="139"/>
      <c r="NNJ83" s="127"/>
      <c r="NNK83" s="127"/>
      <c r="NNL83" s="127"/>
      <c r="NNM83" s="139"/>
      <c r="NNN83" s="127"/>
      <c r="NNO83" s="127"/>
      <c r="NNP83" s="127"/>
      <c r="NNQ83" s="139"/>
      <c r="NNR83" s="127"/>
      <c r="NNS83" s="127"/>
      <c r="NNT83" s="127"/>
      <c r="NNU83" s="139"/>
      <c r="NNV83" s="127"/>
      <c r="NNW83" s="127"/>
      <c r="NNX83" s="127"/>
      <c r="NNY83" s="139"/>
      <c r="NNZ83" s="127"/>
      <c r="NOA83" s="127"/>
      <c r="NOB83" s="127"/>
      <c r="NOC83" s="139"/>
      <c r="NOD83" s="127"/>
      <c r="NOE83" s="127"/>
      <c r="NOF83" s="127"/>
      <c r="NOG83" s="139"/>
      <c r="NOH83" s="127"/>
      <c r="NOI83" s="127"/>
      <c r="NOJ83" s="127"/>
      <c r="NOK83" s="139"/>
      <c r="NOL83" s="127"/>
      <c r="NOM83" s="127"/>
      <c r="NON83" s="127"/>
      <c r="NOO83" s="139"/>
      <c r="NOP83" s="127"/>
      <c r="NOQ83" s="127"/>
      <c r="NOR83" s="127"/>
      <c r="NOS83" s="139"/>
      <c r="NOT83" s="127"/>
      <c r="NOU83" s="127"/>
      <c r="NOV83" s="127"/>
      <c r="NOW83" s="139"/>
      <c r="NOX83" s="127"/>
      <c r="NOY83" s="127"/>
      <c r="NOZ83" s="127"/>
      <c r="NPA83" s="139"/>
      <c r="NPB83" s="127"/>
      <c r="NPC83" s="127"/>
      <c r="NPD83" s="127"/>
      <c r="NPE83" s="139"/>
      <c r="NPF83" s="127"/>
      <c r="NPG83" s="127"/>
      <c r="NPH83" s="127"/>
      <c r="NPI83" s="139"/>
      <c r="NPJ83" s="127"/>
      <c r="NPK83" s="127"/>
      <c r="NPL83" s="127"/>
      <c r="NPM83" s="139"/>
      <c r="NPN83" s="127"/>
      <c r="NPO83" s="127"/>
      <c r="NPP83" s="127"/>
      <c r="NPQ83" s="139"/>
      <c r="NPR83" s="127"/>
      <c r="NPS83" s="127"/>
      <c r="NPT83" s="127"/>
      <c r="NPU83" s="139"/>
      <c r="NPV83" s="127"/>
      <c r="NPW83" s="127"/>
      <c r="NPX83" s="127"/>
      <c r="NPY83" s="139"/>
      <c r="NPZ83" s="127"/>
      <c r="NQA83" s="127"/>
      <c r="NQB83" s="127"/>
      <c r="NQC83" s="139"/>
      <c r="NQD83" s="127"/>
      <c r="NQE83" s="127"/>
      <c r="NQF83" s="127"/>
      <c r="NQG83" s="139"/>
      <c r="NQH83" s="127"/>
      <c r="NQI83" s="127"/>
      <c r="NQJ83" s="127"/>
      <c r="NQK83" s="139"/>
      <c r="NQL83" s="127"/>
      <c r="NQM83" s="127"/>
      <c r="NQN83" s="127"/>
      <c r="NQO83" s="139"/>
      <c r="NQP83" s="127"/>
      <c r="NQQ83" s="127"/>
      <c r="NQR83" s="127"/>
      <c r="NQS83" s="139"/>
      <c r="NQT83" s="127"/>
      <c r="NQU83" s="127"/>
      <c r="NQV83" s="127"/>
      <c r="NQW83" s="139"/>
      <c r="NQX83" s="127"/>
      <c r="NQY83" s="127"/>
      <c r="NQZ83" s="127"/>
      <c r="NRA83" s="139"/>
      <c r="NRB83" s="127"/>
      <c r="NRC83" s="127"/>
      <c r="NRD83" s="127"/>
      <c r="NRE83" s="139"/>
      <c r="NRF83" s="127"/>
      <c r="NRG83" s="127"/>
      <c r="NRH83" s="127"/>
      <c r="NRI83" s="139"/>
      <c r="NRJ83" s="127"/>
      <c r="NRK83" s="127"/>
      <c r="NRL83" s="127"/>
      <c r="NRM83" s="139"/>
      <c r="NRN83" s="127"/>
      <c r="NRO83" s="127"/>
      <c r="NRP83" s="127"/>
      <c r="NRQ83" s="139"/>
      <c r="NRR83" s="127"/>
      <c r="NRS83" s="127"/>
      <c r="NRT83" s="127"/>
      <c r="NRU83" s="139"/>
      <c r="NRV83" s="127"/>
      <c r="NRW83" s="127"/>
      <c r="NRX83" s="127"/>
      <c r="NRY83" s="139"/>
      <c r="NRZ83" s="127"/>
      <c r="NSA83" s="127"/>
      <c r="NSB83" s="127"/>
      <c r="NSC83" s="139"/>
      <c r="NSD83" s="127"/>
      <c r="NSE83" s="127"/>
      <c r="NSF83" s="127"/>
      <c r="NSG83" s="139"/>
      <c r="NSH83" s="127"/>
      <c r="NSI83" s="127"/>
      <c r="NSJ83" s="127"/>
      <c r="NSK83" s="139"/>
      <c r="NSL83" s="127"/>
      <c r="NSM83" s="127"/>
      <c r="NSN83" s="127"/>
      <c r="NSO83" s="139"/>
      <c r="NSP83" s="127"/>
      <c r="NSQ83" s="127"/>
      <c r="NSR83" s="127"/>
      <c r="NSS83" s="139"/>
      <c r="NST83" s="127"/>
      <c r="NSU83" s="127"/>
      <c r="NSV83" s="127"/>
      <c r="NSW83" s="139"/>
      <c r="NSX83" s="127"/>
      <c r="NSY83" s="127"/>
      <c r="NSZ83" s="127"/>
      <c r="NTA83" s="139"/>
      <c r="NTB83" s="127"/>
      <c r="NTC83" s="127"/>
      <c r="NTD83" s="127"/>
      <c r="NTE83" s="139"/>
      <c r="NTF83" s="127"/>
      <c r="NTG83" s="127"/>
      <c r="NTH83" s="127"/>
      <c r="NTI83" s="139"/>
      <c r="NTJ83" s="127"/>
      <c r="NTK83" s="127"/>
      <c r="NTL83" s="127"/>
      <c r="NTM83" s="139"/>
      <c r="NTN83" s="127"/>
      <c r="NTO83" s="127"/>
      <c r="NTP83" s="127"/>
      <c r="NTQ83" s="139"/>
      <c r="NTR83" s="127"/>
      <c r="NTS83" s="127"/>
      <c r="NTT83" s="127"/>
      <c r="NTU83" s="139"/>
      <c r="NTV83" s="127"/>
      <c r="NTW83" s="127"/>
      <c r="NTX83" s="127"/>
      <c r="NTY83" s="139"/>
      <c r="NTZ83" s="127"/>
      <c r="NUA83" s="127"/>
      <c r="NUB83" s="127"/>
      <c r="NUC83" s="139"/>
      <c r="NUD83" s="127"/>
      <c r="NUE83" s="127"/>
      <c r="NUF83" s="127"/>
      <c r="NUG83" s="139"/>
      <c r="NUH83" s="127"/>
      <c r="NUI83" s="127"/>
      <c r="NUJ83" s="127"/>
      <c r="NUK83" s="139"/>
      <c r="NUL83" s="127"/>
      <c r="NUM83" s="127"/>
      <c r="NUN83" s="127"/>
      <c r="NUO83" s="139"/>
      <c r="NUP83" s="127"/>
      <c r="NUQ83" s="127"/>
      <c r="NUR83" s="127"/>
      <c r="NUS83" s="139"/>
      <c r="NUT83" s="127"/>
      <c r="NUU83" s="127"/>
      <c r="NUV83" s="127"/>
      <c r="NUW83" s="139"/>
      <c r="NUX83" s="127"/>
      <c r="NUY83" s="127"/>
      <c r="NUZ83" s="127"/>
      <c r="NVA83" s="139"/>
      <c r="NVB83" s="127"/>
      <c r="NVC83" s="127"/>
      <c r="NVD83" s="127"/>
      <c r="NVE83" s="139"/>
      <c r="NVF83" s="127"/>
      <c r="NVG83" s="127"/>
      <c r="NVH83" s="127"/>
      <c r="NVI83" s="139"/>
      <c r="NVJ83" s="127"/>
      <c r="NVK83" s="127"/>
      <c r="NVL83" s="127"/>
      <c r="NVM83" s="139"/>
      <c r="NVN83" s="127"/>
      <c r="NVO83" s="127"/>
      <c r="NVP83" s="127"/>
      <c r="NVQ83" s="139"/>
      <c r="NVR83" s="127"/>
      <c r="NVS83" s="127"/>
      <c r="NVT83" s="127"/>
      <c r="NVU83" s="139"/>
      <c r="NVV83" s="127"/>
      <c r="NVW83" s="127"/>
      <c r="NVX83" s="127"/>
      <c r="NVY83" s="139"/>
      <c r="NVZ83" s="127"/>
      <c r="NWA83" s="127"/>
      <c r="NWB83" s="127"/>
      <c r="NWC83" s="139"/>
      <c r="NWD83" s="127"/>
      <c r="NWE83" s="127"/>
      <c r="NWF83" s="127"/>
      <c r="NWG83" s="139"/>
      <c r="NWH83" s="127"/>
      <c r="NWI83" s="127"/>
      <c r="NWJ83" s="127"/>
      <c r="NWK83" s="139"/>
      <c r="NWL83" s="127"/>
      <c r="NWM83" s="127"/>
      <c r="NWN83" s="127"/>
      <c r="NWO83" s="139"/>
      <c r="NWP83" s="127"/>
      <c r="NWQ83" s="127"/>
      <c r="NWR83" s="127"/>
      <c r="NWS83" s="139"/>
      <c r="NWT83" s="127"/>
      <c r="NWU83" s="127"/>
      <c r="NWV83" s="127"/>
      <c r="NWW83" s="139"/>
      <c r="NWX83" s="127"/>
      <c r="NWY83" s="127"/>
      <c r="NWZ83" s="127"/>
      <c r="NXA83" s="139"/>
      <c r="NXB83" s="127"/>
      <c r="NXC83" s="127"/>
      <c r="NXD83" s="127"/>
      <c r="NXE83" s="139"/>
      <c r="NXF83" s="127"/>
      <c r="NXG83" s="127"/>
      <c r="NXH83" s="127"/>
      <c r="NXI83" s="139"/>
      <c r="NXJ83" s="127"/>
      <c r="NXK83" s="127"/>
      <c r="NXL83" s="127"/>
      <c r="NXM83" s="139"/>
      <c r="NXN83" s="127"/>
      <c r="NXO83" s="127"/>
      <c r="NXP83" s="127"/>
      <c r="NXQ83" s="139"/>
      <c r="NXR83" s="127"/>
      <c r="NXS83" s="127"/>
      <c r="NXT83" s="127"/>
      <c r="NXU83" s="139"/>
      <c r="NXV83" s="127"/>
      <c r="NXW83" s="127"/>
      <c r="NXX83" s="127"/>
      <c r="NXY83" s="139"/>
      <c r="NXZ83" s="127"/>
      <c r="NYA83" s="127"/>
      <c r="NYB83" s="127"/>
      <c r="NYC83" s="139"/>
      <c r="NYD83" s="127"/>
      <c r="NYE83" s="127"/>
      <c r="NYF83" s="127"/>
      <c r="NYG83" s="139"/>
      <c r="NYH83" s="127"/>
      <c r="NYI83" s="127"/>
      <c r="NYJ83" s="127"/>
      <c r="NYK83" s="139"/>
      <c r="NYL83" s="127"/>
      <c r="NYM83" s="127"/>
      <c r="NYN83" s="127"/>
      <c r="NYO83" s="139"/>
      <c r="NYP83" s="127"/>
      <c r="NYQ83" s="127"/>
      <c r="NYR83" s="127"/>
      <c r="NYS83" s="139"/>
      <c r="NYT83" s="127"/>
      <c r="NYU83" s="127"/>
      <c r="NYV83" s="127"/>
      <c r="NYW83" s="139"/>
      <c r="NYX83" s="127"/>
      <c r="NYY83" s="127"/>
      <c r="NYZ83" s="127"/>
      <c r="NZA83" s="139"/>
      <c r="NZB83" s="127"/>
      <c r="NZC83" s="127"/>
      <c r="NZD83" s="127"/>
      <c r="NZE83" s="139"/>
      <c r="NZF83" s="127"/>
      <c r="NZG83" s="127"/>
      <c r="NZH83" s="127"/>
      <c r="NZI83" s="139"/>
      <c r="NZJ83" s="127"/>
      <c r="NZK83" s="127"/>
      <c r="NZL83" s="127"/>
      <c r="NZM83" s="139"/>
      <c r="NZN83" s="127"/>
      <c r="NZO83" s="127"/>
      <c r="NZP83" s="127"/>
      <c r="NZQ83" s="139"/>
      <c r="NZR83" s="127"/>
      <c r="NZS83" s="127"/>
      <c r="NZT83" s="127"/>
      <c r="NZU83" s="139"/>
      <c r="NZV83" s="127"/>
      <c r="NZW83" s="127"/>
      <c r="NZX83" s="127"/>
      <c r="NZY83" s="139"/>
      <c r="NZZ83" s="127"/>
      <c r="OAA83" s="127"/>
      <c r="OAB83" s="127"/>
      <c r="OAC83" s="139"/>
      <c r="OAD83" s="127"/>
      <c r="OAE83" s="127"/>
      <c r="OAF83" s="127"/>
      <c r="OAG83" s="139"/>
      <c r="OAH83" s="127"/>
      <c r="OAI83" s="127"/>
      <c r="OAJ83" s="127"/>
      <c r="OAK83" s="139"/>
      <c r="OAL83" s="127"/>
      <c r="OAM83" s="127"/>
      <c r="OAN83" s="127"/>
      <c r="OAO83" s="139"/>
      <c r="OAP83" s="127"/>
      <c r="OAQ83" s="127"/>
      <c r="OAR83" s="127"/>
      <c r="OAS83" s="139"/>
      <c r="OAT83" s="127"/>
      <c r="OAU83" s="127"/>
      <c r="OAV83" s="127"/>
      <c r="OAW83" s="139"/>
      <c r="OAX83" s="127"/>
      <c r="OAY83" s="127"/>
      <c r="OAZ83" s="127"/>
      <c r="OBA83" s="139"/>
      <c r="OBB83" s="127"/>
      <c r="OBC83" s="127"/>
      <c r="OBD83" s="127"/>
      <c r="OBE83" s="139"/>
      <c r="OBF83" s="127"/>
      <c r="OBG83" s="127"/>
      <c r="OBH83" s="127"/>
      <c r="OBI83" s="139"/>
      <c r="OBJ83" s="127"/>
      <c r="OBK83" s="127"/>
      <c r="OBL83" s="127"/>
      <c r="OBM83" s="139"/>
      <c r="OBN83" s="127"/>
      <c r="OBO83" s="127"/>
      <c r="OBP83" s="127"/>
      <c r="OBQ83" s="139"/>
      <c r="OBR83" s="127"/>
      <c r="OBS83" s="127"/>
      <c r="OBT83" s="127"/>
      <c r="OBU83" s="139"/>
      <c r="OBV83" s="127"/>
      <c r="OBW83" s="127"/>
      <c r="OBX83" s="127"/>
      <c r="OBY83" s="139"/>
      <c r="OBZ83" s="127"/>
      <c r="OCA83" s="127"/>
      <c r="OCB83" s="127"/>
      <c r="OCC83" s="139"/>
      <c r="OCD83" s="127"/>
      <c r="OCE83" s="127"/>
      <c r="OCF83" s="127"/>
      <c r="OCG83" s="139"/>
      <c r="OCH83" s="127"/>
      <c r="OCI83" s="127"/>
      <c r="OCJ83" s="127"/>
      <c r="OCK83" s="139"/>
      <c r="OCL83" s="127"/>
      <c r="OCM83" s="127"/>
      <c r="OCN83" s="127"/>
      <c r="OCO83" s="139"/>
      <c r="OCP83" s="127"/>
      <c r="OCQ83" s="127"/>
      <c r="OCR83" s="127"/>
      <c r="OCS83" s="139"/>
      <c r="OCT83" s="127"/>
      <c r="OCU83" s="127"/>
      <c r="OCV83" s="127"/>
      <c r="OCW83" s="139"/>
      <c r="OCX83" s="127"/>
      <c r="OCY83" s="127"/>
      <c r="OCZ83" s="127"/>
      <c r="ODA83" s="139"/>
      <c r="ODB83" s="127"/>
      <c r="ODC83" s="127"/>
      <c r="ODD83" s="127"/>
      <c r="ODE83" s="139"/>
      <c r="ODF83" s="127"/>
      <c r="ODG83" s="127"/>
      <c r="ODH83" s="127"/>
      <c r="ODI83" s="139"/>
      <c r="ODJ83" s="127"/>
      <c r="ODK83" s="127"/>
      <c r="ODL83" s="127"/>
      <c r="ODM83" s="139"/>
      <c r="ODN83" s="127"/>
      <c r="ODO83" s="127"/>
      <c r="ODP83" s="127"/>
      <c r="ODQ83" s="139"/>
      <c r="ODR83" s="127"/>
      <c r="ODS83" s="127"/>
      <c r="ODT83" s="127"/>
      <c r="ODU83" s="139"/>
      <c r="ODV83" s="127"/>
      <c r="ODW83" s="127"/>
      <c r="ODX83" s="127"/>
      <c r="ODY83" s="139"/>
      <c r="ODZ83" s="127"/>
      <c r="OEA83" s="127"/>
      <c r="OEB83" s="127"/>
      <c r="OEC83" s="139"/>
      <c r="OED83" s="127"/>
      <c r="OEE83" s="127"/>
      <c r="OEF83" s="127"/>
      <c r="OEG83" s="139"/>
      <c r="OEH83" s="127"/>
      <c r="OEI83" s="127"/>
      <c r="OEJ83" s="127"/>
      <c r="OEK83" s="139"/>
      <c r="OEL83" s="127"/>
      <c r="OEM83" s="127"/>
      <c r="OEN83" s="127"/>
      <c r="OEO83" s="139"/>
      <c r="OEP83" s="127"/>
      <c r="OEQ83" s="127"/>
      <c r="OER83" s="127"/>
      <c r="OES83" s="139"/>
      <c r="OET83" s="127"/>
      <c r="OEU83" s="127"/>
      <c r="OEV83" s="127"/>
      <c r="OEW83" s="139"/>
      <c r="OEX83" s="127"/>
      <c r="OEY83" s="127"/>
      <c r="OEZ83" s="127"/>
      <c r="OFA83" s="139"/>
      <c r="OFB83" s="127"/>
      <c r="OFC83" s="127"/>
      <c r="OFD83" s="127"/>
      <c r="OFE83" s="139"/>
      <c r="OFF83" s="127"/>
      <c r="OFG83" s="127"/>
      <c r="OFH83" s="127"/>
      <c r="OFI83" s="139"/>
      <c r="OFJ83" s="127"/>
      <c r="OFK83" s="127"/>
      <c r="OFL83" s="127"/>
      <c r="OFM83" s="139"/>
      <c r="OFN83" s="127"/>
      <c r="OFO83" s="127"/>
      <c r="OFP83" s="127"/>
      <c r="OFQ83" s="139"/>
      <c r="OFR83" s="127"/>
      <c r="OFS83" s="127"/>
      <c r="OFT83" s="127"/>
      <c r="OFU83" s="139"/>
      <c r="OFV83" s="127"/>
      <c r="OFW83" s="127"/>
      <c r="OFX83" s="127"/>
      <c r="OFY83" s="139"/>
      <c r="OFZ83" s="127"/>
      <c r="OGA83" s="127"/>
      <c r="OGB83" s="127"/>
      <c r="OGC83" s="139"/>
      <c r="OGD83" s="127"/>
      <c r="OGE83" s="127"/>
      <c r="OGF83" s="127"/>
      <c r="OGG83" s="139"/>
      <c r="OGH83" s="127"/>
      <c r="OGI83" s="127"/>
      <c r="OGJ83" s="127"/>
      <c r="OGK83" s="139"/>
      <c r="OGL83" s="127"/>
      <c r="OGM83" s="127"/>
      <c r="OGN83" s="127"/>
      <c r="OGO83" s="139"/>
      <c r="OGP83" s="127"/>
      <c r="OGQ83" s="127"/>
      <c r="OGR83" s="127"/>
      <c r="OGS83" s="139"/>
      <c r="OGT83" s="127"/>
      <c r="OGU83" s="127"/>
      <c r="OGV83" s="127"/>
      <c r="OGW83" s="139"/>
      <c r="OGX83" s="127"/>
      <c r="OGY83" s="127"/>
      <c r="OGZ83" s="127"/>
      <c r="OHA83" s="139"/>
      <c r="OHB83" s="127"/>
      <c r="OHC83" s="127"/>
      <c r="OHD83" s="127"/>
      <c r="OHE83" s="139"/>
      <c r="OHF83" s="127"/>
      <c r="OHG83" s="127"/>
      <c r="OHH83" s="127"/>
      <c r="OHI83" s="139"/>
      <c r="OHJ83" s="127"/>
      <c r="OHK83" s="127"/>
      <c r="OHL83" s="127"/>
      <c r="OHM83" s="139"/>
      <c r="OHN83" s="127"/>
      <c r="OHO83" s="127"/>
      <c r="OHP83" s="127"/>
      <c r="OHQ83" s="139"/>
      <c r="OHR83" s="127"/>
      <c r="OHS83" s="127"/>
      <c r="OHT83" s="127"/>
      <c r="OHU83" s="139"/>
      <c r="OHV83" s="127"/>
      <c r="OHW83" s="127"/>
      <c r="OHX83" s="127"/>
      <c r="OHY83" s="139"/>
      <c r="OHZ83" s="127"/>
      <c r="OIA83" s="127"/>
      <c r="OIB83" s="127"/>
      <c r="OIC83" s="139"/>
      <c r="OID83" s="127"/>
      <c r="OIE83" s="127"/>
      <c r="OIF83" s="127"/>
      <c r="OIG83" s="139"/>
      <c r="OIH83" s="127"/>
      <c r="OII83" s="127"/>
      <c r="OIJ83" s="127"/>
      <c r="OIK83" s="139"/>
      <c r="OIL83" s="127"/>
      <c r="OIM83" s="127"/>
      <c r="OIN83" s="127"/>
      <c r="OIO83" s="139"/>
      <c r="OIP83" s="127"/>
      <c r="OIQ83" s="127"/>
      <c r="OIR83" s="127"/>
      <c r="OIS83" s="139"/>
      <c r="OIT83" s="127"/>
      <c r="OIU83" s="127"/>
      <c r="OIV83" s="127"/>
      <c r="OIW83" s="139"/>
      <c r="OIX83" s="127"/>
      <c r="OIY83" s="127"/>
      <c r="OIZ83" s="127"/>
      <c r="OJA83" s="139"/>
      <c r="OJB83" s="127"/>
      <c r="OJC83" s="127"/>
      <c r="OJD83" s="127"/>
      <c r="OJE83" s="139"/>
      <c r="OJF83" s="127"/>
      <c r="OJG83" s="127"/>
      <c r="OJH83" s="127"/>
      <c r="OJI83" s="139"/>
      <c r="OJJ83" s="127"/>
      <c r="OJK83" s="127"/>
      <c r="OJL83" s="127"/>
      <c r="OJM83" s="139"/>
      <c r="OJN83" s="127"/>
      <c r="OJO83" s="127"/>
      <c r="OJP83" s="127"/>
      <c r="OJQ83" s="139"/>
      <c r="OJR83" s="127"/>
      <c r="OJS83" s="127"/>
      <c r="OJT83" s="127"/>
      <c r="OJU83" s="139"/>
      <c r="OJV83" s="127"/>
      <c r="OJW83" s="127"/>
      <c r="OJX83" s="127"/>
      <c r="OJY83" s="139"/>
      <c r="OJZ83" s="127"/>
      <c r="OKA83" s="127"/>
      <c r="OKB83" s="127"/>
      <c r="OKC83" s="139"/>
      <c r="OKD83" s="127"/>
      <c r="OKE83" s="127"/>
      <c r="OKF83" s="127"/>
      <c r="OKG83" s="139"/>
      <c r="OKH83" s="127"/>
      <c r="OKI83" s="127"/>
      <c r="OKJ83" s="127"/>
      <c r="OKK83" s="139"/>
      <c r="OKL83" s="127"/>
      <c r="OKM83" s="127"/>
      <c r="OKN83" s="127"/>
      <c r="OKO83" s="139"/>
      <c r="OKP83" s="127"/>
      <c r="OKQ83" s="127"/>
      <c r="OKR83" s="127"/>
      <c r="OKS83" s="139"/>
      <c r="OKT83" s="127"/>
      <c r="OKU83" s="127"/>
      <c r="OKV83" s="127"/>
      <c r="OKW83" s="139"/>
      <c r="OKX83" s="127"/>
      <c r="OKY83" s="127"/>
      <c r="OKZ83" s="127"/>
      <c r="OLA83" s="139"/>
      <c r="OLB83" s="127"/>
      <c r="OLC83" s="127"/>
      <c r="OLD83" s="127"/>
      <c r="OLE83" s="139"/>
      <c r="OLF83" s="127"/>
      <c r="OLG83" s="127"/>
      <c r="OLH83" s="127"/>
      <c r="OLI83" s="139"/>
      <c r="OLJ83" s="127"/>
      <c r="OLK83" s="127"/>
      <c r="OLL83" s="127"/>
      <c r="OLM83" s="139"/>
      <c r="OLN83" s="127"/>
      <c r="OLO83" s="127"/>
      <c r="OLP83" s="127"/>
      <c r="OLQ83" s="139"/>
      <c r="OLR83" s="127"/>
      <c r="OLS83" s="127"/>
      <c r="OLT83" s="127"/>
      <c r="OLU83" s="139"/>
      <c r="OLV83" s="127"/>
      <c r="OLW83" s="127"/>
      <c r="OLX83" s="127"/>
      <c r="OLY83" s="139"/>
      <c r="OLZ83" s="127"/>
      <c r="OMA83" s="127"/>
      <c r="OMB83" s="127"/>
      <c r="OMC83" s="139"/>
      <c r="OMD83" s="127"/>
      <c r="OME83" s="127"/>
      <c r="OMF83" s="127"/>
      <c r="OMG83" s="139"/>
      <c r="OMH83" s="127"/>
      <c r="OMI83" s="127"/>
      <c r="OMJ83" s="127"/>
      <c r="OMK83" s="139"/>
      <c r="OML83" s="127"/>
      <c r="OMM83" s="127"/>
      <c r="OMN83" s="127"/>
      <c r="OMO83" s="139"/>
      <c r="OMP83" s="127"/>
      <c r="OMQ83" s="127"/>
      <c r="OMR83" s="127"/>
      <c r="OMS83" s="139"/>
      <c r="OMT83" s="127"/>
      <c r="OMU83" s="127"/>
      <c r="OMV83" s="127"/>
      <c r="OMW83" s="139"/>
      <c r="OMX83" s="127"/>
      <c r="OMY83" s="127"/>
      <c r="OMZ83" s="127"/>
      <c r="ONA83" s="139"/>
      <c r="ONB83" s="127"/>
      <c r="ONC83" s="127"/>
      <c r="OND83" s="127"/>
      <c r="ONE83" s="139"/>
      <c r="ONF83" s="127"/>
      <c r="ONG83" s="127"/>
      <c r="ONH83" s="127"/>
      <c r="ONI83" s="139"/>
      <c r="ONJ83" s="127"/>
      <c r="ONK83" s="127"/>
      <c r="ONL83" s="127"/>
      <c r="ONM83" s="139"/>
      <c r="ONN83" s="127"/>
      <c r="ONO83" s="127"/>
      <c r="ONP83" s="127"/>
      <c r="ONQ83" s="139"/>
      <c r="ONR83" s="127"/>
      <c r="ONS83" s="127"/>
      <c r="ONT83" s="127"/>
      <c r="ONU83" s="139"/>
      <c r="ONV83" s="127"/>
      <c r="ONW83" s="127"/>
      <c r="ONX83" s="127"/>
      <c r="ONY83" s="139"/>
      <c r="ONZ83" s="127"/>
      <c r="OOA83" s="127"/>
      <c r="OOB83" s="127"/>
      <c r="OOC83" s="139"/>
      <c r="OOD83" s="127"/>
      <c r="OOE83" s="127"/>
      <c r="OOF83" s="127"/>
      <c r="OOG83" s="139"/>
      <c r="OOH83" s="127"/>
      <c r="OOI83" s="127"/>
      <c r="OOJ83" s="127"/>
      <c r="OOK83" s="139"/>
      <c r="OOL83" s="127"/>
      <c r="OOM83" s="127"/>
      <c r="OON83" s="127"/>
      <c r="OOO83" s="139"/>
      <c r="OOP83" s="127"/>
      <c r="OOQ83" s="127"/>
      <c r="OOR83" s="127"/>
      <c r="OOS83" s="139"/>
      <c r="OOT83" s="127"/>
      <c r="OOU83" s="127"/>
      <c r="OOV83" s="127"/>
      <c r="OOW83" s="139"/>
      <c r="OOX83" s="127"/>
      <c r="OOY83" s="127"/>
      <c r="OOZ83" s="127"/>
      <c r="OPA83" s="139"/>
      <c r="OPB83" s="127"/>
      <c r="OPC83" s="127"/>
      <c r="OPD83" s="127"/>
      <c r="OPE83" s="139"/>
      <c r="OPF83" s="127"/>
      <c r="OPG83" s="127"/>
      <c r="OPH83" s="127"/>
      <c r="OPI83" s="139"/>
      <c r="OPJ83" s="127"/>
      <c r="OPK83" s="127"/>
      <c r="OPL83" s="127"/>
      <c r="OPM83" s="139"/>
      <c r="OPN83" s="127"/>
      <c r="OPO83" s="127"/>
      <c r="OPP83" s="127"/>
      <c r="OPQ83" s="139"/>
      <c r="OPR83" s="127"/>
      <c r="OPS83" s="127"/>
      <c r="OPT83" s="127"/>
      <c r="OPU83" s="139"/>
      <c r="OPV83" s="127"/>
      <c r="OPW83" s="127"/>
      <c r="OPX83" s="127"/>
      <c r="OPY83" s="139"/>
      <c r="OPZ83" s="127"/>
      <c r="OQA83" s="127"/>
      <c r="OQB83" s="127"/>
      <c r="OQC83" s="139"/>
      <c r="OQD83" s="127"/>
      <c r="OQE83" s="127"/>
      <c r="OQF83" s="127"/>
      <c r="OQG83" s="139"/>
      <c r="OQH83" s="127"/>
      <c r="OQI83" s="127"/>
      <c r="OQJ83" s="127"/>
      <c r="OQK83" s="139"/>
      <c r="OQL83" s="127"/>
      <c r="OQM83" s="127"/>
      <c r="OQN83" s="127"/>
      <c r="OQO83" s="139"/>
      <c r="OQP83" s="127"/>
      <c r="OQQ83" s="127"/>
      <c r="OQR83" s="127"/>
      <c r="OQS83" s="139"/>
      <c r="OQT83" s="127"/>
      <c r="OQU83" s="127"/>
      <c r="OQV83" s="127"/>
      <c r="OQW83" s="139"/>
      <c r="OQX83" s="127"/>
      <c r="OQY83" s="127"/>
      <c r="OQZ83" s="127"/>
      <c r="ORA83" s="139"/>
      <c r="ORB83" s="127"/>
      <c r="ORC83" s="127"/>
      <c r="ORD83" s="127"/>
      <c r="ORE83" s="139"/>
      <c r="ORF83" s="127"/>
      <c r="ORG83" s="127"/>
      <c r="ORH83" s="127"/>
      <c r="ORI83" s="139"/>
      <c r="ORJ83" s="127"/>
      <c r="ORK83" s="127"/>
      <c r="ORL83" s="127"/>
      <c r="ORM83" s="139"/>
      <c r="ORN83" s="127"/>
      <c r="ORO83" s="127"/>
      <c r="ORP83" s="127"/>
      <c r="ORQ83" s="139"/>
      <c r="ORR83" s="127"/>
      <c r="ORS83" s="127"/>
      <c r="ORT83" s="127"/>
      <c r="ORU83" s="139"/>
      <c r="ORV83" s="127"/>
      <c r="ORW83" s="127"/>
      <c r="ORX83" s="127"/>
      <c r="ORY83" s="139"/>
      <c r="ORZ83" s="127"/>
      <c r="OSA83" s="127"/>
      <c r="OSB83" s="127"/>
      <c r="OSC83" s="139"/>
      <c r="OSD83" s="127"/>
      <c r="OSE83" s="127"/>
      <c r="OSF83" s="127"/>
      <c r="OSG83" s="139"/>
      <c r="OSH83" s="127"/>
      <c r="OSI83" s="127"/>
      <c r="OSJ83" s="127"/>
      <c r="OSK83" s="139"/>
      <c r="OSL83" s="127"/>
      <c r="OSM83" s="127"/>
      <c r="OSN83" s="127"/>
      <c r="OSO83" s="139"/>
      <c r="OSP83" s="127"/>
      <c r="OSQ83" s="127"/>
      <c r="OSR83" s="127"/>
      <c r="OSS83" s="139"/>
      <c r="OST83" s="127"/>
      <c r="OSU83" s="127"/>
      <c r="OSV83" s="127"/>
      <c r="OSW83" s="139"/>
      <c r="OSX83" s="127"/>
      <c r="OSY83" s="127"/>
      <c r="OSZ83" s="127"/>
      <c r="OTA83" s="139"/>
      <c r="OTB83" s="127"/>
      <c r="OTC83" s="127"/>
      <c r="OTD83" s="127"/>
      <c r="OTE83" s="139"/>
      <c r="OTF83" s="127"/>
      <c r="OTG83" s="127"/>
      <c r="OTH83" s="127"/>
      <c r="OTI83" s="139"/>
      <c r="OTJ83" s="127"/>
      <c r="OTK83" s="127"/>
      <c r="OTL83" s="127"/>
      <c r="OTM83" s="139"/>
      <c r="OTN83" s="127"/>
      <c r="OTO83" s="127"/>
      <c r="OTP83" s="127"/>
      <c r="OTQ83" s="139"/>
      <c r="OTR83" s="127"/>
      <c r="OTS83" s="127"/>
      <c r="OTT83" s="127"/>
      <c r="OTU83" s="139"/>
      <c r="OTV83" s="127"/>
      <c r="OTW83" s="127"/>
      <c r="OTX83" s="127"/>
      <c r="OTY83" s="139"/>
      <c r="OTZ83" s="127"/>
      <c r="OUA83" s="127"/>
      <c r="OUB83" s="127"/>
      <c r="OUC83" s="139"/>
      <c r="OUD83" s="127"/>
      <c r="OUE83" s="127"/>
      <c r="OUF83" s="127"/>
      <c r="OUG83" s="139"/>
      <c r="OUH83" s="127"/>
      <c r="OUI83" s="127"/>
      <c r="OUJ83" s="127"/>
      <c r="OUK83" s="139"/>
      <c r="OUL83" s="127"/>
      <c r="OUM83" s="127"/>
      <c r="OUN83" s="127"/>
      <c r="OUO83" s="139"/>
      <c r="OUP83" s="127"/>
      <c r="OUQ83" s="127"/>
      <c r="OUR83" s="127"/>
      <c r="OUS83" s="139"/>
      <c r="OUT83" s="127"/>
      <c r="OUU83" s="127"/>
      <c r="OUV83" s="127"/>
      <c r="OUW83" s="139"/>
      <c r="OUX83" s="127"/>
      <c r="OUY83" s="127"/>
      <c r="OUZ83" s="127"/>
      <c r="OVA83" s="139"/>
      <c r="OVB83" s="127"/>
      <c r="OVC83" s="127"/>
      <c r="OVD83" s="127"/>
      <c r="OVE83" s="139"/>
      <c r="OVF83" s="127"/>
      <c r="OVG83" s="127"/>
      <c r="OVH83" s="127"/>
      <c r="OVI83" s="139"/>
      <c r="OVJ83" s="127"/>
      <c r="OVK83" s="127"/>
      <c r="OVL83" s="127"/>
      <c r="OVM83" s="139"/>
      <c r="OVN83" s="127"/>
      <c r="OVO83" s="127"/>
      <c r="OVP83" s="127"/>
      <c r="OVQ83" s="139"/>
      <c r="OVR83" s="127"/>
      <c r="OVS83" s="127"/>
      <c r="OVT83" s="127"/>
      <c r="OVU83" s="139"/>
      <c r="OVV83" s="127"/>
      <c r="OVW83" s="127"/>
      <c r="OVX83" s="127"/>
      <c r="OVY83" s="139"/>
      <c r="OVZ83" s="127"/>
      <c r="OWA83" s="127"/>
      <c r="OWB83" s="127"/>
      <c r="OWC83" s="139"/>
      <c r="OWD83" s="127"/>
      <c r="OWE83" s="127"/>
      <c r="OWF83" s="127"/>
      <c r="OWG83" s="139"/>
      <c r="OWH83" s="127"/>
      <c r="OWI83" s="127"/>
      <c r="OWJ83" s="127"/>
      <c r="OWK83" s="139"/>
      <c r="OWL83" s="127"/>
      <c r="OWM83" s="127"/>
      <c r="OWN83" s="127"/>
      <c r="OWO83" s="139"/>
      <c r="OWP83" s="127"/>
      <c r="OWQ83" s="127"/>
      <c r="OWR83" s="127"/>
      <c r="OWS83" s="139"/>
      <c r="OWT83" s="127"/>
      <c r="OWU83" s="127"/>
      <c r="OWV83" s="127"/>
      <c r="OWW83" s="139"/>
      <c r="OWX83" s="127"/>
      <c r="OWY83" s="127"/>
      <c r="OWZ83" s="127"/>
      <c r="OXA83" s="139"/>
      <c r="OXB83" s="127"/>
      <c r="OXC83" s="127"/>
      <c r="OXD83" s="127"/>
      <c r="OXE83" s="139"/>
      <c r="OXF83" s="127"/>
      <c r="OXG83" s="127"/>
      <c r="OXH83" s="127"/>
      <c r="OXI83" s="139"/>
      <c r="OXJ83" s="127"/>
      <c r="OXK83" s="127"/>
      <c r="OXL83" s="127"/>
      <c r="OXM83" s="139"/>
      <c r="OXN83" s="127"/>
      <c r="OXO83" s="127"/>
      <c r="OXP83" s="127"/>
      <c r="OXQ83" s="139"/>
      <c r="OXR83" s="127"/>
      <c r="OXS83" s="127"/>
      <c r="OXT83" s="127"/>
      <c r="OXU83" s="139"/>
      <c r="OXV83" s="127"/>
      <c r="OXW83" s="127"/>
      <c r="OXX83" s="127"/>
      <c r="OXY83" s="139"/>
      <c r="OXZ83" s="127"/>
      <c r="OYA83" s="127"/>
      <c r="OYB83" s="127"/>
      <c r="OYC83" s="139"/>
      <c r="OYD83" s="127"/>
      <c r="OYE83" s="127"/>
      <c r="OYF83" s="127"/>
      <c r="OYG83" s="139"/>
      <c r="OYH83" s="127"/>
      <c r="OYI83" s="127"/>
      <c r="OYJ83" s="127"/>
      <c r="OYK83" s="139"/>
      <c r="OYL83" s="127"/>
      <c r="OYM83" s="127"/>
      <c r="OYN83" s="127"/>
      <c r="OYO83" s="139"/>
      <c r="OYP83" s="127"/>
      <c r="OYQ83" s="127"/>
      <c r="OYR83" s="127"/>
      <c r="OYS83" s="139"/>
      <c r="OYT83" s="127"/>
      <c r="OYU83" s="127"/>
      <c r="OYV83" s="127"/>
      <c r="OYW83" s="139"/>
      <c r="OYX83" s="127"/>
      <c r="OYY83" s="127"/>
      <c r="OYZ83" s="127"/>
      <c r="OZA83" s="139"/>
      <c r="OZB83" s="127"/>
      <c r="OZC83" s="127"/>
      <c r="OZD83" s="127"/>
      <c r="OZE83" s="139"/>
      <c r="OZF83" s="127"/>
      <c r="OZG83" s="127"/>
      <c r="OZH83" s="127"/>
      <c r="OZI83" s="139"/>
      <c r="OZJ83" s="127"/>
      <c r="OZK83" s="127"/>
      <c r="OZL83" s="127"/>
      <c r="OZM83" s="139"/>
      <c r="OZN83" s="127"/>
      <c r="OZO83" s="127"/>
      <c r="OZP83" s="127"/>
      <c r="OZQ83" s="139"/>
      <c r="OZR83" s="127"/>
      <c r="OZS83" s="127"/>
      <c r="OZT83" s="127"/>
      <c r="OZU83" s="139"/>
      <c r="OZV83" s="127"/>
      <c r="OZW83" s="127"/>
      <c r="OZX83" s="127"/>
      <c r="OZY83" s="139"/>
      <c r="OZZ83" s="127"/>
      <c r="PAA83" s="127"/>
      <c r="PAB83" s="127"/>
      <c r="PAC83" s="139"/>
      <c r="PAD83" s="127"/>
      <c r="PAE83" s="127"/>
      <c r="PAF83" s="127"/>
      <c r="PAG83" s="139"/>
      <c r="PAH83" s="127"/>
      <c r="PAI83" s="127"/>
      <c r="PAJ83" s="127"/>
      <c r="PAK83" s="139"/>
      <c r="PAL83" s="127"/>
      <c r="PAM83" s="127"/>
      <c r="PAN83" s="127"/>
      <c r="PAO83" s="139"/>
      <c r="PAP83" s="127"/>
      <c r="PAQ83" s="127"/>
      <c r="PAR83" s="127"/>
      <c r="PAS83" s="139"/>
      <c r="PAT83" s="127"/>
      <c r="PAU83" s="127"/>
      <c r="PAV83" s="127"/>
      <c r="PAW83" s="139"/>
      <c r="PAX83" s="127"/>
      <c r="PAY83" s="127"/>
      <c r="PAZ83" s="127"/>
      <c r="PBA83" s="139"/>
      <c r="PBB83" s="127"/>
      <c r="PBC83" s="127"/>
      <c r="PBD83" s="127"/>
      <c r="PBE83" s="139"/>
      <c r="PBF83" s="127"/>
      <c r="PBG83" s="127"/>
      <c r="PBH83" s="127"/>
      <c r="PBI83" s="139"/>
      <c r="PBJ83" s="127"/>
      <c r="PBK83" s="127"/>
      <c r="PBL83" s="127"/>
      <c r="PBM83" s="139"/>
      <c r="PBN83" s="127"/>
      <c r="PBO83" s="127"/>
      <c r="PBP83" s="127"/>
      <c r="PBQ83" s="139"/>
      <c r="PBR83" s="127"/>
      <c r="PBS83" s="127"/>
      <c r="PBT83" s="127"/>
      <c r="PBU83" s="139"/>
      <c r="PBV83" s="127"/>
      <c r="PBW83" s="127"/>
      <c r="PBX83" s="127"/>
      <c r="PBY83" s="139"/>
      <c r="PBZ83" s="127"/>
      <c r="PCA83" s="127"/>
      <c r="PCB83" s="127"/>
      <c r="PCC83" s="139"/>
      <c r="PCD83" s="127"/>
      <c r="PCE83" s="127"/>
      <c r="PCF83" s="127"/>
      <c r="PCG83" s="139"/>
      <c r="PCH83" s="127"/>
      <c r="PCI83" s="127"/>
      <c r="PCJ83" s="127"/>
      <c r="PCK83" s="139"/>
      <c r="PCL83" s="127"/>
      <c r="PCM83" s="127"/>
      <c r="PCN83" s="127"/>
      <c r="PCO83" s="139"/>
      <c r="PCP83" s="127"/>
      <c r="PCQ83" s="127"/>
      <c r="PCR83" s="127"/>
      <c r="PCS83" s="139"/>
      <c r="PCT83" s="127"/>
      <c r="PCU83" s="127"/>
      <c r="PCV83" s="127"/>
      <c r="PCW83" s="139"/>
      <c r="PCX83" s="127"/>
      <c r="PCY83" s="127"/>
      <c r="PCZ83" s="127"/>
      <c r="PDA83" s="139"/>
      <c r="PDB83" s="127"/>
      <c r="PDC83" s="127"/>
      <c r="PDD83" s="127"/>
      <c r="PDE83" s="139"/>
      <c r="PDF83" s="127"/>
      <c r="PDG83" s="127"/>
      <c r="PDH83" s="127"/>
      <c r="PDI83" s="139"/>
      <c r="PDJ83" s="127"/>
      <c r="PDK83" s="127"/>
      <c r="PDL83" s="127"/>
      <c r="PDM83" s="139"/>
      <c r="PDN83" s="127"/>
      <c r="PDO83" s="127"/>
      <c r="PDP83" s="127"/>
      <c r="PDQ83" s="139"/>
      <c r="PDR83" s="127"/>
      <c r="PDS83" s="127"/>
      <c r="PDT83" s="127"/>
      <c r="PDU83" s="139"/>
      <c r="PDV83" s="127"/>
      <c r="PDW83" s="127"/>
      <c r="PDX83" s="127"/>
      <c r="PDY83" s="139"/>
      <c r="PDZ83" s="127"/>
      <c r="PEA83" s="127"/>
      <c r="PEB83" s="127"/>
      <c r="PEC83" s="139"/>
      <c r="PED83" s="127"/>
      <c r="PEE83" s="127"/>
      <c r="PEF83" s="127"/>
      <c r="PEG83" s="139"/>
      <c r="PEH83" s="127"/>
      <c r="PEI83" s="127"/>
      <c r="PEJ83" s="127"/>
      <c r="PEK83" s="139"/>
      <c r="PEL83" s="127"/>
      <c r="PEM83" s="127"/>
      <c r="PEN83" s="127"/>
      <c r="PEO83" s="139"/>
      <c r="PEP83" s="127"/>
      <c r="PEQ83" s="127"/>
      <c r="PER83" s="127"/>
      <c r="PES83" s="139"/>
      <c r="PET83" s="127"/>
      <c r="PEU83" s="127"/>
      <c r="PEV83" s="127"/>
      <c r="PEW83" s="139"/>
      <c r="PEX83" s="127"/>
      <c r="PEY83" s="127"/>
      <c r="PEZ83" s="127"/>
      <c r="PFA83" s="139"/>
      <c r="PFB83" s="127"/>
      <c r="PFC83" s="127"/>
      <c r="PFD83" s="127"/>
      <c r="PFE83" s="139"/>
      <c r="PFF83" s="127"/>
      <c r="PFG83" s="127"/>
      <c r="PFH83" s="127"/>
      <c r="PFI83" s="139"/>
      <c r="PFJ83" s="127"/>
      <c r="PFK83" s="127"/>
      <c r="PFL83" s="127"/>
      <c r="PFM83" s="139"/>
      <c r="PFN83" s="127"/>
      <c r="PFO83" s="127"/>
      <c r="PFP83" s="127"/>
      <c r="PFQ83" s="139"/>
      <c r="PFR83" s="127"/>
      <c r="PFS83" s="127"/>
      <c r="PFT83" s="127"/>
      <c r="PFU83" s="139"/>
      <c r="PFV83" s="127"/>
      <c r="PFW83" s="127"/>
      <c r="PFX83" s="127"/>
      <c r="PFY83" s="139"/>
      <c r="PFZ83" s="127"/>
      <c r="PGA83" s="127"/>
      <c r="PGB83" s="127"/>
      <c r="PGC83" s="139"/>
      <c r="PGD83" s="127"/>
      <c r="PGE83" s="127"/>
      <c r="PGF83" s="127"/>
      <c r="PGG83" s="139"/>
      <c r="PGH83" s="127"/>
      <c r="PGI83" s="127"/>
      <c r="PGJ83" s="127"/>
      <c r="PGK83" s="139"/>
      <c r="PGL83" s="127"/>
      <c r="PGM83" s="127"/>
      <c r="PGN83" s="127"/>
      <c r="PGO83" s="139"/>
      <c r="PGP83" s="127"/>
      <c r="PGQ83" s="127"/>
      <c r="PGR83" s="127"/>
      <c r="PGS83" s="139"/>
      <c r="PGT83" s="127"/>
      <c r="PGU83" s="127"/>
      <c r="PGV83" s="127"/>
      <c r="PGW83" s="139"/>
      <c r="PGX83" s="127"/>
      <c r="PGY83" s="127"/>
      <c r="PGZ83" s="127"/>
      <c r="PHA83" s="139"/>
      <c r="PHB83" s="127"/>
      <c r="PHC83" s="127"/>
      <c r="PHD83" s="127"/>
      <c r="PHE83" s="139"/>
      <c r="PHF83" s="127"/>
      <c r="PHG83" s="127"/>
      <c r="PHH83" s="127"/>
      <c r="PHI83" s="139"/>
      <c r="PHJ83" s="127"/>
      <c r="PHK83" s="127"/>
      <c r="PHL83" s="127"/>
      <c r="PHM83" s="139"/>
      <c r="PHN83" s="127"/>
      <c r="PHO83" s="127"/>
      <c r="PHP83" s="127"/>
      <c r="PHQ83" s="139"/>
      <c r="PHR83" s="127"/>
      <c r="PHS83" s="127"/>
      <c r="PHT83" s="127"/>
      <c r="PHU83" s="139"/>
      <c r="PHV83" s="127"/>
      <c r="PHW83" s="127"/>
      <c r="PHX83" s="127"/>
      <c r="PHY83" s="139"/>
      <c r="PHZ83" s="127"/>
      <c r="PIA83" s="127"/>
      <c r="PIB83" s="127"/>
      <c r="PIC83" s="139"/>
      <c r="PID83" s="127"/>
      <c r="PIE83" s="127"/>
      <c r="PIF83" s="127"/>
      <c r="PIG83" s="139"/>
      <c r="PIH83" s="127"/>
      <c r="PII83" s="127"/>
      <c r="PIJ83" s="127"/>
      <c r="PIK83" s="139"/>
      <c r="PIL83" s="127"/>
      <c r="PIM83" s="127"/>
      <c r="PIN83" s="127"/>
      <c r="PIO83" s="139"/>
      <c r="PIP83" s="127"/>
      <c r="PIQ83" s="127"/>
      <c r="PIR83" s="127"/>
      <c r="PIS83" s="139"/>
      <c r="PIT83" s="127"/>
      <c r="PIU83" s="127"/>
      <c r="PIV83" s="127"/>
      <c r="PIW83" s="139"/>
      <c r="PIX83" s="127"/>
      <c r="PIY83" s="127"/>
      <c r="PIZ83" s="127"/>
      <c r="PJA83" s="139"/>
      <c r="PJB83" s="127"/>
      <c r="PJC83" s="127"/>
      <c r="PJD83" s="127"/>
      <c r="PJE83" s="139"/>
      <c r="PJF83" s="127"/>
      <c r="PJG83" s="127"/>
      <c r="PJH83" s="127"/>
      <c r="PJI83" s="139"/>
      <c r="PJJ83" s="127"/>
      <c r="PJK83" s="127"/>
      <c r="PJL83" s="127"/>
      <c r="PJM83" s="139"/>
      <c r="PJN83" s="127"/>
      <c r="PJO83" s="127"/>
      <c r="PJP83" s="127"/>
      <c r="PJQ83" s="139"/>
      <c r="PJR83" s="127"/>
      <c r="PJS83" s="127"/>
      <c r="PJT83" s="127"/>
      <c r="PJU83" s="139"/>
      <c r="PJV83" s="127"/>
      <c r="PJW83" s="127"/>
      <c r="PJX83" s="127"/>
      <c r="PJY83" s="139"/>
      <c r="PJZ83" s="127"/>
      <c r="PKA83" s="127"/>
      <c r="PKB83" s="127"/>
      <c r="PKC83" s="139"/>
      <c r="PKD83" s="127"/>
      <c r="PKE83" s="127"/>
      <c r="PKF83" s="127"/>
      <c r="PKG83" s="139"/>
      <c r="PKH83" s="127"/>
      <c r="PKI83" s="127"/>
      <c r="PKJ83" s="127"/>
      <c r="PKK83" s="139"/>
      <c r="PKL83" s="127"/>
      <c r="PKM83" s="127"/>
      <c r="PKN83" s="127"/>
      <c r="PKO83" s="139"/>
      <c r="PKP83" s="127"/>
      <c r="PKQ83" s="127"/>
      <c r="PKR83" s="127"/>
      <c r="PKS83" s="139"/>
      <c r="PKT83" s="127"/>
      <c r="PKU83" s="127"/>
      <c r="PKV83" s="127"/>
      <c r="PKW83" s="139"/>
      <c r="PKX83" s="127"/>
      <c r="PKY83" s="127"/>
      <c r="PKZ83" s="127"/>
      <c r="PLA83" s="139"/>
      <c r="PLB83" s="127"/>
      <c r="PLC83" s="127"/>
      <c r="PLD83" s="127"/>
      <c r="PLE83" s="139"/>
      <c r="PLF83" s="127"/>
      <c r="PLG83" s="127"/>
      <c r="PLH83" s="127"/>
      <c r="PLI83" s="139"/>
      <c r="PLJ83" s="127"/>
      <c r="PLK83" s="127"/>
      <c r="PLL83" s="127"/>
      <c r="PLM83" s="139"/>
      <c r="PLN83" s="127"/>
      <c r="PLO83" s="127"/>
      <c r="PLP83" s="127"/>
      <c r="PLQ83" s="139"/>
      <c r="PLR83" s="127"/>
      <c r="PLS83" s="127"/>
      <c r="PLT83" s="127"/>
      <c r="PLU83" s="139"/>
      <c r="PLV83" s="127"/>
      <c r="PLW83" s="127"/>
      <c r="PLX83" s="127"/>
      <c r="PLY83" s="139"/>
      <c r="PLZ83" s="127"/>
      <c r="PMA83" s="127"/>
      <c r="PMB83" s="127"/>
      <c r="PMC83" s="139"/>
      <c r="PMD83" s="127"/>
      <c r="PME83" s="127"/>
      <c r="PMF83" s="127"/>
      <c r="PMG83" s="139"/>
      <c r="PMH83" s="127"/>
      <c r="PMI83" s="127"/>
      <c r="PMJ83" s="127"/>
      <c r="PMK83" s="139"/>
      <c r="PML83" s="127"/>
      <c r="PMM83" s="127"/>
      <c r="PMN83" s="127"/>
      <c r="PMO83" s="139"/>
      <c r="PMP83" s="127"/>
      <c r="PMQ83" s="127"/>
      <c r="PMR83" s="127"/>
      <c r="PMS83" s="139"/>
      <c r="PMT83" s="127"/>
      <c r="PMU83" s="127"/>
      <c r="PMV83" s="127"/>
      <c r="PMW83" s="139"/>
      <c r="PMX83" s="127"/>
      <c r="PMY83" s="127"/>
      <c r="PMZ83" s="127"/>
      <c r="PNA83" s="139"/>
      <c r="PNB83" s="127"/>
      <c r="PNC83" s="127"/>
      <c r="PND83" s="127"/>
      <c r="PNE83" s="139"/>
      <c r="PNF83" s="127"/>
      <c r="PNG83" s="127"/>
      <c r="PNH83" s="127"/>
      <c r="PNI83" s="139"/>
      <c r="PNJ83" s="127"/>
      <c r="PNK83" s="127"/>
      <c r="PNL83" s="127"/>
      <c r="PNM83" s="139"/>
      <c r="PNN83" s="127"/>
      <c r="PNO83" s="127"/>
      <c r="PNP83" s="127"/>
      <c r="PNQ83" s="139"/>
      <c r="PNR83" s="127"/>
      <c r="PNS83" s="127"/>
      <c r="PNT83" s="127"/>
      <c r="PNU83" s="139"/>
      <c r="PNV83" s="127"/>
      <c r="PNW83" s="127"/>
      <c r="PNX83" s="127"/>
      <c r="PNY83" s="139"/>
      <c r="PNZ83" s="127"/>
      <c r="POA83" s="127"/>
      <c r="POB83" s="127"/>
      <c r="POC83" s="139"/>
      <c r="POD83" s="127"/>
      <c r="POE83" s="127"/>
      <c r="POF83" s="127"/>
      <c r="POG83" s="139"/>
      <c r="POH83" s="127"/>
      <c r="POI83" s="127"/>
      <c r="POJ83" s="127"/>
      <c r="POK83" s="139"/>
      <c r="POL83" s="127"/>
      <c r="POM83" s="127"/>
      <c r="PON83" s="127"/>
      <c r="POO83" s="139"/>
      <c r="POP83" s="127"/>
      <c r="POQ83" s="127"/>
      <c r="POR83" s="127"/>
      <c r="POS83" s="139"/>
      <c r="POT83" s="127"/>
      <c r="POU83" s="127"/>
      <c r="POV83" s="127"/>
      <c r="POW83" s="139"/>
      <c r="POX83" s="127"/>
      <c r="POY83" s="127"/>
      <c r="POZ83" s="127"/>
      <c r="PPA83" s="139"/>
      <c r="PPB83" s="127"/>
      <c r="PPC83" s="127"/>
      <c r="PPD83" s="127"/>
      <c r="PPE83" s="139"/>
      <c r="PPF83" s="127"/>
      <c r="PPG83" s="127"/>
      <c r="PPH83" s="127"/>
      <c r="PPI83" s="139"/>
      <c r="PPJ83" s="127"/>
      <c r="PPK83" s="127"/>
      <c r="PPL83" s="127"/>
      <c r="PPM83" s="139"/>
      <c r="PPN83" s="127"/>
      <c r="PPO83" s="127"/>
      <c r="PPP83" s="127"/>
      <c r="PPQ83" s="139"/>
      <c r="PPR83" s="127"/>
      <c r="PPS83" s="127"/>
      <c r="PPT83" s="127"/>
      <c r="PPU83" s="139"/>
      <c r="PPV83" s="127"/>
      <c r="PPW83" s="127"/>
      <c r="PPX83" s="127"/>
      <c r="PPY83" s="139"/>
      <c r="PPZ83" s="127"/>
      <c r="PQA83" s="127"/>
      <c r="PQB83" s="127"/>
      <c r="PQC83" s="139"/>
      <c r="PQD83" s="127"/>
      <c r="PQE83" s="127"/>
      <c r="PQF83" s="127"/>
      <c r="PQG83" s="139"/>
      <c r="PQH83" s="127"/>
      <c r="PQI83" s="127"/>
      <c r="PQJ83" s="127"/>
      <c r="PQK83" s="139"/>
      <c r="PQL83" s="127"/>
      <c r="PQM83" s="127"/>
      <c r="PQN83" s="127"/>
      <c r="PQO83" s="139"/>
      <c r="PQP83" s="127"/>
      <c r="PQQ83" s="127"/>
      <c r="PQR83" s="127"/>
      <c r="PQS83" s="139"/>
      <c r="PQT83" s="127"/>
      <c r="PQU83" s="127"/>
      <c r="PQV83" s="127"/>
      <c r="PQW83" s="139"/>
      <c r="PQX83" s="127"/>
      <c r="PQY83" s="127"/>
      <c r="PQZ83" s="127"/>
      <c r="PRA83" s="139"/>
      <c r="PRB83" s="127"/>
      <c r="PRC83" s="127"/>
      <c r="PRD83" s="127"/>
      <c r="PRE83" s="139"/>
      <c r="PRF83" s="127"/>
      <c r="PRG83" s="127"/>
      <c r="PRH83" s="127"/>
      <c r="PRI83" s="139"/>
      <c r="PRJ83" s="127"/>
      <c r="PRK83" s="127"/>
      <c r="PRL83" s="127"/>
      <c r="PRM83" s="139"/>
      <c r="PRN83" s="127"/>
      <c r="PRO83" s="127"/>
      <c r="PRP83" s="127"/>
      <c r="PRQ83" s="139"/>
      <c r="PRR83" s="127"/>
      <c r="PRS83" s="127"/>
      <c r="PRT83" s="127"/>
      <c r="PRU83" s="139"/>
      <c r="PRV83" s="127"/>
      <c r="PRW83" s="127"/>
      <c r="PRX83" s="127"/>
      <c r="PRY83" s="139"/>
      <c r="PRZ83" s="127"/>
      <c r="PSA83" s="127"/>
      <c r="PSB83" s="127"/>
      <c r="PSC83" s="139"/>
      <c r="PSD83" s="127"/>
      <c r="PSE83" s="127"/>
      <c r="PSF83" s="127"/>
      <c r="PSG83" s="139"/>
      <c r="PSH83" s="127"/>
      <c r="PSI83" s="127"/>
      <c r="PSJ83" s="127"/>
      <c r="PSK83" s="139"/>
      <c r="PSL83" s="127"/>
      <c r="PSM83" s="127"/>
      <c r="PSN83" s="127"/>
      <c r="PSO83" s="139"/>
      <c r="PSP83" s="127"/>
      <c r="PSQ83" s="127"/>
      <c r="PSR83" s="127"/>
      <c r="PSS83" s="139"/>
      <c r="PST83" s="127"/>
      <c r="PSU83" s="127"/>
      <c r="PSV83" s="127"/>
      <c r="PSW83" s="139"/>
      <c r="PSX83" s="127"/>
      <c r="PSY83" s="127"/>
      <c r="PSZ83" s="127"/>
      <c r="PTA83" s="139"/>
      <c r="PTB83" s="127"/>
      <c r="PTC83" s="127"/>
      <c r="PTD83" s="127"/>
      <c r="PTE83" s="139"/>
      <c r="PTF83" s="127"/>
      <c r="PTG83" s="127"/>
      <c r="PTH83" s="127"/>
      <c r="PTI83" s="139"/>
      <c r="PTJ83" s="127"/>
      <c r="PTK83" s="127"/>
      <c r="PTL83" s="127"/>
      <c r="PTM83" s="139"/>
      <c r="PTN83" s="127"/>
      <c r="PTO83" s="127"/>
      <c r="PTP83" s="127"/>
      <c r="PTQ83" s="139"/>
      <c r="PTR83" s="127"/>
      <c r="PTS83" s="127"/>
      <c r="PTT83" s="127"/>
      <c r="PTU83" s="139"/>
      <c r="PTV83" s="127"/>
      <c r="PTW83" s="127"/>
      <c r="PTX83" s="127"/>
      <c r="PTY83" s="139"/>
      <c r="PTZ83" s="127"/>
      <c r="PUA83" s="127"/>
      <c r="PUB83" s="127"/>
      <c r="PUC83" s="139"/>
      <c r="PUD83" s="127"/>
      <c r="PUE83" s="127"/>
      <c r="PUF83" s="127"/>
      <c r="PUG83" s="139"/>
      <c r="PUH83" s="127"/>
      <c r="PUI83" s="127"/>
      <c r="PUJ83" s="127"/>
      <c r="PUK83" s="139"/>
      <c r="PUL83" s="127"/>
      <c r="PUM83" s="127"/>
      <c r="PUN83" s="127"/>
      <c r="PUO83" s="139"/>
      <c r="PUP83" s="127"/>
      <c r="PUQ83" s="127"/>
      <c r="PUR83" s="127"/>
      <c r="PUS83" s="139"/>
      <c r="PUT83" s="127"/>
      <c r="PUU83" s="127"/>
      <c r="PUV83" s="127"/>
      <c r="PUW83" s="139"/>
      <c r="PUX83" s="127"/>
      <c r="PUY83" s="127"/>
      <c r="PUZ83" s="127"/>
      <c r="PVA83" s="139"/>
      <c r="PVB83" s="127"/>
      <c r="PVC83" s="127"/>
      <c r="PVD83" s="127"/>
      <c r="PVE83" s="139"/>
      <c r="PVF83" s="127"/>
      <c r="PVG83" s="127"/>
      <c r="PVH83" s="127"/>
      <c r="PVI83" s="139"/>
      <c r="PVJ83" s="127"/>
      <c r="PVK83" s="127"/>
      <c r="PVL83" s="127"/>
      <c r="PVM83" s="139"/>
      <c r="PVN83" s="127"/>
      <c r="PVO83" s="127"/>
      <c r="PVP83" s="127"/>
      <c r="PVQ83" s="139"/>
      <c r="PVR83" s="127"/>
      <c r="PVS83" s="127"/>
      <c r="PVT83" s="127"/>
      <c r="PVU83" s="139"/>
      <c r="PVV83" s="127"/>
      <c r="PVW83" s="127"/>
      <c r="PVX83" s="127"/>
      <c r="PVY83" s="139"/>
      <c r="PVZ83" s="127"/>
      <c r="PWA83" s="127"/>
      <c r="PWB83" s="127"/>
      <c r="PWC83" s="139"/>
      <c r="PWD83" s="127"/>
      <c r="PWE83" s="127"/>
      <c r="PWF83" s="127"/>
      <c r="PWG83" s="139"/>
      <c r="PWH83" s="127"/>
      <c r="PWI83" s="127"/>
      <c r="PWJ83" s="127"/>
      <c r="PWK83" s="139"/>
      <c r="PWL83" s="127"/>
      <c r="PWM83" s="127"/>
      <c r="PWN83" s="127"/>
      <c r="PWO83" s="139"/>
      <c r="PWP83" s="127"/>
      <c r="PWQ83" s="127"/>
      <c r="PWR83" s="127"/>
      <c r="PWS83" s="139"/>
      <c r="PWT83" s="127"/>
      <c r="PWU83" s="127"/>
      <c r="PWV83" s="127"/>
      <c r="PWW83" s="139"/>
      <c r="PWX83" s="127"/>
      <c r="PWY83" s="127"/>
      <c r="PWZ83" s="127"/>
      <c r="PXA83" s="139"/>
      <c r="PXB83" s="127"/>
      <c r="PXC83" s="127"/>
      <c r="PXD83" s="127"/>
      <c r="PXE83" s="139"/>
      <c r="PXF83" s="127"/>
      <c r="PXG83" s="127"/>
      <c r="PXH83" s="127"/>
      <c r="PXI83" s="139"/>
      <c r="PXJ83" s="127"/>
      <c r="PXK83" s="127"/>
      <c r="PXL83" s="127"/>
      <c r="PXM83" s="139"/>
      <c r="PXN83" s="127"/>
      <c r="PXO83" s="127"/>
      <c r="PXP83" s="127"/>
      <c r="PXQ83" s="139"/>
      <c r="PXR83" s="127"/>
      <c r="PXS83" s="127"/>
      <c r="PXT83" s="127"/>
      <c r="PXU83" s="139"/>
      <c r="PXV83" s="127"/>
      <c r="PXW83" s="127"/>
      <c r="PXX83" s="127"/>
      <c r="PXY83" s="139"/>
      <c r="PXZ83" s="127"/>
      <c r="PYA83" s="127"/>
      <c r="PYB83" s="127"/>
      <c r="PYC83" s="139"/>
      <c r="PYD83" s="127"/>
      <c r="PYE83" s="127"/>
      <c r="PYF83" s="127"/>
      <c r="PYG83" s="139"/>
      <c r="PYH83" s="127"/>
      <c r="PYI83" s="127"/>
      <c r="PYJ83" s="127"/>
      <c r="PYK83" s="139"/>
      <c r="PYL83" s="127"/>
      <c r="PYM83" s="127"/>
      <c r="PYN83" s="127"/>
      <c r="PYO83" s="139"/>
      <c r="PYP83" s="127"/>
      <c r="PYQ83" s="127"/>
      <c r="PYR83" s="127"/>
      <c r="PYS83" s="139"/>
      <c r="PYT83" s="127"/>
      <c r="PYU83" s="127"/>
      <c r="PYV83" s="127"/>
      <c r="PYW83" s="139"/>
      <c r="PYX83" s="127"/>
      <c r="PYY83" s="127"/>
      <c r="PYZ83" s="127"/>
      <c r="PZA83" s="139"/>
      <c r="PZB83" s="127"/>
      <c r="PZC83" s="127"/>
      <c r="PZD83" s="127"/>
      <c r="PZE83" s="139"/>
      <c r="PZF83" s="127"/>
      <c r="PZG83" s="127"/>
      <c r="PZH83" s="127"/>
      <c r="PZI83" s="139"/>
      <c r="PZJ83" s="127"/>
      <c r="PZK83" s="127"/>
      <c r="PZL83" s="127"/>
      <c r="PZM83" s="139"/>
      <c r="PZN83" s="127"/>
      <c r="PZO83" s="127"/>
      <c r="PZP83" s="127"/>
      <c r="PZQ83" s="139"/>
      <c r="PZR83" s="127"/>
      <c r="PZS83" s="127"/>
      <c r="PZT83" s="127"/>
      <c r="PZU83" s="139"/>
      <c r="PZV83" s="127"/>
      <c r="PZW83" s="127"/>
      <c r="PZX83" s="127"/>
      <c r="PZY83" s="139"/>
      <c r="PZZ83" s="127"/>
      <c r="QAA83" s="127"/>
      <c r="QAB83" s="127"/>
      <c r="QAC83" s="139"/>
      <c r="QAD83" s="127"/>
      <c r="QAE83" s="127"/>
      <c r="QAF83" s="127"/>
      <c r="QAG83" s="139"/>
      <c r="QAH83" s="127"/>
      <c r="QAI83" s="127"/>
      <c r="QAJ83" s="127"/>
      <c r="QAK83" s="139"/>
      <c r="QAL83" s="127"/>
      <c r="QAM83" s="127"/>
      <c r="QAN83" s="127"/>
      <c r="QAO83" s="139"/>
      <c r="QAP83" s="127"/>
      <c r="QAQ83" s="127"/>
      <c r="QAR83" s="127"/>
      <c r="QAS83" s="139"/>
      <c r="QAT83" s="127"/>
      <c r="QAU83" s="127"/>
      <c r="QAV83" s="127"/>
      <c r="QAW83" s="139"/>
      <c r="QAX83" s="127"/>
      <c r="QAY83" s="127"/>
      <c r="QAZ83" s="127"/>
      <c r="QBA83" s="139"/>
      <c r="QBB83" s="127"/>
      <c r="QBC83" s="127"/>
      <c r="QBD83" s="127"/>
      <c r="QBE83" s="139"/>
      <c r="QBF83" s="127"/>
      <c r="QBG83" s="127"/>
      <c r="QBH83" s="127"/>
      <c r="QBI83" s="139"/>
      <c r="QBJ83" s="127"/>
      <c r="QBK83" s="127"/>
      <c r="QBL83" s="127"/>
      <c r="QBM83" s="139"/>
      <c r="QBN83" s="127"/>
      <c r="QBO83" s="127"/>
      <c r="QBP83" s="127"/>
      <c r="QBQ83" s="139"/>
      <c r="QBR83" s="127"/>
      <c r="QBS83" s="127"/>
      <c r="QBT83" s="127"/>
      <c r="QBU83" s="139"/>
      <c r="QBV83" s="127"/>
      <c r="QBW83" s="127"/>
      <c r="QBX83" s="127"/>
      <c r="QBY83" s="139"/>
      <c r="QBZ83" s="127"/>
      <c r="QCA83" s="127"/>
      <c r="QCB83" s="127"/>
      <c r="QCC83" s="139"/>
      <c r="QCD83" s="127"/>
      <c r="QCE83" s="127"/>
      <c r="QCF83" s="127"/>
      <c r="QCG83" s="139"/>
      <c r="QCH83" s="127"/>
      <c r="QCI83" s="127"/>
      <c r="QCJ83" s="127"/>
      <c r="QCK83" s="139"/>
      <c r="QCL83" s="127"/>
      <c r="QCM83" s="127"/>
      <c r="QCN83" s="127"/>
      <c r="QCO83" s="139"/>
      <c r="QCP83" s="127"/>
      <c r="QCQ83" s="127"/>
      <c r="QCR83" s="127"/>
      <c r="QCS83" s="139"/>
      <c r="QCT83" s="127"/>
      <c r="QCU83" s="127"/>
      <c r="QCV83" s="127"/>
      <c r="QCW83" s="139"/>
      <c r="QCX83" s="127"/>
      <c r="QCY83" s="127"/>
      <c r="QCZ83" s="127"/>
      <c r="QDA83" s="139"/>
      <c r="QDB83" s="127"/>
      <c r="QDC83" s="127"/>
      <c r="QDD83" s="127"/>
      <c r="QDE83" s="139"/>
      <c r="QDF83" s="127"/>
      <c r="QDG83" s="127"/>
      <c r="QDH83" s="127"/>
      <c r="QDI83" s="139"/>
      <c r="QDJ83" s="127"/>
      <c r="QDK83" s="127"/>
      <c r="QDL83" s="127"/>
      <c r="QDM83" s="139"/>
      <c r="QDN83" s="127"/>
      <c r="QDO83" s="127"/>
      <c r="QDP83" s="127"/>
      <c r="QDQ83" s="139"/>
      <c r="QDR83" s="127"/>
      <c r="QDS83" s="127"/>
      <c r="QDT83" s="127"/>
      <c r="QDU83" s="139"/>
      <c r="QDV83" s="127"/>
      <c r="QDW83" s="127"/>
      <c r="QDX83" s="127"/>
      <c r="QDY83" s="139"/>
      <c r="QDZ83" s="127"/>
      <c r="QEA83" s="127"/>
      <c r="QEB83" s="127"/>
      <c r="QEC83" s="139"/>
      <c r="QED83" s="127"/>
      <c r="QEE83" s="127"/>
      <c r="QEF83" s="127"/>
      <c r="QEG83" s="139"/>
      <c r="QEH83" s="127"/>
      <c r="QEI83" s="127"/>
      <c r="QEJ83" s="127"/>
      <c r="QEK83" s="139"/>
      <c r="QEL83" s="127"/>
      <c r="QEM83" s="127"/>
      <c r="QEN83" s="127"/>
      <c r="QEO83" s="139"/>
      <c r="QEP83" s="127"/>
      <c r="QEQ83" s="127"/>
      <c r="QER83" s="127"/>
      <c r="QES83" s="139"/>
      <c r="QET83" s="127"/>
      <c r="QEU83" s="127"/>
      <c r="QEV83" s="127"/>
      <c r="QEW83" s="139"/>
      <c r="QEX83" s="127"/>
      <c r="QEY83" s="127"/>
      <c r="QEZ83" s="127"/>
      <c r="QFA83" s="139"/>
      <c r="QFB83" s="127"/>
      <c r="QFC83" s="127"/>
      <c r="QFD83" s="127"/>
      <c r="QFE83" s="139"/>
      <c r="QFF83" s="127"/>
      <c r="QFG83" s="127"/>
      <c r="QFH83" s="127"/>
      <c r="QFI83" s="139"/>
      <c r="QFJ83" s="127"/>
      <c r="QFK83" s="127"/>
      <c r="QFL83" s="127"/>
      <c r="QFM83" s="139"/>
      <c r="QFN83" s="127"/>
      <c r="QFO83" s="127"/>
      <c r="QFP83" s="127"/>
      <c r="QFQ83" s="139"/>
      <c r="QFR83" s="127"/>
      <c r="QFS83" s="127"/>
      <c r="QFT83" s="127"/>
      <c r="QFU83" s="139"/>
      <c r="QFV83" s="127"/>
      <c r="QFW83" s="127"/>
      <c r="QFX83" s="127"/>
      <c r="QFY83" s="139"/>
      <c r="QFZ83" s="127"/>
      <c r="QGA83" s="127"/>
      <c r="QGB83" s="127"/>
      <c r="QGC83" s="139"/>
      <c r="QGD83" s="127"/>
      <c r="QGE83" s="127"/>
      <c r="QGF83" s="127"/>
      <c r="QGG83" s="139"/>
      <c r="QGH83" s="127"/>
      <c r="QGI83" s="127"/>
      <c r="QGJ83" s="127"/>
      <c r="QGK83" s="139"/>
      <c r="QGL83" s="127"/>
      <c r="QGM83" s="127"/>
      <c r="QGN83" s="127"/>
      <c r="QGO83" s="139"/>
      <c r="QGP83" s="127"/>
      <c r="QGQ83" s="127"/>
      <c r="QGR83" s="127"/>
      <c r="QGS83" s="139"/>
      <c r="QGT83" s="127"/>
      <c r="QGU83" s="127"/>
      <c r="QGV83" s="127"/>
      <c r="QGW83" s="139"/>
      <c r="QGX83" s="127"/>
      <c r="QGY83" s="127"/>
      <c r="QGZ83" s="127"/>
      <c r="QHA83" s="139"/>
      <c r="QHB83" s="127"/>
      <c r="QHC83" s="127"/>
      <c r="QHD83" s="127"/>
      <c r="QHE83" s="139"/>
      <c r="QHF83" s="127"/>
      <c r="QHG83" s="127"/>
      <c r="QHH83" s="127"/>
      <c r="QHI83" s="139"/>
      <c r="QHJ83" s="127"/>
      <c r="QHK83" s="127"/>
      <c r="QHL83" s="127"/>
      <c r="QHM83" s="139"/>
      <c r="QHN83" s="127"/>
      <c r="QHO83" s="127"/>
      <c r="QHP83" s="127"/>
      <c r="QHQ83" s="139"/>
      <c r="QHR83" s="127"/>
      <c r="QHS83" s="127"/>
      <c r="QHT83" s="127"/>
      <c r="QHU83" s="139"/>
      <c r="QHV83" s="127"/>
      <c r="QHW83" s="127"/>
      <c r="QHX83" s="127"/>
      <c r="QHY83" s="139"/>
      <c r="QHZ83" s="127"/>
      <c r="QIA83" s="127"/>
      <c r="QIB83" s="127"/>
      <c r="QIC83" s="139"/>
      <c r="QID83" s="127"/>
      <c r="QIE83" s="127"/>
      <c r="QIF83" s="127"/>
      <c r="QIG83" s="139"/>
      <c r="QIH83" s="127"/>
      <c r="QII83" s="127"/>
      <c r="QIJ83" s="127"/>
      <c r="QIK83" s="139"/>
      <c r="QIL83" s="127"/>
      <c r="QIM83" s="127"/>
      <c r="QIN83" s="127"/>
      <c r="QIO83" s="139"/>
      <c r="QIP83" s="127"/>
      <c r="QIQ83" s="127"/>
      <c r="QIR83" s="127"/>
      <c r="QIS83" s="139"/>
      <c r="QIT83" s="127"/>
      <c r="QIU83" s="127"/>
      <c r="QIV83" s="127"/>
      <c r="QIW83" s="139"/>
      <c r="QIX83" s="127"/>
      <c r="QIY83" s="127"/>
      <c r="QIZ83" s="127"/>
      <c r="QJA83" s="139"/>
      <c r="QJB83" s="127"/>
      <c r="QJC83" s="127"/>
      <c r="QJD83" s="127"/>
      <c r="QJE83" s="139"/>
      <c r="QJF83" s="127"/>
      <c r="QJG83" s="127"/>
      <c r="QJH83" s="127"/>
      <c r="QJI83" s="139"/>
      <c r="QJJ83" s="127"/>
      <c r="QJK83" s="127"/>
      <c r="QJL83" s="127"/>
      <c r="QJM83" s="139"/>
      <c r="QJN83" s="127"/>
      <c r="QJO83" s="127"/>
      <c r="QJP83" s="127"/>
      <c r="QJQ83" s="139"/>
      <c r="QJR83" s="127"/>
      <c r="QJS83" s="127"/>
      <c r="QJT83" s="127"/>
      <c r="QJU83" s="139"/>
      <c r="QJV83" s="127"/>
      <c r="QJW83" s="127"/>
      <c r="QJX83" s="127"/>
      <c r="QJY83" s="139"/>
      <c r="QJZ83" s="127"/>
      <c r="QKA83" s="127"/>
      <c r="QKB83" s="127"/>
      <c r="QKC83" s="139"/>
      <c r="QKD83" s="127"/>
      <c r="QKE83" s="127"/>
      <c r="QKF83" s="127"/>
      <c r="QKG83" s="139"/>
      <c r="QKH83" s="127"/>
      <c r="QKI83" s="127"/>
      <c r="QKJ83" s="127"/>
      <c r="QKK83" s="139"/>
      <c r="QKL83" s="127"/>
      <c r="QKM83" s="127"/>
      <c r="QKN83" s="127"/>
      <c r="QKO83" s="139"/>
      <c r="QKP83" s="127"/>
      <c r="QKQ83" s="127"/>
      <c r="QKR83" s="127"/>
      <c r="QKS83" s="139"/>
      <c r="QKT83" s="127"/>
      <c r="QKU83" s="127"/>
      <c r="QKV83" s="127"/>
      <c r="QKW83" s="139"/>
      <c r="QKX83" s="127"/>
      <c r="QKY83" s="127"/>
      <c r="QKZ83" s="127"/>
      <c r="QLA83" s="139"/>
      <c r="QLB83" s="127"/>
      <c r="QLC83" s="127"/>
      <c r="QLD83" s="127"/>
      <c r="QLE83" s="139"/>
      <c r="QLF83" s="127"/>
      <c r="QLG83" s="127"/>
      <c r="QLH83" s="127"/>
      <c r="QLI83" s="139"/>
      <c r="QLJ83" s="127"/>
      <c r="QLK83" s="127"/>
      <c r="QLL83" s="127"/>
      <c r="QLM83" s="139"/>
      <c r="QLN83" s="127"/>
      <c r="QLO83" s="127"/>
      <c r="QLP83" s="127"/>
      <c r="QLQ83" s="139"/>
      <c r="QLR83" s="127"/>
      <c r="QLS83" s="127"/>
      <c r="QLT83" s="127"/>
      <c r="QLU83" s="139"/>
      <c r="QLV83" s="127"/>
      <c r="QLW83" s="127"/>
      <c r="QLX83" s="127"/>
      <c r="QLY83" s="139"/>
      <c r="QLZ83" s="127"/>
      <c r="QMA83" s="127"/>
      <c r="QMB83" s="127"/>
      <c r="QMC83" s="139"/>
      <c r="QMD83" s="127"/>
      <c r="QME83" s="127"/>
      <c r="QMF83" s="127"/>
      <c r="QMG83" s="139"/>
      <c r="QMH83" s="127"/>
      <c r="QMI83" s="127"/>
      <c r="QMJ83" s="127"/>
      <c r="QMK83" s="139"/>
      <c r="QML83" s="127"/>
      <c r="QMM83" s="127"/>
      <c r="QMN83" s="127"/>
      <c r="QMO83" s="139"/>
      <c r="QMP83" s="127"/>
      <c r="QMQ83" s="127"/>
      <c r="QMR83" s="127"/>
      <c r="QMS83" s="139"/>
      <c r="QMT83" s="127"/>
      <c r="QMU83" s="127"/>
      <c r="QMV83" s="127"/>
      <c r="QMW83" s="139"/>
      <c r="QMX83" s="127"/>
      <c r="QMY83" s="127"/>
      <c r="QMZ83" s="127"/>
      <c r="QNA83" s="139"/>
      <c r="QNB83" s="127"/>
      <c r="QNC83" s="127"/>
      <c r="QND83" s="127"/>
      <c r="QNE83" s="139"/>
      <c r="QNF83" s="127"/>
      <c r="QNG83" s="127"/>
      <c r="QNH83" s="127"/>
      <c r="QNI83" s="139"/>
      <c r="QNJ83" s="127"/>
      <c r="QNK83" s="127"/>
      <c r="QNL83" s="127"/>
      <c r="QNM83" s="139"/>
      <c r="QNN83" s="127"/>
      <c r="QNO83" s="127"/>
      <c r="QNP83" s="127"/>
      <c r="QNQ83" s="139"/>
      <c r="QNR83" s="127"/>
      <c r="QNS83" s="127"/>
      <c r="QNT83" s="127"/>
      <c r="QNU83" s="139"/>
      <c r="QNV83" s="127"/>
      <c r="QNW83" s="127"/>
      <c r="QNX83" s="127"/>
      <c r="QNY83" s="139"/>
      <c r="QNZ83" s="127"/>
      <c r="QOA83" s="127"/>
      <c r="QOB83" s="127"/>
      <c r="QOC83" s="139"/>
      <c r="QOD83" s="127"/>
      <c r="QOE83" s="127"/>
      <c r="QOF83" s="127"/>
      <c r="QOG83" s="139"/>
      <c r="QOH83" s="127"/>
      <c r="QOI83" s="127"/>
      <c r="QOJ83" s="127"/>
      <c r="QOK83" s="139"/>
      <c r="QOL83" s="127"/>
      <c r="QOM83" s="127"/>
      <c r="QON83" s="127"/>
      <c r="QOO83" s="139"/>
      <c r="QOP83" s="127"/>
      <c r="QOQ83" s="127"/>
      <c r="QOR83" s="127"/>
      <c r="QOS83" s="139"/>
      <c r="QOT83" s="127"/>
      <c r="QOU83" s="127"/>
      <c r="QOV83" s="127"/>
      <c r="QOW83" s="139"/>
      <c r="QOX83" s="127"/>
      <c r="QOY83" s="127"/>
      <c r="QOZ83" s="127"/>
      <c r="QPA83" s="139"/>
      <c r="QPB83" s="127"/>
      <c r="QPC83" s="127"/>
      <c r="QPD83" s="127"/>
      <c r="QPE83" s="139"/>
      <c r="QPF83" s="127"/>
      <c r="QPG83" s="127"/>
      <c r="QPH83" s="127"/>
      <c r="QPI83" s="139"/>
      <c r="QPJ83" s="127"/>
      <c r="QPK83" s="127"/>
      <c r="QPL83" s="127"/>
      <c r="QPM83" s="139"/>
      <c r="QPN83" s="127"/>
      <c r="QPO83" s="127"/>
      <c r="QPP83" s="127"/>
      <c r="QPQ83" s="139"/>
      <c r="QPR83" s="127"/>
      <c r="QPS83" s="127"/>
      <c r="QPT83" s="127"/>
      <c r="QPU83" s="139"/>
      <c r="QPV83" s="127"/>
      <c r="QPW83" s="127"/>
      <c r="QPX83" s="127"/>
      <c r="QPY83" s="139"/>
      <c r="QPZ83" s="127"/>
      <c r="QQA83" s="127"/>
      <c r="QQB83" s="127"/>
      <c r="QQC83" s="139"/>
      <c r="QQD83" s="127"/>
      <c r="QQE83" s="127"/>
      <c r="QQF83" s="127"/>
      <c r="QQG83" s="139"/>
      <c r="QQH83" s="127"/>
      <c r="QQI83" s="127"/>
      <c r="QQJ83" s="127"/>
      <c r="QQK83" s="139"/>
      <c r="QQL83" s="127"/>
      <c r="QQM83" s="127"/>
      <c r="QQN83" s="127"/>
      <c r="QQO83" s="139"/>
      <c r="QQP83" s="127"/>
      <c r="QQQ83" s="127"/>
      <c r="QQR83" s="127"/>
      <c r="QQS83" s="139"/>
      <c r="QQT83" s="127"/>
      <c r="QQU83" s="127"/>
      <c r="QQV83" s="127"/>
      <c r="QQW83" s="139"/>
      <c r="QQX83" s="127"/>
      <c r="QQY83" s="127"/>
      <c r="QQZ83" s="127"/>
      <c r="QRA83" s="139"/>
      <c r="QRB83" s="127"/>
      <c r="QRC83" s="127"/>
      <c r="QRD83" s="127"/>
      <c r="QRE83" s="139"/>
      <c r="QRF83" s="127"/>
      <c r="QRG83" s="127"/>
      <c r="QRH83" s="127"/>
      <c r="QRI83" s="139"/>
      <c r="QRJ83" s="127"/>
      <c r="QRK83" s="127"/>
      <c r="QRL83" s="127"/>
      <c r="QRM83" s="139"/>
      <c r="QRN83" s="127"/>
      <c r="QRO83" s="127"/>
      <c r="QRP83" s="127"/>
      <c r="QRQ83" s="139"/>
      <c r="QRR83" s="127"/>
      <c r="QRS83" s="127"/>
      <c r="QRT83" s="127"/>
      <c r="QRU83" s="139"/>
      <c r="QRV83" s="127"/>
      <c r="QRW83" s="127"/>
      <c r="QRX83" s="127"/>
      <c r="QRY83" s="139"/>
      <c r="QRZ83" s="127"/>
      <c r="QSA83" s="127"/>
      <c r="QSB83" s="127"/>
      <c r="QSC83" s="139"/>
      <c r="QSD83" s="127"/>
      <c r="QSE83" s="127"/>
      <c r="QSF83" s="127"/>
      <c r="QSG83" s="139"/>
      <c r="QSH83" s="127"/>
      <c r="QSI83" s="127"/>
      <c r="QSJ83" s="127"/>
      <c r="QSK83" s="139"/>
      <c r="QSL83" s="127"/>
      <c r="QSM83" s="127"/>
      <c r="QSN83" s="127"/>
      <c r="QSO83" s="139"/>
      <c r="QSP83" s="127"/>
      <c r="QSQ83" s="127"/>
      <c r="QSR83" s="127"/>
      <c r="QSS83" s="139"/>
      <c r="QST83" s="127"/>
      <c r="QSU83" s="127"/>
      <c r="QSV83" s="127"/>
      <c r="QSW83" s="139"/>
      <c r="QSX83" s="127"/>
      <c r="QSY83" s="127"/>
      <c r="QSZ83" s="127"/>
      <c r="QTA83" s="139"/>
      <c r="QTB83" s="127"/>
      <c r="QTC83" s="127"/>
      <c r="QTD83" s="127"/>
      <c r="QTE83" s="139"/>
      <c r="QTF83" s="127"/>
      <c r="QTG83" s="127"/>
      <c r="QTH83" s="127"/>
      <c r="QTI83" s="139"/>
      <c r="QTJ83" s="127"/>
      <c r="QTK83" s="127"/>
      <c r="QTL83" s="127"/>
      <c r="QTM83" s="139"/>
      <c r="QTN83" s="127"/>
      <c r="QTO83" s="127"/>
      <c r="QTP83" s="127"/>
      <c r="QTQ83" s="139"/>
      <c r="QTR83" s="127"/>
      <c r="QTS83" s="127"/>
      <c r="QTT83" s="127"/>
      <c r="QTU83" s="139"/>
      <c r="QTV83" s="127"/>
      <c r="QTW83" s="127"/>
      <c r="QTX83" s="127"/>
      <c r="QTY83" s="139"/>
      <c r="QTZ83" s="127"/>
      <c r="QUA83" s="127"/>
      <c r="QUB83" s="127"/>
      <c r="QUC83" s="139"/>
      <c r="QUD83" s="127"/>
      <c r="QUE83" s="127"/>
      <c r="QUF83" s="127"/>
      <c r="QUG83" s="139"/>
      <c r="QUH83" s="127"/>
      <c r="QUI83" s="127"/>
      <c r="QUJ83" s="127"/>
      <c r="QUK83" s="139"/>
      <c r="QUL83" s="127"/>
      <c r="QUM83" s="127"/>
      <c r="QUN83" s="127"/>
      <c r="QUO83" s="139"/>
      <c r="QUP83" s="127"/>
      <c r="QUQ83" s="127"/>
      <c r="QUR83" s="127"/>
      <c r="QUS83" s="139"/>
      <c r="QUT83" s="127"/>
      <c r="QUU83" s="127"/>
      <c r="QUV83" s="127"/>
      <c r="QUW83" s="139"/>
      <c r="QUX83" s="127"/>
      <c r="QUY83" s="127"/>
      <c r="QUZ83" s="127"/>
      <c r="QVA83" s="139"/>
      <c r="QVB83" s="127"/>
      <c r="QVC83" s="127"/>
      <c r="QVD83" s="127"/>
      <c r="QVE83" s="139"/>
      <c r="QVF83" s="127"/>
      <c r="QVG83" s="127"/>
      <c r="QVH83" s="127"/>
      <c r="QVI83" s="139"/>
      <c r="QVJ83" s="127"/>
      <c r="QVK83" s="127"/>
      <c r="QVL83" s="127"/>
      <c r="QVM83" s="139"/>
      <c r="QVN83" s="127"/>
      <c r="QVO83" s="127"/>
      <c r="QVP83" s="127"/>
      <c r="QVQ83" s="139"/>
      <c r="QVR83" s="127"/>
      <c r="QVS83" s="127"/>
      <c r="QVT83" s="127"/>
      <c r="QVU83" s="139"/>
      <c r="QVV83" s="127"/>
      <c r="QVW83" s="127"/>
      <c r="QVX83" s="127"/>
      <c r="QVY83" s="139"/>
      <c r="QVZ83" s="127"/>
      <c r="QWA83" s="127"/>
      <c r="QWB83" s="127"/>
      <c r="QWC83" s="139"/>
      <c r="QWD83" s="127"/>
      <c r="QWE83" s="127"/>
      <c r="QWF83" s="127"/>
      <c r="QWG83" s="139"/>
      <c r="QWH83" s="127"/>
      <c r="QWI83" s="127"/>
      <c r="QWJ83" s="127"/>
      <c r="QWK83" s="139"/>
      <c r="QWL83" s="127"/>
      <c r="QWM83" s="127"/>
      <c r="QWN83" s="127"/>
      <c r="QWO83" s="139"/>
      <c r="QWP83" s="127"/>
      <c r="QWQ83" s="127"/>
      <c r="QWR83" s="127"/>
      <c r="QWS83" s="139"/>
      <c r="QWT83" s="127"/>
      <c r="QWU83" s="127"/>
      <c r="QWV83" s="127"/>
      <c r="QWW83" s="139"/>
      <c r="QWX83" s="127"/>
      <c r="QWY83" s="127"/>
      <c r="QWZ83" s="127"/>
      <c r="QXA83" s="139"/>
      <c r="QXB83" s="127"/>
      <c r="QXC83" s="127"/>
      <c r="QXD83" s="127"/>
      <c r="QXE83" s="139"/>
      <c r="QXF83" s="127"/>
      <c r="QXG83" s="127"/>
      <c r="QXH83" s="127"/>
      <c r="QXI83" s="139"/>
      <c r="QXJ83" s="127"/>
      <c r="QXK83" s="127"/>
      <c r="QXL83" s="127"/>
      <c r="QXM83" s="139"/>
      <c r="QXN83" s="127"/>
      <c r="QXO83" s="127"/>
      <c r="QXP83" s="127"/>
      <c r="QXQ83" s="139"/>
      <c r="QXR83" s="127"/>
      <c r="QXS83" s="127"/>
      <c r="QXT83" s="127"/>
      <c r="QXU83" s="139"/>
      <c r="QXV83" s="127"/>
      <c r="QXW83" s="127"/>
      <c r="QXX83" s="127"/>
      <c r="QXY83" s="139"/>
      <c r="QXZ83" s="127"/>
      <c r="QYA83" s="127"/>
      <c r="QYB83" s="127"/>
      <c r="QYC83" s="139"/>
      <c r="QYD83" s="127"/>
      <c r="QYE83" s="127"/>
      <c r="QYF83" s="127"/>
      <c r="QYG83" s="139"/>
      <c r="QYH83" s="127"/>
      <c r="QYI83" s="127"/>
      <c r="QYJ83" s="127"/>
      <c r="QYK83" s="139"/>
      <c r="QYL83" s="127"/>
      <c r="QYM83" s="127"/>
      <c r="QYN83" s="127"/>
      <c r="QYO83" s="139"/>
      <c r="QYP83" s="127"/>
      <c r="QYQ83" s="127"/>
      <c r="QYR83" s="127"/>
      <c r="QYS83" s="139"/>
      <c r="QYT83" s="127"/>
      <c r="QYU83" s="127"/>
      <c r="QYV83" s="127"/>
      <c r="QYW83" s="139"/>
      <c r="QYX83" s="127"/>
      <c r="QYY83" s="127"/>
      <c r="QYZ83" s="127"/>
      <c r="QZA83" s="139"/>
      <c r="QZB83" s="127"/>
      <c r="QZC83" s="127"/>
      <c r="QZD83" s="127"/>
      <c r="QZE83" s="139"/>
      <c r="QZF83" s="127"/>
      <c r="QZG83" s="127"/>
      <c r="QZH83" s="127"/>
      <c r="QZI83" s="139"/>
      <c r="QZJ83" s="127"/>
      <c r="QZK83" s="127"/>
      <c r="QZL83" s="127"/>
      <c r="QZM83" s="139"/>
      <c r="QZN83" s="127"/>
      <c r="QZO83" s="127"/>
      <c r="QZP83" s="127"/>
      <c r="QZQ83" s="139"/>
      <c r="QZR83" s="127"/>
      <c r="QZS83" s="127"/>
      <c r="QZT83" s="127"/>
      <c r="QZU83" s="139"/>
      <c r="QZV83" s="127"/>
      <c r="QZW83" s="127"/>
      <c r="QZX83" s="127"/>
      <c r="QZY83" s="139"/>
      <c r="QZZ83" s="127"/>
      <c r="RAA83" s="127"/>
      <c r="RAB83" s="127"/>
      <c r="RAC83" s="139"/>
      <c r="RAD83" s="127"/>
      <c r="RAE83" s="127"/>
      <c r="RAF83" s="127"/>
      <c r="RAG83" s="139"/>
      <c r="RAH83" s="127"/>
      <c r="RAI83" s="127"/>
      <c r="RAJ83" s="127"/>
      <c r="RAK83" s="139"/>
      <c r="RAL83" s="127"/>
      <c r="RAM83" s="127"/>
      <c r="RAN83" s="127"/>
      <c r="RAO83" s="139"/>
      <c r="RAP83" s="127"/>
      <c r="RAQ83" s="127"/>
      <c r="RAR83" s="127"/>
      <c r="RAS83" s="139"/>
      <c r="RAT83" s="127"/>
      <c r="RAU83" s="127"/>
      <c r="RAV83" s="127"/>
      <c r="RAW83" s="139"/>
      <c r="RAX83" s="127"/>
      <c r="RAY83" s="127"/>
      <c r="RAZ83" s="127"/>
      <c r="RBA83" s="139"/>
      <c r="RBB83" s="127"/>
      <c r="RBC83" s="127"/>
      <c r="RBD83" s="127"/>
      <c r="RBE83" s="139"/>
      <c r="RBF83" s="127"/>
      <c r="RBG83" s="127"/>
      <c r="RBH83" s="127"/>
      <c r="RBI83" s="139"/>
      <c r="RBJ83" s="127"/>
      <c r="RBK83" s="127"/>
      <c r="RBL83" s="127"/>
      <c r="RBM83" s="139"/>
      <c r="RBN83" s="127"/>
      <c r="RBO83" s="127"/>
      <c r="RBP83" s="127"/>
      <c r="RBQ83" s="139"/>
      <c r="RBR83" s="127"/>
      <c r="RBS83" s="127"/>
      <c r="RBT83" s="127"/>
      <c r="RBU83" s="139"/>
      <c r="RBV83" s="127"/>
      <c r="RBW83" s="127"/>
      <c r="RBX83" s="127"/>
      <c r="RBY83" s="139"/>
      <c r="RBZ83" s="127"/>
      <c r="RCA83" s="127"/>
      <c r="RCB83" s="127"/>
      <c r="RCC83" s="139"/>
      <c r="RCD83" s="127"/>
      <c r="RCE83" s="127"/>
      <c r="RCF83" s="127"/>
      <c r="RCG83" s="139"/>
      <c r="RCH83" s="127"/>
      <c r="RCI83" s="127"/>
      <c r="RCJ83" s="127"/>
      <c r="RCK83" s="139"/>
      <c r="RCL83" s="127"/>
      <c r="RCM83" s="127"/>
      <c r="RCN83" s="127"/>
      <c r="RCO83" s="139"/>
      <c r="RCP83" s="127"/>
      <c r="RCQ83" s="127"/>
      <c r="RCR83" s="127"/>
      <c r="RCS83" s="139"/>
      <c r="RCT83" s="127"/>
      <c r="RCU83" s="127"/>
      <c r="RCV83" s="127"/>
      <c r="RCW83" s="139"/>
      <c r="RCX83" s="127"/>
      <c r="RCY83" s="127"/>
      <c r="RCZ83" s="127"/>
      <c r="RDA83" s="139"/>
      <c r="RDB83" s="127"/>
      <c r="RDC83" s="127"/>
      <c r="RDD83" s="127"/>
      <c r="RDE83" s="139"/>
      <c r="RDF83" s="127"/>
      <c r="RDG83" s="127"/>
      <c r="RDH83" s="127"/>
      <c r="RDI83" s="139"/>
      <c r="RDJ83" s="127"/>
      <c r="RDK83" s="127"/>
      <c r="RDL83" s="127"/>
      <c r="RDM83" s="139"/>
      <c r="RDN83" s="127"/>
      <c r="RDO83" s="127"/>
      <c r="RDP83" s="127"/>
      <c r="RDQ83" s="139"/>
      <c r="RDR83" s="127"/>
      <c r="RDS83" s="127"/>
      <c r="RDT83" s="127"/>
      <c r="RDU83" s="139"/>
      <c r="RDV83" s="127"/>
      <c r="RDW83" s="127"/>
      <c r="RDX83" s="127"/>
      <c r="RDY83" s="139"/>
      <c r="RDZ83" s="127"/>
      <c r="REA83" s="127"/>
      <c r="REB83" s="127"/>
      <c r="REC83" s="139"/>
      <c r="RED83" s="127"/>
      <c r="REE83" s="127"/>
      <c r="REF83" s="127"/>
      <c r="REG83" s="139"/>
      <c r="REH83" s="127"/>
      <c r="REI83" s="127"/>
      <c r="REJ83" s="127"/>
      <c r="REK83" s="139"/>
      <c r="REL83" s="127"/>
      <c r="REM83" s="127"/>
      <c r="REN83" s="127"/>
      <c r="REO83" s="139"/>
      <c r="REP83" s="127"/>
      <c r="REQ83" s="127"/>
      <c r="RER83" s="127"/>
      <c r="RES83" s="139"/>
      <c r="RET83" s="127"/>
      <c r="REU83" s="127"/>
      <c r="REV83" s="127"/>
      <c r="REW83" s="139"/>
      <c r="REX83" s="127"/>
      <c r="REY83" s="127"/>
      <c r="REZ83" s="127"/>
      <c r="RFA83" s="139"/>
      <c r="RFB83" s="127"/>
      <c r="RFC83" s="127"/>
      <c r="RFD83" s="127"/>
      <c r="RFE83" s="139"/>
      <c r="RFF83" s="127"/>
      <c r="RFG83" s="127"/>
      <c r="RFH83" s="127"/>
      <c r="RFI83" s="139"/>
      <c r="RFJ83" s="127"/>
      <c r="RFK83" s="127"/>
      <c r="RFL83" s="127"/>
      <c r="RFM83" s="139"/>
      <c r="RFN83" s="127"/>
      <c r="RFO83" s="127"/>
      <c r="RFP83" s="127"/>
      <c r="RFQ83" s="139"/>
      <c r="RFR83" s="127"/>
      <c r="RFS83" s="127"/>
      <c r="RFT83" s="127"/>
      <c r="RFU83" s="139"/>
      <c r="RFV83" s="127"/>
      <c r="RFW83" s="127"/>
      <c r="RFX83" s="127"/>
      <c r="RFY83" s="139"/>
      <c r="RFZ83" s="127"/>
      <c r="RGA83" s="127"/>
      <c r="RGB83" s="127"/>
      <c r="RGC83" s="139"/>
      <c r="RGD83" s="127"/>
      <c r="RGE83" s="127"/>
      <c r="RGF83" s="127"/>
      <c r="RGG83" s="139"/>
      <c r="RGH83" s="127"/>
      <c r="RGI83" s="127"/>
      <c r="RGJ83" s="127"/>
      <c r="RGK83" s="139"/>
      <c r="RGL83" s="127"/>
      <c r="RGM83" s="127"/>
      <c r="RGN83" s="127"/>
      <c r="RGO83" s="139"/>
      <c r="RGP83" s="127"/>
      <c r="RGQ83" s="127"/>
      <c r="RGR83" s="127"/>
      <c r="RGS83" s="139"/>
      <c r="RGT83" s="127"/>
      <c r="RGU83" s="127"/>
      <c r="RGV83" s="127"/>
      <c r="RGW83" s="139"/>
      <c r="RGX83" s="127"/>
      <c r="RGY83" s="127"/>
      <c r="RGZ83" s="127"/>
      <c r="RHA83" s="139"/>
      <c r="RHB83" s="127"/>
      <c r="RHC83" s="127"/>
      <c r="RHD83" s="127"/>
      <c r="RHE83" s="139"/>
      <c r="RHF83" s="127"/>
      <c r="RHG83" s="127"/>
      <c r="RHH83" s="127"/>
      <c r="RHI83" s="139"/>
      <c r="RHJ83" s="127"/>
      <c r="RHK83" s="127"/>
      <c r="RHL83" s="127"/>
      <c r="RHM83" s="139"/>
      <c r="RHN83" s="127"/>
      <c r="RHO83" s="127"/>
      <c r="RHP83" s="127"/>
      <c r="RHQ83" s="139"/>
      <c r="RHR83" s="127"/>
      <c r="RHS83" s="127"/>
      <c r="RHT83" s="127"/>
      <c r="RHU83" s="139"/>
      <c r="RHV83" s="127"/>
      <c r="RHW83" s="127"/>
      <c r="RHX83" s="127"/>
      <c r="RHY83" s="139"/>
      <c r="RHZ83" s="127"/>
      <c r="RIA83" s="127"/>
      <c r="RIB83" s="127"/>
      <c r="RIC83" s="139"/>
      <c r="RID83" s="127"/>
      <c r="RIE83" s="127"/>
      <c r="RIF83" s="127"/>
      <c r="RIG83" s="139"/>
      <c r="RIH83" s="127"/>
      <c r="RII83" s="127"/>
      <c r="RIJ83" s="127"/>
      <c r="RIK83" s="139"/>
      <c r="RIL83" s="127"/>
      <c r="RIM83" s="127"/>
      <c r="RIN83" s="127"/>
      <c r="RIO83" s="139"/>
      <c r="RIP83" s="127"/>
      <c r="RIQ83" s="127"/>
      <c r="RIR83" s="127"/>
      <c r="RIS83" s="139"/>
      <c r="RIT83" s="127"/>
      <c r="RIU83" s="127"/>
      <c r="RIV83" s="127"/>
      <c r="RIW83" s="139"/>
      <c r="RIX83" s="127"/>
      <c r="RIY83" s="127"/>
      <c r="RIZ83" s="127"/>
      <c r="RJA83" s="139"/>
      <c r="RJB83" s="127"/>
      <c r="RJC83" s="127"/>
      <c r="RJD83" s="127"/>
      <c r="RJE83" s="139"/>
      <c r="RJF83" s="127"/>
      <c r="RJG83" s="127"/>
      <c r="RJH83" s="127"/>
      <c r="RJI83" s="139"/>
      <c r="RJJ83" s="127"/>
      <c r="RJK83" s="127"/>
      <c r="RJL83" s="127"/>
      <c r="RJM83" s="139"/>
      <c r="RJN83" s="127"/>
      <c r="RJO83" s="127"/>
      <c r="RJP83" s="127"/>
      <c r="RJQ83" s="139"/>
      <c r="RJR83" s="127"/>
      <c r="RJS83" s="127"/>
      <c r="RJT83" s="127"/>
      <c r="RJU83" s="139"/>
      <c r="RJV83" s="127"/>
      <c r="RJW83" s="127"/>
      <c r="RJX83" s="127"/>
      <c r="RJY83" s="139"/>
      <c r="RJZ83" s="127"/>
      <c r="RKA83" s="127"/>
      <c r="RKB83" s="127"/>
      <c r="RKC83" s="139"/>
      <c r="RKD83" s="127"/>
      <c r="RKE83" s="127"/>
      <c r="RKF83" s="127"/>
      <c r="RKG83" s="139"/>
      <c r="RKH83" s="127"/>
      <c r="RKI83" s="127"/>
      <c r="RKJ83" s="127"/>
      <c r="RKK83" s="139"/>
      <c r="RKL83" s="127"/>
      <c r="RKM83" s="127"/>
      <c r="RKN83" s="127"/>
      <c r="RKO83" s="139"/>
      <c r="RKP83" s="127"/>
      <c r="RKQ83" s="127"/>
      <c r="RKR83" s="127"/>
      <c r="RKS83" s="139"/>
      <c r="RKT83" s="127"/>
      <c r="RKU83" s="127"/>
      <c r="RKV83" s="127"/>
      <c r="RKW83" s="139"/>
      <c r="RKX83" s="127"/>
      <c r="RKY83" s="127"/>
      <c r="RKZ83" s="127"/>
      <c r="RLA83" s="139"/>
      <c r="RLB83" s="127"/>
      <c r="RLC83" s="127"/>
      <c r="RLD83" s="127"/>
      <c r="RLE83" s="139"/>
      <c r="RLF83" s="127"/>
      <c r="RLG83" s="127"/>
      <c r="RLH83" s="127"/>
      <c r="RLI83" s="139"/>
      <c r="RLJ83" s="127"/>
      <c r="RLK83" s="127"/>
      <c r="RLL83" s="127"/>
      <c r="RLM83" s="139"/>
      <c r="RLN83" s="127"/>
      <c r="RLO83" s="127"/>
      <c r="RLP83" s="127"/>
      <c r="RLQ83" s="139"/>
      <c r="RLR83" s="127"/>
      <c r="RLS83" s="127"/>
      <c r="RLT83" s="127"/>
      <c r="RLU83" s="139"/>
      <c r="RLV83" s="127"/>
      <c r="RLW83" s="127"/>
      <c r="RLX83" s="127"/>
      <c r="RLY83" s="139"/>
      <c r="RLZ83" s="127"/>
      <c r="RMA83" s="127"/>
      <c r="RMB83" s="127"/>
      <c r="RMC83" s="139"/>
      <c r="RMD83" s="127"/>
      <c r="RME83" s="127"/>
      <c r="RMF83" s="127"/>
      <c r="RMG83" s="139"/>
      <c r="RMH83" s="127"/>
      <c r="RMI83" s="127"/>
      <c r="RMJ83" s="127"/>
      <c r="RMK83" s="139"/>
      <c r="RML83" s="127"/>
      <c r="RMM83" s="127"/>
      <c r="RMN83" s="127"/>
      <c r="RMO83" s="139"/>
      <c r="RMP83" s="127"/>
      <c r="RMQ83" s="127"/>
      <c r="RMR83" s="127"/>
      <c r="RMS83" s="139"/>
      <c r="RMT83" s="127"/>
      <c r="RMU83" s="127"/>
      <c r="RMV83" s="127"/>
      <c r="RMW83" s="139"/>
      <c r="RMX83" s="127"/>
      <c r="RMY83" s="127"/>
      <c r="RMZ83" s="127"/>
      <c r="RNA83" s="139"/>
      <c r="RNB83" s="127"/>
      <c r="RNC83" s="127"/>
      <c r="RND83" s="127"/>
      <c r="RNE83" s="139"/>
      <c r="RNF83" s="127"/>
      <c r="RNG83" s="127"/>
      <c r="RNH83" s="127"/>
      <c r="RNI83" s="139"/>
      <c r="RNJ83" s="127"/>
      <c r="RNK83" s="127"/>
      <c r="RNL83" s="127"/>
      <c r="RNM83" s="139"/>
      <c r="RNN83" s="127"/>
      <c r="RNO83" s="127"/>
      <c r="RNP83" s="127"/>
      <c r="RNQ83" s="139"/>
      <c r="RNR83" s="127"/>
      <c r="RNS83" s="127"/>
      <c r="RNT83" s="127"/>
      <c r="RNU83" s="139"/>
      <c r="RNV83" s="127"/>
      <c r="RNW83" s="127"/>
      <c r="RNX83" s="127"/>
      <c r="RNY83" s="139"/>
      <c r="RNZ83" s="127"/>
      <c r="ROA83" s="127"/>
      <c r="ROB83" s="127"/>
      <c r="ROC83" s="139"/>
      <c r="ROD83" s="127"/>
      <c r="ROE83" s="127"/>
      <c r="ROF83" s="127"/>
      <c r="ROG83" s="139"/>
      <c r="ROH83" s="127"/>
      <c r="ROI83" s="127"/>
      <c r="ROJ83" s="127"/>
      <c r="ROK83" s="139"/>
      <c r="ROL83" s="127"/>
      <c r="ROM83" s="127"/>
      <c r="RON83" s="127"/>
      <c r="ROO83" s="139"/>
      <c r="ROP83" s="127"/>
      <c r="ROQ83" s="127"/>
      <c r="ROR83" s="127"/>
      <c r="ROS83" s="139"/>
      <c r="ROT83" s="127"/>
      <c r="ROU83" s="127"/>
      <c r="ROV83" s="127"/>
      <c r="ROW83" s="139"/>
      <c r="ROX83" s="127"/>
      <c r="ROY83" s="127"/>
      <c r="ROZ83" s="127"/>
      <c r="RPA83" s="139"/>
      <c r="RPB83" s="127"/>
      <c r="RPC83" s="127"/>
      <c r="RPD83" s="127"/>
      <c r="RPE83" s="139"/>
      <c r="RPF83" s="127"/>
      <c r="RPG83" s="127"/>
      <c r="RPH83" s="127"/>
      <c r="RPI83" s="139"/>
      <c r="RPJ83" s="127"/>
      <c r="RPK83" s="127"/>
      <c r="RPL83" s="127"/>
      <c r="RPM83" s="139"/>
      <c r="RPN83" s="127"/>
      <c r="RPO83" s="127"/>
      <c r="RPP83" s="127"/>
      <c r="RPQ83" s="139"/>
      <c r="RPR83" s="127"/>
      <c r="RPS83" s="127"/>
      <c r="RPT83" s="127"/>
      <c r="RPU83" s="139"/>
      <c r="RPV83" s="127"/>
      <c r="RPW83" s="127"/>
      <c r="RPX83" s="127"/>
      <c r="RPY83" s="139"/>
      <c r="RPZ83" s="127"/>
      <c r="RQA83" s="127"/>
      <c r="RQB83" s="127"/>
      <c r="RQC83" s="139"/>
      <c r="RQD83" s="127"/>
      <c r="RQE83" s="127"/>
      <c r="RQF83" s="127"/>
      <c r="RQG83" s="139"/>
      <c r="RQH83" s="127"/>
      <c r="RQI83" s="127"/>
      <c r="RQJ83" s="127"/>
      <c r="RQK83" s="139"/>
      <c r="RQL83" s="127"/>
      <c r="RQM83" s="127"/>
      <c r="RQN83" s="127"/>
      <c r="RQO83" s="139"/>
      <c r="RQP83" s="127"/>
      <c r="RQQ83" s="127"/>
      <c r="RQR83" s="127"/>
      <c r="RQS83" s="139"/>
      <c r="RQT83" s="127"/>
      <c r="RQU83" s="127"/>
      <c r="RQV83" s="127"/>
      <c r="RQW83" s="139"/>
      <c r="RQX83" s="127"/>
      <c r="RQY83" s="127"/>
      <c r="RQZ83" s="127"/>
      <c r="RRA83" s="139"/>
      <c r="RRB83" s="127"/>
      <c r="RRC83" s="127"/>
      <c r="RRD83" s="127"/>
      <c r="RRE83" s="139"/>
      <c r="RRF83" s="127"/>
      <c r="RRG83" s="127"/>
      <c r="RRH83" s="127"/>
      <c r="RRI83" s="139"/>
      <c r="RRJ83" s="127"/>
      <c r="RRK83" s="127"/>
      <c r="RRL83" s="127"/>
      <c r="RRM83" s="139"/>
      <c r="RRN83" s="127"/>
      <c r="RRO83" s="127"/>
      <c r="RRP83" s="127"/>
      <c r="RRQ83" s="139"/>
      <c r="RRR83" s="127"/>
      <c r="RRS83" s="127"/>
      <c r="RRT83" s="127"/>
      <c r="RRU83" s="139"/>
      <c r="RRV83" s="127"/>
      <c r="RRW83" s="127"/>
      <c r="RRX83" s="127"/>
      <c r="RRY83" s="139"/>
      <c r="RRZ83" s="127"/>
      <c r="RSA83" s="127"/>
      <c r="RSB83" s="127"/>
      <c r="RSC83" s="139"/>
      <c r="RSD83" s="127"/>
      <c r="RSE83" s="127"/>
      <c r="RSF83" s="127"/>
      <c r="RSG83" s="139"/>
      <c r="RSH83" s="127"/>
      <c r="RSI83" s="127"/>
      <c r="RSJ83" s="127"/>
      <c r="RSK83" s="139"/>
      <c r="RSL83" s="127"/>
      <c r="RSM83" s="127"/>
      <c r="RSN83" s="127"/>
      <c r="RSO83" s="139"/>
      <c r="RSP83" s="127"/>
      <c r="RSQ83" s="127"/>
      <c r="RSR83" s="127"/>
      <c r="RSS83" s="139"/>
      <c r="RST83" s="127"/>
      <c r="RSU83" s="127"/>
      <c r="RSV83" s="127"/>
      <c r="RSW83" s="139"/>
      <c r="RSX83" s="127"/>
      <c r="RSY83" s="127"/>
      <c r="RSZ83" s="127"/>
      <c r="RTA83" s="139"/>
      <c r="RTB83" s="127"/>
      <c r="RTC83" s="127"/>
      <c r="RTD83" s="127"/>
      <c r="RTE83" s="139"/>
      <c r="RTF83" s="127"/>
      <c r="RTG83" s="127"/>
      <c r="RTH83" s="127"/>
      <c r="RTI83" s="139"/>
      <c r="RTJ83" s="127"/>
      <c r="RTK83" s="127"/>
      <c r="RTL83" s="127"/>
      <c r="RTM83" s="139"/>
      <c r="RTN83" s="127"/>
      <c r="RTO83" s="127"/>
      <c r="RTP83" s="127"/>
      <c r="RTQ83" s="139"/>
      <c r="RTR83" s="127"/>
      <c r="RTS83" s="127"/>
      <c r="RTT83" s="127"/>
      <c r="RTU83" s="139"/>
      <c r="RTV83" s="127"/>
      <c r="RTW83" s="127"/>
      <c r="RTX83" s="127"/>
      <c r="RTY83" s="139"/>
      <c r="RTZ83" s="127"/>
      <c r="RUA83" s="127"/>
      <c r="RUB83" s="127"/>
      <c r="RUC83" s="139"/>
      <c r="RUD83" s="127"/>
      <c r="RUE83" s="127"/>
      <c r="RUF83" s="127"/>
      <c r="RUG83" s="139"/>
      <c r="RUH83" s="127"/>
      <c r="RUI83" s="127"/>
      <c r="RUJ83" s="127"/>
      <c r="RUK83" s="139"/>
      <c r="RUL83" s="127"/>
      <c r="RUM83" s="127"/>
      <c r="RUN83" s="127"/>
      <c r="RUO83" s="139"/>
      <c r="RUP83" s="127"/>
      <c r="RUQ83" s="127"/>
      <c r="RUR83" s="127"/>
      <c r="RUS83" s="139"/>
      <c r="RUT83" s="127"/>
      <c r="RUU83" s="127"/>
      <c r="RUV83" s="127"/>
      <c r="RUW83" s="139"/>
      <c r="RUX83" s="127"/>
      <c r="RUY83" s="127"/>
      <c r="RUZ83" s="127"/>
      <c r="RVA83" s="139"/>
      <c r="RVB83" s="127"/>
      <c r="RVC83" s="127"/>
      <c r="RVD83" s="127"/>
      <c r="RVE83" s="139"/>
      <c r="RVF83" s="127"/>
      <c r="RVG83" s="127"/>
      <c r="RVH83" s="127"/>
      <c r="RVI83" s="139"/>
      <c r="RVJ83" s="127"/>
      <c r="RVK83" s="127"/>
      <c r="RVL83" s="127"/>
      <c r="RVM83" s="139"/>
      <c r="RVN83" s="127"/>
      <c r="RVO83" s="127"/>
      <c r="RVP83" s="127"/>
      <c r="RVQ83" s="139"/>
      <c r="RVR83" s="127"/>
      <c r="RVS83" s="127"/>
      <c r="RVT83" s="127"/>
      <c r="RVU83" s="139"/>
      <c r="RVV83" s="127"/>
      <c r="RVW83" s="127"/>
      <c r="RVX83" s="127"/>
      <c r="RVY83" s="139"/>
      <c r="RVZ83" s="127"/>
      <c r="RWA83" s="127"/>
      <c r="RWB83" s="127"/>
      <c r="RWC83" s="139"/>
      <c r="RWD83" s="127"/>
      <c r="RWE83" s="127"/>
      <c r="RWF83" s="127"/>
      <c r="RWG83" s="139"/>
      <c r="RWH83" s="127"/>
      <c r="RWI83" s="127"/>
      <c r="RWJ83" s="127"/>
      <c r="RWK83" s="139"/>
      <c r="RWL83" s="127"/>
      <c r="RWM83" s="127"/>
      <c r="RWN83" s="127"/>
      <c r="RWO83" s="139"/>
      <c r="RWP83" s="127"/>
      <c r="RWQ83" s="127"/>
      <c r="RWR83" s="127"/>
      <c r="RWS83" s="139"/>
      <c r="RWT83" s="127"/>
      <c r="RWU83" s="127"/>
      <c r="RWV83" s="127"/>
      <c r="RWW83" s="139"/>
      <c r="RWX83" s="127"/>
      <c r="RWY83" s="127"/>
      <c r="RWZ83" s="127"/>
      <c r="RXA83" s="139"/>
      <c r="RXB83" s="127"/>
      <c r="RXC83" s="127"/>
      <c r="RXD83" s="127"/>
      <c r="RXE83" s="139"/>
      <c r="RXF83" s="127"/>
      <c r="RXG83" s="127"/>
      <c r="RXH83" s="127"/>
      <c r="RXI83" s="139"/>
      <c r="RXJ83" s="127"/>
      <c r="RXK83" s="127"/>
      <c r="RXL83" s="127"/>
      <c r="RXM83" s="139"/>
      <c r="RXN83" s="127"/>
      <c r="RXO83" s="127"/>
      <c r="RXP83" s="127"/>
      <c r="RXQ83" s="139"/>
      <c r="RXR83" s="127"/>
      <c r="RXS83" s="127"/>
      <c r="RXT83" s="127"/>
      <c r="RXU83" s="139"/>
      <c r="RXV83" s="127"/>
      <c r="RXW83" s="127"/>
      <c r="RXX83" s="127"/>
      <c r="RXY83" s="139"/>
      <c r="RXZ83" s="127"/>
      <c r="RYA83" s="127"/>
      <c r="RYB83" s="127"/>
      <c r="RYC83" s="139"/>
      <c r="RYD83" s="127"/>
      <c r="RYE83" s="127"/>
      <c r="RYF83" s="127"/>
      <c r="RYG83" s="139"/>
      <c r="RYH83" s="127"/>
      <c r="RYI83" s="127"/>
      <c r="RYJ83" s="127"/>
      <c r="RYK83" s="139"/>
      <c r="RYL83" s="127"/>
      <c r="RYM83" s="127"/>
      <c r="RYN83" s="127"/>
      <c r="RYO83" s="139"/>
      <c r="RYP83" s="127"/>
      <c r="RYQ83" s="127"/>
      <c r="RYR83" s="127"/>
      <c r="RYS83" s="139"/>
      <c r="RYT83" s="127"/>
      <c r="RYU83" s="127"/>
      <c r="RYV83" s="127"/>
      <c r="RYW83" s="139"/>
      <c r="RYX83" s="127"/>
      <c r="RYY83" s="127"/>
      <c r="RYZ83" s="127"/>
      <c r="RZA83" s="139"/>
      <c r="RZB83" s="127"/>
      <c r="RZC83" s="127"/>
      <c r="RZD83" s="127"/>
      <c r="RZE83" s="139"/>
      <c r="RZF83" s="127"/>
      <c r="RZG83" s="127"/>
      <c r="RZH83" s="127"/>
      <c r="RZI83" s="139"/>
      <c r="RZJ83" s="127"/>
      <c r="RZK83" s="127"/>
      <c r="RZL83" s="127"/>
      <c r="RZM83" s="139"/>
      <c r="RZN83" s="127"/>
      <c r="RZO83" s="127"/>
      <c r="RZP83" s="127"/>
      <c r="RZQ83" s="139"/>
      <c r="RZR83" s="127"/>
      <c r="RZS83" s="127"/>
      <c r="RZT83" s="127"/>
      <c r="RZU83" s="139"/>
      <c r="RZV83" s="127"/>
      <c r="RZW83" s="127"/>
      <c r="RZX83" s="127"/>
      <c r="RZY83" s="139"/>
      <c r="RZZ83" s="127"/>
      <c r="SAA83" s="127"/>
      <c r="SAB83" s="127"/>
      <c r="SAC83" s="139"/>
      <c r="SAD83" s="127"/>
      <c r="SAE83" s="127"/>
      <c r="SAF83" s="127"/>
      <c r="SAG83" s="139"/>
      <c r="SAH83" s="127"/>
      <c r="SAI83" s="127"/>
      <c r="SAJ83" s="127"/>
      <c r="SAK83" s="139"/>
      <c r="SAL83" s="127"/>
      <c r="SAM83" s="127"/>
      <c r="SAN83" s="127"/>
      <c r="SAO83" s="139"/>
      <c r="SAP83" s="127"/>
      <c r="SAQ83" s="127"/>
      <c r="SAR83" s="127"/>
      <c r="SAS83" s="139"/>
      <c r="SAT83" s="127"/>
      <c r="SAU83" s="127"/>
      <c r="SAV83" s="127"/>
      <c r="SAW83" s="139"/>
      <c r="SAX83" s="127"/>
      <c r="SAY83" s="127"/>
      <c r="SAZ83" s="127"/>
      <c r="SBA83" s="139"/>
      <c r="SBB83" s="127"/>
      <c r="SBC83" s="127"/>
      <c r="SBD83" s="127"/>
      <c r="SBE83" s="139"/>
      <c r="SBF83" s="127"/>
      <c r="SBG83" s="127"/>
      <c r="SBH83" s="127"/>
      <c r="SBI83" s="139"/>
      <c r="SBJ83" s="127"/>
      <c r="SBK83" s="127"/>
      <c r="SBL83" s="127"/>
      <c r="SBM83" s="139"/>
      <c r="SBN83" s="127"/>
      <c r="SBO83" s="127"/>
      <c r="SBP83" s="127"/>
      <c r="SBQ83" s="139"/>
      <c r="SBR83" s="127"/>
      <c r="SBS83" s="127"/>
      <c r="SBT83" s="127"/>
      <c r="SBU83" s="139"/>
      <c r="SBV83" s="127"/>
      <c r="SBW83" s="127"/>
      <c r="SBX83" s="127"/>
      <c r="SBY83" s="139"/>
      <c r="SBZ83" s="127"/>
      <c r="SCA83" s="127"/>
      <c r="SCB83" s="127"/>
      <c r="SCC83" s="139"/>
      <c r="SCD83" s="127"/>
      <c r="SCE83" s="127"/>
      <c r="SCF83" s="127"/>
      <c r="SCG83" s="139"/>
      <c r="SCH83" s="127"/>
      <c r="SCI83" s="127"/>
      <c r="SCJ83" s="127"/>
      <c r="SCK83" s="139"/>
      <c r="SCL83" s="127"/>
      <c r="SCM83" s="127"/>
      <c r="SCN83" s="127"/>
      <c r="SCO83" s="139"/>
      <c r="SCP83" s="127"/>
      <c r="SCQ83" s="127"/>
      <c r="SCR83" s="127"/>
      <c r="SCS83" s="139"/>
      <c r="SCT83" s="127"/>
      <c r="SCU83" s="127"/>
      <c r="SCV83" s="127"/>
      <c r="SCW83" s="139"/>
      <c r="SCX83" s="127"/>
      <c r="SCY83" s="127"/>
      <c r="SCZ83" s="127"/>
      <c r="SDA83" s="139"/>
      <c r="SDB83" s="127"/>
      <c r="SDC83" s="127"/>
      <c r="SDD83" s="127"/>
      <c r="SDE83" s="139"/>
      <c r="SDF83" s="127"/>
      <c r="SDG83" s="127"/>
      <c r="SDH83" s="127"/>
      <c r="SDI83" s="139"/>
      <c r="SDJ83" s="127"/>
      <c r="SDK83" s="127"/>
      <c r="SDL83" s="127"/>
      <c r="SDM83" s="139"/>
      <c r="SDN83" s="127"/>
      <c r="SDO83" s="127"/>
      <c r="SDP83" s="127"/>
      <c r="SDQ83" s="139"/>
      <c r="SDR83" s="127"/>
      <c r="SDS83" s="127"/>
      <c r="SDT83" s="127"/>
      <c r="SDU83" s="139"/>
      <c r="SDV83" s="127"/>
      <c r="SDW83" s="127"/>
      <c r="SDX83" s="127"/>
      <c r="SDY83" s="139"/>
      <c r="SDZ83" s="127"/>
      <c r="SEA83" s="127"/>
      <c r="SEB83" s="127"/>
      <c r="SEC83" s="139"/>
      <c r="SED83" s="127"/>
      <c r="SEE83" s="127"/>
      <c r="SEF83" s="127"/>
      <c r="SEG83" s="139"/>
      <c r="SEH83" s="127"/>
      <c r="SEI83" s="127"/>
      <c r="SEJ83" s="127"/>
      <c r="SEK83" s="139"/>
      <c r="SEL83" s="127"/>
      <c r="SEM83" s="127"/>
      <c r="SEN83" s="127"/>
      <c r="SEO83" s="139"/>
      <c r="SEP83" s="127"/>
      <c r="SEQ83" s="127"/>
      <c r="SER83" s="127"/>
      <c r="SES83" s="139"/>
      <c r="SET83" s="127"/>
      <c r="SEU83" s="127"/>
      <c r="SEV83" s="127"/>
      <c r="SEW83" s="139"/>
      <c r="SEX83" s="127"/>
      <c r="SEY83" s="127"/>
      <c r="SEZ83" s="127"/>
      <c r="SFA83" s="139"/>
      <c r="SFB83" s="127"/>
      <c r="SFC83" s="127"/>
      <c r="SFD83" s="127"/>
      <c r="SFE83" s="139"/>
      <c r="SFF83" s="127"/>
      <c r="SFG83" s="127"/>
      <c r="SFH83" s="127"/>
      <c r="SFI83" s="139"/>
      <c r="SFJ83" s="127"/>
      <c r="SFK83" s="127"/>
      <c r="SFL83" s="127"/>
      <c r="SFM83" s="139"/>
      <c r="SFN83" s="127"/>
      <c r="SFO83" s="127"/>
      <c r="SFP83" s="127"/>
      <c r="SFQ83" s="139"/>
      <c r="SFR83" s="127"/>
      <c r="SFS83" s="127"/>
      <c r="SFT83" s="127"/>
      <c r="SFU83" s="139"/>
      <c r="SFV83" s="127"/>
      <c r="SFW83" s="127"/>
      <c r="SFX83" s="127"/>
      <c r="SFY83" s="139"/>
      <c r="SFZ83" s="127"/>
      <c r="SGA83" s="127"/>
      <c r="SGB83" s="127"/>
      <c r="SGC83" s="139"/>
      <c r="SGD83" s="127"/>
      <c r="SGE83" s="127"/>
      <c r="SGF83" s="127"/>
      <c r="SGG83" s="139"/>
      <c r="SGH83" s="127"/>
      <c r="SGI83" s="127"/>
      <c r="SGJ83" s="127"/>
      <c r="SGK83" s="139"/>
      <c r="SGL83" s="127"/>
      <c r="SGM83" s="127"/>
      <c r="SGN83" s="127"/>
      <c r="SGO83" s="139"/>
      <c r="SGP83" s="127"/>
      <c r="SGQ83" s="127"/>
      <c r="SGR83" s="127"/>
      <c r="SGS83" s="139"/>
      <c r="SGT83" s="127"/>
      <c r="SGU83" s="127"/>
      <c r="SGV83" s="127"/>
      <c r="SGW83" s="139"/>
      <c r="SGX83" s="127"/>
      <c r="SGY83" s="127"/>
      <c r="SGZ83" s="127"/>
      <c r="SHA83" s="139"/>
      <c r="SHB83" s="127"/>
      <c r="SHC83" s="127"/>
      <c r="SHD83" s="127"/>
      <c r="SHE83" s="139"/>
      <c r="SHF83" s="127"/>
      <c r="SHG83" s="127"/>
      <c r="SHH83" s="127"/>
      <c r="SHI83" s="139"/>
      <c r="SHJ83" s="127"/>
      <c r="SHK83" s="127"/>
      <c r="SHL83" s="127"/>
      <c r="SHM83" s="139"/>
      <c r="SHN83" s="127"/>
      <c r="SHO83" s="127"/>
      <c r="SHP83" s="127"/>
      <c r="SHQ83" s="139"/>
      <c r="SHR83" s="127"/>
      <c r="SHS83" s="127"/>
      <c r="SHT83" s="127"/>
      <c r="SHU83" s="139"/>
      <c r="SHV83" s="127"/>
      <c r="SHW83" s="127"/>
      <c r="SHX83" s="127"/>
      <c r="SHY83" s="139"/>
      <c r="SHZ83" s="127"/>
      <c r="SIA83" s="127"/>
      <c r="SIB83" s="127"/>
      <c r="SIC83" s="139"/>
      <c r="SID83" s="127"/>
      <c r="SIE83" s="127"/>
      <c r="SIF83" s="127"/>
      <c r="SIG83" s="139"/>
      <c r="SIH83" s="127"/>
      <c r="SII83" s="127"/>
      <c r="SIJ83" s="127"/>
      <c r="SIK83" s="139"/>
      <c r="SIL83" s="127"/>
      <c r="SIM83" s="127"/>
      <c r="SIN83" s="127"/>
      <c r="SIO83" s="139"/>
      <c r="SIP83" s="127"/>
      <c r="SIQ83" s="127"/>
      <c r="SIR83" s="127"/>
      <c r="SIS83" s="139"/>
      <c r="SIT83" s="127"/>
      <c r="SIU83" s="127"/>
      <c r="SIV83" s="127"/>
      <c r="SIW83" s="139"/>
      <c r="SIX83" s="127"/>
      <c r="SIY83" s="127"/>
      <c r="SIZ83" s="127"/>
      <c r="SJA83" s="139"/>
      <c r="SJB83" s="127"/>
      <c r="SJC83" s="127"/>
      <c r="SJD83" s="127"/>
      <c r="SJE83" s="139"/>
      <c r="SJF83" s="127"/>
      <c r="SJG83" s="127"/>
      <c r="SJH83" s="127"/>
      <c r="SJI83" s="139"/>
      <c r="SJJ83" s="127"/>
      <c r="SJK83" s="127"/>
      <c r="SJL83" s="127"/>
      <c r="SJM83" s="139"/>
      <c r="SJN83" s="127"/>
      <c r="SJO83" s="127"/>
      <c r="SJP83" s="127"/>
      <c r="SJQ83" s="139"/>
      <c r="SJR83" s="127"/>
      <c r="SJS83" s="127"/>
      <c r="SJT83" s="127"/>
      <c r="SJU83" s="139"/>
      <c r="SJV83" s="127"/>
      <c r="SJW83" s="127"/>
      <c r="SJX83" s="127"/>
      <c r="SJY83" s="139"/>
      <c r="SJZ83" s="127"/>
      <c r="SKA83" s="127"/>
      <c r="SKB83" s="127"/>
      <c r="SKC83" s="139"/>
      <c r="SKD83" s="127"/>
      <c r="SKE83" s="127"/>
      <c r="SKF83" s="127"/>
      <c r="SKG83" s="139"/>
      <c r="SKH83" s="127"/>
      <c r="SKI83" s="127"/>
      <c r="SKJ83" s="127"/>
      <c r="SKK83" s="139"/>
      <c r="SKL83" s="127"/>
      <c r="SKM83" s="127"/>
      <c r="SKN83" s="127"/>
      <c r="SKO83" s="139"/>
      <c r="SKP83" s="127"/>
      <c r="SKQ83" s="127"/>
      <c r="SKR83" s="127"/>
      <c r="SKS83" s="139"/>
      <c r="SKT83" s="127"/>
      <c r="SKU83" s="127"/>
      <c r="SKV83" s="127"/>
      <c r="SKW83" s="139"/>
      <c r="SKX83" s="127"/>
      <c r="SKY83" s="127"/>
      <c r="SKZ83" s="127"/>
      <c r="SLA83" s="139"/>
      <c r="SLB83" s="127"/>
      <c r="SLC83" s="127"/>
      <c r="SLD83" s="127"/>
      <c r="SLE83" s="139"/>
      <c r="SLF83" s="127"/>
      <c r="SLG83" s="127"/>
      <c r="SLH83" s="127"/>
      <c r="SLI83" s="139"/>
      <c r="SLJ83" s="127"/>
      <c r="SLK83" s="127"/>
      <c r="SLL83" s="127"/>
      <c r="SLM83" s="139"/>
      <c r="SLN83" s="127"/>
      <c r="SLO83" s="127"/>
      <c r="SLP83" s="127"/>
      <c r="SLQ83" s="139"/>
      <c r="SLR83" s="127"/>
      <c r="SLS83" s="127"/>
      <c r="SLT83" s="127"/>
      <c r="SLU83" s="139"/>
      <c r="SLV83" s="127"/>
      <c r="SLW83" s="127"/>
      <c r="SLX83" s="127"/>
      <c r="SLY83" s="139"/>
      <c r="SLZ83" s="127"/>
      <c r="SMA83" s="127"/>
      <c r="SMB83" s="127"/>
      <c r="SMC83" s="139"/>
      <c r="SMD83" s="127"/>
      <c r="SME83" s="127"/>
      <c r="SMF83" s="127"/>
      <c r="SMG83" s="139"/>
      <c r="SMH83" s="127"/>
      <c r="SMI83" s="127"/>
      <c r="SMJ83" s="127"/>
      <c r="SMK83" s="139"/>
      <c r="SML83" s="127"/>
      <c r="SMM83" s="127"/>
      <c r="SMN83" s="127"/>
      <c r="SMO83" s="139"/>
      <c r="SMP83" s="127"/>
      <c r="SMQ83" s="127"/>
      <c r="SMR83" s="127"/>
      <c r="SMS83" s="139"/>
      <c r="SMT83" s="127"/>
      <c r="SMU83" s="127"/>
      <c r="SMV83" s="127"/>
      <c r="SMW83" s="139"/>
      <c r="SMX83" s="127"/>
      <c r="SMY83" s="127"/>
      <c r="SMZ83" s="127"/>
      <c r="SNA83" s="139"/>
      <c r="SNB83" s="127"/>
      <c r="SNC83" s="127"/>
      <c r="SND83" s="127"/>
      <c r="SNE83" s="139"/>
      <c r="SNF83" s="127"/>
      <c r="SNG83" s="127"/>
      <c r="SNH83" s="127"/>
      <c r="SNI83" s="139"/>
      <c r="SNJ83" s="127"/>
      <c r="SNK83" s="127"/>
      <c r="SNL83" s="127"/>
      <c r="SNM83" s="139"/>
      <c r="SNN83" s="127"/>
      <c r="SNO83" s="127"/>
      <c r="SNP83" s="127"/>
      <c r="SNQ83" s="139"/>
      <c r="SNR83" s="127"/>
      <c r="SNS83" s="127"/>
      <c r="SNT83" s="127"/>
      <c r="SNU83" s="139"/>
      <c r="SNV83" s="127"/>
      <c r="SNW83" s="127"/>
      <c r="SNX83" s="127"/>
      <c r="SNY83" s="139"/>
      <c r="SNZ83" s="127"/>
      <c r="SOA83" s="127"/>
      <c r="SOB83" s="127"/>
      <c r="SOC83" s="139"/>
      <c r="SOD83" s="127"/>
      <c r="SOE83" s="127"/>
      <c r="SOF83" s="127"/>
      <c r="SOG83" s="139"/>
      <c r="SOH83" s="127"/>
      <c r="SOI83" s="127"/>
      <c r="SOJ83" s="127"/>
      <c r="SOK83" s="139"/>
      <c r="SOL83" s="127"/>
      <c r="SOM83" s="127"/>
      <c r="SON83" s="127"/>
      <c r="SOO83" s="139"/>
      <c r="SOP83" s="127"/>
      <c r="SOQ83" s="127"/>
      <c r="SOR83" s="127"/>
      <c r="SOS83" s="139"/>
      <c r="SOT83" s="127"/>
      <c r="SOU83" s="127"/>
      <c r="SOV83" s="127"/>
      <c r="SOW83" s="139"/>
      <c r="SOX83" s="127"/>
      <c r="SOY83" s="127"/>
      <c r="SOZ83" s="127"/>
      <c r="SPA83" s="139"/>
      <c r="SPB83" s="127"/>
      <c r="SPC83" s="127"/>
      <c r="SPD83" s="127"/>
      <c r="SPE83" s="139"/>
      <c r="SPF83" s="127"/>
      <c r="SPG83" s="127"/>
      <c r="SPH83" s="127"/>
      <c r="SPI83" s="139"/>
      <c r="SPJ83" s="127"/>
      <c r="SPK83" s="127"/>
      <c r="SPL83" s="127"/>
      <c r="SPM83" s="139"/>
      <c r="SPN83" s="127"/>
      <c r="SPO83" s="127"/>
      <c r="SPP83" s="127"/>
      <c r="SPQ83" s="139"/>
      <c r="SPR83" s="127"/>
      <c r="SPS83" s="127"/>
      <c r="SPT83" s="127"/>
      <c r="SPU83" s="139"/>
      <c r="SPV83" s="127"/>
      <c r="SPW83" s="127"/>
      <c r="SPX83" s="127"/>
      <c r="SPY83" s="139"/>
      <c r="SPZ83" s="127"/>
      <c r="SQA83" s="127"/>
      <c r="SQB83" s="127"/>
      <c r="SQC83" s="139"/>
      <c r="SQD83" s="127"/>
      <c r="SQE83" s="127"/>
      <c r="SQF83" s="127"/>
      <c r="SQG83" s="139"/>
      <c r="SQH83" s="127"/>
      <c r="SQI83" s="127"/>
      <c r="SQJ83" s="127"/>
      <c r="SQK83" s="139"/>
      <c r="SQL83" s="127"/>
      <c r="SQM83" s="127"/>
      <c r="SQN83" s="127"/>
      <c r="SQO83" s="139"/>
      <c r="SQP83" s="127"/>
      <c r="SQQ83" s="127"/>
      <c r="SQR83" s="127"/>
      <c r="SQS83" s="139"/>
      <c r="SQT83" s="127"/>
      <c r="SQU83" s="127"/>
      <c r="SQV83" s="127"/>
      <c r="SQW83" s="139"/>
      <c r="SQX83" s="127"/>
      <c r="SQY83" s="127"/>
      <c r="SQZ83" s="127"/>
      <c r="SRA83" s="139"/>
      <c r="SRB83" s="127"/>
      <c r="SRC83" s="127"/>
      <c r="SRD83" s="127"/>
      <c r="SRE83" s="139"/>
      <c r="SRF83" s="127"/>
      <c r="SRG83" s="127"/>
      <c r="SRH83" s="127"/>
      <c r="SRI83" s="139"/>
      <c r="SRJ83" s="127"/>
      <c r="SRK83" s="127"/>
      <c r="SRL83" s="127"/>
      <c r="SRM83" s="139"/>
      <c r="SRN83" s="127"/>
      <c r="SRO83" s="127"/>
      <c r="SRP83" s="127"/>
      <c r="SRQ83" s="139"/>
      <c r="SRR83" s="127"/>
      <c r="SRS83" s="127"/>
      <c r="SRT83" s="127"/>
      <c r="SRU83" s="139"/>
      <c r="SRV83" s="127"/>
      <c r="SRW83" s="127"/>
      <c r="SRX83" s="127"/>
      <c r="SRY83" s="139"/>
      <c r="SRZ83" s="127"/>
      <c r="SSA83" s="127"/>
      <c r="SSB83" s="127"/>
      <c r="SSC83" s="139"/>
      <c r="SSD83" s="127"/>
      <c r="SSE83" s="127"/>
      <c r="SSF83" s="127"/>
      <c r="SSG83" s="139"/>
      <c r="SSH83" s="127"/>
      <c r="SSI83" s="127"/>
      <c r="SSJ83" s="127"/>
      <c r="SSK83" s="139"/>
      <c r="SSL83" s="127"/>
      <c r="SSM83" s="127"/>
      <c r="SSN83" s="127"/>
      <c r="SSO83" s="139"/>
      <c r="SSP83" s="127"/>
      <c r="SSQ83" s="127"/>
      <c r="SSR83" s="127"/>
      <c r="SSS83" s="139"/>
      <c r="SST83" s="127"/>
      <c r="SSU83" s="127"/>
      <c r="SSV83" s="127"/>
      <c r="SSW83" s="139"/>
      <c r="SSX83" s="127"/>
      <c r="SSY83" s="127"/>
      <c r="SSZ83" s="127"/>
      <c r="STA83" s="139"/>
      <c r="STB83" s="127"/>
      <c r="STC83" s="127"/>
      <c r="STD83" s="127"/>
      <c r="STE83" s="139"/>
      <c r="STF83" s="127"/>
      <c r="STG83" s="127"/>
      <c r="STH83" s="127"/>
      <c r="STI83" s="139"/>
      <c r="STJ83" s="127"/>
      <c r="STK83" s="127"/>
      <c r="STL83" s="127"/>
      <c r="STM83" s="139"/>
      <c r="STN83" s="127"/>
      <c r="STO83" s="127"/>
      <c r="STP83" s="127"/>
      <c r="STQ83" s="139"/>
      <c r="STR83" s="127"/>
      <c r="STS83" s="127"/>
      <c r="STT83" s="127"/>
      <c r="STU83" s="139"/>
      <c r="STV83" s="127"/>
      <c r="STW83" s="127"/>
      <c r="STX83" s="127"/>
      <c r="STY83" s="139"/>
      <c r="STZ83" s="127"/>
      <c r="SUA83" s="127"/>
      <c r="SUB83" s="127"/>
      <c r="SUC83" s="139"/>
      <c r="SUD83" s="127"/>
      <c r="SUE83" s="127"/>
      <c r="SUF83" s="127"/>
      <c r="SUG83" s="139"/>
      <c r="SUH83" s="127"/>
      <c r="SUI83" s="127"/>
      <c r="SUJ83" s="127"/>
      <c r="SUK83" s="139"/>
      <c r="SUL83" s="127"/>
      <c r="SUM83" s="127"/>
      <c r="SUN83" s="127"/>
      <c r="SUO83" s="139"/>
      <c r="SUP83" s="127"/>
      <c r="SUQ83" s="127"/>
      <c r="SUR83" s="127"/>
      <c r="SUS83" s="139"/>
      <c r="SUT83" s="127"/>
      <c r="SUU83" s="127"/>
      <c r="SUV83" s="127"/>
      <c r="SUW83" s="139"/>
      <c r="SUX83" s="127"/>
      <c r="SUY83" s="127"/>
      <c r="SUZ83" s="127"/>
      <c r="SVA83" s="139"/>
      <c r="SVB83" s="127"/>
      <c r="SVC83" s="127"/>
      <c r="SVD83" s="127"/>
      <c r="SVE83" s="139"/>
      <c r="SVF83" s="127"/>
      <c r="SVG83" s="127"/>
      <c r="SVH83" s="127"/>
      <c r="SVI83" s="139"/>
      <c r="SVJ83" s="127"/>
      <c r="SVK83" s="127"/>
      <c r="SVL83" s="127"/>
      <c r="SVM83" s="139"/>
      <c r="SVN83" s="127"/>
      <c r="SVO83" s="127"/>
      <c r="SVP83" s="127"/>
      <c r="SVQ83" s="139"/>
      <c r="SVR83" s="127"/>
      <c r="SVS83" s="127"/>
      <c r="SVT83" s="127"/>
      <c r="SVU83" s="139"/>
      <c r="SVV83" s="127"/>
      <c r="SVW83" s="127"/>
      <c r="SVX83" s="127"/>
      <c r="SVY83" s="139"/>
      <c r="SVZ83" s="127"/>
      <c r="SWA83" s="127"/>
      <c r="SWB83" s="127"/>
      <c r="SWC83" s="139"/>
      <c r="SWD83" s="127"/>
      <c r="SWE83" s="127"/>
      <c r="SWF83" s="127"/>
      <c r="SWG83" s="139"/>
      <c r="SWH83" s="127"/>
      <c r="SWI83" s="127"/>
      <c r="SWJ83" s="127"/>
      <c r="SWK83" s="139"/>
      <c r="SWL83" s="127"/>
      <c r="SWM83" s="127"/>
      <c r="SWN83" s="127"/>
      <c r="SWO83" s="139"/>
      <c r="SWP83" s="127"/>
      <c r="SWQ83" s="127"/>
      <c r="SWR83" s="127"/>
      <c r="SWS83" s="139"/>
      <c r="SWT83" s="127"/>
      <c r="SWU83" s="127"/>
      <c r="SWV83" s="127"/>
      <c r="SWW83" s="139"/>
      <c r="SWX83" s="127"/>
      <c r="SWY83" s="127"/>
      <c r="SWZ83" s="127"/>
      <c r="SXA83" s="139"/>
      <c r="SXB83" s="127"/>
      <c r="SXC83" s="127"/>
      <c r="SXD83" s="127"/>
      <c r="SXE83" s="139"/>
      <c r="SXF83" s="127"/>
      <c r="SXG83" s="127"/>
      <c r="SXH83" s="127"/>
      <c r="SXI83" s="139"/>
      <c r="SXJ83" s="127"/>
      <c r="SXK83" s="127"/>
      <c r="SXL83" s="127"/>
      <c r="SXM83" s="139"/>
      <c r="SXN83" s="127"/>
      <c r="SXO83" s="127"/>
      <c r="SXP83" s="127"/>
      <c r="SXQ83" s="139"/>
      <c r="SXR83" s="127"/>
      <c r="SXS83" s="127"/>
      <c r="SXT83" s="127"/>
      <c r="SXU83" s="139"/>
      <c r="SXV83" s="127"/>
      <c r="SXW83" s="127"/>
      <c r="SXX83" s="127"/>
      <c r="SXY83" s="139"/>
      <c r="SXZ83" s="127"/>
      <c r="SYA83" s="127"/>
      <c r="SYB83" s="127"/>
      <c r="SYC83" s="139"/>
      <c r="SYD83" s="127"/>
      <c r="SYE83" s="127"/>
      <c r="SYF83" s="127"/>
      <c r="SYG83" s="139"/>
      <c r="SYH83" s="127"/>
      <c r="SYI83" s="127"/>
      <c r="SYJ83" s="127"/>
      <c r="SYK83" s="139"/>
      <c r="SYL83" s="127"/>
      <c r="SYM83" s="127"/>
      <c r="SYN83" s="127"/>
      <c r="SYO83" s="139"/>
      <c r="SYP83" s="127"/>
      <c r="SYQ83" s="127"/>
      <c r="SYR83" s="127"/>
      <c r="SYS83" s="139"/>
      <c r="SYT83" s="127"/>
      <c r="SYU83" s="127"/>
      <c r="SYV83" s="127"/>
      <c r="SYW83" s="139"/>
      <c r="SYX83" s="127"/>
      <c r="SYY83" s="127"/>
      <c r="SYZ83" s="127"/>
      <c r="SZA83" s="139"/>
      <c r="SZB83" s="127"/>
      <c r="SZC83" s="127"/>
      <c r="SZD83" s="127"/>
      <c r="SZE83" s="139"/>
      <c r="SZF83" s="127"/>
      <c r="SZG83" s="127"/>
      <c r="SZH83" s="127"/>
      <c r="SZI83" s="139"/>
      <c r="SZJ83" s="127"/>
      <c r="SZK83" s="127"/>
      <c r="SZL83" s="127"/>
      <c r="SZM83" s="139"/>
      <c r="SZN83" s="127"/>
      <c r="SZO83" s="127"/>
      <c r="SZP83" s="127"/>
      <c r="SZQ83" s="139"/>
      <c r="SZR83" s="127"/>
      <c r="SZS83" s="127"/>
      <c r="SZT83" s="127"/>
      <c r="SZU83" s="139"/>
      <c r="SZV83" s="127"/>
      <c r="SZW83" s="127"/>
      <c r="SZX83" s="127"/>
      <c r="SZY83" s="139"/>
      <c r="SZZ83" s="127"/>
      <c r="TAA83" s="127"/>
      <c r="TAB83" s="127"/>
      <c r="TAC83" s="139"/>
      <c r="TAD83" s="127"/>
      <c r="TAE83" s="127"/>
      <c r="TAF83" s="127"/>
      <c r="TAG83" s="139"/>
      <c r="TAH83" s="127"/>
      <c r="TAI83" s="127"/>
      <c r="TAJ83" s="127"/>
      <c r="TAK83" s="139"/>
      <c r="TAL83" s="127"/>
      <c r="TAM83" s="127"/>
      <c r="TAN83" s="127"/>
      <c r="TAO83" s="139"/>
      <c r="TAP83" s="127"/>
      <c r="TAQ83" s="127"/>
      <c r="TAR83" s="127"/>
      <c r="TAS83" s="139"/>
      <c r="TAT83" s="127"/>
      <c r="TAU83" s="127"/>
      <c r="TAV83" s="127"/>
      <c r="TAW83" s="139"/>
      <c r="TAX83" s="127"/>
      <c r="TAY83" s="127"/>
      <c r="TAZ83" s="127"/>
      <c r="TBA83" s="139"/>
      <c r="TBB83" s="127"/>
      <c r="TBC83" s="127"/>
      <c r="TBD83" s="127"/>
      <c r="TBE83" s="139"/>
      <c r="TBF83" s="127"/>
      <c r="TBG83" s="127"/>
      <c r="TBH83" s="127"/>
      <c r="TBI83" s="139"/>
      <c r="TBJ83" s="127"/>
      <c r="TBK83" s="127"/>
      <c r="TBL83" s="127"/>
      <c r="TBM83" s="139"/>
      <c r="TBN83" s="127"/>
      <c r="TBO83" s="127"/>
      <c r="TBP83" s="127"/>
      <c r="TBQ83" s="139"/>
      <c r="TBR83" s="127"/>
      <c r="TBS83" s="127"/>
      <c r="TBT83" s="127"/>
      <c r="TBU83" s="139"/>
      <c r="TBV83" s="127"/>
      <c r="TBW83" s="127"/>
      <c r="TBX83" s="127"/>
      <c r="TBY83" s="139"/>
      <c r="TBZ83" s="127"/>
      <c r="TCA83" s="127"/>
      <c r="TCB83" s="127"/>
      <c r="TCC83" s="139"/>
      <c r="TCD83" s="127"/>
      <c r="TCE83" s="127"/>
      <c r="TCF83" s="127"/>
      <c r="TCG83" s="139"/>
      <c r="TCH83" s="127"/>
      <c r="TCI83" s="127"/>
      <c r="TCJ83" s="127"/>
      <c r="TCK83" s="139"/>
      <c r="TCL83" s="127"/>
      <c r="TCM83" s="127"/>
      <c r="TCN83" s="127"/>
      <c r="TCO83" s="139"/>
      <c r="TCP83" s="127"/>
      <c r="TCQ83" s="127"/>
      <c r="TCR83" s="127"/>
      <c r="TCS83" s="139"/>
      <c r="TCT83" s="127"/>
      <c r="TCU83" s="127"/>
      <c r="TCV83" s="127"/>
      <c r="TCW83" s="139"/>
      <c r="TCX83" s="127"/>
      <c r="TCY83" s="127"/>
      <c r="TCZ83" s="127"/>
      <c r="TDA83" s="139"/>
      <c r="TDB83" s="127"/>
      <c r="TDC83" s="127"/>
      <c r="TDD83" s="127"/>
      <c r="TDE83" s="139"/>
      <c r="TDF83" s="127"/>
      <c r="TDG83" s="127"/>
      <c r="TDH83" s="127"/>
      <c r="TDI83" s="139"/>
      <c r="TDJ83" s="127"/>
      <c r="TDK83" s="127"/>
      <c r="TDL83" s="127"/>
      <c r="TDM83" s="139"/>
      <c r="TDN83" s="127"/>
      <c r="TDO83" s="127"/>
      <c r="TDP83" s="127"/>
      <c r="TDQ83" s="139"/>
      <c r="TDR83" s="127"/>
      <c r="TDS83" s="127"/>
      <c r="TDT83" s="127"/>
      <c r="TDU83" s="139"/>
      <c r="TDV83" s="127"/>
      <c r="TDW83" s="127"/>
      <c r="TDX83" s="127"/>
      <c r="TDY83" s="139"/>
      <c r="TDZ83" s="127"/>
      <c r="TEA83" s="127"/>
      <c r="TEB83" s="127"/>
      <c r="TEC83" s="139"/>
      <c r="TED83" s="127"/>
      <c r="TEE83" s="127"/>
      <c r="TEF83" s="127"/>
      <c r="TEG83" s="139"/>
      <c r="TEH83" s="127"/>
      <c r="TEI83" s="127"/>
      <c r="TEJ83" s="127"/>
      <c r="TEK83" s="139"/>
      <c r="TEL83" s="127"/>
      <c r="TEM83" s="127"/>
      <c r="TEN83" s="127"/>
      <c r="TEO83" s="139"/>
      <c r="TEP83" s="127"/>
      <c r="TEQ83" s="127"/>
      <c r="TER83" s="127"/>
      <c r="TES83" s="139"/>
      <c r="TET83" s="127"/>
      <c r="TEU83" s="127"/>
      <c r="TEV83" s="127"/>
      <c r="TEW83" s="139"/>
      <c r="TEX83" s="127"/>
      <c r="TEY83" s="127"/>
      <c r="TEZ83" s="127"/>
      <c r="TFA83" s="139"/>
      <c r="TFB83" s="127"/>
      <c r="TFC83" s="127"/>
      <c r="TFD83" s="127"/>
      <c r="TFE83" s="139"/>
      <c r="TFF83" s="127"/>
      <c r="TFG83" s="127"/>
      <c r="TFH83" s="127"/>
      <c r="TFI83" s="139"/>
      <c r="TFJ83" s="127"/>
      <c r="TFK83" s="127"/>
      <c r="TFL83" s="127"/>
      <c r="TFM83" s="139"/>
      <c r="TFN83" s="127"/>
      <c r="TFO83" s="127"/>
      <c r="TFP83" s="127"/>
      <c r="TFQ83" s="139"/>
      <c r="TFR83" s="127"/>
      <c r="TFS83" s="127"/>
      <c r="TFT83" s="127"/>
      <c r="TFU83" s="139"/>
      <c r="TFV83" s="127"/>
      <c r="TFW83" s="127"/>
      <c r="TFX83" s="127"/>
      <c r="TFY83" s="139"/>
      <c r="TFZ83" s="127"/>
      <c r="TGA83" s="127"/>
      <c r="TGB83" s="127"/>
      <c r="TGC83" s="139"/>
      <c r="TGD83" s="127"/>
      <c r="TGE83" s="127"/>
      <c r="TGF83" s="127"/>
      <c r="TGG83" s="139"/>
      <c r="TGH83" s="127"/>
      <c r="TGI83" s="127"/>
      <c r="TGJ83" s="127"/>
      <c r="TGK83" s="139"/>
      <c r="TGL83" s="127"/>
      <c r="TGM83" s="127"/>
      <c r="TGN83" s="127"/>
      <c r="TGO83" s="139"/>
      <c r="TGP83" s="127"/>
      <c r="TGQ83" s="127"/>
      <c r="TGR83" s="127"/>
      <c r="TGS83" s="139"/>
      <c r="TGT83" s="127"/>
      <c r="TGU83" s="127"/>
      <c r="TGV83" s="127"/>
      <c r="TGW83" s="139"/>
      <c r="TGX83" s="127"/>
      <c r="TGY83" s="127"/>
      <c r="TGZ83" s="127"/>
      <c r="THA83" s="139"/>
      <c r="THB83" s="127"/>
      <c r="THC83" s="127"/>
      <c r="THD83" s="127"/>
      <c r="THE83" s="139"/>
      <c r="THF83" s="127"/>
      <c r="THG83" s="127"/>
      <c r="THH83" s="127"/>
      <c r="THI83" s="139"/>
      <c r="THJ83" s="127"/>
      <c r="THK83" s="127"/>
      <c r="THL83" s="127"/>
      <c r="THM83" s="139"/>
      <c r="THN83" s="127"/>
      <c r="THO83" s="127"/>
      <c r="THP83" s="127"/>
      <c r="THQ83" s="139"/>
      <c r="THR83" s="127"/>
      <c r="THS83" s="127"/>
      <c r="THT83" s="127"/>
      <c r="THU83" s="139"/>
      <c r="THV83" s="127"/>
      <c r="THW83" s="127"/>
      <c r="THX83" s="127"/>
      <c r="THY83" s="139"/>
      <c r="THZ83" s="127"/>
      <c r="TIA83" s="127"/>
      <c r="TIB83" s="127"/>
      <c r="TIC83" s="139"/>
      <c r="TID83" s="127"/>
      <c r="TIE83" s="127"/>
      <c r="TIF83" s="127"/>
      <c r="TIG83" s="139"/>
      <c r="TIH83" s="127"/>
      <c r="TII83" s="127"/>
      <c r="TIJ83" s="127"/>
      <c r="TIK83" s="139"/>
      <c r="TIL83" s="127"/>
      <c r="TIM83" s="127"/>
      <c r="TIN83" s="127"/>
      <c r="TIO83" s="139"/>
      <c r="TIP83" s="127"/>
      <c r="TIQ83" s="127"/>
      <c r="TIR83" s="127"/>
      <c r="TIS83" s="139"/>
      <c r="TIT83" s="127"/>
      <c r="TIU83" s="127"/>
      <c r="TIV83" s="127"/>
      <c r="TIW83" s="139"/>
      <c r="TIX83" s="127"/>
      <c r="TIY83" s="127"/>
      <c r="TIZ83" s="127"/>
      <c r="TJA83" s="139"/>
      <c r="TJB83" s="127"/>
      <c r="TJC83" s="127"/>
      <c r="TJD83" s="127"/>
      <c r="TJE83" s="139"/>
      <c r="TJF83" s="127"/>
      <c r="TJG83" s="127"/>
      <c r="TJH83" s="127"/>
      <c r="TJI83" s="139"/>
      <c r="TJJ83" s="127"/>
      <c r="TJK83" s="127"/>
      <c r="TJL83" s="127"/>
      <c r="TJM83" s="139"/>
      <c r="TJN83" s="127"/>
      <c r="TJO83" s="127"/>
      <c r="TJP83" s="127"/>
      <c r="TJQ83" s="139"/>
      <c r="TJR83" s="127"/>
      <c r="TJS83" s="127"/>
      <c r="TJT83" s="127"/>
      <c r="TJU83" s="139"/>
      <c r="TJV83" s="127"/>
      <c r="TJW83" s="127"/>
      <c r="TJX83" s="127"/>
      <c r="TJY83" s="139"/>
      <c r="TJZ83" s="127"/>
      <c r="TKA83" s="127"/>
      <c r="TKB83" s="127"/>
      <c r="TKC83" s="139"/>
      <c r="TKD83" s="127"/>
      <c r="TKE83" s="127"/>
      <c r="TKF83" s="127"/>
      <c r="TKG83" s="139"/>
      <c r="TKH83" s="127"/>
      <c r="TKI83" s="127"/>
      <c r="TKJ83" s="127"/>
      <c r="TKK83" s="139"/>
      <c r="TKL83" s="127"/>
      <c r="TKM83" s="127"/>
      <c r="TKN83" s="127"/>
      <c r="TKO83" s="139"/>
      <c r="TKP83" s="127"/>
      <c r="TKQ83" s="127"/>
      <c r="TKR83" s="127"/>
      <c r="TKS83" s="139"/>
      <c r="TKT83" s="127"/>
      <c r="TKU83" s="127"/>
      <c r="TKV83" s="127"/>
      <c r="TKW83" s="139"/>
      <c r="TKX83" s="127"/>
      <c r="TKY83" s="127"/>
      <c r="TKZ83" s="127"/>
      <c r="TLA83" s="139"/>
      <c r="TLB83" s="127"/>
      <c r="TLC83" s="127"/>
      <c r="TLD83" s="127"/>
      <c r="TLE83" s="139"/>
      <c r="TLF83" s="127"/>
      <c r="TLG83" s="127"/>
      <c r="TLH83" s="127"/>
      <c r="TLI83" s="139"/>
      <c r="TLJ83" s="127"/>
      <c r="TLK83" s="127"/>
      <c r="TLL83" s="127"/>
      <c r="TLM83" s="139"/>
      <c r="TLN83" s="127"/>
      <c r="TLO83" s="127"/>
      <c r="TLP83" s="127"/>
      <c r="TLQ83" s="139"/>
      <c r="TLR83" s="127"/>
      <c r="TLS83" s="127"/>
      <c r="TLT83" s="127"/>
      <c r="TLU83" s="139"/>
      <c r="TLV83" s="127"/>
      <c r="TLW83" s="127"/>
      <c r="TLX83" s="127"/>
      <c r="TLY83" s="139"/>
      <c r="TLZ83" s="127"/>
      <c r="TMA83" s="127"/>
      <c r="TMB83" s="127"/>
      <c r="TMC83" s="139"/>
      <c r="TMD83" s="127"/>
      <c r="TME83" s="127"/>
      <c r="TMF83" s="127"/>
      <c r="TMG83" s="139"/>
      <c r="TMH83" s="127"/>
      <c r="TMI83" s="127"/>
      <c r="TMJ83" s="127"/>
      <c r="TMK83" s="139"/>
      <c r="TML83" s="127"/>
      <c r="TMM83" s="127"/>
      <c r="TMN83" s="127"/>
      <c r="TMO83" s="139"/>
      <c r="TMP83" s="127"/>
      <c r="TMQ83" s="127"/>
      <c r="TMR83" s="127"/>
      <c r="TMS83" s="139"/>
      <c r="TMT83" s="127"/>
      <c r="TMU83" s="127"/>
      <c r="TMV83" s="127"/>
      <c r="TMW83" s="139"/>
      <c r="TMX83" s="127"/>
      <c r="TMY83" s="127"/>
      <c r="TMZ83" s="127"/>
      <c r="TNA83" s="139"/>
      <c r="TNB83" s="127"/>
      <c r="TNC83" s="127"/>
      <c r="TND83" s="127"/>
      <c r="TNE83" s="139"/>
      <c r="TNF83" s="127"/>
      <c r="TNG83" s="127"/>
      <c r="TNH83" s="127"/>
      <c r="TNI83" s="139"/>
      <c r="TNJ83" s="127"/>
      <c r="TNK83" s="127"/>
      <c r="TNL83" s="127"/>
      <c r="TNM83" s="139"/>
      <c r="TNN83" s="127"/>
      <c r="TNO83" s="127"/>
      <c r="TNP83" s="127"/>
      <c r="TNQ83" s="139"/>
      <c r="TNR83" s="127"/>
      <c r="TNS83" s="127"/>
      <c r="TNT83" s="127"/>
      <c r="TNU83" s="139"/>
      <c r="TNV83" s="127"/>
      <c r="TNW83" s="127"/>
      <c r="TNX83" s="127"/>
      <c r="TNY83" s="139"/>
      <c r="TNZ83" s="127"/>
      <c r="TOA83" s="127"/>
      <c r="TOB83" s="127"/>
      <c r="TOC83" s="139"/>
      <c r="TOD83" s="127"/>
      <c r="TOE83" s="127"/>
      <c r="TOF83" s="127"/>
      <c r="TOG83" s="139"/>
      <c r="TOH83" s="127"/>
      <c r="TOI83" s="127"/>
      <c r="TOJ83" s="127"/>
      <c r="TOK83" s="139"/>
      <c r="TOL83" s="127"/>
      <c r="TOM83" s="127"/>
      <c r="TON83" s="127"/>
      <c r="TOO83" s="139"/>
      <c r="TOP83" s="127"/>
      <c r="TOQ83" s="127"/>
      <c r="TOR83" s="127"/>
      <c r="TOS83" s="139"/>
      <c r="TOT83" s="127"/>
      <c r="TOU83" s="127"/>
      <c r="TOV83" s="127"/>
      <c r="TOW83" s="139"/>
      <c r="TOX83" s="127"/>
      <c r="TOY83" s="127"/>
      <c r="TOZ83" s="127"/>
      <c r="TPA83" s="139"/>
      <c r="TPB83" s="127"/>
      <c r="TPC83" s="127"/>
      <c r="TPD83" s="127"/>
      <c r="TPE83" s="139"/>
      <c r="TPF83" s="127"/>
      <c r="TPG83" s="127"/>
      <c r="TPH83" s="127"/>
      <c r="TPI83" s="139"/>
      <c r="TPJ83" s="127"/>
      <c r="TPK83" s="127"/>
      <c r="TPL83" s="127"/>
      <c r="TPM83" s="139"/>
      <c r="TPN83" s="127"/>
      <c r="TPO83" s="127"/>
      <c r="TPP83" s="127"/>
      <c r="TPQ83" s="139"/>
      <c r="TPR83" s="127"/>
      <c r="TPS83" s="127"/>
      <c r="TPT83" s="127"/>
      <c r="TPU83" s="139"/>
      <c r="TPV83" s="127"/>
      <c r="TPW83" s="127"/>
      <c r="TPX83" s="127"/>
      <c r="TPY83" s="139"/>
      <c r="TPZ83" s="127"/>
      <c r="TQA83" s="127"/>
      <c r="TQB83" s="127"/>
      <c r="TQC83" s="139"/>
      <c r="TQD83" s="127"/>
      <c r="TQE83" s="127"/>
      <c r="TQF83" s="127"/>
      <c r="TQG83" s="139"/>
      <c r="TQH83" s="127"/>
      <c r="TQI83" s="127"/>
      <c r="TQJ83" s="127"/>
      <c r="TQK83" s="139"/>
      <c r="TQL83" s="127"/>
      <c r="TQM83" s="127"/>
      <c r="TQN83" s="127"/>
      <c r="TQO83" s="139"/>
      <c r="TQP83" s="127"/>
      <c r="TQQ83" s="127"/>
      <c r="TQR83" s="127"/>
      <c r="TQS83" s="139"/>
      <c r="TQT83" s="127"/>
      <c r="TQU83" s="127"/>
      <c r="TQV83" s="127"/>
      <c r="TQW83" s="139"/>
      <c r="TQX83" s="127"/>
      <c r="TQY83" s="127"/>
      <c r="TQZ83" s="127"/>
      <c r="TRA83" s="139"/>
      <c r="TRB83" s="127"/>
      <c r="TRC83" s="127"/>
      <c r="TRD83" s="127"/>
      <c r="TRE83" s="139"/>
      <c r="TRF83" s="127"/>
      <c r="TRG83" s="127"/>
      <c r="TRH83" s="127"/>
      <c r="TRI83" s="139"/>
      <c r="TRJ83" s="127"/>
      <c r="TRK83" s="127"/>
      <c r="TRL83" s="127"/>
      <c r="TRM83" s="139"/>
      <c r="TRN83" s="127"/>
      <c r="TRO83" s="127"/>
      <c r="TRP83" s="127"/>
      <c r="TRQ83" s="139"/>
      <c r="TRR83" s="127"/>
      <c r="TRS83" s="127"/>
      <c r="TRT83" s="127"/>
      <c r="TRU83" s="139"/>
      <c r="TRV83" s="127"/>
      <c r="TRW83" s="127"/>
      <c r="TRX83" s="127"/>
      <c r="TRY83" s="139"/>
      <c r="TRZ83" s="127"/>
      <c r="TSA83" s="127"/>
      <c r="TSB83" s="127"/>
      <c r="TSC83" s="139"/>
      <c r="TSD83" s="127"/>
      <c r="TSE83" s="127"/>
      <c r="TSF83" s="127"/>
      <c r="TSG83" s="139"/>
      <c r="TSH83" s="127"/>
      <c r="TSI83" s="127"/>
      <c r="TSJ83" s="127"/>
      <c r="TSK83" s="139"/>
      <c r="TSL83" s="127"/>
      <c r="TSM83" s="127"/>
      <c r="TSN83" s="127"/>
      <c r="TSO83" s="139"/>
      <c r="TSP83" s="127"/>
      <c r="TSQ83" s="127"/>
      <c r="TSR83" s="127"/>
      <c r="TSS83" s="139"/>
      <c r="TST83" s="127"/>
      <c r="TSU83" s="127"/>
      <c r="TSV83" s="127"/>
      <c r="TSW83" s="139"/>
      <c r="TSX83" s="127"/>
      <c r="TSY83" s="127"/>
      <c r="TSZ83" s="127"/>
      <c r="TTA83" s="139"/>
      <c r="TTB83" s="127"/>
      <c r="TTC83" s="127"/>
      <c r="TTD83" s="127"/>
      <c r="TTE83" s="139"/>
      <c r="TTF83" s="127"/>
      <c r="TTG83" s="127"/>
      <c r="TTH83" s="127"/>
      <c r="TTI83" s="139"/>
      <c r="TTJ83" s="127"/>
      <c r="TTK83" s="127"/>
      <c r="TTL83" s="127"/>
      <c r="TTM83" s="139"/>
      <c r="TTN83" s="127"/>
      <c r="TTO83" s="127"/>
      <c r="TTP83" s="127"/>
      <c r="TTQ83" s="139"/>
      <c r="TTR83" s="127"/>
      <c r="TTS83" s="127"/>
      <c r="TTT83" s="127"/>
      <c r="TTU83" s="139"/>
      <c r="TTV83" s="127"/>
      <c r="TTW83" s="127"/>
      <c r="TTX83" s="127"/>
      <c r="TTY83" s="139"/>
      <c r="TTZ83" s="127"/>
      <c r="TUA83" s="127"/>
      <c r="TUB83" s="127"/>
      <c r="TUC83" s="139"/>
      <c r="TUD83" s="127"/>
      <c r="TUE83" s="127"/>
      <c r="TUF83" s="127"/>
      <c r="TUG83" s="139"/>
      <c r="TUH83" s="127"/>
      <c r="TUI83" s="127"/>
      <c r="TUJ83" s="127"/>
      <c r="TUK83" s="139"/>
      <c r="TUL83" s="127"/>
      <c r="TUM83" s="127"/>
      <c r="TUN83" s="127"/>
      <c r="TUO83" s="139"/>
      <c r="TUP83" s="127"/>
      <c r="TUQ83" s="127"/>
      <c r="TUR83" s="127"/>
      <c r="TUS83" s="139"/>
      <c r="TUT83" s="127"/>
      <c r="TUU83" s="127"/>
      <c r="TUV83" s="127"/>
      <c r="TUW83" s="139"/>
      <c r="TUX83" s="127"/>
      <c r="TUY83" s="127"/>
      <c r="TUZ83" s="127"/>
      <c r="TVA83" s="139"/>
      <c r="TVB83" s="127"/>
      <c r="TVC83" s="127"/>
      <c r="TVD83" s="127"/>
      <c r="TVE83" s="139"/>
      <c r="TVF83" s="127"/>
      <c r="TVG83" s="127"/>
      <c r="TVH83" s="127"/>
      <c r="TVI83" s="139"/>
      <c r="TVJ83" s="127"/>
      <c r="TVK83" s="127"/>
      <c r="TVL83" s="127"/>
      <c r="TVM83" s="139"/>
      <c r="TVN83" s="127"/>
      <c r="TVO83" s="127"/>
      <c r="TVP83" s="127"/>
      <c r="TVQ83" s="139"/>
      <c r="TVR83" s="127"/>
      <c r="TVS83" s="127"/>
      <c r="TVT83" s="127"/>
      <c r="TVU83" s="139"/>
      <c r="TVV83" s="127"/>
      <c r="TVW83" s="127"/>
      <c r="TVX83" s="127"/>
      <c r="TVY83" s="139"/>
      <c r="TVZ83" s="127"/>
      <c r="TWA83" s="127"/>
      <c r="TWB83" s="127"/>
      <c r="TWC83" s="139"/>
      <c r="TWD83" s="127"/>
      <c r="TWE83" s="127"/>
      <c r="TWF83" s="127"/>
      <c r="TWG83" s="139"/>
      <c r="TWH83" s="127"/>
      <c r="TWI83" s="127"/>
      <c r="TWJ83" s="127"/>
      <c r="TWK83" s="139"/>
      <c r="TWL83" s="127"/>
      <c r="TWM83" s="127"/>
      <c r="TWN83" s="127"/>
      <c r="TWO83" s="139"/>
      <c r="TWP83" s="127"/>
      <c r="TWQ83" s="127"/>
      <c r="TWR83" s="127"/>
      <c r="TWS83" s="139"/>
      <c r="TWT83" s="127"/>
      <c r="TWU83" s="127"/>
      <c r="TWV83" s="127"/>
      <c r="TWW83" s="139"/>
      <c r="TWX83" s="127"/>
      <c r="TWY83" s="127"/>
      <c r="TWZ83" s="127"/>
      <c r="TXA83" s="139"/>
      <c r="TXB83" s="127"/>
      <c r="TXC83" s="127"/>
      <c r="TXD83" s="127"/>
      <c r="TXE83" s="139"/>
      <c r="TXF83" s="127"/>
      <c r="TXG83" s="127"/>
      <c r="TXH83" s="127"/>
      <c r="TXI83" s="139"/>
      <c r="TXJ83" s="127"/>
      <c r="TXK83" s="127"/>
      <c r="TXL83" s="127"/>
      <c r="TXM83" s="139"/>
      <c r="TXN83" s="127"/>
      <c r="TXO83" s="127"/>
      <c r="TXP83" s="127"/>
      <c r="TXQ83" s="139"/>
      <c r="TXR83" s="127"/>
      <c r="TXS83" s="127"/>
      <c r="TXT83" s="127"/>
      <c r="TXU83" s="139"/>
      <c r="TXV83" s="127"/>
      <c r="TXW83" s="127"/>
      <c r="TXX83" s="127"/>
      <c r="TXY83" s="139"/>
      <c r="TXZ83" s="127"/>
      <c r="TYA83" s="127"/>
      <c r="TYB83" s="127"/>
      <c r="TYC83" s="139"/>
      <c r="TYD83" s="127"/>
      <c r="TYE83" s="127"/>
      <c r="TYF83" s="127"/>
      <c r="TYG83" s="139"/>
      <c r="TYH83" s="127"/>
      <c r="TYI83" s="127"/>
      <c r="TYJ83" s="127"/>
      <c r="TYK83" s="139"/>
      <c r="TYL83" s="127"/>
      <c r="TYM83" s="127"/>
      <c r="TYN83" s="127"/>
      <c r="TYO83" s="139"/>
      <c r="TYP83" s="127"/>
      <c r="TYQ83" s="127"/>
      <c r="TYR83" s="127"/>
      <c r="TYS83" s="139"/>
      <c r="TYT83" s="127"/>
      <c r="TYU83" s="127"/>
      <c r="TYV83" s="127"/>
      <c r="TYW83" s="139"/>
      <c r="TYX83" s="127"/>
      <c r="TYY83" s="127"/>
      <c r="TYZ83" s="127"/>
      <c r="TZA83" s="139"/>
      <c r="TZB83" s="127"/>
      <c r="TZC83" s="127"/>
      <c r="TZD83" s="127"/>
      <c r="TZE83" s="139"/>
      <c r="TZF83" s="127"/>
      <c r="TZG83" s="127"/>
      <c r="TZH83" s="127"/>
      <c r="TZI83" s="139"/>
      <c r="TZJ83" s="127"/>
      <c r="TZK83" s="127"/>
      <c r="TZL83" s="127"/>
      <c r="TZM83" s="139"/>
      <c r="TZN83" s="127"/>
      <c r="TZO83" s="127"/>
      <c r="TZP83" s="127"/>
      <c r="TZQ83" s="139"/>
      <c r="TZR83" s="127"/>
      <c r="TZS83" s="127"/>
      <c r="TZT83" s="127"/>
      <c r="TZU83" s="139"/>
      <c r="TZV83" s="127"/>
      <c r="TZW83" s="127"/>
      <c r="TZX83" s="127"/>
      <c r="TZY83" s="139"/>
      <c r="TZZ83" s="127"/>
      <c r="UAA83" s="127"/>
      <c r="UAB83" s="127"/>
      <c r="UAC83" s="139"/>
      <c r="UAD83" s="127"/>
      <c r="UAE83" s="127"/>
      <c r="UAF83" s="127"/>
      <c r="UAG83" s="139"/>
      <c r="UAH83" s="127"/>
      <c r="UAI83" s="127"/>
      <c r="UAJ83" s="127"/>
      <c r="UAK83" s="139"/>
      <c r="UAL83" s="127"/>
      <c r="UAM83" s="127"/>
      <c r="UAN83" s="127"/>
      <c r="UAO83" s="139"/>
      <c r="UAP83" s="127"/>
      <c r="UAQ83" s="127"/>
      <c r="UAR83" s="127"/>
      <c r="UAS83" s="139"/>
      <c r="UAT83" s="127"/>
      <c r="UAU83" s="127"/>
      <c r="UAV83" s="127"/>
      <c r="UAW83" s="139"/>
      <c r="UAX83" s="127"/>
      <c r="UAY83" s="127"/>
      <c r="UAZ83" s="127"/>
      <c r="UBA83" s="139"/>
      <c r="UBB83" s="127"/>
      <c r="UBC83" s="127"/>
      <c r="UBD83" s="127"/>
      <c r="UBE83" s="139"/>
      <c r="UBF83" s="127"/>
      <c r="UBG83" s="127"/>
      <c r="UBH83" s="127"/>
      <c r="UBI83" s="139"/>
      <c r="UBJ83" s="127"/>
      <c r="UBK83" s="127"/>
      <c r="UBL83" s="127"/>
      <c r="UBM83" s="139"/>
      <c r="UBN83" s="127"/>
      <c r="UBO83" s="127"/>
      <c r="UBP83" s="127"/>
      <c r="UBQ83" s="139"/>
      <c r="UBR83" s="127"/>
      <c r="UBS83" s="127"/>
      <c r="UBT83" s="127"/>
      <c r="UBU83" s="139"/>
      <c r="UBV83" s="127"/>
      <c r="UBW83" s="127"/>
      <c r="UBX83" s="127"/>
      <c r="UBY83" s="139"/>
      <c r="UBZ83" s="127"/>
      <c r="UCA83" s="127"/>
      <c r="UCB83" s="127"/>
      <c r="UCC83" s="139"/>
      <c r="UCD83" s="127"/>
      <c r="UCE83" s="127"/>
      <c r="UCF83" s="127"/>
      <c r="UCG83" s="139"/>
      <c r="UCH83" s="127"/>
      <c r="UCI83" s="127"/>
      <c r="UCJ83" s="127"/>
      <c r="UCK83" s="139"/>
      <c r="UCL83" s="127"/>
      <c r="UCM83" s="127"/>
      <c r="UCN83" s="127"/>
      <c r="UCO83" s="139"/>
      <c r="UCP83" s="127"/>
      <c r="UCQ83" s="127"/>
      <c r="UCR83" s="127"/>
      <c r="UCS83" s="139"/>
      <c r="UCT83" s="127"/>
      <c r="UCU83" s="127"/>
      <c r="UCV83" s="127"/>
      <c r="UCW83" s="139"/>
      <c r="UCX83" s="127"/>
      <c r="UCY83" s="127"/>
      <c r="UCZ83" s="127"/>
      <c r="UDA83" s="139"/>
      <c r="UDB83" s="127"/>
      <c r="UDC83" s="127"/>
      <c r="UDD83" s="127"/>
      <c r="UDE83" s="139"/>
      <c r="UDF83" s="127"/>
      <c r="UDG83" s="127"/>
      <c r="UDH83" s="127"/>
      <c r="UDI83" s="139"/>
      <c r="UDJ83" s="127"/>
      <c r="UDK83" s="127"/>
      <c r="UDL83" s="127"/>
      <c r="UDM83" s="139"/>
      <c r="UDN83" s="127"/>
      <c r="UDO83" s="127"/>
      <c r="UDP83" s="127"/>
      <c r="UDQ83" s="139"/>
      <c r="UDR83" s="127"/>
      <c r="UDS83" s="127"/>
      <c r="UDT83" s="127"/>
      <c r="UDU83" s="139"/>
      <c r="UDV83" s="127"/>
      <c r="UDW83" s="127"/>
      <c r="UDX83" s="127"/>
      <c r="UDY83" s="139"/>
      <c r="UDZ83" s="127"/>
      <c r="UEA83" s="127"/>
      <c r="UEB83" s="127"/>
      <c r="UEC83" s="139"/>
      <c r="UED83" s="127"/>
      <c r="UEE83" s="127"/>
      <c r="UEF83" s="127"/>
      <c r="UEG83" s="139"/>
      <c r="UEH83" s="127"/>
      <c r="UEI83" s="127"/>
      <c r="UEJ83" s="127"/>
      <c r="UEK83" s="139"/>
      <c r="UEL83" s="127"/>
      <c r="UEM83" s="127"/>
      <c r="UEN83" s="127"/>
      <c r="UEO83" s="139"/>
      <c r="UEP83" s="127"/>
      <c r="UEQ83" s="127"/>
      <c r="UER83" s="127"/>
      <c r="UES83" s="139"/>
      <c r="UET83" s="127"/>
      <c r="UEU83" s="127"/>
      <c r="UEV83" s="127"/>
      <c r="UEW83" s="139"/>
      <c r="UEX83" s="127"/>
      <c r="UEY83" s="127"/>
      <c r="UEZ83" s="127"/>
      <c r="UFA83" s="139"/>
      <c r="UFB83" s="127"/>
      <c r="UFC83" s="127"/>
      <c r="UFD83" s="127"/>
      <c r="UFE83" s="139"/>
      <c r="UFF83" s="127"/>
      <c r="UFG83" s="127"/>
      <c r="UFH83" s="127"/>
      <c r="UFI83" s="139"/>
      <c r="UFJ83" s="127"/>
      <c r="UFK83" s="127"/>
      <c r="UFL83" s="127"/>
      <c r="UFM83" s="139"/>
      <c r="UFN83" s="127"/>
      <c r="UFO83" s="127"/>
      <c r="UFP83" s="127"/>
      <c r="UFQ83" s="139"/>
      <c r="UFR83" s="127"/>
      <c r="UFS83" s="127"/>
      <c r="UFT83" s="127"/>
      <c r="UFU83" s="139"/>
      <c r="UFV83" s="127"/>
      <c r="UFW83" s="127"/>
      <c r="UFX83" s="127"/>
      <c r="UFY83" s="139"/>
      <c r="UFZ83" s="127"/>
      <c r="UGA83" s="127"/>
      <c r="UGB83" s="127"/>
      <c r="UGC83" s="139"/>
      <c r="UGD83" s="127"/>
      <c r="UGE83" s="127"/>
      <c r="UGF83" s="127"/>
      <c r="UGG83" s="139"/>
      <c r="UGH83" s="127"/>
      <c r="UGI83" s="127"/>
      <c r="UGJ83" s="127"/>
      <c r="UGK83" s="139"/>
      <c r="UGL83" s="127"/>
      <c r="UGM83" s="127"/>
      <c r="UGN83" s="127"/>
      <c r="UGO83" s="139"/>
      <c r="UGP83" s="127"/>
      <c r="UGQ83" s="127"/>
      <c r="UGR83" s="127"/>
      <c r="UGS83" s="139"/>
      <c r="UGT83" s="127"/>
      <c r="UGU83" s="127"/>
      <c r="UGV83" s="127"/>
      <c r="UGW83" s="139"/>
      <c r="UGX83" s="127"/>
      <c r="UGY83" s="127"/>
      <c r="UGZ83" s="127"/>
      <c r="UHA83" s="139"/>
      <c r="UHB83" s="127"/>
      <c r="UHC83" s="127"/>
      <c r="UHD83" s="127"/>
      <c r="UHE83" s="139"/>
      <c r="UHF83" s="127"/>
      <c r="UHG83" s="127"/>
      <c r="UHH83" s="127"/>
      <c r="UHI83" s="139"/>
      <c r="UHJ83" s="127"/>
      <c r="UHK83" s="127"/>
      <c r="UHL83" s="127"/>
      <c r="UHM83" s="139"/>
      <c r="UHN83" s="127"/>
      <c r="UHO83" s="127"/>
      <c r="UHP83" s="127"/>
      <c r="UHQ83" s="139"/>
      <c r="UHR83" s="127"/>
      <c r="UHS83" s="127"/>
      <c r="UHT83" s="127"/>
      <c r="UHU83" s="139"/>
      <c r="UHV83" s="127"/>
      <c r="UHW83" s="127"/>
      <c r="UHX83" s="127"/>
      <c r="UHY83" s="139"/>
      <c r="UHZ83" s="127"/>
      <c r="UIA83" s="127"/>
      <c r="UIB83" s="127"/>
      <c r="UIC83" s="139"/>
      <c r="UID83" s="127"/>
      <c r="UIE83" s="127"/>
      <c r="UIF83" s="127"/>
      <c r="UIG83" s="139"/>
      <c r="UIH83" s="127"/>
      <c r="UII83" s="127"/>
      <c r="UIJ83" s="127"/>
      <c r="UIK83" s="139"/>
      <c r="UIL83" s="127"/>
      <c r="UIM83" s="127"/>
      <c r="UIN83" s="127"/>
      <c r="UIO83" s="139"/>
      <c r="UIP83" s="127"/>
      <c r="UIQ83" s="127"/>
      <c r="UIR83" s="127"/>
      <c r="UIS83" s="139"/>
      <c r="UIT83" s="127"/>
      <c r="UIU83" s="127"/>
      <c r="UIV83" s="127"/>
      <c r="UIW83" s="139"/>
      <c r="UIX83" s="127"/>
      <c r="UIY83" s="127"/>
      <c r="UIZ83" s="127"/>
      <c r="UJA83" s="139"/>
      <c r="UJB83" s="127"/>
      <c r="UJC83" s="127"/>
      <c r="UJD83" s="127"/>
      <c r="UJE83" s="139"/>
      <c r="UJF83" s="127"/>
      <c r="UJG83" s="127"/>
      <c r="UJH83" s="127"/>
      <c r="UJI83" s="139"/>
      <c r="UJJ83" s="127"/>
      <c r="UJK83" s="127"/>
      <c r="UJL83" s="127"/>
      <c r="UJM83" s="139"/>
      <c r="UJN83" s="127"/>
      <c r="UJO83" s="127"/>
      <c r="UJP83" s="127"/>
      <c r="UJQ83" s="139"/>
      <c r="UJR83" s="127"/>
      <c r="UJS83" s="127"/>
      <c r="UJT83" s="127"/>
      <c r="UJU83" s="139"/>
      <c r="UJV83" s="127"/>
      <c r="UJW83" s="127"/>
      <c r="UJX83" s="127"/>
      <c r="UJY83" s="139"/>
      <c r="UJZ83" s="127"/>
      <c r="UKA83" s="127"/>
      <c r="UKB83" s="127"/>
      <c r="UKC83" s="139"/>
      <c r="UKD83" s="127"/>
      <c r="UKE83" s="127"/>
      <c r="UKF83" s="127"/>
      <c r="UKG83" s="139"/>
      <c r="UKH83" s="127"/>
      <c r="UKI83" s="127"/>
      <c r="UKJ83" s="127"/>
      <c r="UKK83" s="139"/>
      <c r="UKL83" s="127"/>
      <c r="UKM83" s="127"/>
      <c r="UKN83" s="127"/>
      <c r="UKO83" s="139"/>
      <c r="UKP83" s="127"/>
      <c r="UKQ83" s="127"/>
      <c r="UKR83" s="127"/>
      <c r="UKS83" s="139"/>
      <c r="UKT83" s="127"/>
      <c r="UKU83" s="127"/>
      <c r="UKV83" s="127"/>
      <c r="UKW83" s="139"/>
      <c r="UKX83" s="127"/>
      <c r="UKY83" s="127"/>
      <c r="UKZ83" s="127"/>
      <c r="ULA83" s="139"/>
      <c r="ULB83" s="127"/>
      <c r="ULC83" s="127"/>
      <c r="ULD83" s="127"/>
      <c r="ULE83" s="139"/>
      <c r="ULF83" s="127"/>
      <c r="ULG83" s="127"/>
      <c r="ULH83" s="127"/>
      <c r="ULI83" s="139"/>
      <c r="ULJ83" s="127"/>
      <c r="ULK83" s="127"/>
      <c r="ULL83" s="127"/>
      <c r="ULM83" s="139"/>
      <c r="ULN83" s="127"/>
      <c r="ULO83" s="127"/>
      <c r="ULP83" s="127"/>
      <c r="ULQ83" s="139"/>
      <c r="ULR83" s="127"/>
      <c r="ULS83" s="127"/>
      <c r="ULT83" s="127"/>
      <c r="ULU83" s="139"/>
      <c r="ULV83" s="127"/>
      <c r="ULW83" s="127"/>
      <c r="ULX83" s="127"/>
      <c r="ULY83" s="139"/>
      <c r="ULZ83" s="127"/>
      <c r="UMA83" s="127"/>
      <c r="UMB83" s="127"/>
      <c r="UMC83" s="139"/>
      <c r="UMD83" s="127"/>
      <c r="UME83" s="127"/>
      <c r="UMF83" s="127"/>
      <c r="UMG83" s="139"/>
      <c r="UMH83" s="127"/>
      <c r="UMI83" s="127"/>
      <c r="UMJ83" s="127"/>
      <c r="UMK83" s="139"/>
      <c r="UML83" s="127"/>
      <c r="UMM83" s="127"/>
      <c r="UMN83" s="127"/>
      <c r="UMO83" s="139"/>
      <c r="UMP83" s="127"/>
      <c r="UMQ83" s="127"/>
      <c r="UMR83" s="127"/>
      <c r="UMS83" s="139"/>
      <c r="UMT83" s="127"/>
      <c r="UMU83" s="127"/>
      <c r="UMV83" s="127"/>
      <c r="UMW83" s="139"/>
      <c r="UMX83" s="127"/>
      <c r="UMY83" s="127"/>
      <c r="UMZ83" s="127"/>
      <c r="UNA83" s="139"/>
      <c r="UNB83" s="127"/>
      <c r="UNC83" s="127"/>
      <c r="UND83" s="127"/>
      <c r="UNE83" s="139"/>
      <c r="UNF83" s="127"/>
      <c r="UNG83" s="127"/>
      <c r="UNH83" s="127"/>
      <c r="UNI83" s="139"/>
      <c r="UNJ83" s="127"/>
      <c r="UNK83" s="127"/>
      <c r="UNL83" s="127"/>
      <c r="UNM83" s="139"/>
      <c r="UNN83" s="127"/>
      <c r="UNO83" s="127"/>
      <c r="UNP83" s="127"/>
      <c r="UNQ83" s="139"/>
      <c r="UNR83" s="127"/>
      <c r="UNS83" s="127"/>
      <c r="UNT83" s="127"/>
      <c r="UNU83" s="139"/>
      <c r="UNV83" s="127"/>
      <c r="UNW83" s="127"/>
      <c r="UNX83" s="127"/>
      <c r="UNY83" s="139"/>
      <c r="UNZ83" s="127"/>
      <c r="UOA83" s="127"/>
      <c r="UOB83" s="127"/>
      <c r="UOC83" s="139"/>
      <c r="UOD83" s="127"/>
      <c r="UOE83" s="127"/>
      <c r="UOF83" s="127"/>
      <c r="UOG83" s="139"/>
      <c r="UOH83" s="127"/>
      <c r="UOI83" s="127"/>
      <c r="UOJ83" s="127"/>
      <c r="UOK83" s="139"/>
      <c r="UOL83" s="127"/>
      <c r="UOM83" s="127"/>
      <c r="UON83" s="127"/>
      <c r="UOO83" s="139"/>
      <c r="UOP83" s="127"/>
      <c r="UOQ83" s="127"/>
      <c r="UOR83" s="127"/>
      <c r="UOS83" s="139"/>
      <c r="UOT83" s="127"/>
      <c r="UOU83" s="127"/>
      <c r="UOV83" s="127"/>
      <c r="UOW83" s="139"/>
      <c r="UOX83" s="127"/>
      <c r="UOY83" s="127"/>
      <c r="UOZ83" s="127"/>
      <c r="UPA83" s="139"/>
      <c r="UPB83" s="127"/>
      <c r="UPC83" s="127"/>
      <c r="UPD83" s="127"/>
      <c r="UPE83" s="139"/>
      <c r="UPF83" s="127"/>
      <c r="UPG83" s="127"/>
      <c r="UPH83" s="127"/>
      <c r="UPI83" s="139"/>
      <c r="UPJ83" s="127"/>
      <c r="UPK83" s="127"/>
      <c r="UPL83" s="127"/>
      <c r="UPM83" s="139"/>
      <c r="UPN83" s="127"/>
      <c r="UPO83" s="127"/>
      <c r="UPP83" s="127"/>
      <c r="UPQ83" s="139"/>
      <c r="UPR83" s="127"/>
      <c r="UPS83" s="127"/>
      <c r="UPT83" s="127"/>
      <c r="UPU83" s="139"/>
      <c r="UPV83" s="127"/>
      <c r="UPW83" s="127"/>
      <c r="UPX83" s="127"/>
      <c r="UPY83" s="139"/>
      <c r="UPZ83" s="127"/>
      <c r="UQA83" s="127"/>
      <c r="UQB83" s="127"/>
      <c r="UQC83" s="139"/>
      <c r="UQD83" s="127"/>
      <c r="UQE83" s="127"/>
      <c r="UQF83" s="127"/>
      <c r="UQG83" s="139"/>
      <c r="UQH83" s="127"/>
      <c r="UQI83" s="127"/>
      <c r="UQJ83" s="127"/>
      <c r="UQK83" s="139"/>
      <c r="UQL83" s="127"/>
      <c r="UQM83" s="127"/>
      <c r="UQN83" s="127"/>
      <c r="UQO83" s="139"/>
      <c r="UQP83" s="127"/>
      <c r="UQQ83" s="127"/>
      <c r="UQR83" s="127"/>
      <c r="UQS83" s="139"/>
      <c r="UQT83" s="127"/>
      <c r="UQU83" s="127"/>
      <c r="UQV83" s="127"/>
      <c r="UQW83" s="139"/>
      <c r="UQX83" s="127"/>
      <c r="UQY83" s="127"/>
      <c r="UQZ83" s="127"/>
      <c r="URA83" s="139"/>
      <c r="URB83" s="127"/>
      <c r="URC83" s="127"/>
      <c r="URD83" s="127"/>
      <c r="URE83" s="139"/>
      <c r="URF83" s="127"/>
      <c r="URG83" s="127"/>
      <c r="URH83" s="127"/>
      <c r="URI83" s="139"/>
      <c r="URJ83" s="127"/>
      <c r="URK83" s="127"/>
      <c r="URL83" s="127"/>
      <c r="URM83" s="139"/>
      <c r="URN83" s="127"/>
      <c r="URO83" s="127"/>
      <c r="URP83" s="127"/>
      <c r="URQ83" s="139"/>
      <c r="URR83" s="127"/>
      <c r="URS83" s="127"/>
      <c r="URT83" s="127"/>
      <c r="URU83" s="139"/>
      <c r="URV83" s="127"/>
      <c r="URW83" s="127"/>
      <c r="URX83" s="127"/>
      <c r="URY83" s="139"/>
      <c r="URZ83" s="127"/>
      <c r="USA83" s="127"/>
      <c r="USB83" s="127"/>
      <c r="USC83" s="139"/>
      <c r="USD83" s="127"/>
      <c r="USE83" s="127"/>
      <c r="USF83" s="127"/>
      <c r="USG83" s="139"/>
      <c r="USH83" s="127"/>
      <c r="USI83" s="127"/>
      <c r="USJ83" s="127"/>
      <c r="USK83" s="139"/>
      <c r="USL83" s="127"/>
      <c r="USM83" s="127"/>
      <c r="USN83" s="127"/>
      <c r="USO83" s="139"/>
      <c r="USP83" s="127"/>
      <c r="USQ83" s="127"/>
      <c r="USR83" s="127"/>
      <c r="USS83" s="139"/>
      <c r="UST83" s="127"/>
      <c r="USU83" s="127"/>
      <c r="USV83" s="127"/>
      <c r="USW83" s="139"/>
      <c r="USX83" s="127"/>
      <c r="USY83" s="127"/>
      <c r="USZ83" s="127"/>
      <c r="UTA83" s="139"/>
      <c r="UTB83" s="127"/>
      <c r="UTC83" s="127"/>
      <c r="UTD83" s="127"/>
      <c r="UTE83" s="139"/>
      <c r="UTF83" s="127"/>
      <c r="UTG83" s="127"/>
      <c r="UTH83" s="127"/>
      <c r="UTI83" s="139"/>
      <c r="UTJ83" s="127"/>
      <c r="UTK83" s="127"/>
      <c r="UTL83" s="127"/>
      <c r="UTM83" s="139"/>
      <c r="UTN83" s="127"/>
      <c r="UTO83" s="127"/>
      <c r="UTP83" s="127"/>
      <c r="UTQ83" s="139"/>
      <c r="UTR83" s="127"/>
      <c r="UTS83" s="127"/>
      <c r="UTT83" s="127"/>
      <c r="UTU83" s="139"/>
      <c r="UTV83" s="127"/>
      <c r="UTW83" s="127"/>
      <c r="UTX83" s="127"/>
      <c r="UTY83" s="139"/>
      <c r="UTZ83" s="127"/>
      <c r="UUA83" s="127"/>
      <c r="UUB83" s="127"/>
      <c r="UUC83" s="139"/>
      <c r="UUD83" s="127"/>
      <c r="UUE83" s="127"/>
      <c r="UUF83" s="127"/>
      <c r="UUG83" s="139"/>
      <c r="UUH83" s="127"/>
      <c r="UUI83" s="127"/>
      <c r="UUJ83" s="127"/>
      <c r="UUK83" s="139"/>
      <c r="UUL83" s="127"/>
      <c r="UUM83" s="127"/>
      <c r="UUN83" s="127"/>
      <c r="UUO83" s="139"/>
      <c r="UUP83" s="127"/>
      <c r="UUQ83" s="127"/>
      <c r="UUR83" s="127"/>
      <c r="UUS83" s="139"/>
      <c r="UUT83" s="127"/>
      <c r="UUU83" s="127"/>
      <c r="UUV83" s="127"/>
      <c r="UUW83" s="139"/>
      <c r="UUX83" s="127"/>
      <c r="UUY83" s="127"/>
      <c r="UUZ83" s="127"/>
      <c r="UVA83" s="139"/>
      <c r="UVB83" s="127"/>
      <c r="UVC83" s="127"/>
      <c r="UVD83" s="127"/>
      <c r="UVE83" s="139"/>
      <c r="UVF83" s="127"/>
      <c r="UVG83" s="127"/>
      <c r="UVH83" s="127"/>
      <c r="UVI83" s="139"/>
      <c r="UVJ83" s="127"/>
      <c r="UVK83" s="127"/>
      <c r="UVL83" s="127"/>
      <c r="UVM83" s="139"/>
      <c r="UVN83" s="127"/>
      <c r="UVO83" s="127"/>
      <c r="UVP83" s="127"/>
      <c r="UVQ83" s="139"/>
      <c r="UVR83" s="127"/>
      <c r="UVS83" s="127"/>
      <c r="UVT83" s="127"/>
      <c r="UVU83" s="139"/>
      <c r="UVV83" s="127"/>
      <c r="UVW83" s="127"/>
      <c r="UVX83" s="127"/>
      <c r="UVY83" s="139"/>
      <c r="UVZ83" s="127"/>
      <c r="UWA83" s="127"/>
      <c r="UWB83" s="127"/>
      <c r="UWC83" s="139"/>
      <c r="UWD83" s="127"/>
      <c r="UWE83" s="127"/>
      <c r="UWF83" s="127"/>
      <c r="UWG83" s="139"/>
      <c r="UWH83" s="127"/>
      <c r="UWI83" s="127"/>
      <c r="UWJ83" s="127"/>
      <c r="UWK83" s="139"/>
      <c r="UWL83" s="127"/>
      <c r="UWM83" s="127"/>
      <c r="UWN83" s="127"/>
      <c r="UWO83" s="139"/>
      <c r="UWP83" s="127"/>
      <c r="UWQ83" s="127"/>
      <c r="UWR83" s="127"/>
      <c r="UWS83" s="139"/>
      <c r="UWT83" s="127"/>
      <c r="UWU83" s="127"/>
      <c r="UWV83" s="127"/>
      <c r="UWW83" s="139"/>
      <c r="UWX83" s="127"/>
      <c r="UWY83" s="127"/>
      <c r="UWZ83" s="127"/>
      <c r="UXA83" s="139"/>
      <c r="UXB83" s="127"/>
      <c r="UXC83" s="127"/>
      <c r="UXD83" s="127"/>
      <c r="UXE83" s="139"/>
      <c r="UXF83" s="127"/>
      <c r="UXG83" s="127"/>
      <c r="UXH83" s="127"/>
      <c r="UXI83" s="139"/>
      <c r="UXJ83" s="127"/>
      <c r="UXK83" s="127"/>
      <c r="UXL83" s="127"/>
      <c r="UXM83" s="139"/>
      <c r="UXN83" s="127"/>
      <c r="UXO83" s="127"/>
      <c r="UXP83" s="127"/>
      <c r="UXQ83" s="139"/>
      <c r="UXR83" s="127"/>
      <c r="UXS83" s="127"/>
      <c r="UXT83" s="127"/>
      <c r="UXU83" s="139"/>
      <c r="UXV83" s="127"/>
      <c r="UXW83" s="127"/>
      <c r="UXX83" s="127"/>
      <c r="UXY83" s="139"/>
      <c r="UXZ83" s="127"/>
      <c r="UYA83" s="127"/>
      <c r="UYB83" s="127"/>
      <c r="UYC83" s="139"/>
      <c r="UYD83" s="127"/>
      <c r="UYE83" s="127"/>
      <c r="UYF83" s="127"/>
      <c r="UYG83" s="139"/>
      <c r="UYH83" s="127"/>
      <c r="UYI83" s="127"/>
      <c r="UYJ83" s="127"/>
      <c r="UYK83" s="139"/>
      <c r="UYL83" s="127"/>
      <c r="UYM83" s="127"/>
      <c r="UYN83" s="127"/>
      <c r="UYO83" s="139"/>
      <c r="UYP83" s="127"/>
      <c r="UYQ83" s="127"/>
      <c r="UYR83" s="127"/>
      <c r="UYS83" s="139"/>
      <c r="UYT83" s="127"/>
      <c r="UYU83" s="127"/>
      <c r="UYV83" s="127"/>
      <c r="UYW83" s="139"/>
      <c r="UYX83" s="127"/>
      <c r="UYY83" s="127"/>
      <c r="UYZ83" s="127"/>
      <c r="UZA83" s="139"/>
      <c r="UZB83" s="127"/>
      <c r="UZC83" s="127"/>
      <c r="UZD83" s="127"/>
      <c r="UZE83" s="139"/>
      <c r="UZF83" s="127"/>
      <c r="UZG83" s="127"/>
      <c r="UZH83" s="127"/>
      <c r="UZI83" s="139"/>
      <c r="UZJ83" s="127"/>
      <c r="UZK83" s="127"/>
      <c r="UZL83" s="127"/>
      <c r="UZM83" s="139"/>
      <c r="UZN83" s="127"/>
      <c r="UZO83" s="127"/>
      <c r="UZP83" s="127"/>
      <c r="UZQ83" s="139"/>
      <c r="UZR83" s="127"/>
      <c r="UZS83" s="127"/>
      <c r="UZT83" s="127"/>
      <c r="UZU83" s="139"/>
      <c r="UZV83" s="127"/>
      <c r="UZW83" s="127"/>
      <c r="UZX83" s="127"/>
      <c r="UZY83" s="139"/>
      <c r="UZZ83" s="127"/>
      <c r="VAA83" s="127"/>
      <c r="VAB83" s="127"/>
      <c r="VAC83" s="139"/>
      <c r="VAD83" s="127"/>
      <c r="VAE83" s="127"/>
      <c r="VAF83" s="127"/>
      <c r="VAG83" s="139"/>
      <c r="VAH83" s="127"/>
      <c r="VAI83" s="127"/>
      <c r="VAJ83" s="127"/>
      <c r="VAK83" s="139"/>
      <c r="VAL83" s="127"/>
      <c r="VAM83" s="127"/>
      <c r="VAN83" s="127"/>
      <c r="VAO83" s="139"/>
      <c r="VAP83" s="127"/>
      <c r="VAQ83" s="127"/>
      <c r="VAR83" s="127"/>
      <c r="VAS83" s="139"/>
      <c r="VAT83" s="127"/>
      <c r="VAU83" s="127"/>
      <c r="VAV83" s="127"/>
      <c r="VAW83" s="139"/>
      <c r="VAX83" s="127"/>
      <c r="VAY83" s="127"/>
      <c r="VAZ83" s="127"/>
      <c r="VBA83" s="139"/>
      <c r="VBB83" s="127"/>
      <c r="VBC83" s="127"/>
      <c r="VBD83" s="127"/>
      <c r="VBE83" s="139"/>
      <c r="VBF83" s="127"/>
      <c r="VBG83" s="127"/>
      <c r="VBH83" s="127"/>
      <c r="VBI83" s="139"/>
      <c r="VBJ83" s="127"/>
      <c r="VBK83" s="127"/>
      <c r="VBL83" s="127"/>
      <c r="VBM83" s="139"/>
      <c r="VBN83" s="127"/>
      <c r="VBO83" s="127"/>
      <c r="VBP83" s="127"/>
      <c r="VBQ83" s="139"/>
      <c r="VBR83" s="127"/>
      <c r="VBS83" s="127"/>
      <c r="VBT83" s="127"/>
      <c r="VBU83" s="139"/>
      <c r="VBV83" s="127"/>
      <c r="VBW83" s="127"/>
      <c r="VBX83" s="127"/>
      <c r="VBY83" s="139"/>
      <c r="VBZ83" s="127"/>
      <c r="VCA83" s="127"/>
      <c r="VCB83" s="127"/>
      <c r="VCC83" s="139"/>
      <c r="VCD83" s="127"/>
      <c r="VCE83" s="127"/>
      <c r="VCF83" s="127"/>
      <c r="VCG83" s="139"/>
      <c r="VCH83" s="127"/>
      <c r="VCI83" s="127"/>
      <c r="VCJ83" s="127"/>
      <c r="VCK83" s="139"/>
      <c r="VCL83" s="127"/>
      <c r="VCM83" s="127"/>
      <c r="VCN83" s="127"/>
      <c r="VCO83" s="139"/>
      <c r="VCP83" s="127"/>
      <c r="VCQ83" s="127"/>
      <c r="VCR83" s="127"/>
      <c r="VCS83" s="139"/>
      <c r="VCT83" s="127"/>
      <c r="VCU83" s="127"/>
      <c r="VCV83" s="127"/>
      <c r="VCW83" s="139"/>
      <c r="VCX83" s="127"/>
      <c r="VCY83" s="127"/>
      <c r="VCZ83" s="127"/>
      <c r="VDA83" s="139"/>
      <c r="VDB83" s="127"/>
      <c r="VDC83" s="127"/>
      <c r="VDD83" s="127"/>
      <c r="VDE83" s="139"/>
      <c r="VDF83" s="127"/>
      <c r="VDG83" s="127"/>
      <c r="VDH83" s="127"/>
      <c r="VDI83" s="139"/>
      <c r="VDJ83" s="127"/>
      <c r="VDK83" s="127"/>
      <c r="VDL83" s="127"/>
      <c r="VDM83" s="139"/>
      <c r="VDN83" s="127"/>
      <c r="VDO83" s="127"/>
      <c r="VDP83" s="127"/>
      <c r="VDQ83" s="139"/>
      <c r="VDR83" s="127"/>
      <c r="VDS83" s="127"/>
      <c r="VDT83" s="127"/>
      <c r="VDU83" s="139"/>
      <c r="VDV83" s="127"/>
      <c r="VDW83" s="127"/>
      <c r="VDX83" s="127"/>
      <c r="VDY83" s="139"/>
      <c r="VDZ83" s="127"/>
      <c r="VEA83" s="127"/>
      <c r="VEB83" s="127"/>
      <c r="VEC83" s="139"/>
      <c r="VED83" s="127"/>
      <c r="VEE83" s="127"/>
      <c r="VEF83" s="127"/>
      <c r="VEG83" s="139"/>
      <c r="VEH83" s="127"/>
      <c r="VEI83" s="127"/>
      <c r="VEJ83" s="127"/>
      <c r="VEK83" s="139"/>
      <c r="VEL83" s="127"/>
      <c r="VEM83" s="127"/>
      <c r="VEN83" s="127"/>
      <c r="VEO83" s="139"/>
      <c r="VEP83" s="127"/>
      <c r="VEQ83" s="127"/>
      <c r="VER83" s="127"/>
      <c r="VES83" s="139"/>
      <c r="VET83" s="127"/>
      <c r="VEU83" s="127"/>
      <c r="VEV83" s="127"/>
      <c r="VEW83" s="139"/>
      <c r="VEX83" s="127"/>
      <c r="VEY83" s="127"/>
      <c r="VEZ83" s="127"/>
      <c r="VFA83" s="139"/>
      <c r="VFB83" s="127"/>
      <c r="VFC83" s="127"/>
      <c r="VFD83" s="127"/>
      <c r="VFE83" s="139"/>
      <c r="VFF83" s="127"/>
      <c r="VFG83" s="127"/>
      <c r="VFH83" s="127"/>
      <c r="VFI83" s="139"/>
      <c r="VFJ83" s="127"/>
      <c r="VFK83" s="127"/>
      <c r="VFL83" s="127"/>
      <c r="VFM83" s="139"/>
      <c r="VFN83" s="127"/>
      <c r="VFO83" s="127"/>
      <c r="VFP83" s="127"/>
      <c r="VFQ83" s="139"/>
      <c r="VFR83" s="127"/>
      <c r="VFS83" s="127"/>
      <c r="VFT83" s="127"/>
      <c r="VFU83" s="139"/>
      <c r="VFV83" s="127"/>
      <c r="VFW83" s="127"/>
      <c r="VFX83" s="127"/>
      <c r="VFY83" s="139"/>
      <c r="VFZ83" s="127"/>
      <c r="VGA83" s="127"/>
      <c r="VGB83" s="127"/>
      <c r="VGC83" s="139"/>
      <c r="VGD83" s="127"/>
      <c r="VGE83" s="127"/>
      <c r="VGF83" s="127"/>
      <c r="VGG83" s="139"/>
      <c r="VGH83" s="127"/>
      <c r="VGI83" s="127"/>
      <c r="VGJ83" s="127"/>
      <c r="VGK83" s="139"/>
      <c r="VGL83" s="127"/>
      <c r="VGM83" s="127"/>
      <c r="VGN83" s="127"/>
      <c r="VGO83" s="139"/>
      <c r="VGP83" s="127"/>
      <c r="VGQ83" s="127"/>
      <c r="VGR83" s="127"/>
      <c r="VGS83" s="139"/>
      <c r="VGT83" s="127"/>
      <c r="VGU83" s="127"/>
      <c r="VGV83" s="127"/>
      <c r="VGW83" s="139"/>
      <c r="VGX83" s="127"/>
      <c r="VGY83" s="127"/>
      <c r="VGZ83" s="127"/>
      <c r="VHA83" s="139"/>
      <c r="VHB83" s="127"/>
      <c r="VHC83" s="127"/>
      <c r="VHD83" s="127"/>
      <c r="VHE83" s="139"/>
      <c r="VHF83" s="127"/>
      <c r="VHG83" s="127"/>
      <c r="VHH83" s="127"/>
      <c r="VHI83" s="139"/>
      <c r="VHJ83" s="127"/>
      <c r="VHK83" s="127"/>
      <c r="VHL83" s="127"/>
      <c r="VHM83" s="139"/>
      <c r="VHN83" s="127"/>
      <c r="VHO83" s="127"/>
      <c r="VHP83" s="127"/>
      <c r="VHQ83" s="139"/>
      <c r="VHR83" s="127"/>
      <c r="VHS83" s="127"/>
      <c r="VHT83" s="127"/>
      <c r="VHU83" s="139"/>
      <c r="VHV83" s="127"/>
      <c r="VHW83" s="127"/>
      <c r="VHX83" s="127"/>
      <c r="VHY83" s="139"/>
      <c r="VHZ83" s="127"/>
      <c r="VIA83" s="127"/>
      <c r="VIB83" s="127"/>
      <c r="VIC83" s="139"/>
      <c r="VID83" s="127"/>
      <c r="VIE83" s="127"/>
      <c r="VIF83" s="127"/>
      <c r="VIG83" s="139"/>
      <c r="VIH83" s="127"/>
      <c r="VII83" s="127"/>
      <c r="VIJ83" s="127"/>
      <c r="VIK83" s="139"/>
      <c r="VIL83" s="127"/>
      <c r="VIM83" s="127"/>
      <c r="VIN83" s="127"/>
      <c r="VIO83" s="139"/>
      <c r="VIP83" s="127"/>
      <c r="VIQ83" s="127"/>
      <c r="VIR83" s="127"/>
      <c r="VIS83" s="139"/>
      <c r="VIT83" s="127"/>
      <c r="VIU83" s="127"/>
      <c r="VIV83" s="127"/>
      <c r="VIW83" s="139"/>
      <c r="VIX83" s="127"/>
      <c r="VIY83" s="127"/>
      <c r="VIZ83" s="127"/>
      <c r="VJA83" s="139"/>
      <c r="VJB83" s="127"/>
      <c r="VJC83" s="127"/>
      <c r="VJD83" s="127"/>
      <c r="VJE83" s="139"/>
      <c r="VJF83" s="127"/>
      <c r="VJG83" s="127"/>
      <c r="VJH83" s="127"/>
      <c r="VJI83" s="139"/>
      <c r="VJJ83" s="127"/>
      <c r="VJK83" s="127"/>
      <c r="VJL83" s="127"/>
      <c r="VJM83" s="139"/>
      <c r="VJN83" s="127"/>
      <c r="VJO83" s="127"/>
      <c r="VJP83" s="127"/>
      <c r="VJQ83" s="139"/>
      <c r="VJR83" s="127"/>
      <c r="VJS83" s="127"/>
      <c r="VJT83" s="127"/>
      <c r="VJU83" s="139"/>
      <c r="VJV83" s="127"/>
      <c r="VJW83" s="127"/>
      <c r="VJX83" s="127"/>
      <c r="VJY83" s="139"/>
      <c r="VJZ83" s="127"/>
      <c r="VKA83" s="127"/>
      <c r="VKB83" s="127"/>
      <c r="VKC83" s="139"/>
      <c r="VKD83" s="127"/>
      <c r="VKE83" s="127"/>
      <c r="VKF83" s="127"/>
      <c r="VKG83" s="139"/>
      <c r="VKH83" s="127"/>
      <c r="VKI83" s="127"/>
      <c r="VKJ83" s="127"/>
      <c r="VKK83" s="139"/>
      <c r="VKL83" s="127"/>
      <c r="VKM83" s="127"/>
      <c r="VKN83" s="127"/>
      <c r="VKO83" s="139"/>
      <c r="VKP83" s="127"/>
      <c r="VKQ83" s="127"/>
      <c r="VKR83" s="127"/>
      <c r="VKS83" s="139"/>
      <c r="VKT83" s="127"/>
      <c r="VKU83" s="127"/>
      <c r="VKV83" s="127"/>
      <c r="VKW83" s="139"/>
      <c r="VKX83" s="127"/>
      <c r="VKY83" s="127"/>
      <c r="VKZ83" s="127"/>
      <c r="VLA83" s="139"/>
      <c r="VLB83" s="127"/>
      <c r="VLC83" s="127"/>
      <c r="VLD83" s="127"/>
      <c r="VLE83" s="139"/>
      <c r="VLF83" s="127"/>
      <c r="VLG83" s="127"/>
      <c r="VLH83" s="127"/>
      <c r="VLI83" s="139"/>
      <c r="VLJ83" s="127"/>
      <c r="VLK83" s="127"/>
      <c r="VLL83" s="127"/>
      <c r="VLM83" s="139"/>
      <c r="VLN83" s="127"/>
      <c r="VLO83" s="127"/>
      <c r="VLP83" s="127"/>
      <c r="VLQ83" s="139"/>
      <c r="VLR83" s="127"/>
      <c r="VLS83" s="127"/>
      <c r="VLT83" s="127"/>
      <c r="VLU83" s="139"/>
      <c r="VLV83" s="127"/>
      <c r="VLW83" s="127"/>
      <c r="VLX83" s="127"/>
      <c r="VLY83" s="139"/>
      <c r="VLZ83" s="127"/>
      <c r="VMA83" s="127"/>
      <c r="VMB83" s="127"/>
      <c r="VMC83" s="139"/>
      <c r="VMD83" s="127"/>
      <c r="VME83" s="127"/>
      <c r="VMF83" s="127"/>
      <c r="VMG83" s="139"/>
      <c r="VMH83" s="127"/>
      <c r="VMI83" s="127"/>
      <c r="VMJ83" s="127"/>
      <c r="VMK83" s="139"/>
      <c r="VML83" s="127"/>
      <c r="VMM83" s="127"/>
      <c r="VMN83" s="127"/>
      <c r="VMO83" s="139"/>
      <c r="VMP83" s="127"/>
      <c r="VMQ83" s="127"/>
      <c r="VMR83" s="127"/>
      <c r="VMS83" s="139"/>
      <c r="VMT83" s="127"/>
      <c r="VMU83" s="127"/>
      <c r="VMV83" s="127"/>
      <c r="VMW83" s="139"/>
      <c r="VMX83" s="127"/>
      <c r="VMY83" s="127"/>
      <c r="VMZ83" s="127"/>
      <c r="VNA83" s="139"/>
      <c r="VNB83" s="127"/>
      <c r="VNC83" s="127"/>
      <c r="VND83" s="127"/>
      <c r="VNE83" s="139"/>
      <c r="VNF83" s="127"/>
      <c r="VNG83" s="127"/>
      <c r="VNH83" s="127"/>
      <c r="VNI83" s="139"/>
      <c r="VNJ83" s="127"/>
      <c r="VNK83" s="127"/>
      <c r="VNL83" s="127"/>
      <c r="VNM83" s="139"/>
      <c r="VNN83" s="127"/>
      <c r="VNO83" s="127"/>
      <c r="VNP83" s="127"/>
      <c r="VNQ83" s="139"/>
      <c r="VNR83" s="127"/>
      <c r="VNS83" s="127"/>
      <c r="VNT83" s="127"/>
      <c r="VNU83" s="139"/>
      <c r="VNV83" s="127"/>
      <c r="VNW83" s="127"/>
      <c r="VNX83" s="127"/>
      <c r="VNY83" s="139"/>
      <c r="VNZ83" s="127"/>
      <c r="VOA83" s="127"/>
      <c r="VOB83" s="127"/>
      <c r="VOC83" s="139"/>
      <c r="VOD83" s="127"/>
      <c r="VOE83" s="127"/>
      <c r="VOF83" s="127"/>
      <c r="VOG83" s="139"/>
      <c r="VOH83" s="127"/>
      <c r="VOI83" s="127"/>
      <c r="VOJ83" s="127"/>
      <c r="VOK83" s="139"/>
      <c r="VOL83" s="127"/>
      <c r="VOM83" s="127"/>
      <c r="VON83" s="127"/>
      <c r="VOO83" s="139"/>
      <c r="VOP83" s="127"/>
      <c r="VOQ83" s="127"/>
      <c r="VOR83" s="127"/>
      <c r="VOS83" s="139"/>
      <c r="VOT83" s="127"/>
      <c r="VOU83" s="127"/>
      <c r="VOV83" s="127"/>
      <c r="VOW83" s="139"/>
      <c r="VOX83" s="127"/>
      <c r="VOY83" s="127"/>
      <c r="VOZ83" s="127"/>
      <c r="VPA83" s="139"/>
      <c r="VPB83" s="127"/>
      <c r="VPC83" s="127"/>
      <c r="VPD83" s="127"/>
      <c r="VPE83" s="139"/>
      <c r="VPF83" s="127"/>
      <c r="VPG83" s="127"/>
      <c r="VPH83" s="127"/>
      <c r="VPI83" s="139"/>
      <c r="VPJ83" s="127"/>
      <c r="VPK83" s="127"/>
      <c r="VPL83" s="127"/>
      <c r="VPM83" s="139"/>
      <c r="VPN83" s="127"/>
      <c r="VPO83" s="127"/>
      <c r="VPP83" s="127"/>
      <c r="VPQ83" s="139"/>
      <c r="VPR83" s="127"/>
      <c r="VPS83" s="127"/>
      <c r="VPT83" s="127"/>
      <c r="VPU83" s="139"/>
      <c r="VPV83" s="127"/>
      <c r="VPW83" s="127"/>
      <c r="VPX83" s="127"/>
      <c r="VPY83" s="139"/>
      <c r="VPZ83" s="127"/>
      <c r="VQA83" s="127"/>
      <c r="VQB83" s="127"/>
      <c r="VQC83" s="139"/>
      <c r="VQD83" s="127"/>
      <c r="VQE83" s="127"/>
      <c r="VQF83" s="127"/>
      <c r="VQG83" s="139"/>
      <c r="VQH83" s="127"/>
      <c r="VQI83" s="127"/>
      <c r="VQJ83" s="127"/>
      <c r="VQK83" s="139"/>
      <c r="VQL83" s="127"/>
      <c r="VQM83" s="127"/>
      <c r="VQN83" s="127"/>
      <c r="VQO83" s="139"/>
      <c r="VQP83" s="127"/>
      <c r="VQQ83" s="127"/>
      <c r="VQR83" s="127"/>
      <c r="VQS83" s="139"/>
      <c r="VQT83" s="127"/>
      <c r="VQU83" s="127"/>
      <c r="VQV83" s="127"/>
      <c r="VQW83" s="139"/>
      <c r="VQX83" s="127"/>
      <c r="VQY83" s="127"/>
      <c r="VQZ83" s="127"/>
      <c r="VRA83" s="139"/>
      <c r="VRB83" s="127"/>
      <c r="VRC83" s="127"/>
      <c r="VRD83" s="127"/>
      <c r="VRE83" s="139"/>
      <c r="VRF83" s="127"/>
      <c r="VRG83" s="127"/>
      <c r="VRH83" s="127"/>
      <c r="VRI83" s="139"/>
      <c r="VRJ83" s="127"/>
      <c r="VRK83" s="127"/>
      <c r="VRL83" s="127"/>
      <c r="VRM83" s="139"/>
      <c r="VRN83" s="127"/>
      <c r="VRO83" s="127"/>
      <c r="VRP83" s="127"/>
      <c r="VRQ83" s="139"/>
      <c r="VRR83" s="127"/>
      <c r="VRS83" s="127"/>
      <c r="VRT83" s="127"/>
      <c r="VRU83" s="139"/>
      <c r="VRV83" s="127"/>
      <c r="VRW83" s="127"/>
      <c r="VRX83" s="127"/>
      <c r="VRY83" s="139"/>
      <c r="VRZ83" s="127"/>
      <c r="VSA83" s="127"/>
      <c r="VSB83" s="127"/>
      <c r="VSC83" s="139"/>
      <c r="VSD83" s="127"/>
      <c r="VSE83" s="127"/>
      <c r="VSF83" s="127"/>
      <c r="VSG83" s="139"/>
      <c r="VSH83" s="127"/>
      <c r="VSI83" s="127"/>
      <c r="VSJ83" s="127"/>
      <c r="VSK83" s="139"/>
      <c r="VSL83" s="127"/>
      <c r="VSM83" s="127"/>
      <c r="VSN83" s="127"/>
      <c r="VSO83" s="139"/>
      <c r="VSP83" s="127"/>
      <c r="VSQ83" s="127"/>
      <c r="VSR83" s="127"/>
      <c r="VSS83" s="139"/>
      <c r="VST83" s="127"/>
      <c r="VSU83" s="127"/>
      <c r="VSV83" s="127"/>
      <c r="VSW83" s="139"/>
      <c r="VSX83" s="127"/>
      <c r="VSY83" s="127"/>
      <c r="VSZ83" s="127"/>
      <c r="VTA83" s="139"/>
      <c r="VTB83" s="127"/>
      <c r="VTC83" s="127"/>
      <c r="VTD83" s="127"/>
      <c r="VTE83" s="139"/>
      <c r="VTF83" s="127"/>
      <c r="VTG83" s="127"/>
      <c r="VTH83" s="127"/>
      <c r="VTI83" s="139"/>
      <c r="VTJ83" s="127"/>
      <c r="VTK83" s="127"/>
      <c r="VTL83" s="127"/>
      <c r="VTM83" s="139"/>
      <c r="VTN83" s="127"/>
      <c r="VTO83" s="127"/>
      <c r="VTP83" s="127"/>
      <c r="VTQ83" s="139"/>
      <c r="VTR83" s="127"/>
      <c r="VTS83" s="127"/>
      <c r="VTT83" s="127"/>
      <c r="VTU83" s="139"/>
      <c r="VTV83" s="127"/>
      <c r="VTW83" s="127"/>
      <c r="VTX83" s="127"/>
      <c r="VTY83" s="139"/>
      <c r="VTZ83" s="127"/>
      <c r="VUA83" s="127"/>
      <c r="VUB83" s="127"/>
      <c r="VUC83" s="139"/>
      <c r="VUD83" s="127"/>
      <c r="VUE83" s="127"/>
      <c r="VUF83" s="127"/>
      <c r="VUG83" s="139"/>
      <c r="VUH83" s="127"/>
      <c r="VUI83" s="127"/>
      <c r="VUJ83" s="127"/>
      <c r="VUK83" s="139"/>
      <c r="VUL83" s="127"/>
      <c r="VUM83" s="127"/>
      <c r="VUN83" s="127"/>
      <c r="VUO83" s="139"/>
      <c r="VUP83" s="127"/>
      <c r="VUQ83" s="127"/>
      <c r="VUR83" s="127"/>
      <c r="VUS83" s="139"/>
      <c r="VUT83" s="127"/>
      <c r="VUU83" s="127"/>
      <c r="VUV83" s="127"/>
      <c r="VUW83" s="139"/>
      <c r="VUX83" s="127"/>
      <c r="VUY83" s="127"/>
      <c r="VUZ83" s="127"/>
      <c r="VVA83" s="139"/>
      <c r="VVB83" s="127"/>
      <c r="VVC83" s="127"/>
      <c r="VVD83" s="127"/>
      <c r="VVE83" s="139"/>
      <c r="VVF83" s="127"/>
      <c r="VVG83" s="127"/>
      <c r="VVH83" s="127"/>
      <c r="VVI83" s="139"/>
      <c r="VVJ83" s="127"/>
      <c r="VVK83" s="127"/>
      <c r="VVL83" s="127"/>
      <c r="VVM83" s="139"/>
      <c r="VVN83" s="127"/>
      <c r="VVO83" s="127"/>
      <c r="VVP83" s="127"/>
      <c r="VVQ83" s="139"/>
      <c r="VVR83" s="127"/>
      <c r="VVS83" s="127"/>
      <c r="VVT83" s="127"/>
      <c r="VVU83" s="139"/>
      <c r="VVV83" s="127"/>
      <c r="VVW83" s="127"/>
      <c r="VVX83" s="127"/>
      <c r="VVY83" s="139"/>
      <c r="VVZ83" s="127"/>
      <c r="VWA83" s="127"/>
      <c r="VWB83" s="127"/>
      <c r="VWC83" s="139"/>
      <c r="VWD83" s="127"/>
      <c r="VWE83" s="127"/>
      <c r="VWF83" s="127"/>
      <c r="VWG83" s="139"/>
      <c r="VWH83" s="127"/>
      <c r="VWI83" s="127"/>
      <c r="VWJ83" s="127"/>
      <c r="VWK83" s="139"/>
      <c r="VWL83" s="127"/>
      <c r="VWM83" s="127"/>
      <c r="VWN83" s="127"/>
      <c r="VWO83" s="139"/>
      <c r="VWP83" s="127"/>
      <c r="VWQ83" s="127"/>
      <c r="VWR83" s="127"/>
      <c r="VWS83" s="139"/>
      <c r="VWT83" s="127"/>
      <c r="VWU83" s="127"/>
      <c r="VWV83" s="127"/>
      <c r="VWW83" s="139"/>
      <c r="VWX83" s="127"/>
      <c r="VWY83" s="127"/>
      <c r="VWZ83" s="127"/>
      <c r="VXA83" s="139"/>
      <c r="VXB83" s="127"/>
      <c r="VXC83" s="127"/>
      <c r="VXD83" s="127"/>
      <c r="VXE83" s="139"/>
      <c r="VXF83" s="127"/>
      <c r="VXG83" s="127"/>
      <c r="VXH83" s="127"/>
      <c r="VXI83" s="139"/>
      <c r="VXJ83" s="127"/>
      <c r="VXK83" s="127"/>
      <c r="VXL83" s="127"/>
      <c r="VXM83" s="139"/>
      <c r="VXN83" s="127"/>
      <c r="VXO83" s="127"/>
      <c r="VXP83" s="127"/>
      <c r="VXQ83" s="139"/>
      <c r="VXR83" s="127"/>
      <c r="VXS83" s="127"/>
      <c r="VXT83" s="127"/>
      <c r="VXU83" s="139"/>
      <c r="VXV83" s="127"/>
      <c r="VXW83" s="127"/>
      <c r="VXX83" s="127"/>
      <c r="VXY83" s="139"/>
      <c r="VXZ83" s="127"/>
      <c r="VYA83" s="127"/>
      <c r="VYB83" s="127"/>
      <c r="VYC83" s="139"/>
      <c r="VYD83" s="127"/>
      <c r="VYE83" s="127"/>
      <c r="VYF83" s="127"/>
      <c r="VYG83" s="139"/>
      <c r="VYH83" s="127"/>
      <c r="VYI83" s="127"/>
      <c r="VYJ83" s="127"/>
      <c r="VYK83" s="139"/>
      <c r="VYL83" s="127"/>
      <c r="VYM83" s="127"/>
      <c r="VYN83" s="127"/>
      <c r="VYO83" s="139"/>
      <c r="VYP83" s="127"/>
      <c r="VYQ83" s="127"/>
      <c r="VYR83" s="127"/>
      <c r="VYS83" s="139"/>
      <c r="VYT83" s="127"/>
      <c r="VYU83" s="127"/>
      <c r="VYV83" s="127"/>
      <c r="VYW83" s="139"/>
      <c r="VYX83" s="127"/>
      <c r="VYY83" s="127"/>
      <c r="VYZ83" s="127"/>
      <c r="VZA83" s="139"/>
      <c r="VZB83" s="127"/>
      <c r="VZC83" s="127"/>
      <c r="VZD83" s="127"/>
      <c r="VZE83" s="139"/>
      <c r="VZF83" s="127"/>
      <c r="VZG83" s="127"/>
      <c r="VZH83" s="127"/>
      <c r="VZI83" s="139"/>
      <c r="VZJ83" s="127"/>
      <c r="VZK83" s="127"/>
      <c r="VZL83" s="127"/>
      <c r="VZM83" s="139"/>
      <c r="VZN83" s="127"/>
      <c r="VZO83" s="127"/>
      <c r="VZP83" s="127"/>
      <c r="VZQ83" s="139"/>
      <c r="VZR83" s="127"/>
      <c r="VZS83" s="127"/>
      <c r="VZT83" s="127"/>
      <c r="VZU83" s="139"/>
      <c r="VZV83" s="127"/>
      <c r="VZW83" s="127"/>
      <c r="VZX83" s="127"/>
      <c r="VZY83" s="139"/>
      <c r="VZZ83" s="127"/>
      <c r="WAA83" s="127"/>
      <c r="WAB83" s="127"/>
      <c r="WAC83" s="139"/>
      <c r="WAD83" s="127"/>
      <c r="WAE83" s="127"/>
      <c r="WAF83" s="127"/>
      <c r="WAG83" s="139"/>
      <c r="WAH83" s="127"/>
      <c r="WAI83" s="127"/>
      <c r="WAJ83" s="127"/>
      <c r="WAK83" s="139"/>
      <c r="WAL83" s="127"/>
      <c r="WAM83" s="127"/>
      <c r="WAN83" s="127"/>
      <c r="WAO83" s="139"/>
      <c r="WAP83" s="127"/>
      <c r="WAQ83" s="127"/>
      <c r="WAR83" s="127"/>
      <c r="WAS83" s="139"/>
      <c r="WAT83" s="127"/>
      <c r="WAU83" s="127"/>
      <c r="WAV83" s="127"/>
      <c r="WAW83" s="139"/>
      <c r="WAX83" s="127"/>
      <c r="WAY83" s="127"/>
      <c r="WAZ83" s="127"/>
      <c r="WBA83" s="139"/>
      <c r="WBB83" s="127"/>
      <c r="WBC83" s="127"/>
      <c r="WBD83" s="127"/>
      <c r="WBE83" s="139"/>
      <c r="WBF83" s="127"/>
      <c r="WBG83" s="127"/>
      <c r="WBH83" s="127"/>
      <c r="WBI83" s="139"/>
      <c r="WBJ83" s="127"/>
      <c r="WBK83" s="127"/>
      <c r="WBL83" s="127"/>
      <c r="WBM83" s="139"/>
      <c r="WBN83" s="127"/>
      <c r="WBO83" s="127"/>
      <c r="WBP83" s="127"/>
      <c r="WBQ83" s="139"/>
      <c r="WBR83" s="127"/>
      <c r="WBS83" s="127"/>
      <c r="WBT83" s="127"/>
      <c r="WBU83" s="139"/>
      <c r="WBV83" s="127"/>
      <c r="WBW83" s="127"/>
      <c r="WBX83" s="127"/>
      <c r="WBY83" s="139"/>
      <c r="WBZ83" s="127"/>
      <c r="WCA83" s="127"/>
      <c r="WCB83" s="127"/>
      <c r="WCC83" s="139"/>
      <c r="WCD83" s="127"/>
      <c r="WCE83" s="127"/>
      <c r="WCF83" s="127"/>
      <c r="WCG83" s="139"/>
      <c r="WCH83" s="127"/>
      <c r="WCI83" s="127"/>
      <c r="WCJ83" s="127"/>
      <c r="WCK83" s="139"/>
      <c r="WCL83" s="127"/>
      <c r="WCM83" s="127"/>
      <c r="WCN83" s="127"/>
      <c r="WCO83" s="139"/>
      <c r="WCP83" s="127"/>
      <c r="WCQ83" s="127"/>
      <c r="WCR83" s="127"/>
      <c r="WCS83" s="139"/>
      <c r="WCT83" s="127"/>
      <c r="WCU83" s="127"/>
      <c r="WCV83" s="127"/>
      <c r="WCW83" s="139"/>
      <c r="WCX83" s="127"/>
      <c r="WCY83" s="127"/>
      <c r="WCZ83" s="127"/>
      <c r="WDA83" s="139"/>
      <c r="WDB83" s="127"/>
      <c r="WDC83" s="127"/>
      <c r="WDD83" s="127"/>
      <c r="WDE83" s="139"/>
      <c r="WDF83" s="127"/>
      <c r="WDG83" s="127"/>
      <c r="WDH83" s="127"/>
      <c r="WDI83" s="139"/>
      <c r="WDJ83" s="127"/>
      <c r="WDK83" s="127"/>
      <c r="WDL83" s="127"/>
      <c r="WDM83" s="139"/>
      <c r="WDN83" s="127"/>
      <c r="WDO83" s="127"/>
      <c r="WDP83" s="127"/>
      <c r="WDQ83" s="139"/>
      <c r="WDR83" s="127"/>
      <c r="WDS83" s="127"/>
      <c r="WDT83" s="127"/>
      <c r="WDU83" s="139"/>
      <c r="WDV83" s="127"/>
      <c r="WDW83" s="127"/>
      <c r="WDX83" s="127"/>
      <c r="WDY83" s="139"/>
      <c r="WDZ83" s="127"/>
      <c r="WEA83" s="127"/>
      <c r="WEB83" s="127"/>
      <c r="WEC83" s="139"/>
      <c r="WED83" s="127"/>
      <c r="WEE83" s="127"/>
      <c r="WEF83" s="127"/>
      <c r="WEG83" s="139"/>
      <c r="WEH83" s="127"/>
      <c r="WEI83" s="127"/>
      <c r="WEJ83" s="127"/>
      <c r="WEK83" s="139"/>
      <c r="WEL83" s="127"/>
      <c r="WEM83" s="127"/>
      <c r="WEN83" s="127"/>
      <c r="WEO83" s="139"/>
      <c r="WEP83" s="127"/>
      <c r="WEQ83" s="127"/>
      <c r="WER83" s="127"/>
      <c r="WES83" s="139"/>
      <c r="WET83" s="127"/>
      <c r="WEU83" s="127"/>
      <c r="WEV83" s="127"/>
      <c r="WEW83" s="139"/>
      <c r="WEX83" s="127"/>
      <c r="WEY83" s="127"/>
      <c r="WEZ83" s="127"/>
      <c r="WFA83" s="139"/>
      <c r="WFB83" s="127"/>
      <c r="WFC83" s="127"/>
      <c r="WFD83" s="127"/>
      <c r="WFE83" s="139"/>
      <c r="WFF83" s="127"/>
      <c r="WFG83" s="127"/>
      <c r="WFH83" s="127"/>
      <c r="WFI83" s="139"/>
      <c r="WFJ83" s="127"/>
      <c r="WFK83" s="127"/>
      <c r="WFL83" s="127"/>
      <c r="WFM83" s="139"/>
      <c r="WFN83" s="127"/>
      <c r="WFO83" s="127"/>
      <c r="WFP83" s="127"/>
      <c r="WFQ83" s="139"/>
      <c r="WFR83" s="127"/>
      <c r="WFS83" s="127"/>
      <c r="WFT83" s="127"/>
      <c r="WFU83" s="139"/>
      <c r="WFV83" s="127"/>
      <c r="WFW83" s="127"/>
      <c r="WFX83" s="127"/>
      <c r="WFY83" s="139"/>
      <c r="WFZ83" s="127"/>
      <c r="WGA83" s="127"/>
      <c r="WGB83" s="127"/>
      <c r="WGC83" s="139"/>
      <c r="WGD83" s="127"/>
      <c r="WGE83" s="127"/>
      <c r="WGF83" s="127"/>
      <c r="WGG83" s="139"/>
      <c r="WGH83" s="127"/>
      <c r="WGI83" s="127"/>
      <c r="WGJ83" s="127"/>
      <c r="WGK83" s="139"/>
      <c r="WGL83" s="127"/>
      <c r="WGM83" s="127"/>
      <c r="WGN83" s="127"/>
      <c r="WGO83" s="139"/>
      <c r="WGP83" s="127"/>
      <c r="WGQ83" s="127"/>
      <c r="WGR83" s="127"/>
      <c r="WGS83" s="139"/>
      <c r="WGT83" s="127"/>
      <c r="WGU83" s="127"/>
      <c r="WGV83" s="127"/>
      <c r="WGW83" s="139"/>
      <c r="WGX83" s="127"/>
      <c r="WGY83" s="127"/>
      <c r="WGZ83" s="127"/>
      <c r="WHA83" s="139"/>
      <c r="WHB83" s="127"/>
      <c r="WHC83" s="127"/>
      <c r="WHD83" s="127"/>
      <c r="WHE83" s="139"/>
      <c r="WHF83" s="127"/>
      <c r="WHG83" s="127"/>
      <c r="WHH83" s="127"/>
      <c r="WHI83" s="139"/>
      <c r="WHJ83" s="127"/>
      <c r="WHK83" s="127"/>
      <c r="WHL83" s="127"/>
      <c r="WHM83" s="139"/>
      <c r="WHN83" s="127"/>
      <c r="WHO83" s="127"/>
      <c r="WHP83" s="127"/>
      <c r="WHQ83" s="139"/>
      <c r="WHR83" s="127"/>
      <c r="WHS83" s="127"/>
      <c r="WHT83" s="127"/>
      <c r="WHU83" s="139"/>
      <c r="WHV83" s="127"/>
      <c r="WHW83" s="127"/>
      <c r="WHX83" s="127"/>
      <c r="WHY83" s="139"/>
      <c r="WHZ83" s="127"/>
      <c r="WIA83" s="127"/>
      <c r="WIB83" s="127"/>
      <c r="WIC83" s="139"/>
      <c r="WID83" s="127"/>
      <c r="WIE83" s="127"/>
      <c r="WIF83" s="127"/>
      <c r="WIG83" s="139"/>
      <c r="WIH83" s="127"/>
      <c r="WII83" s="127"/>
      <c r="WIJ83" s="127"/>
      <c r="WIK83" s="139"/>
      <c r="WIL83" s="127"/>
      <c r="WIM83" s="127"/>
      <c r="WIN83" s="127"/>
      <c r="WIO83" s="139"/>
      <c r="WIP83" s="127"/>
      <c r="WIQ83" s="127"/>
      <c r="WIR83" s="127"/>
      <c r="WIS83" s="139"/>
      <c r="WIT83" s="127"/>
      <c r="WIU83" s="127"/>
      <c r="WIV83" s="127"/>
      <c r="WIW83" s="139"/>
      <c r="WIX83" s="127"/>
      <c r="WIY83" s="127"/>
      <c r="WIZ83" s="127"/>
      <c r="WJA83" s="139"/>
      <c r="WJB83" s="127"/>
      <c r="WJC83" s="127"/>
      <c r="WJD83" s="127"/>
      <c r="WJE83" s="139"/>
      <c r="WJF83" s="127"/>
      <c r="WJG83" s="127"/>
      <c r="WJH83" s="127"/>
      <c r="WJI83" s="139"/>
      <c r="WJJ83" s="127"/>
      <c r="WJK83" s="127"/>
      <c r="WJL83" s="127"/>
      <c r="WJM83" s="139"/>
      <c r="WJN83" s="127"/>
      <c r="WJO83" s="127"/>
      <c r="WJP83" s="127"/>
      <c r="WJQ83" s="139"/>
      <c r="WJR83" s="127"/>
      <c r="WJS83" s="127"/>
      <c r="WJT83" s="127"/>
      <c r="WJU83" s="139"/>
      <c r="WJV83" s="127"/>
      <c r="WJW83" s="127"/>
      <c r="WJX83" s="127"/>
      <c r="WJY83" s="139"/>
      <c r="WJZ83" s="127"/>
      <c r="WKA83" s="127"/>
      <c r="WKB83" s="127"/>
      <c r="WKC83" s="139"/>
      <c r="WKD83" s="127"/>
      <c r="WKE83" s="127"/>
      <c r="WKF83" s="127"/>
      <c r="WKG83" s="139"/>
      <c r="WKH83" s="127"/>
      <c r="WKI83" s="127"/>
      <c r="WKJ83" s="127"/>
      <c r="WKK83" s="139"/>
      <c r="WKL83" s="127"/>
      <c r="WKM83" s="127"/>
      <c r="WKN83" s="127"/>
      <c r="WKO83" s="139"/>
      <c r="WKP83" s="127"/>
      <c r="WKQ83" s="127"/>
      <c r="WKR83" s="127"/>
      <c r="WKS83" s="139"/>
      <c r="WKT83" s="127"/>
      <c r="WKU83" s="127"/>
      <c r="WKV83" s="127"/>
      <c r="WKW83" s="139"/>
      <c r="WKX83" s="127"/>
      <c r="WKY83" s="127"/>
      <c r="WKZ83" s="127"/>
      <c r="WLA83" s="139"/>
      <c r="WLB83" s="127"/>
      <c r="WLC83" s="127"/>
      <c r="WLD83" s="127"/>
      <c r="WLE83" s="139"/>
      <c r="WLF83" s="127"/>
      <c r="WLG83" s="127"/>
      <c r="WLH83" s="127"/>
      <c r="WLI83" s="139"/>
      <c r="WLJ83" s="127"/>
      <c r="WLK83" s="127"/>
      <c r="WLL83" s="127"/>
      <c r="WLM83" s="139"/>
      <c r="WLN83" s="127"/>
      <c r="WLO83" s="127"/>
      <c r="WLP83" s="127"/>
      <c r="WLQ83" s="139"/>
      <c r="WLR83" s="127"/>
      <c r="WLS83" s="127"/>
      <c r="WLT83" s="127"/>
      <c r="WLU83" s="139"/>
      <c r="WLV83" s="127"/>
      <c r="WLW83" s="127"/>
      <c r="WLX83" s="127"/>
      <c r="WLY83" s="139"/>
      <c r="WLZ83" s="127"/>
      <c r="WMA83" s="127"/>
      <c r="WMB83" s="127"/>
      <c r="WMC83" s="139"/>
      <c r="WMD83" s="127"/>
      <c r="WME83" s="127"/>
      <c r="WMF83" s="127"/>
      <c r="WMG83" s="139"/>
      <c r="WMH83" s="127"/>
      <c r="WMI83" s="127"/>
      <c r="WMJ83" s="127"/>
      <c r="WMK83" s="139"/>
      <c r="WML83" s="127"/>
      <c r="WMM83" s="127"/>
      <c r="WMN83" s="127"/>
      <c r="WMO83" s="139"/>
      <c r="WMP83" s="127"/>
      <c r="WMQ83" s="127"/>
      <c r="WMR83" s="127"/>
      <c r="WMS83" s="139"/>
      <c r="WMT83" s="127"/>
      <c r="WMU83" s="127"/>
      <c r="WMV83" s="127"/>
      <c r="WMW83" s="139"/>
      <c r="WMX83" s="127"/>
      <c r="WMY83" s="127"/>
      <c r="WMZ83" s="127"/>
      <c r="WNA83" s="139"/>
      <c r="WNB83" s="127"/>
      <c r="WNC83" s="127"/>
      <c r="WND83" s="127"/>
      <c r="WNE83" s="139"/>
      <c r="WNF83" s="127"/>
      <c r="WNG83" s="127"/>
      <c r="WNH83" s="127"/>
      <c r="WNI83" s="139"/>
      <c r="WNJ83" s="127"/>
      <c r="WNK83" s="127"/>
      <c r="WNL83" s="127"/>
      <c r="WNM83" s="139"/>
      <c r="WNN83" s="127"/>
      <c r="WNO83" s="127"/>
      <c r="WNP83" s="127"/>
      <c r="WNQ83" s="139"/>
      <c r="WNR83" s="127"/>
      <c r="WNS83" s="127"/>
      <c r="WNT83" s="127"/>
      <c r="WNU83" s="139"/>
      <c r="WNV83" s="127"/>
      <c r="WNW83" s="127"/>
      <c r="WNX83" s="127"/>
      <c r="WNY83" s="139"/>
      <c r="WNZ83" s="127"/>
      <c r="WOA83" s="127"/>
      <c r="WOB83" s="127"/>
      <c r="WOC83" s="139"/>
      <c r="WOD83" s="127"/>
      <c r="WOE83" s="127"/>
      <c r="WOF83" s="127"/>
      <c r="WOG83" s="139"/>
      <c r="WOH83" s="127"/>
      <c r="WOI83" s="127"/>
      <c r="WOJ83" s="127"/>
      <c r="WOK83" s="139"/>
      <c r="WOL83" s="127"/>
      <c r="WOM83" s="127"/>
      <c r="WON83" s="127"/>
      <c r="WOO83" s="139"/>
      <c r="WOP83" s="127"/>
      <c r="WOQ83" s="127"/>
      <c r="WOR83" s="127"/>
      <c r="WOS83" s="139"/>
      <c r="WOT83" s="127"/>
      <c r="WOU83" s="127"/>
      <c r="WOV83" s="127"/>
      <c r="WOW83" s="139"/>
      <c r="WOX83" s="127"/>
      <c r="WOY83" s="127"/>
      <c r="WOZ83" s="127"/>
      <c r="WPA83" s="139"/>
      <c r="WPB83" s="127"/>
      <c r="WPC83" s="127"/>
      <c r="WPD83" s="127"/>
      <c r="WPE83" s="139"/>
      <c r="WPF83" s="127"/>
      <c r="WPG83" s="127"/>
      <c r="WPH83" s="127"/>
      <c r="WPI83" s="139"/>
      <c r="WPJ83" s="127"/>
      <c r="WPK83" s="127"/>
      <c r="WPL83" s="127"/>
      <c r="WPM83" s="139"/>
      <c r="WPN83" s="127"/>
      <c r="WPO83" s="127"/>
      <c r="WPP83" s="127"/>
      <c r="WPQ83" s="139"/>
      <c r="WPR83" s="127"/>
      <c r="WPS83" s="127"/>
      <c r="WPT83" s="127"/>
      <c r="WPU83" s="139"/>
      <c r="WPV83" s="127"/>
      <c r="WPW83" s="127"/>
      <c r="WPX83" s="127"/>
      <c r="WPY83" s="139"/>
      <c r="WPZ83" s="127"/>
      <c r="WQA83" s="127"/>
      <c r="WQB83" s="127"/>
      <c r="WQC83" s="139"/>
      <c r="WQD83" s="127"/>
      <c r="WQE83" s="127"/>
      <c r="WQF83" s="127"/>
      <c r="WQG83" s="139"/>
      <c r="WQH83" s="127"/>
      <c r="WQI83" s="127"/>
      <c r="WQJ83" s="127"/>
      <c r="WQK83" s="139"/>
      <c r="WQL83" s="127"/>
      <c r="WQM83" s="127"/>
      <c r="WQN83" s="127"/>
      <c r="WQO83" s="139"/>
      <c r="WQP83" s="127"/>
      <c r="WQQ83" s="127"/>
      <c r="WQR83" s="127"/>
      <c r="WQS83" s="139"/>
      <c r="WQT83" s="127"/>
      <c r="WQU83" s="127"/>
      <c r="WQV83" s="127"/>
      <c r="WQW83" s="139"/>
      <c r="WQX83" s="127"/>
      <c r="WQY83" s="127"/>
      <c r="WQZ83" s="127"/>
      <c r="WRA83" s="139"/>
      <c r="WRB83" s="127"/>
      <c r="WRC83" s="127"/>
      <c r="WRD83" s="127"/>
      <c r="WRE83" s="139"/>
      <c r="WRF83" s="127"/>
      <c r="WRG83" s="127"/>
      <c r="WRH83" s="127"/>
      <c r="WRI83" s="139"/>
      <c r="WRJ83" s="127"/>
      <c r="WRK83" s="127"/>
      <c r="WRL83" s="127"/>
      <c r="WRM83" s="139"/>
      <c r="WRN83" s="127"/>
      <c r="WRO83" s="127"/>
      <c r="WRP83" s="127"/>
      <c r="WRQ83" s="139"/>
      <c r="WRR83" s="127"/>
      <c r="WRS83" s="127"/>
      <c r="WRT83" s="127"/>
      <c r="WRU83" s="139"/>
      <c r="WRV83" s="127"/>
      <c r="WRW83" s="127"/>
      <c r="WRX83" s="127"/>
      <c r="WRY83" s="139"/>
      <c r="WRZ83" s="127"/>
      <c r="WSA83" s="127"/>
      <c r="WSB83" s="127"/>
      <c r="WSC83" s="139"/>
      <c r="WSD83" s="127"/>
      <c r="WSE83" s="127"/>
      <c r="WSF83" s="127"/>
      <c r="WSG83" s="139"/>
      <c r="WSH83" s="127"/>
      <c r="WSI83" s="127"/>
      <c r="WSJ83" s="127"/>
      <c r="WSK83" s="139"/>
      <c r="WSL83" s="127"/>
      <c r="WSM83" s="127"/>
      <c r="WSN83" s="127"/>
      <c r="WSO83" s="139"/>
      <c r="WSP83" s="127"/>
      <c r="WSQ83" s="127"/>
      <c r="WSR83" s="127"/>
      <c r="WSS83" s="139"/>
      <c r="WST83" s="127"/>
      <c r="WSU83" s="127"/>
      <c r="WSV83" s="127"/>
      <c r="WSW83" s="139"/>
      <c r="WSX83" s="127"/>
      <c r="WSY83" s="127"/>
      <c r="WSZ83" s="127"/>
      <c r="WTA83" s="139"/>
      <c r="WTB83" s="127"/>
      <c r="WTC83" s="127"/>
      <c r="WTD83" s="127"/>
      <c r="WTE83" s="139"/>
      <c r="WTF83" s="127"/>
      <c r="WTG83" s="127"/>
      <c r="WTH83" s="127"/>
      <c r="WTI83" s="139"/>
      <c r="WTJ83" s="127"/>
      <c r="WTK83" s="127"/>
      <c r="WTL83" s="127"/>
      <c r="WTM83" s="139"/>
      <c r="WTN83" s="127"/>
      <c r="WTO83" s="127"/>
      <c r="WTP83" s="127"/>
      <c r="WTQ83" s="139"/>
      <c r="WTR83" s="127"/>
      <c r="WTS83" s="127"/>
      <c r="WTT83" s="127"/>
      <c r="WTU83" s="139"/>
      <c r="WTV83" s="127"/>
      <c r="WTW83" s="127"/>
      <c r="WTX83" s="127"/>
      <c r="WTY83" s="139"/>
      <c r="WTZ83" s="127"/>
      <c r="WUA83" s="127"/>
      <c r="WUB83" s="127"/>
      <c r="WUC83" s="139"/>
      <c r="WUD83" s="127"/>
      <c r="WUE83" s="127"/>
      <c r="WUF83" s="127"/>
      <c r="WUG83" s="139"/>
      <c r="WUH83" s="127"/>
      <c r="WUI83" s="127"/>
      <c r="WUJ83" s="127"/>
      <c r="WUK83" s="139"/>
      <c r="WUL83" s="127"/>
      <c r="WUM83" s="127"/>
      <c r="WUN83" s="127"/>
      <c r="WUO83" s="139"/>
      <c r="WUP83" s="127"/>
      <c r="WUQ83" s="127"/>
      <c r="WUR83" s="127"/>
      <c r="WUS83" s="139"/>
      <c r="WUT83" s="127"/>
      <c r="WUU83" s="127"/>
      <c r="WUV83" s="127"/>
      <c r="WUW83" s="139"/>
      <c r="WUX83" s="127"/>
      <c r="WUY83" s="127"/>
      <c r="WUZ83" s="127"/>
      <c r="WVA83" s="139"/>
      <c r="WVB83" s="127"/>
      <c r="WVC83" s="127"/>
      <c r="WVD83" s="127"/>
      <c r="WVE83" s="139"/>
      <c r="WVF83" s="127"/>
      <c r="WVG83" s="127"/>
      <c r="WVH83" s="127"/>
      <c r="WVI83" s="139"/>
      <c r="WVJ83" s="127"/>
      <c r="WVK83" s="127"/>
      <c r="WVL83" s="127"/>
      <c r="WVM83" s="139"/>
      <c r="WVN83" s="127"/>
      <c r="WVO83" s="127"/>
      <c r="WVP83" s="127"/>
      <c r="WVQ83" s="139"/>
      <c r="WVR83" s="127"/>
      <c r="WVS83" s="127"/>
      <c r="WVT83" s="127"/>
      <c r="WVU83" s="139"/>
      <c r="WVV83" s="127"/>
      <c r="WVW83" s="127"/>
      <c r="WVX83" s="127"/>
      <c r="WVY83" s="139"/>
      <c r="WVZ83" s="127"/>
      <c r="WWA83" s="127"/>
      <c r="WWB83" s="127"/>
      <c r="WWC83" s="139"/>
      <c r="WWD83" s="127"/>
      <c r="WWE83" s="127"/>
      <c r="WWF83" s="127"/>
      <c r="WWG83" s="139"/>
      <c r="WWH83" s="127"/>
      <c r="WWI83" s="127"/>
      <c r="WWJ83" s="127"/>
      <c r="WWK83" s="139"/>
      <c r="WWL83" s="127"/>
      <c r="WWM83" s="127"/>
      <c r="WWN83" s="127"/>
      <c r="WWO83" s="139"/>
      <c r="WWP83" s="127"/>
      <c r="WWQ83" s="127"/>
      <c r="WWR83" s="127"/>
      <c r="WWS83" s="139"/>
      <c r="WWT83" s="127"/>
      <c r="WWU83" s="127"/>
      <c r="WWV83" s="127"/>
      <c r="WWW83" s="139"/>
      <c r="WWX83" s="127"/>
      <c r="WWY83" s="127"/>
      <c r="WWZ83" s="127"/>
      <c r="WXA83" s="139"/>
      <c r="WXB83" s="127"/>
      <c r="WXC83" s="127"/>
      <c r="WXD83" s="127"/>
      <c r="WXE83" s="139"/>
      <c r="WXF83" s="127"/>
      <c r="WXG83" s="127"/>
      <c r="WXH83" s="127"/>
      <c r="WXI83" s="139"/>
      <c r="WXJ83" s="127"/>
      <c r="WXK83" s="127"/>
      <c r="WXL83" s="127"/>
      <c r="WXM83" s="139"/>
      <c r="WXN83" s="127"/>
      <c r="WXO83" s="127"/>
      <c r="WXP83" s="127"/>
      <c r="WXQ83" s="139"/>
      <c r="WXR83" s="127"/>
      <c r="WXS83" s="127"/>
      <c r="WXT83" s="127"/>
      <c r="WXU83" s="139"/>
      <c r="WXV83" s="127"/>
      <c r="WXW83" s="127"/>
      <c r="WXX83" s="127"/>
      <c r="WXY83" s="139"/>
      <c r="WXZ83" s="127"/>
      <c r="WYA83" s="127"/>
      <c r="WYB83" s="127"/>
      <c r="WYC83" s="139"/>
      <c r="WYD83" s="127"/>
      <c r="WYE83" s="127"/>
      <c r="WYF83" s="127"/>
      <c r="WYG83" s="139"/>
      <c r="WYH83" s="127"/>
      <c r="WYI83" s="127"/>
      <c r="WYJ83" s="127"/>
      <c r="WYK83" s="139"/>
      <c r="WYL83" s="127"/>
      <c r="WYM83" s="127"/>
      <c r="WYN83" s="127"/>
      <c r="WYO83" s="139"/>
      <c r="WYP83" s="127"/>
      <c r="WYQ83" s="127"/>
      <c r="WYR83" s="127"/>
      <c r="WYS83" s="139"/>
      <c r="WYT83" s="127"/>
      <c r="WYU83" s="127"/>
      <c r="WYV83" s="127"/>
      <c r="WYW83" s="139"/>
      <c r="WYX83" s="127"/>
      <c r="WYY83" s="127"/>
      <c r="WYZ83" s="127"/>
      <c r="WZA83" s="139"/>
      <c r="WZB83" s="127"/>
      <c r="WZC83" s="127"/>
      <c r="WZD83" s="127"/>
      <c r="WZE83" s="139"/>
      <c r="WZF83" s="127"/>
      <c r="WZG83" s="127"/>
      <c r="WZH83" s="127"/>
      <c r="WZI83" s="139"/>
      <c r="WZJ83" s="127"/>
      <c r="WZK83" s="127"/>
      <c r="WZL83" s="127"/>
      <c r="WZM83" s="139"/>
      <c r="WZN83" s="127"/>
      <c r="WZO83" s="127"/>
      <c r="WZP83" s="127"/>
      <c r="WZQ83" s="139"/>
      <c r="WZR83" s="127"/>
      <c r="WZS83" s="127"/>
      <c r="WZT83" s="127"/>
      <c r="WZU83" s="139"/>
      <c r="WZV83" s="127"/>
      <c r="WZW83" s="127"/>
      <c r="WZX83" s="127"/>
      <c r="WZY83" s="139"/>
      <c r="WZZ83" s="127"/>
      <c r="XAA83" s="127"/>
      <c r="XAB83" s="127"/>
      <c r="XAC83" s="139"/>
      <c r="XAD83" s="127"/>
      <c r="XAE83" s="127"/>
      <c r="XAF83" s="127"/>
      <c r="XAG83" s="139"/>
      <c r="XAH83" s="127"/>
      <c r="XAI83" s="127"/>
      <c r="XAJ83" s="127"/>
      <c r="XAK83" s="139"/>
      <c r="XAL83" s="127"/>
      <c r="XAM83" s="127"/>
      <c r="XAN83" s="127"/>
      <c r="XAO83" s="139"/>
      <c r="XAP83" s="127"/>
      <c r="XAQ83" s="127"/>
      <c r="XAR83" s="127"/>
      <c r="XAS83" s="139"/>
      <c r="XAT83" s="127"/>
      <c r="XAU83" s="127"/>
      <c r="XAV83" s="127"/>
      <c r="XAW83" s="139"/>
      <c r="XAX83" s="127"/>
      <c r="XAY83" s="127"/>
      <c r="XAZ83" s="127"/>
      <c r="XBA83" s="139"/>
      <c r="XBB83" s="127"/>
      <c r="XBC83" s="127"/>
      <c r="XBD83" s="127"/>
      <c r="XBE83" s="139"/>
      <c r="XBF83" s="127"/>
      <c r="XBG83" s="127"/>
      <c r="XBH83" s="127"/>
      <c r="XBI83" s="139"/>
      <c r="XBJ83" s="127"/>
      <c r="XBK83" s="127"/>
      <c r="XBL83" s="127"/>
      <c r="XBM83" s="139"/>
      <c r="XBN83" s="127"/>
      <c r="XBO83" s="127"/>
      <c r="XBP83" s="127"/>
      <c r="XBQ83" s="139"/>
      <c r="XBR83" s="127"/>
      <c r="XBS83" s="127"/>
      <c r="XBT83" s="127"/>
      <c r="XBU83" s="139"/>
      <c r="XBV83" s="127"/>
      <c r="XBW83" s="127"/>
      <c r="XBX83" s="127"/>
      <c r="XBY83" s="139"/>
      <c r="XBZ83" s="127"/>
      <c r="XCA83" s="127"/>
      <c r="XCB83" s="127"/>
      <c r="XCC83" s="139"/>
      <c r="XCD83" s="127"/>
      <c r="XCE83" s="127"/>
      <c r="XCF83" s="127"/>
      <c r="XCG83" s="139"/>
      <c r="XCH83" s="127"/>
      <c r="XCI83" s="127"/>
      <c r="XCJ83" s="127"/>
      <c r="XCK83" s="139"/>
      <c r="XCL83" s="127"/>
      <c r="XCM83" s="127"/>
      <c r="XCN83" s="127"/>
      <c r="XCO83" s="139"/>
      <c r="XCP83" s="127"/>
      <c r="XCQ83" s="127"/>
      <c r="XCR83" s="127"/>
      <c r="XCS83" s="139"/>
      <c r="XCT83" s="127"/>
      <c r="XCU83" s="127"/>
      <c r="XCV83" s="127"/>
      <c r="XCW83" s="139"/>
      <c r="XCX83" s="127"/>
      <c r="XCY83" s="127"/>
      <c r="XCZ83" s="127"/>
      <c r="XDA83" s="139"/>
      <c r="XDB83" s="127"/>
      <c r="XDC83" s="127"/>
      <c r="XDD83" s="127"/>
      <c r="XDE83" s="139"/>
      <c r="XDF83" s="127"/>
      <c r="XDG83" s="127"/>
      <c r="XDH83" s="127"/>
      <c r="XDI83" s="139"/>
      <c r="XDJ83" s="127"/>
      <c r="XDK83" s="127"/>
      <c r="XDL83" s="127"/>
      <c r="XDM83" s="139"/>
      <c r="XDN83" s="127"/>
      <c r="XDO83" s="127"/>
      <c r="XDP83" s="127"/>
      <c r="XDQ83" s="139"/>
      <c r="XDR83" s="127"/>
      <c r="XDS83" s="127"/>
      <c r="XDT83" s="127"/>
      <c r="XDU83" s="139"/>
      <c r="XDV83" s="127"/>
      <c r="XDW83" s="127"/>
      <c r="XDX83" s="127"/>
      <c r="XDY83" s="139"/>
      <c r="XDZ83" s="127"/>
      <c r="XEA83" s="127"/>
      <c r="XEB83" s="127"/>
      <c r="XEC83" s="139"/>
      <c r="XED83" s="127"/>
      <c r="XEE83" s="127"/>
      <c r="XEF83" s="127"/>
      <c r="XEG83" s="139"/>
      <c r="XEH83" s="127"/>
      <c r="XEI83" s="127"/>
      <c r="XEJ83" s="127"/>
      <c r="XEK83" s="139"/>
      <c r="XEL83" s="127"/>
      <c r="XEM83" s="127"/>
      <c r="XEN83" s="127"/>
      <c r="XEO83" s="139"/>
      <c r="XEP83" s="127"/>
      <c r="XEQ83" s="127"/>
      <c r="XER83" s="127"/>
      <c r="XES83" s="139"/>
      <c r="XET83" s="127"/>
      <c r="XEU83" s="127"/>
      <c r="XEV83" s="127"/>
      <c r="XEW83" s="139"/>
      <c r="XEX83" s="127"/>
      <c r="XEY83" s="127"/>
      <c r="XEZ83" s="127"/>
      <c r="XFA83" s="139"/>
      <c r="XFB83" s="127"/>
      <c r="XFC83" s="127"/>
      <c r="XFD83" s="127"/>
    </row>
    <row r="84" spans="1:16384" ht="14.4" x14ac:dyDescent="0.3">
      <c r="A84" s="27"/>
      <c r="B84" s="139" t="s">
        <v>146</v>
      </c>
      <c r="C84" s="127"/>
      <c r="D84" s="127"/>
      <c r="E84" s="127"/>
      <c r="F84" s="2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16384" ht="14.25" customHeight="1" x14ac:dyDescent="0.3">
      <c r="A85" s="27"/>
      <c r="B85" s="9"/>
      <c r="C85" s="9"/>
      <c r="D85" s="9"/>
      <c r="E85" s="9"/>
      <c r="F85" s="2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16384" ht="14.4" x14ac:dyDescent="0.3">
      <c r="A86" s="27"/>
      <c r="B86" s="139" t="s">
        <v>35</v>
      </c>
      <c r="C86" s="127"/>
      <c r="D86" s="127"/>
      <c r="E86" s="127"/>
      <c r="F86" s="12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16384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16384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16384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16384" ht="23.4" x14ac:dyDescent="0.45">
      <c r="A90" s="1"/>
      <c r="B90" s="4" t="s">
        <v>36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16384" ht="14.4" x14ac:dyDescent="0.3">
      <c r="A91" s="1"/>
      <c r="B91" s="128" t="s">
        <v>37</v>
      </c>
      <c r="C91" s="127"/>
      <c r="D91" s="127"/>
      <c r="E91" s="127"/>
      <c r="F91" s="127"/>
      <c r="G91" s="7"/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16384" ht="14.25" customHeight="1" x14ac:dyDescent="0.3">
      <c r="A92" s="1"/>
      <c r="B92" s="5"/>
      <c r="C92" s="5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16384" ht="14.4" x14ac:dyDescent="0.3">
      <c r="A93" s="30"/>
      <c r="B93" s="31" t="s">
        <v>38</v>
      </c>
      <c r="C93" s="32" t="s">
        <v>39</v>
      </c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</row>
    <row r="94" spans="1:16384" ht="28.8" x14ac:dyDescent="0.3">
      <c r="A94" s="6"/>
      <c r="B94" s="34" t="s">
        <v>40</v>
      </c>
      <c r="C94" s="35" t="s">
        <v>41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16384" ht="14.4" x14ac:dyDescent="0.3">
      <c r="A95" s="6"/>
      <c r="B95" s="34" t="s">
        <v>40</v>
      </c>
      <c r="C95" s="36" t="s">
        <v>42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16384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" customHeight="1" x14ac:dyDescent="0.3">
      <c r="A98" s="1"/>
      <c r="B98" s="143" t="s">
        <v>139</v>
      </c>
      <c r="C98" s="143"/>
      <c r="D98" s="143"/>
      <c r="E98" s="143"/>
      <c r="F98" s="143"/>
      <c r="G98" s="143"/>
      <c r="H98" s="14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" customHeight="1" x14ac:dyDescent="0.3">
      <c r="A99" s="1"/>
      <c r="B99" s="143" t="s">
        <v>140</v>
      </c>
      <c r="C99" s="143"/>
      <c r="D99" s="143"/>
      <c r="E99" s="143"/>
      <c r="F99" s="143"/>
      <c r="G99" s="60"/>
      <c r="H99" s="6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24" x14ac:dyDescent="0.3">
      <c r="A101" s="1"/>
      <c r="B101" s="32" t="s">
        <v>38</v>
      </c>
      <c r="C101" s="32" t="s">
        <v>39</v>
      </c>
      <c r="D101" s="32" t="s">
        <v>150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4.4" x14ac:dyDescent="0.3">
      <c r="A102" s="1"/>
      <c r="B102" s="37" t="s">
        <v>40</v>
      </c>
      <c r="C102" s="37" t="s">
        <v>41</v>
      </c>
      <c r="D102" s="37" t="s">
        <v>41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4.4" x14ac:dyDescent="0.3">
      <c r="A103" s="1"/>
      <c r="B103" s="37" t="s">
        <v>40</v>
      </c>
      <c r="C103" s="37" t="s">
        <v>42</v>
      </c>
      <c r="D103" s="37" t="s">
        <v>42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4.2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4.2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4.2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4.2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4.2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4.2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4.2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4.2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4.2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4.2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4.2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4.2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4.2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4.2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4.2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4.2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4.2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4.2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4.2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4.2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4.2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4.2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4.2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4.2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4.2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4.2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4.2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4.2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4.2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4.2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4.2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4.2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4.2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4.2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4.2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4.2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4.2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4.2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4.2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4.2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4.2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4.2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4.2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4.2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4.2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4.2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4.2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4.2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4.2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4.2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4.2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4.2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4.2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4.2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4.2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4.2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4.2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4.2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4.2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4.2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4.2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4.2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4.2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4.2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4.2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4.2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4.2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4.2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4.2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4.2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4.2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4.2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4.2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4.2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4.2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4.2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4.2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4.2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4.2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4.2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4.2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4.2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4.2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4.2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4.2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4.2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4.2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4.2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4.2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4.2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4.2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4.2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4.2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4.2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4.2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4.2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4.2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4.2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4.2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4.2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4.2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4.2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4.2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4.2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4.2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4.2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4.2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4.2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4.2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4.2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4.2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4.2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4.2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4.2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4.2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4.2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4.2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4.2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4.2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4.2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14.2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14.2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4.2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4.2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4.2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4.2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4.2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4.2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4.2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4.2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4.2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4.2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4.2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4.2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4.2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4.2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4.2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4.2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4.2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4.2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4.2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4.2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4.2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4.2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4.2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4.2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4.2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4.2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4.2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4.2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4.2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4.2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4.2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4.2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14.2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14.2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4.2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4.2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14.2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4.2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14.2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14.2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14.2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4.2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4.2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4.2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4.2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4.2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4.2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4.2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4.2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4.2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4.2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4.2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4.2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4.2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4.2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4.2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4.2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4.2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4.2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4.2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4.2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4.2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4.2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4.2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4.2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4.2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4.2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4.2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4.2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4.2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4.2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4.2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4.2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4.2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4.2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4.2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4.2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4.2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4.2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4.2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4.2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4.2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4.2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4.2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4.2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4.2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4.2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4.2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4.2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4.2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4.2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4.2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4.2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4.2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4.2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4.2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4.2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4.2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4.2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4.2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4.2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4.2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4.2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4.2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4.2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4.2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4.2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4.2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4.2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4.2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4.2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4.2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4.2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4.2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4.2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4.2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4.2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4.2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4.2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4.2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4.2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4.2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4.2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4.2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4.2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4.2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4.2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4.2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4.2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4.2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4.2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4.2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4.2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4.2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4.2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4.2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4.2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4.2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4.2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4.2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4.2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4.2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4.2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4.2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4.2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4.2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4.2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4.2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4.2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4.2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4.2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4.2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4.2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4.2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4.2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4.2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4.2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4.2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4.2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4.2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4.2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4.2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4.2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4.2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4.2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4.2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4.2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4.2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4.2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4.2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4.2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4.2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4.2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4.2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4.2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4.2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4.2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4.2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4.2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4.2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4.2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4.2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4.2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4.2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4.2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4.2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4.2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4.2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4.2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4.2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4.2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4.2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4.2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4.2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4.2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4.2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4.2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4.2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4.2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4.2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4.2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4.2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4.2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4.2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4.2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4.2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4.2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4.2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4.2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4.2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4.2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4.2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4.2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4.2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4.2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4.2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4.2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4.2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4.2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4.2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4.2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4.2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4.2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4.2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4.2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4.2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4.2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4.2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4.2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4.2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4.2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4.2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4.2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4.2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4.2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4.2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4.2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4.2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4.2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4.2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4.2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4.2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4.2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4.2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4.2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4.2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4.2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4.2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4.2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4.2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4.2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4.2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4.2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4.2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4.2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4.2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4.2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4.2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4.2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4.2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4.2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4.2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4.2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4.2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4.2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4.2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4.2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4.2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4.2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4.2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4.2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4.2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4.2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4.2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4.2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4.2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4.2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4.2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4.2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4.2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4.2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4.2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4.2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4.2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4.2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4.2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4.2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4.2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4.2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4.2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4.2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4.2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4.2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4.2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4.2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4.2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4.2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4.2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4.2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4.2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4.2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4.2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4.2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4.2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4.2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4.2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4.2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4.2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4.2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4.2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4.2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4.2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4.2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4.2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4.2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4.2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4.2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4.2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4.2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4.2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4.2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4.2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4.2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4.2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4.2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4.2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4.2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4.2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4.2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4.2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4.2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4.2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4.2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4.2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4.2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4.2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4.2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4.2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4.2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4.2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4.2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4.2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4.2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4.2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4.2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4.2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4.2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4.2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4.2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4.2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4.2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4.2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4.2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4.2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4.2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4.2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4.2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4.2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4.2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4.2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4.2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4.2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4.2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4.2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4.2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4.2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4.2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4.2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4.2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4.2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4.2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4.2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4.2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4.2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4.2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4.2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4.2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4.2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4.2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4.2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4.2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4.2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4.2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4.2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4.2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4.2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4.2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4.2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4.2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4.2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4.2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4.2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4.2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4.2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4.2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4.2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4.2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4.2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4.2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4.2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4.2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4.2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4.2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4.2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4.2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4.2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4.2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4.2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4.2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4.2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4.2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4.2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4.2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4.2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4.2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4.2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4.2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4.2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4.2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4.2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4.2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4.2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4.2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4.2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4.2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4.2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4.2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4.2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4.2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4.2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4.2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4.2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4.2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4.2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4.2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4.2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4.2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4.2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4.2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4.2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4.2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4.2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4.2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4.2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4.2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4.2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4.2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4.2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4.2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4.2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4.2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4.2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4.2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4.2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4.2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4.2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4.2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4.2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4.2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4.2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4.2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4.2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4.2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4.2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4.2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4.2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4.2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4.2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4.2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4.2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4.2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4.2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4.2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4.2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4.2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4.2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4.2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4.2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4.2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4.2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4.2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4.2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4.2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4.2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4.2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4.2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4.2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4.2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4.2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4.2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4.2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4.2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4.2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4.2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4.2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4.2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4.2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4.2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4.2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4.2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4.2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4.2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4.2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4.2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4.2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4.2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4.2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4.2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4.2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4.2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4.2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4.2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4.2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4.2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4.2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4.2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4.2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4.2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4.2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4.2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4.2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4.2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4.2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4.2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4.2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4.2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4.2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4.2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4.2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4.2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4.2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4.2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4.2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4.2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4.2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4.2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4.2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4.2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4.2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4.2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4.2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4.2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4.2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4.2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4.2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4.2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4.2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4.2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4.2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4.2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4.2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4.2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4.2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4.2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4.2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4.2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4.2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4.2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4.2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4.2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4.2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4.2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4.2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4.2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4.2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4.2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4.2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4.2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4.2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4.2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4.2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4.2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4.2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4.2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4.2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4.2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4.2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4.2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4.2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4.2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4.2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4.2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4.2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4.2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4.2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4.2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4.2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4.2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4.2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4.2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4.2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4.2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4.2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4.2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4.2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4.2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4.2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4.2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4.2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4.2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4.2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4.2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4.2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4.2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4.2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4.2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4.2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4.2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4.2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4.2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4.2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4.2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4.2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4.2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4.2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4.2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4.2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4.2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4.2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4.2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4.2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4.2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4.2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4.2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4.2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4.2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4.2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4.2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4.2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4.2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4.2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4.2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4.2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4.2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4.2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4.2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4.2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4.2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4.2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4.2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4.2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4.2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4.2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4.2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4.2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4.2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4.2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4.2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4.2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4.2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4.2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4.2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4.2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4.2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4.2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4.2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4.2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4.2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4.2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4.2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4.2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4.2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4.2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4.2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4.2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4.2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4.2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4.2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4.2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4.2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4.2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4.2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4.2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4.2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4.2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4.2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4.2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4.2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4.2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4.2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4.2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4.2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4.2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4.2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4.2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4.2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4.2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4.2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4.2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4.2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4.2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4.2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4.2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4.2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4.2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4.2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4.2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4.2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4.2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4.2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4.2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4.2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4.2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4.2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4.2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4.2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4.2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4.2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4.2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4.2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4.2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4.2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4.2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4.2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4.2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4.2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4.2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4.2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4.2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4.2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4.2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4.2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4.2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4.2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4.2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4.2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4.2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4.2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4.2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4.2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4.2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4.2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4.2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4.2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4.2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4.2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4.2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4.2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4.2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4.2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4.2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4.2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4.2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4.2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4.2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4.2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4.2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4.2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4.2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4.2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4.2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4.2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4.2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4.2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4.2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4.2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4.2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4.2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4.2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4.2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4.2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4.2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4.2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4.2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ht="14.2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ht="14.2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ht="14.2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ht="14.2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ht="14.2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ht="14.2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ht="14.2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  <row r="1001" spans="1:30" ht="14.25" customHeight="1" x14ac:dyDescent="0.3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</row>
    <row r="1002" spans="1:30" ht="14.25" customHeight="1" x14ac:dyDescent="0.3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</row>
    <row r="1003" spans="1:30" ht="14.25" customHeight="1" x14ac:dyDescent="0.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</row>
    <row r="1004" spans="1:30" ht="14.25" customHeight="1" x14ac:dyDescent="0.3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</row>
    <row r="1005" spans="1:30" ht="14.25" customHeight="1" x14ac:dyDescent="0.3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</row>
    <row r="1006" spans="1:30" ht="14.25" customHeight="1" x14ac:dyDescent="0.3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</row>
    <row r="1007" spans="1:30" ht="14.25" customHeight="1" x14ac:dyDescent="0.3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</row>
    <row r="1008" spans="1:30" ht="14.25" customHeight="1" x14ac:dyDescent="0.3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</row>
    <row r="1009" spans="1:30" ht="14.25" customHeight="1" x14ac:dyDescent="0.3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</row>
    <row r="1010" spans="1:30" ht="14.25" customHeight="1" x14ac:dyDescent="0.3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</row>
    <row r="1011" spans="1:30" ht="14.25" customHeight="1" x14ac:dyDescent="0.3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</row>
    <row r="1012" spans="1:30" ht="14.25" customHeight="1" x14ac:dyDescent="0.3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</row>
    <row r="1013" spans="1:30" ht="14.25" customHeight="1" x14ac:dyDescent="0.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</row>
    <row r="1014" spans="1:30" ht="14.25" customHeight="1" x14ac:dyDescent="0.3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</row>
    <row r="1015" spans="1:30" ht="14.25" customHeight="1" x14ac:dyDescent="0.3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</row>
    <row r="1016" spans="1:30" ht="14.25" customHeight="1" x14ac:dyDescent="0.3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</row>
    <row r="1017" spans="1:30" ht="14.25" customHeight="1" x14ac:dyDescent="0.3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</row>
    <row r="1018" spans="1:30" ht="14.25" customHeight="1" x14ac:dyDescent="0.3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</row>
    <row r="1019" spans="1:30" ht="14.25" customHeight="1" x14ac:dyDescent="0.3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</row>
    <row r="1020" spans="1:30" ht="14.25" customHeight="1" x14ac:dyDescent="0.3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</row>
    <row r="1021" spans="1:30" ht="14.25" customHeight="1" x14ac:dyDescent="0.3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</row>
    <row r="1022" spans="1:30" ht="14.25" customHeight="1" x14ac:dyDescent="0.3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</row>
    <row r="1023" spans="1:30" ht="14.25" customHeight="1" x14ac:dyDescent="0.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</row>
    <row r="1024" spans="1:30" ht="14.25" customHeight="1" x14ac:dyDescent="0.3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</row>
    <row r="1025" spans="1:30" ht="14.25" customHeight="1" x14ac:dyDescent="0.3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</row>
    <row r="1026" spans="1:30" ht="14.25" customHeight="1" x14ac:dyDescent="0.3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</row>
    <row r="1027" spans="1:30" ht="14.25" customHeight="1" x14ac:dyDescent="0.3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</row>
    <row r="1028" spans="1:30" ht="14.25" customHeight="1" x14ac:dyDescent="0.3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</row>
    <row r="1029" spans="1:30" ht="14.25" customHeight="1" x14ac:dyDescent="0.3">
      <c r="E1029" s="7"/>
      <c r="F1029" s="7"/>
      <c r="I1029" s="7"/>
      <c r="J1029" s="7"/>
      <c r="M1029" s="7"/>
      <c r="N1029" s="7"/>
      <c r="Q1029" s="7"/>
      <c r="R1029" s="7"/>
      <c r="U1029" s="7"/>
      <c r="V1029" s="7"/>
      <c r="Y1029" s="7"/>
      <c r="Z1029" s="7"/>
      <c r="AC1029" s="7"/>
      <c r="AD1029" s="7"/>
    </row>
    <row r="1030" spans="1:30" ht="14.25" customHeight="1" x14ac:dyDescent="0.3">
      <c r="E1030" s="7"/>
      <c r="F1030" s="7"/>
      <c r="I1030" s="7"/>
      <c r="J1030" s="7"/>
      <c r="M1030" s="7"/>
      <c r="N1030" s="7"/>
      <c r="Q1030" s="7"/>
      <c r="R1030" s="7"/>
      <c r="U1030" s="7"/>
      <c r="V1030" s="7"/>
      <c r="Y1030" s="7"/>
      <c r="Z1030" s="7"/>
      <c r="AC1030" s="7"/>
      <c r="AD1030" s="7"/>
    </row>
    <row r="1031" spans="1:30" ht="14.25" customHeight="1" x14ac:dyDescent="0.3">
      <c r="E1031" s="7"/>
      <c r="F1031" s="7"/>
      <c r="I1031" s="7"/>
      <c r="J1031" s="7"/>
      <c r="M1031" s="7"/>
      <c r="N1031" s="7"/>
      <c r="Q1031" s="7"/>
      <c r="R1031" s="7"/>
      <c r="U1031" s="7"/>
      <c r="V1031" s="7"/>
      <c r="Y1031" s="7"/>
      <c r="Z1031" s="7"/>
      <c r="AC1031" s="7"/>
      <c r="AD1031" s="7"/>
    </row>
    <row r="1032" spans="1:30" ht="14.25" customHeight="1" x14ac:dyDescent="0.3">
      <c r="E1032" s="7"/>
      <c r="F1032" s="7"/>
      <c r="I1032" s="7"/>
      <c r="J1032" s="7"/>
      <c r="M1032" s="7"/>
      <c r="N1032" s="7"/>
      <c r="Q1032" s="7"/>
      <c r="R1032" s="7"/>
      <c r="U1032" s="7"/>
      <c r="V1032" s="7"/>
      <c r="Y1032" s="7"/>
      <c r="Z1032" s="7"/>
      <c r="AC1032" s="7"/>
      <c r="AD1032" s="7"/>
    </row>
    <row r="1033" spans="1:30" ht="14.25" customHeight="1" x14ac:dyDescent="0.3">
      <c r="E1033" s="7"/>
      <c r="F1033" s="7"/>
      <c r="I1033" s="7"/>
      <c r="J1033" s="7"/>
      <c r="M1033" s="7"/>
      <c r="N1033" s="7"/>
      <c r="Q1033" s="7"/>
      <c r="R1033" s="7"/>
      <c r="U1033" s="7"/>
      <c r="V1033" s="7"/>
      <c r="Y1033" s="7"/>
      <c r="Z1033" s="7"/>
      <c r="AC1033" s="7"/>
      <c r="AD1033" s="7"/>
    </row>
    <row r="1034" spans="1:30" ht="14.25" customHeight="1" x14ac:dyDescent="0.3">
      <c r="E1034" s="7"/>
      <c r="F1034" s="7"/>
      <c r="I1034" s="7"/>
      <c r="J1034" s="7"/>
      <c r="M1034" s="7"/>
      <c r="N1034" s="7"/>
      <c r="Q1034" s="7"/>
      <c r="R1034" s="7"/>
      <c r="U1034" s="7"/>
      <c r="V1034" s="7"/>
      <c r="Y1034" s="7"/>
      <c r="Z1034" s="7"/>
      <c r="AC1034" s="7"/>
      <c r="AD1034" s="7"/>
    </row>
  </sheetData>
  <mergeCells count="4150">
    <mergeCell ref="XEO83:XER83"/>
    <mergeCell ref="XES83:XEV83"/>
    <mergeCell ref="XEW83:XEZ83"/>
    <mergeCell ref="XFA83:XFD83"/>
    <mergeCell ref="B82:E82"/>
    <mergeCell ref="B83:D83"/>
    <mergeCell ref="XDU83:XDX83"/>
    <mergeCell ref="XDY83:XEB83"/>
    <mergeCell ref="XEC83:XEF83"/>
    <mergeCell ref="XEG83:XEJ83"/>
    <mergeCell ref="XEK83:XEN83"/>
    <mergeCell ref="XDA83:XDD83"/>
    <mergeCell ref="XDE83:XDH83"/>
    <mergeCell ref="XDI83:XDL83"/>
    <mergeCell ref="XDM83:XDP83"/>
    <mergeCell ref="XDQ83:XDT83"/>
    <mergeCell ref="XCG83:XCJ83"/>
    <mergeCell ref="XCK83:XCN83"/>
    <mergeCell ref="XCO83:XCR83"/>
    <mergeCell ref="XCS83:XCV83"/>
    <mergeCell ref="XCW83:XCZ83"/>
    <mergeCell ref="XBM83:XBP83"/>
    <mergeCell ref="XBQ83:XBT83"/>
    <mergeCell ref="XBU83:XBX83"/>
    <mergeCell ref="XBY83:XCB83"/>
    <mergeCell ref="XCC83:XCF83"/>
    <mergeCell ref="XAS83:XAV83"/>
    <mergeCell ref="XAW83:XAZ83"/>
    <mergeCell ref="XBA83:XBD83"/>
    <mergeCell ref="XBE83:XBH83"/>
    <mergeCell ref="XBI83:XBL83"/>
    <mergeCell ref="WZY83:XAB83"/>
    <mergeCell ref="XAC83:XAF83"/>
    <mergeCell ref="XAG83:XAJ83"/>
    <mergeCell ref="XAK83:XAN83"/>
    <mergeCell ref="XAO83:XAR83"/>
    <mergeCell ref="WZE83:WZH83"/>
    <mergeCell ref="WZI83:WZL83"/>
    <mergeCell ref="WZM83:WZP83"/>
    <mergeCell ref="WZQ83:WZT83"/>
    <mergeCell ref="WZU83:WZX83"/>
    <mergeCell ref="WYK83:WYN83"/>
    <mergeCell ref="WYO83:WYR83"/>
    <mergeCell ref="WYS83:WYV83"/>
    <mergeCell ref="WYW83:WYZ83"/>
    <mergeCell ref="WZA83:WZD83"/>
    <mergeCell ref="WXQ83:WXT83"/>
    <mergeCell ref="WXU83:WXX83"/>
    <mergeCell ref="WXY83:WYB83"/>
    <mergeCell ref="WYC83:WYF83"/>
    <mergeCell ref="WYG83:WYJ83"/>
    <mergeCell ref="WWW83:WWZ83"/>
    <mergeCell ref="WXA83:WXD83"/>
    <mergeCell ref="WXE83:WXH83"/>
    <mergeCell ref="WXI83:WXL83"/>
    <mergeCell ref="WXM83:WXP83"/>
    <mergeCell ref="WWC83:WWF83"/>
    <mergeCell ref="WWG83:WWJ83"/>
    <mergeCell ref="WWK83:WWN83"/>
    <mergeCell ref="WWO83:WWR83"/>
    <mergeCell ref="WWS83:WWV83"/>
    <mergeCell ref="WVI83:WVL83"/>
    <mergeCell ref="WVM83:WVP83"/>
    <mergeCell ref="WVQ83:WVT83"/>
    <mergeCell ref="WVU83:WVX83"/>
    <mergeCell ref="WVY83:WWB83"/>
    <mergeCell ref="WUO83:WUR83"/>
    <mergeCell ref="WUS83:WUV83"/>
    <mergeCell ref="WUW83:WUZ83"/>
    <mergeCell ref="WVA83:WVD83"/>
    <mergeCell ref="WVE83:WVH83"/>
    <mergeCell ref="WTU83:WTX83"/>
    <mergeCell ref="WTY83:WUB83"/>
    <mergeCell ref="WUC83:WUF83"/>
    <mergeCell ref="WUG83:WUJ83"/>
    <mergeCell ref="WUK83:WUN83"/>
    <mergeCell ref="WTA83:WTD83"/>
    <mergeCell ref="WTE83:WTH83"/>
    <mergeCell ref="WTI83:WTL83"/>
    <mergeCell ref="WTM83:WTP83"/>
    <mergeCell ref="WTQ83:WTT83"/>
    <mergeCell ref="WSG83:WSJ83"/>
    <mergeCell ref="WSK83:WSN83"/>
    <mergeCell ref="WSO83:WSR83"/>
    <mergeCell ref="WSS83:WSV83"/>
    <mergeCell ref="WSW83:WSZ83"/>
    <mergeCell ref="WRM83:WRP83"/>
    <mergeCell ref="WRQ83:WRT83"/>
    <mergeCell ref="WRU83:WRX83"/>
    <mergeCell ref="WRY83:WSB83"/>
    <mergeCell ref="WSC83:WSF83"/>
    <mergeCell ref="WQS83:WQV83"/>
    <mergeCell ref="WQW83:WQZ83"/>
    <mergeCell ref="WRA83:WRD83"/>
    <mergeCell ref="WRE83:WRH83"/>
    <mergeCell ref="WRI83:WRL83"/>
    <mergeCell ref="WPY83:WQB83"/>
    <mergeCell ref="WQC83:WQF83"/>
    <mergeCell ref="WQG83:WQJ83"/>
    <mergeCell ref="WQK83:WQN83"/>
    <mergeCell ref="WQO83:WQR83"/>
    <mergeCell ref="WPE83:WPH83"/>
    <mergeCell ref="WPI83:WPL83"/>
    <mergeCell ref="WPM83:WPP83"/>
    <mergeCell ref="WPQ83:WPT83"/>
    <mergeCell ref="WPU83:WPX83"/>
    <mergeCell ref="WOK83:WON83"/>
    <mergeCell ref="WOO83:WOR83"/>
    <mergeCell ref="WOS83:WOV83"/>
    <mergeCell ref="WOW83:WOZ83"/>
    <mergeCell ref="WPA83:WPD83"/>
    <mergeCell ref="WNQ83:WNT83"/>
    <mergeCell ref="WNU83:WNX83"/>
    <mergeCell ref="WNY83:WOB83"/>
    <mergeCell ref="WOC83:WOF83"/>
    <mergeCell ref="WOG83:WOJ83"/>
    <mergeCell ref="WMW83:WMZ83"/>
    <mergeCell ref="WNA83:WND83"/>
    <mergeCell ref="WNE83:WNH83"/>
    <mergeCell ref="WNI83:WNL83"/>
    <mergeCell ref="WNM83:WNP83"/>
    <mergeCell ref="WMC83:WMF83"/>
    <mergeCell ref="WMG83:WMJ83"/>
    <mergeCell ref="WMK83:WMN83"/>
    <mergeCell ref="WMO83:WMR83"/>
    <mergeCell ref="WMS83:WMV83"/>
    <mergeCell ref="WLI83:WLL83"/>
    <mergeCell ref="WLM83:WLP83"/>
    <mergeCell ref="WLQ83:WLT83"/>
    <mergeCell ref="WLU83:WLX83"/>
    <mergeCell ref="WLY83:WMB83"/>
    <mergeCell ref="WKO83:WKR83"/>
    <mergeCell ref="WKS83:WKV83"/>
    <mergeCell ref="WKW83:WKZ83"/>
    <mergeCell ref="WLA83:WLD83"/>
    <mergeCell ref="WLE83:WLH83"/>
    <mergeCell ref="WJU83:WJX83"/>
    <mergeCell ref="WJY83:WKB83"/>
    <mergeCell ref="WKC83:WKF83"/>
    <mergeCell ref="WKG83:WKJ83"/>
    <mergeCell ref="WKK83:WKN83"/>
    <mergeCell ref="WJA83:WJD83"/>
    <mergeCell ref="WJE83:WJH83"/>
    <mergeCell ref="WJI83:WJL83"/>
    <mergeCell ref="WJM83:WJP83"/>
    <mergeCell ref="WJQ83:WJT83"/>
    <mergeCell ref="WIG83:WIJ83"/>
    <mergeCell ref="WIK83:WIN83"/>
    <mergeCell ref="WIO83:WIR83"/>
    <mergeCell ref="WIS83:WIV83"/>
    <mergeCell ref="WIW83:WIZ83"/>
    <mergeCell ref="WHM83:WHP83"/>
    <mergeCell ref="WHQ83:WHT83"/>
    <mergeCell ref="WHU83:WHX83"/>
    <mergeCell ref="WHY83:WIB83"/>
    <mergeCell ref="WIC83:WIF83"/>
    <mergeCell ref="WGS83:WGV83"/>
    <mergeCell ref="WGW83:WGZ83"/>
    <mergeCell ref="WHA83:WHD83"/>
    <mergeCell ref="WHE83:WHH83"/>
    <mergeCell ref="WHI83:WHL83"/>
    <mergeCell ref="WFY83:WGB83"/>
    <mergeCell ref="WGC83:WGF83"/>
    <mergeCell ref="WGG83:WGJ83"/>
    <mergeCell ref="WGK83:WGN83"/>
    <mergeCell ref="WGO83:WGR83"/>
    <mergeCell ref="WFE83:WFH83"/>
    <mergeCell ref="WFI83:WFL83"/>
    <mergeCell ref="WFM83:WFP83"/>
    <mergeCell ref="WFQ83:WFT83"/>
    <mergeCell ref="WFU83:WFX83"/>
    <mergeCell ref="WEK83:WEN83"/>
    <mergeCell ref="WEO83:WER83"/>
    <mergeCell ref="WES83:WEV83"/>
    <mergeCell ref="WEW83:WEZ83"/>
    <mergeCell ref="WFA83:WFD83"/>
    <mergeCell ref="WDQ83:WDT83"/>
    <mergeCell ref="WDU83:WDX83"/>
    <mergeCell ref="WDY83:WEB83"/>
    <mergeCell ref="WEC83:WEF83"/>
    <mergeCell ref="WEG83:WEJ83"/>
    <mergeCell ref="WCW83:WCZ83"/>
    <mergeCell ref="WDA83:WDD83"/>
    <mergeCell ref="WDE83:WDH83"/>
    <mergeCell ref="WDI83:WDL83"/>
    <mergeCell ref="WDM83:WDP83"/>
    <mergeCell ref="WCC83:WCF83"/>
    <mergeCell ref="WCG83:WCJ83"/>
    <mergeCell ref="WCK83:WCN83"/>
    <mergeCell ref="WCO83:WCR83"/>
    <mergeCell ref="WCS83:WCV83"/>
    <mergeCell ref="WBI83:WBL83"/>
    <mergeCell ref="WBM83:WBP83"/>
    <mergeCell ref="WBQ83:WBT83"/>
    <mergeCell ref="WBU83:WBX83"/>
    <mergeCell ref="WBY83:WCB83"/>
    <mergeCell ref="WAO83:WAR83"/>
    <mergeCell ref="WAS83:WAV83"/>
    <mergeCell ref="WAW83:WAZ83"/>
    <mergeCell ref="WBA83:WBD83"/>
    <mergeCell ref="WBE83:WBH83"/>
    <mergeCell ref="VZU83:VZX83"/>
    <mergeCell ref="VZY83:WAB83"/>
    <mergeCell ref="WAC83:WAF83"/>
    <mergeCell ref="WAG83:WAJ83"/>
    <mergeCell ref="WAK83:WAN83"/>
    <mergeCell ref="VZA83:VZD83"/>
    <mergeCell ref="VZE83:VZH83"/>
    <mergeCell ref="VZI83:VZL83"/>
    <mergeCell ref="VZM83:VZP83"/>
    <mergeCell ref="VZQ83:VZT83"/>
    <mergeCell ref="VYG83:VYJ83"/>
    <mergeCell ref="VYK83:VYN83"/>
    <mergeCell ref="VYO83:VYR83"/>
    <mergeCell ref="VYS83:VYV83"/>
    <mergeCell ref="VYW83:VYZ83"/>
    <mergeCell ref="VXM83:VXP83"/>
    <mergeCell ref="VXQ83:VXT83"/>
    <mergeCell ref="VXU83:VXX83"/>
    <mergeCell ref="VXY83:VYB83"/>
    <mergeCell ref="VYC83:VYF83"/>
    <mergeCell ref="VWS83:VWV83"/>
    <mergeCell ref="VWW83:VWZ83"/>
    <mergeCell ref="VXA83:VXD83"/>
    <mergeCell ref="VXE83:VXH83"/>
    <mergeCell ref="VXI83:VXL83"/>
    <mergeCell ref="VVY83:VWB83"/>
    <mergeCell ref="VWC83:VWF83"/>
    <mergeCell ref="VWG83:VWJ83"/>
    <mergeCell ref="VWK83:VWN83"/>
    <mergeCell ref="VWO83:VWR83"/>
    <mergeCell ref="VVE83:VVH83"/>
    <mergeCell ref="VVI83:VVL83"/>
    <mergeCell ref="VVM83:VVP83"/>
    <mergeCell ref="VVQ83:VVT83"/>
    <mergeCell ref="VVU83:VVX83"/>
    <mergeCell ref="VUK83:VUN83"/>
    <mergeCell ref="VUO83:VUR83"/>
    <mergeCell ref="VUS83:VUV83"/>
    <mergeCell ref="VUW83:VUZ83"/>
    <mergeCell ref="VVA83:VVD83"/>
    <mergeCell ref="VTQ83:VTT83"/>
    <mergeCell ref="VTU83:VTX83"/>
    <mergeCell ref="VTY83:VUB83"/>
    <mergeCell ref="VUC83:VUF83"/>
    <mergeCell ref="VUG83:VUJ83"/>
    <mergeCell ref="VSW83:VSZ83"/>
    <mergeCell ref="VTA83:VTD83"/>
    <mergeCell ref="VTE83:VTH83"/>
    <mergeCell ref="VTI83:VTL83"/>
    <mergeCell ref="VTM83:VTP83"/>
    <mergeCell ref="VSC83:VSF83"/>
    <mergeCell ref="VSG83:VSJ83"/>
    <mergeCell ref="VSK83:VSN83"/>
    <mergeCell ref="VSO83:VSR83"/>
    <mergeCell ref="VSS83:VSV83"/>
    <mergeCell ref="VRI83:VRL83"/>
    <mergeCell ref="VRM83:VRP83"/>
    <mergeCell ref="VRQ83:VRT83"/>
    <mergeCell ref="VRU83:VRX83"/>
    <mergeCell ref="VRY83:VSB83"/>
    <mergeCell ref="VQO83:VQR83"/>
    <mergeCell ref="VQS83:VQV83"/>
    <mergeCell ref="VQW83:VQZ83"/>
    <mergeCell ref="VRA83:VRD83"/>
    <mergeCell ref="VRE83:VRH83"/>
    <mergeCell ref="VPU83:VPX83"/>
    <mergeCell ref="VPY83:VQB83"/>
    <mergeCell ref="VQC83:VQF83"/>
    <mergeCell ref="VQG83:VQJ83"/>
    <mergeCell ref="VQK83:VQN83"/>
    <mergeCell ref="VPA83:VPD83"/>
    <mergeCell ref="VPE83:VPH83"/>
    <mergeCell ref="VPI83:VPL83"/>
    <mergeCell ref="VPM83:VPP83"/>
    <mergeCell ref="VPQ83:VPT83"/>
    <mergeCell ref="VOG83:VOJ83"/>
    <mergeCell ref="VOK83:VON83"/>
    <mergeCell ref="VOO83:VOR83"/>
    <mergeCell ref="VOS83:VOV83"/>
    <mergeCell ref="VOW83:VOZ83"/>
    <mergeCell ref="VNM83:VNP83"/>
    <mergeCell ref="VNQ83:VNT83"/>
    <mergeCell ref="VNU83:VNX83"/>
    <mergeCell ref="VNY83:VOB83"/>
    <mergeCell ref="VOC83:VOF83"/>
    <mergeCell ref="VMS83:VMV83"/>
    <mergeCell ref="VMW83:VMZ83"/>
    <mergeCell ref="VNA83:VND83"/>
    <mergeCell ref="VNE83:VNH83"/>
    <mergeCell ref="VNI83:VNL83"/>
    <mergeCell ref="VLY83:VMB83"/>
    <mergeCell ref="VMC83:VMF83"/>
    <mergeCell ref="VMG83:VMJ83"/>
    <mergeCell ref="VMK83:VMN83"/>
    <mergeCell ref="VMO83:VMR83"/>
    <mergeCell ref="VLE83:VLH83"/>
    <mergeCell ref="VLI83:VLL83"/>
    <mergeCell ref="VLM83:VLP83"/>
    <mergeCell ref="VLQ83:VLT83"/>
    <mergeCell ref="VLU83:VLX83"/>
    <mergeCell ref="VKK83:VKN83"/>
    <mergeCell ref="VKO83:VKR83"/>
    <mergeCell ref="VKS83:VKV83"/>
    <mergeCell ref="VKW83:VKZ83"/>
    <mergeCell ref="VLA83:VLD83"/>
    <mergeCell ref="VJQ83:VJT83"/>
    <mergeCell ref="VJU83:VJX83"/>
    <mergeCell ref="VJY83:VKB83"/>
    <mergeCell ref="VKC83:VKF83"/>
    <mergeCell ref="VKG83:VKJ83"/>
    <mergeCell ref="VIW83:VIZ83"/>
    <mergeCell ref="VJA83:VJD83"/>
    <mergeCell ref="VJE83:VJH83"/>
    <mergeCell ref="VJI83:VJL83"/>
    <mergeCell ref="VJM83:VJP83"/>
    <mergeCell ref="VIC83:VIF83"/>
    <mergeCell ref="VIG83:VIJ83"/>
    <mergeCell ref="VIK83:VIN83"/>
    <mergeCell ref="VIO83:VIR83"/>
    <mergeCell ref="VIS83:VIV83"/>
    <mergeCell ref="VHI83:VHL83"/>
    <mergeCell ref="VHM83:VHP83"/>
    <mergeCell ref="VHQ83:VHT83"/>
    <mergeCell ref="VHU83:VHX83"/>
    <mergeCell ref="VHY83:VIB83"/>
    <mergeCell ref="VGO83:VGR83"/>
    <mergeCell ref="VGS83:VGV83"/>
    <mergeCell ref="VGW83:VGZ83"/>
    <mergeCell ref="VHA83:VHD83"/>
    <mergeCell ref="VHE83:VHH83"/>
    <mergeCell ref="VFU83:VFX83"/>
    <mergeCell ref="VFY83:VGB83"/>
    <mergeCell ref="VGC83:VGF83"/>
    <mergeCell ref="VGG83:VGJ83"/>
    <mergeCell ref="VGK83:VGN83"/>
    <mergeCell ref="VFA83:VFD83"/>
    <mergeCell ref="VFE83:VFH83"/>
    <mergeCell ref="VFI83:VFL83"/>
    <mergeCell ref="VFM83:VFP83"/>
    <mergeCell ref="VFQ83:VFT83"/>
    <mergeCell ref="VEG83:VEJ83"/>
    <mergeCell ref="VEK83:VEN83"/>
    <mergeCell ref="VEO83:VER83"/>
    <mergeCell ref="VES83:VEV83"/>
    <mergeCell ref="VEW83:VEZ83"/>
    <mergeCell ref="VDM83:VDP83"/>
    <mergeCell ref="VDQ83:VDT83"/>
    <mergeCell ref="VDU83:VDX83"/>
    <mergeCell ref="VDY83:VEB83"/>
    <mergeCell ref="VEC83:VEF83"/>
    <mergeCell ref="VCS83:VCV83"/>
    <mergeCell ref="VCW83:VCZ83"/>
    <mergeCell ref="VDA83:VDD83"/>
    <mergeCell ref="VDE83:VDH83"/>
    <mergeCell ref="VDI83:VDL83"/>
    <mergeCell ref="VBY83:VCB83"/>
    <mergeCell ref="VCC83:VCF83"/>
    <mergeCell ref="VCG83:VCJ83"/>
    <mergeCell ref="VCK83:VCN83"/>
    <mergeCell ref="VCO83:VCR83"/>
    <mergeCell ref="VBE83:VBH83"/>
    <mergeCell ref="VBI83:VBL83"/>
    <mergeCell ref="VBM83:VBP83"/>
    <mergeCell ref="VBQ83:VBT83"/>
    <mergeCell ref="VBU83:VBX83"/>
    <mergeCell ref="VAK83:VAN83"/>
    <mergeCell ref="VAO83:VAR83"/>
    <mergeCell ref="VAS83:VAV83"/>
    <mergeCell ref="VAW83:VAZ83"/>
    <mergeCell ref="VBA83:VBD83"/>
    <mergeCell ref="UZQ83:UZT83"/>
    <mergeCell ref="UZU83:UZX83"/>
    <mergeCell ref="UZY83:VAB83"/>
    <mergeCell ref="VAC83:VAF83"/>
    <mergeCell ref="VAG83:VAJ83"/>
    <mergeCell ref="UYW83:UYZ83"/>
    <mergeCell ref="UZA83:UZD83"/>
    <mergeCell ref="UZE83:UZH83"/>
    <mergeCell ref="UZI83:UZL83"/>
    <mergeCell ref="UZM83:UZP83"/>
    <mergeCell ref="UYC83:UYF83"/>
    <mergeCell ref="UYG83:UYJ83"/>
    <mergeCell ref="UYK83:UYN83"/>
    <mergeCell ref="UYO83:UYR83"/>
    <mergeCell ref="UYS83:UYV83"/>
    <mergeCell ref="UXI83:UXL83"/>
    <mergeCell ref="UXM83:UXP83"/>
    <mergeCell ref="UXQ83:UXT83"/>
    <mergeCell ref="UXU83:UXX83"/>
    <mergeCell ref="UXY83:UYB83"/>
    <mergeCell ref="UWO83:UWR83"/>
    <mergeCell ref="UWS83:UWV83"/>
    <mergeCell ref="UWW83:UWZ83"/>
    <mergeCell ref="UXA83:UXD83"/>
    <mergeCell ref="UXE83:UXH83"/>
    <mergeCell ref="UVU83:UVX83"/>
    <mergeCell ref="UVY83:UWB83"/>
    <mergeCell ref="UWC83:UWF83"/>
    <mergeCell ref="UWG83:UWJ83"/>
    <mergeCell ref="UWK83:UWN83"/>
    <mergeCell ref="UVA83:UVD83"/>
    <mergeCell ref="UVE83:UVH83"/>
    <mergeCell ref="UVI83:UVL83"/>
    <mergeCell ref="UVM83:UVP83"/>
    <mergeCell ref="UVQ83:UVT83"/>
    <mergeCell ref="UUG83:UUJ83"/>
    <mergeCell ref="UUK83:UUN83"/>
    <mergeCell ref="UUO83:UUR83"/>
    <mergeCell ref="UUS83:UUV83"/>
    <mergeCell ref="UUW83:UUZ83"/>
    <mergeCell ref="UTM83:UTP83"/>
    <mergeCell ref="UTQ83:UTT83"/>
    <mergeCell ref="UTU83:UTX83"/>
    <mergeCell ref="UTY83:UUB83"/>
    <mergeCell ref="UUC83:UUF83"/>
    <mergeCell ref="USS83:USV83"/>
    <mergeCell ref="USW83:USZ83"/>
    <mergeCell ref="UTA83:UTD83"/>
    <mergeCell ref="UTE83:UTH83"/>
    <mergeCell ref="UTI83:UTL83"/>
    <mergeCell ref="URY83:USB83"/>
    <mergeCell ref="USC83:USF83"/>
    <mergeCell ref="USG83:USJ83"/>
    <mergeCell ref="USK83:USN83"/>
    <mergeCell ref="USO83:USR83"/>
    <mergeCell ref="URE83:URH83"/>
    <mergeCell ref="URI83:URL83"/>
    <mergeCell ref="URM83:URP83"/>
    <mergeCell ref="URQ83:URT83"/>
    <mergeCell ref="URU83:URX83"/>
    <mergeCell ref="UQK83:UQN83"/>
    <mergeCell ref="UQO83:UQR83"/>
    <mergeCell ref="UQS83:UQV83"/>
    <mergeCell ref="UQW83:UQZ83"/>
    <mergeCell ref="URA83:URD83"/>
    <mergeCell ref="UPQ83:UPT83"/>
    <mergeCell ref="UPU83:UPX83"/>
    <mergeCell ref="UPY83:UQB83"/>
    <mergeCell ref="UQC83:UQF83"/>
    <mergeCell ref="UQG83:UQJ83"/>
    <mergeCell ref="UOW83:UOZ83"/>
    <mergeCell ref="UPA83:UPD83"/>
    <mergeCell ref="UPE83:UPH83"/>
    <mergeCell ref="UPI83:UPL83"/>
    <mergeCell ref="UPM83:UPP83"/>
    <mergeCell ref="UOC83:UOF83"/>
    <mergeCell ref="UOG83:UOJ83"/>
    <mergeCell ref="UOK83:UON83"/>
    <mergeCell ref="UOO83:UOR83"/>
    <mergeCell ref="UOS83:UOV83"/>
    <mergeCell ref="UNI83:UNL83"/>
    <mergeCell ref="UNM83:UNP83"/>
    <mergeCell ref="UNQ83:UNT83"/>
    <mergeCell ref="UNU83:UNX83"/>
    <mergeCell ref="UNY83:UOB83"/>
    <mergeCell ref="UMO83:UMR83"/>
    <mergeCell ref="UMS83:UMV83"/>
    <mergeCell ref="UMW83:UMZ83"/>
    <mergeCell ref="UNA83:UND83"/>
    <mergeCell ref="UNE83:UNH83"/>
    <mergeCell ref="ULU83:ULX83"/>
    <mergeCell ref="ULY83:UMB83"/>
    <mergeCell ref="UMC83:UMF83"/>
    <mergeCell ref="UMG83:UMJ83"/>
    <mergeCell ref="UMK83:UMN83"/>
    <mergeCell ref="ULA83:ULD83"/>
    <mergeCell ref="ULE83:ULH83"/>
    <mergeCell ref="ULI83:ULL83"/>
    <mergeCell ref="ULM83:ULP83"/>
    <mergeCell ref="ULQ83:ULT83"/>
    <mergeCell ref="UKG83:UKJ83"/>
    <mergeCell ref="UKK83:UKN83"/>
    <mergeCell ref="UKO83:UKR83"/>
    <mergeCell ref="UKS83:UKV83"/>
    <mergeCell ref="UKW83:UKZ83"/>
    <mergeCell ref="UJM83:UJP83"/>
    <mergeCell ref="UJQ83:UJT83"/>
    <mergeCell ref="UJU83:UJX83"/>
    <mergeCell ref="UJY83:UKB83"/>
    <mergeCell ref="UKC83:UKF83"/>
    <mergeCell ref="UIS83:UIV83"/>
    <mergeCell ref="UIW83:UIZ83"/>
    <mergeCell ref="UJA83:UJD83"/>
    <mergeCell ref="UJE83:UJH83"/>
    <mergeCell ref="UJI83:UJL83"/>
    <mergeCell ref="UHY83:UIB83"/>
    <mergeCell ref="UIC83:UIF83"/>
    <mergeCell ref="UIG83:UIJ83"/>
    <mergeCell ref="UIK83:UIN83"/>
    <mergeCell ref="UIO83:UIR83"/>
    <mergeCell ref="UHE83:UHH83"/>
    <mergeCell ref="UHI83:UHL83"/>
    <mergeCell ref="UHM83:UHP83"/>
    <mergeCell ref="UHQ83:UHT83"/>
    <mergeCell ref="UHU83:UHX83"/>
    <mergeCell ref="UGK83:UGN83"/>
    <mergeCell ref="UGO83:UGR83"/>
    <mergeCell ref="UGS83:UGV83"/>
    <mergeCell ref="UGW83:UGZ83"/>
    <mergeCell ref="UHA83:UHD83"/>
    <mergeCell ref="UFQ83:UFT83"/>
    <mergeCell ref="UFU83:UFX83"/>
    <mergeCell ref="UFY83:UGB83"/>
    <mergeCell ref="UGC83:UGF83"/>
    <mergeCell ref="UGG83:UGJ83"/>
    <mergeCell ref="UEW83:UEZ83"/>
    <mergeCell ref="UFA83:UFD83"/>
    <mergeCell ref="UFE83:UFH83"/>
    <mergeCell ref="UFI83:UFL83"/>
    <mergeCell ref="UFM83:UFP83"/>
    <mergeCell ref="UEC83:UEF83"/>
    <mergeCell ref="UEG83:UEJ83"/>
    <mergeCell ref="UEK83:UEN83"/>
    <mergeCell ref="UEO83:UER83"/>
    <mergeCell ref="UES83:UEV83"/>
    <mergeCell ref="UDI83:UDL83"/>
    <mergeCell ref="UDM83:UDP83"/>
    <mergeCell ref="UDQ83:UDT83"/>
    <mergeCell ref="UDU83:UDX83"/>
    <mergeCell ref="UDY83:UEB83"/>
    <mergeCell ref="UCO83:UCR83"/>
    <mergeCell ref="UCS83:UCV83"/>
    <mergeCell ref="UCW83:UCZ83"/>
    <mergeCell ref="UDA83:UDD83"/>
    <mergeCell ref="UDE83:UDH83"/>
    <mergeCell ref="UBU83:UBX83"/>
    <mergeCell ref="UBY83:UCB83"/>
    <mergeCell ref="UCC83:UCF83"/>
    <mergeCell ref="UCG83:UCJ83"/>
    <mergeCell ref="UCK83:UCN83"/>
    <mergeCell ref="UBA83:UBD83"/>
    <mergeCell ref="UBE83:UBH83"/>
    <mergeCell ref="UBI83:UBL83"/>
    <mergeCell ref="UBM83:UBP83"/>
    <mergeCell ref="UBQ83:UBT83"/>
    <mergeCell ref="UAG83:UAJ83"/>
    <mergeCell ref="UAK83:UAN83"/>
    <mergeCell ref="UAO83:UAR83"/>
    <mergeCell ref="UAS83:UAV83"/>
    <mergeCell ref="UAW83:UAZ83"/>
    <mergeCell ref="TZM83:TZP83"/>
    <mergeCell ref="TZQ83:TZT83"/>
    <mergeCell ref="TZU83:TZX83"/>
    <mergeCell ref="TZY83:UAB83"/>
    <mergeCell ref="UAC83:UAF83"/>
    <mergeCell ref="TYS83:TYV83"/>
    <mergeCell ref="TYW83:TYZ83"/>
    <mergeCell ref="TZA83:TZD83"/>
    <mergeCell ref="TZE83:TZH83"/>
    <mergeCell ref="TZI83:TZL83"/>
    <mergeCell ref="TXY83:TYB83"/>
    <mergeCell ref="TYC83:TYF83"/>
    <mergeCell ref="TYG83:TYJ83"/>
    <mergeCell ref="TYK83:TYN83"/>
    <mergeCell ref="TYO83:TYR83"/>
    <mergeCell ref="TXE83:TXH83"/>
    <mergeCell ref="TXI83:TXL83"/>
    <mergeCell ref="TXM83:TXP83"/>
    <mergeCell ref="TXQ83:TXT83"/>
    <mergeCell ref="TXU83:TXX83"/>
    <mergeCell ref="TWK83:TWN83"/>
    <mergeCell ref="TWO83:TWR83"/>
    <mergeCell ref="TWS83:TWV83"/>
    <mergeCell ref="TWW83:TWZ83"/>
    <mergeCell ref="TXA83:TXD83"/>
    <mergeCell ref="TVQ83:TVT83"/>
    <mergeCell ref="TVU83:TVX83"/>
    <mergeCell ref="TVY83:TWB83"/>
    <mergeCell ref="TWC83:TWF83"/>
    <mergeCell ref="TWG83:TWJ83"/>
    <mergeCell ref="TUW83:TUZ83"/>
    <mergeCell ref="TVA83:TVD83"/>
    <mergeCell ref="TVE83:TVH83"/>
    <mergeCell ref="TVI83:TVL83"/>
    <mergeCell ref="TVM83:TVP83"/>
    <mergeCell ref="TUC83:TUF83"/>
    <mergeCell ref="TUG83:TUJ83"/>
    <mergeCell ref="TUK83:TUN83"/>
    <mergeCell ref="TUO83:TUR83"/>
    <mergeCell ref="TUS83:TUV83"/>
    <mergeCell ref="TTI83:TTL83"/>
    <mergeCell ref="TTM83:TTP83"/>
    <mergeCell ref="TTQ83:TTT83"/>
    <mergeCell ref="TTU83:TTX83"/>
    <mergeCell ref="TTY83:TUB83"/>
    <mergeCell ref="TSO83:TSR83"/>
    <mergeCell ref="TSS83:TSV83"/>
    <mergeCell ref="TSW83:TSZ83"/>
    <mergeCell ref="TTA83:TTD83"/>
    <mergeCell ref="TTE83:TTH83"/>
    <mergeCell ref="TRU83:TRX83"/>
    <mergeCell ref="TRY83:TSB83"/>
    <mergeCell ref="TSC83:TSF83"/>
    <mergeCell ref="TSG83:TSJ83"/>
    <mergeCell ref="TSK83:TSN83"/>
    <mergeCell ref="TRA83:TRD83"/>
    <mergeCell ref="TRE83:TRH83"/>
    <mergeCell ref="TRI83:TRL83"/>
    <mergeCell ref="TRM83:TRP83"/>
    <mergeCell ref="TRQ83:TRT83"/>
    <mergeCell ref="TQG83:TQJ83"/>
    <mergeCell ref="TQK83:TQN83"/>
    <mergeCell ref="TQO83:TQR83"/>
    <mergeCell ref="TQS83:TQV83"/>
    <mergeCell ref="TQW83:TQZ83"/>
    <mergeCell ref="TPM83:TPP83"/>
    <mergeCell ref="TPQ83:TPT83"/>
    <mergeCell ref="TPU83:TPX83"/>
    <mergeCell ref="TPY83:TQB83"/>
    <mergeCell ref="TQC83:TQF83"/>
    <mergeCell ref="TOS83:TOV83"/>
    <mergeCell ref="TOW83:TOZ83"/>
    <mergeCell ref="TPA83:TPD83"/>
    <mergeCell ref="TPE83:TPH83"/>
    <mergeCell ref="TPI83:TPL83"/>
    <mergeCell ref="TNY83:TOB83"/>
    <mergeCell ref="TOC83:TOF83"/>
    <mergeCell ref="TOG83:TOJ83"/>
    <mergeCell ref="TOK83:TON83"/>
    <mergeCell ref="TOO83:TOR83"/>
    <mergeCell ref="TNE83:TNH83"/>
    <mergeCell ref="TNI83:TNL83"/>
    <mergeCell ref="TNM83:TNP83"/>
    <mergeCell ref="TNQ83:TNT83"/>
    <mergeCell ref="TNU83:TNX83"/>
    <mergeCell ref="TMK83:TMN83"/>
    <mergeCell ref="TMO83:TMR83"/>
    <mergeCell ref="TMS83:TMV83"/>
    <mergeCell ref="TMW83:TMZ83"/>
    <mergeCell ref="TNA83:TND83"/>
    <mergeCell ref="TLQ83:TLT83"/>
    <mergeCell ref="TLU83:TLX83"/>
    <mergeCell ref="TLY83:TMB83"/>
    <mergeCell ref="TMC83:TMF83"/>
    <mergeCell ref="TMG83:TMJ83"/>
    <mergeCell ref="TKW83:TKZ83"/>
    <mergeCell ref="TLA83:TLD83"/>
    <mergeCell ref="TLE83:TLH83"/>
    <mergeCell ref="TLI83:TLL83"/>
    <mergeCell ref="TLM83:TLP83"/>
    <mergeCell ref="TKC83:TKF83"/>
    <mergeCell ref="TKG83:TKJ83"/>
    <mergeCell ref="TKK83:TKN83"/>
    <mergeCell ref="TKO83:TKR83"/>
    <mergeCell ref="TKS83:TKV83"/>
    <mergeCell ref="TJI83:TJL83"/>
    <mergeCell ref="TJM83:TJP83"/>
    <mergeCell ref="TJQ83:TJT83"/>
    <mergeCell ref="TJU83:TJX83"/>
    <mergeCell ref="TJY83:TKB83"/>
    <mergeCell ref="TIO83:TIR83"/>
    <mergeCell ref="TIS83:TIV83"/>
    <mergeCell ref="TIW83:TIZ83"/>
    <mergeCell ref="TJA83:TJD83"/>
    <mergeCell ref="TJE83:TJH83"/>
    <mergeCell ref="THU83:THX83"/>
    <mergeCell ref="THY83:TIB83"/>
    <mergeCell ref="TIC83:TIF83"/>
    <mergeCell ref="TIG83:TIJ83"/>
    <mergeCell ref="TIK83:TIN83"/>
    <mergeCell ref="THA83:THD83"/>
    <mergeCell ref="THE83:THH83"/>
    <mergeCell ref="THI83:THL83"/>
    <mergeCell ref="THM83:THP83"/>
    <mergeCell ref="THQ83:THT83"/>
    <mergeCell ref="TGG83:TGJ83"/>
    <mergeCell ref="TGK83:TGN83"/>
    <mergeCell ref="TGO83:TGR83"/>
    <mergeCell ref="TGS83:TGV83"/>
    <mergeCell ref="TGW83:TGZ83"/>
    <mergeCell ref="TFM83:TFP83"/>
    <mergeCell ref="TFQ83:TFT83"/>
    <mergeCell ref="TFU83:TFX83"/>
    <mergeCell ref="TFY83:TGB83"/>
    <mergeCell ref="TGC83:TGF83"/>
    <mergeCell ref="TES83:TEV83"/>
    <mergeCell ref="TEW83:TEZ83"/>
    <mergeCell ref="TFA83:TFD83"/>
    <mergeCell ref="TFE83:TFH83"/>
    <mergeCell ref="TFI83:TFL83"/>
    <mergeCell ref="TDY83:TEB83"/>
    <mergeCell ref="TEC83:TEF83"/>
    <mergeCell ref="TEG83:TEJ83"/>
    <mergeCell ref="TEK83:TEN83"/>
    <mergeCell ref="TEO83:TER83"/>
    <mergeCell ref="TDE83:TDH83"/>
    <mergeCell ref="TDI83:TDL83"/>
    <mergeCell ref="TDM83:TDP83"/>
    <mergeCell ref="TDQ83:TDT83"/>
    <mergeCell ref="TDU83:TDX83"/>
    <mergeCell ref="TCK83:TCN83"/>
    <mergeCell ref="TCO83:TCR83"/>
    <mergeCell ref="TCS83:TCV83"/>
    <mergeCell ref="TCW83:TCZ83"/>
    <mergeCell ref="TDA83:TDD83"/>
    <mergeCell ref="TBQ83:TBT83"/>
    <mergeCell ref="TBU83:TBX83"/>
    <mergeCell ref="TBY83:TCB83"/>
    <mergeCell ref="TCC83:TCF83"/>
    <mergeCell ref="TCG83:TCJ83"/>
    <mergeCell ref="TAW83:TAZ83"/>
    <mergeCell ref="TBA83:TBD83"/>
    <mergeCell ref="TBE83:TBH83"/>
    <mergeCell ref="TBI83:TBL83"/>
    <mergeCell ref="TBM83:TBP83"/>
    <mergeCell ref="TAC83:TAF83"/>
    <mergeCell ref="TAG83:TAJ83"/>
    <mergeCell ref="TAK83:TAN83"/>
    <mergeCell ref="TAO83:TAR83"/>
    <mergeCell ref="TAS83:TAV83"/>
    <mergeCell ref="SZI83:SZL83"/>
    <mergeCell ref="SZM83:SZP83"/>
    <mergeCell ref="SZQ83:SZT83"/>
    <mergeCell ref="SZU83:SZX83"/>
    <mergeCell ref="SZY83:TAB83"/>
    <mergeCell ref="SYO83:SYR83"/>
    <mergeCell ref="SYS83:SYV83"/>
    <mergeCell ref="SYW83:SYZ83"/>
    <mergeCell ref="SZA83:SZD83"/>
    <mergeCell ref="SZE83:SZH83"/>
    <mergeCell ref="SXU83:SXX83"/>
    <mergeCell ref="SXY83:SYB83"/>
    <mergeCell ref="SYC83:SYF83"/>
    <mergeCell ref="SYG83:SYJ83"/>
    <mergeCell ref="SYK83:SYN83"/>
    <mergeCell ref="SXA83:SXD83"/>
    <mergeCell ref="SXE83:SXH83"/>
    <mergeCell ref="SXI83:SXL83"/>
    <mergeCell ref="SXM83:SXP83"/>
    <mergeCell ref="SXQ83:SXT83"/>
    <mergeCell ref="SWG83:SWJ83"/>
    <mergeCell ref="SWK83:SWN83"/>
    <mergeCell ref="SWO83:SWR83"/>
    <mergeCell ref="SWS83:SWV83"/>
    <mergeCell ref="SWW83:SWZ83"/>
    <mergeCell ref="SVM83:SVP83"/>
    <mergeCell ref="SVQ83:SVT83"/>
    <mergeCell ref="SVU83:SVX83"/>
    <mergeCell ref="SVY83:SWB83"/>
    <mergeCell ref="SWC83:SWF83"/>
    <mergeCell ref="SUS83:SUV83"/>
    <mergeCell ref="SUW83:SUZ83"/>
    <mergeCell ref="SVA83:SVD83"/>
    <mergeCell ref="SVE83:SVH83"/>
    <mergeCell ref="SVI83:SVL83"/>
    <mergeCell ref="STY83:SUB83"/>
    <mergeCell ref="SUC83:SUF83"/>
    <mergeCell ref="SUG83:SUJ83"/>
    <mergeCell ref="SUK83:SUN83"/>
    <mergeCell ref="SUO83:SUR83"/>
    <mergeCell ref="STE83:STH83"/>
    <mergeCell ref="STI83:STL83"/>
    <mergeCell ref="STM83:STP83"/>
    <mergeCell ref="STQ83:STT83"/>
    <mergeCell ref="STU83:STX83"/>
    <mergeCell ref="SSK83:SSN83"/>
    <mergeCell ref="SSO83:SSR83"/>
    <mergeCell ref="SSS83:SSV83"/>
    <mergeCell ref="SSW83:SSZ83"/>
    <mergeCell ref="STA83:STD83"/>
    <mergeCell ref="SRQ83:SRT83"/>
    <mergeCell ref="SRU83:SRX83"/>
    <mergeCell ref="SRY83:SSB83"/>
    <mergeCell ref="SSC83:SSF83"/>
    <mergeCell ref="SSG83:SSJ83"/>
    <mergeCell ref="SQW83:SQZ83"/>
    <mergeCell ref="SRA83:SRD83"/>
    <mergeCell ref="SRE83:SRH83"/>
    <mergeCell ref="SRI83:SRL83"/>
    <mergeCell ref="SRM83:SRP83"/>
    <mergeCell ref="SQC83:SQF83"/>
    <mergeCell ref="SQG83:SQJ83"/>
    <mergeCell ref="SQK83:SQN83"/>
    <mergeCell ref="SQO83:SQR83"/>
    <mergeCell ref="SQS83:SQV83"/>
    <mergeCell ref="SPI83:SPL83"/>
    <mergeCell ref="SPM83:SPP83"/>
    <mergeCell ref="SPQ83:SPT83"/>
    <mergeCell ref="SPU83:SPX83"/>
    <mergeCell ref="SPY83:SQB83"/>
    <mergeCell ref="SOO83:SOR83"/>
    <mergeCell ref="SOS83:SOV83"/>
    <mergeCell ref="SOW83:SOZ83"/>
    <mergeCell ref="SPA83:SPD83"/>
    <mergeCell ref="SPE83:SPH83"/>
    <mergeCell ref="SNU83:SNX83"/>
    <mergeCell ref="SNY83:SOB83"/>
    <mergeCell ref="SOC83:SOF83"/>
    <mergeCell ref="SOG83:SOJ83"/>
    <mergeCell ref="SOK83:SON83"/>
    <mergeCell ref="SNA83:SND83"/>
    <mergeCell ref="SNE83:SNH83"/>
    <mergeCell ref="SNI83:SNL83"/>
    <mergeCell ref="SNM83:SNP83"/>
    <mergeCell ref="SNQ83:SNT83"/>
    <mergeCell ref="SMG83:SMJ83"/>
    <mergeCell ref="SMK83:SMN83"/>
    <mergeCell ref="SMO83:SMR83"/>
    <mergeCell ref="SMS83:SMV83"/>
    <mergeCell ref="SMW83:SMZ83"/>
    <mergeCell ref="SLM83:SLP83"/>
    <mergeCell ref="SLQ83:SLT83"/>
    <mergeCell ref="SLU83:SLX83"/>
    <mergeCell ref="SLY83:SMB83"/>
    <mergeCell ref="SMC83:SMF83"/>
    <mergeCell ref="SKS83:SKV83"/>
    <mergeCell ref="SKW83:SKZ83"/>
    <mergeCell ref="SLA83:SLD83"/>
    <mergeCell ref="SLE83:SLH83"/>
    <mergeCell ref="SLI83:SLL83"/>
    <mergeCell ref="SJY83:SKB83"/>
    <mergeCell ref="SKC83:SKF83"/>
    <mergeCell ref="SKG83:SKJ83"/>
    <mergeCell ref="SKK83:SKN83"/>
    <mergeCell ref="SKO83:SKR83"/>
    <mergeCell ref="SJE83:SJH83"/>
    <mergeCell ref="SJI83:SJL83"/>
    <mergeCell ref="SJM83:SJP83"/>
    <mergeCell ref="SJQ83:SJT83"/>
    <mergeCell ref="SJU83:SJX83"/>
    <mergeCell ref="SIK83:SIN83"/>
    <mergeCell ref="SIO83:SIR83"/>
    <mergeCell ref="SIS83:SIV83"/>
    <mergeCell ref="SIW83:SIZ83"/>
    <mergeCell ref="SJA83:SJD83"/>
    <mergeCell ref="SHQ83:SHT83"/>
    <mergeCell ref="SHU83:SHX83"/>
    <mergeCell ref="SHY83:SIB83"/>
    <mergeCell ref="SIC83:SIF83"/>
    <mergeCell ref="SIG83:SIJ83"/>
    <mergeCell ref="SGW83:SGZ83"/>
    <mergeCell ref="SHA83:SHD83"/>
    <mergeCell ref="SHE83:SHH83"/>
    <mergeCell ref="SHI83:SHL83"/>
    <mergeCell ref="SHM83:SHP83"/>
    <mergeCell ref="SGC83:SGF83"/>
    <mergeCell ref="SGG83:SGJ83"/>
    <mergeCell ref="SGK83:SGN83"/>
    <mergeCell ref="SGO83:SGR83"/>
    <mergeCell ref="SGS83:SGV83"/>
    <mergeCell ref="SFI83:SFL83"/>
    <mergeCell ref="SFM83:SFP83"/>
    <mergeCell ref="SFQ83:SFT83"/>
    <mergeCell ref="SFU83:SFX83"/>
    <mergeCell ref="SFY83:SGB83"/>
    <mergeCell ref="SEO83:SER83"/>
    <mergeCell ref="SES83:SEV83"/>
    <mergeCell ref="SEW83:SEZ83"/>
    <mergeCell ref="SFA83:SFD83"/>
    <mergeCell ref="SFE83:SFH83"/>
    <mergeCell ref="SDU83:SDX83"/>
    <mergeCell ref="SDY83:SEB83"/>
    <mergeCell ref="SEC83:SEF83"/>
    <mergeCell ref="SEG83:SEJ83"/>
    <mergeCell ref="SEK83:SEN83"/>
    <mergeCell ref="SDA83:SDD83"/>
    <mergeCell ref="SDE83:SDH83"/>
    <mergeCell ref="SDI83:SDL83"/>
    <mergeCell ref="SDM83:SDP83"/>
    <mergeCell ref="SDQ83:SDT83"/>
    <mergeCell ref="SCG83:SCJ83"/>
    <mergeCell ref="SCK83:SCN83"/>
    <mergeCell ref="SCO83:SCR83"/>
    <mergeCell ref="SCS83:SCV83"/>
    <mergeCell ref="SCW83:SCZ83"/>
    <mergeCell ref="SBM83:SBP83"/>
    <mergeCell ref="SBQ83:SBT83"/>
    <mergeCell ref="SBU83:SBX83"/>
    <mergeCell ref="SBY83:SCB83"/>
    <mergeCell ref="SCC83:SCF83"/>
    <mergeCell ref="SAS83:SAV83"/>
    <mergeCell ref="SAW83:SAZ83"/>
    <mergeCell ref="SBA83:SBD83"/>
    <mergeCell ref="SBE83:SBH83"/>
    <mergeCell ref="SBI83:SBL83"/>
    <mergeCell ref="RZY83:SAB83"/>
    <mergeCell ref="SAC83:SAF83"/>
    <mergeCell ref="SAG83:SAJ83"/>
    <mergeCell ref="SAK83:SAN83"/>
    <mergeCell ref="SAO83:SAR83"/>
    <mergeCell ref="RZE83:RZH83"/>
    <mergeCell ref="RZI83:RZL83"/>
    <mergeCell ref="RZM83:RZP83"/>
    <mergeCell ref="RZQ83:RZT83"/>
    <mergeCell ref="RZU83:RZX83"/>
    <mergeCell ref="RYK83:RYN83"/>
    <mergeCell ref="RYO83:RYR83"/>
    <mergeCell ref="RYS83:RYV83"/>
    <mergeCell ref="RYW83:RYZ83"/>
    <mergeCell ref="RZA83:RZD83"/>
    <mergeCell ref="RXQ83:RXT83"/>
    <mergeCell ref="RXU83:RXX83"/>
    <mergeCell ref="RXY83:RYB83"/>
    <mergeCell ref="RYC83:RYF83"/>
    <mergeCell ref="RYG83:RYJ83"/>
    <mergeCell ref="RWW83:RWZ83"/>
    <mergeCell ref="RXA83:RXD83"/>
    <mergeCell ref="RXE83:RXH83"/>
    <mergeCell ref="RXI83:RXL83"/>
    <mergeCell ref="RXM83:RXP83"/>
    <mergeCell ref="RWC83:RWF83"/>
    <mergeCell ref="RWG83:RWJ83"/>
    <mergeCell ref="RWK83:RWN83"/>
    <mergeCell ref="RWO83:RWR83"/>
    <mergeCell ref="RWS83:RWV83"/>
    <mergeCell ref="RVI83:RVL83"/>
    <mergeCell ref="RVM83:RVP83"/>
    <mergeCell ref="RVQ83:RVT83"/>
    <mergeCell ref="RVU83:RVX83"/>
    <mergeCell ref="RVY83:RWB83"/>
    <mergeCell ref="RUO83:RUR83"/>
    <mergeCell ref="RUS83:RUV83"/>
    <mergeCell ref="RUW83:RUZ83"/>
    <mergeCell ref="RVA83:RVD83"/>
    <mergeCell ref="RVE83:RVH83"/>
    <mergeCell ref="RTU83:RTX83"/>
    <mergeCell ref="RTY83:RUB83"/>
    <mergeCell ref="RUC83:RUF83"/>
    <mergeCell ref="RUG83:RUJ83"/>
    <mergeCell ref="RUK83:RUN83"/>
    <mergeCell ref="RTA83:RTD83"/>
    <mergeCell ref="RTE83:RTH83"/>
    <mergeCell ref="RTI83:RTL83"/>
    <mergeCell ref="RTM83:RTP83"/>
    <mergeCell ref="RTQ83:RTT83"/>
    <mergeCell ref="RSG83:RSJ83"/>
    <mergeCell ref="RSK83:RSN83"/>
    <mergeCell ref="RSO83:RSR83"/>
    <mergeCell ref="RSS83:RSV83"/>
    <mergeCell ref="RSW83:RSZ83"/>
    <mergeCell ref="RRM83:RRP83"/>
    <mergeCell ref="RRQ83:RRT83"/>
    <mergeCell ref="RRU83:RRX83"/>
    <mergeCell ref="RRY83:RSB83"/>
    <mergeCell ref="RSC83:RSF83"/>
    <mergeCell ref="RQS83:RQV83"/>
    <mergeCell ref="RQW83:RQZ83"/>
    <mergeCell ref="RRA83:RRD83"/>
    <mergeCell ref="RRE83:RRH83"/>
    <mergeCell ref="RRI83:RRL83"/>
    <mergeCell ref="RPY83:RQB83"/>
    <mergeCell ref="RQC83:RQF83"/>
    <mergeCell ref="RQG83:RQJ83"/>
    <mergeCell ref="RQK83:RQN83"/>
    <mergeCell ref="RQO83:RQR83"/>
    <mergeCell ref="RPE83:RPH83"/>
    <mergeCell ref="RPI83:RPL83"/>
    <mergeCell ref="RPM83:RPP83"/>
    <mergeCell ref="RPQ83:RPT83"/>
    <mergeCell ref="RPU83:RPX83"/>
    <mergeCell ref="ROK83:RON83"/>
    <mergeCell ref="ROO83:ROR83"/>
    <mergeCell ref="ROS83:ROV83"/>
    <mergeCell ref="ROW83:ROZ83"/>
    <mergeCell ref="RPA83:RPD83"/>
    <mergeCell ref="RNQ83:RNT83"/>
    <mergeCell ref="RNU83:RNX83"/>
    <mergeCell ref="RNY83:ROB83"/>
    <mergeCell ref="ROC83:ROF83"/>
    <mergeCell ref="ROG83:ROJ83"/>
    <mergeCell ref="RMW83:RMZ83"/>
    <mergeCell ref="RNA83:RND83"/>
    <mergeCell ref="RNE83:RNH83"/>
    <mergeCell ref="RNI83:RNL83"/>
    <mergeCell ref="RNM83:RNP83"/>
    <mergeCell ref="RMC83:RMF83"/>
    <mergeCell ref="RMG83:RMJ83"/>
    <mergeCell ref="RMK83:RMN83"/>
    <mergeCell ref="RMO83:RMR83"/>
    <mergeCell ref="RMS83:RMV83"/>
    <mergeCell ref="RLI83:RLL83"/>
    <mergeCell ref="RLM83:RLP83"/>
    <mergeCell ref="RLQ83:RLT83"/>
    <mergeCell ref="RLU83:RLX83"/>
    <mergeCell ref="RLY83:RMB83"/>
    <mergeCell ref="RKO83:RKR83"/>
    <mergeCell ref="RKS83:RKV83"/>
    <mergeCell ref="RKW83:RKZ83"/>
    <mergeCell ref="RLA83:RLD83"/>
    <mergeCell ref="RLE83:RLH83"/>
    <mergeCell ref="RJU83:RJX83"/>
    <mergeCell ref="RJY83:RKB83"/>
    <mergeCell ref="RKC83:RKF83"/>
    <mergeCell ref="RKG83:RKJ83"/>
    <mergeCell ref="RKK83:RKN83"/>
    <mergeCell ref="RJA83:RJD83"/>
    <mergeCell ref="RJE83:RJH83"/>
    <mergeCell ref="RJI83:RJL83"/>
    <mergeCell ref="RJM83:RJP83"/>
    <mergeCell ref="RJQ83:RJT83"/>
    <mergeCell ref="RIG83:RIJ83"/>
    <mergeCell ref="RIK83:RIN83"/>
    <mergeCell ref="RIO83:RIR83"/>
    <mergeCell ref="RIS83:RIV83"/>
    <mergeCell ref="RIW83:RIZ83"/>
    <mergeCell ref="RHM83:RHP83"/>
    <mergeCell ref="RHQ83:RHT83"/>
    <mergeCell ref="RHU83:RHX83"/>
    <mergeCell ref="RHY83:RIB83"/>
    <mergeCell ref="RIC83:RIF83"/>
    <mergeCell ref="RGS83:RGV83"/>
    <mergeCell ref="RGW83:RGZ83"/>
    <mergeCell ref="RHA83:RHD83"/>
    <mergeCell ref="RHE83:RHH83"/>
    <mergeCell ref="RHI83:RHL83"/>
    <mergeCell ref="RFY83:RGB83"/>
    <mergeCell ref="RGC83:RGF83"/>
    <mergeCell ref="RGG83:RGJ83"/>
    <mergeCell ref="RGK83:RGN83"/>
    <mergeCell ref="RGO83:RGR83"/>
    <mergeCell ref="RFE83:RFH83"/>
    <mergeCell ref="RFI83:RFL83"/>
    <mergeCell ref="RFM83:RFP83"/>
    <mergeCell ref="RFQ83:RFT83"/>
    <mergeCell ref="RFU83:RFX83"/>
    <mergeCell ref="REK83:REN83"/>
    <mergeCell ref="REO83:RER83"/>
    <mergeCell ref="RES83:REV83"/>
    <mergeCell ref="REW83:REZ83"/>
    <mergeCell ref="RFA83:RFD83"/>
    <mergeCell ref="RDQ83:RDT83"/>
    <mergeCell ref="RDU83:RDX83"/>
    <mergeCell ref="RDY83:REB83"/>
    <mergeCell ref="REC83:REF83"/>
    <mergeCell ref="REG83:REJ83"/>
    <mergeCell ref="RCW83:RCZ83"/>
    <mergeCell ref="RDA83:RDD83"/>
    <mergeCell ref="RDE83:RDH83"/>
    <mergeCell ref="RDI83:RDL83"/>
    <mergeCell ref="RDM83:RDP83"/>
    <mergeCell ref="RCC83:RCF83"/>
    <mergeCell ref="RCG83:RCJ83"/>
    <mergeCell ref="RCK83:RCN83"/>
    <mergeCell ref="RCO83:RCR83"/>
    <mergeCell ref="RCS83:RCV83"/>
    <mergeCell ref="RBI83:RBL83"/>
    <mergeCell ref="RBM83:RBP83"/>
    <mergeCell ref="RBQ83:RBT83"/>
    <mergeCell ref="RBU83:RBX83"/>
    <mergeCell ref="RBY83:RCB83"/>
    <mergeCell ref="RAO83:RAR83"/>
    <mergeCell ref="RAS83:RAV83"/>
    <mergeCell ref="RAW83:RAZ83"/>
    <mergeCell ref="RBA83:RBD83"/>
    <mergeCell ref="RBE83:RBH83"/>
    <mergeCell ref="QZU83:QZX83"/>
    <mergeCell ref="QZY83:RAB83"/>
    <mergeCell ref="RAC83:RAF83"/>
    <mergeCell ref="RAG83:RAJ83"/>
    <mergeCell ref="RAK83:RAN83"/>
    <mergeCell ref="QZA83:QZD83"/>
    <mergeCell ref="QZE83:QZH83"/>
    <mergeCell ref="QZI83:QZL83"/>
    <mergeCell ref="QZM83:QZP83"/>
    <mergeCell ref="QZQ83:QZT83"/>
    <mergeCell ref="QYG83:QYJ83"/>
    <mergeCell ref="QYK83:QYN83"/>
    <mergeCell ref="QYO83:QYR83"/>
    <mergeCell ref="QYS83:QYV83"/>
    <mergeCell ref="QYW83:QYZ83"/>
    <mergeCell ref="QXM83:QXP83"/>
    <mergeCell ref="QXQ83:QXT83"/>
    <mergeCell ref="QXU83:QXX83"/>
    <mergeCell ref="QXY83:QYB83"/>
    <mergeCell ref="QYC83:QYF83"/>
    <mergeCell ref="QWS83:QWV83"/>
    <mergeCell ref="QWW83:QWZ83"/>
    <mergeCell ref="QXA83:QXD83"/>
    <mergeCell ref="QXE83:QXH83"/>
    <mergeCell ref="QXI83:QXL83"/>
    <mergeCell ref="QVY83:QWB83"/>
    <mergeCell ref="QWC83:QWF83"/>
    <mergeCell ref="QWG83:QWJ83"/>
    <mergeCell ref="QWK83:QWN83"/>
    <mergeCell ref="QWO83:QWR83"/>
    <mergeCell ref="QVE83:QVH83"/>
    <mergeCell ref="QVI83:QVL83"/>
    <mergeCell ref="QVM83:QVP83"/>
    <mergeCell ref="QVQ83:QVT83"/>
    <mergeCell ref="QVU83:QVX83"/>
    <mergeCell ref="QUK83:QUN83"/>
    <mergeCell ref="QUO83:QUR83"/>
    <mergeCell ref="QUS83:QUV83"/>
    <mergeCell ref="QUW83:QUZ83"/>
    <mergeCell ref="QVA83:QVD83"/>
    <mergeCell ref="QTQ83:QTT83"/>
    <mergeCell ref="QTU83:QTX83"/>
    <mergeCell ref="QTY83:QUB83"/>
    <mergeCell ref="QUC83:QUF83"/>
    <mergeCell ref="QUG83:QUJ83"/>
    <mergeCell ref="QSW83:QSZ83"/>
    <mergeCell ref="QTA83:QTD83"/>
    <mergeCell ref="QTE83:QTH83"/>
    <mergeCell ref="QTI83:QTL83"/>
    <mergeCell ref="QTM83:QTP83"/>
    <mergeCell ref="QSC83:QSF83"/>
    <mergeCell ref="QSG83:QSJ83"/>
    <mergeCell ref="QSK83:QSN83"/>
    <mergeCell ref="QSO83:QSR83"/>
    <mergeCell ref="QSS83:QSV83"/>
    <mergeCell ref="QRI83:QRL83"/>
    <mergeCell ref="QRM83:QRP83"/>
    <mergeCell ref="QRQ83:QRT83"/>
    <mergeCell ref="QRU83:QRX83"/>
    <mergeCell ref="QRY83:QSB83"/>
    <mergeCell ref="QQO83:QQR83"/>
    <mergeCell ref="QQS83:QQV83"/>
    <mergeCell ref="QQW83:QQZ83"/>
    <mergeCell ref="QRA83:QRD83"/>
    <mergeCell ref="QRE83:QRH83"/>
    <mergeCell ref="QPU83:QPX83"/>
    <mergeCell ref="QPY83:QQB83"/>
    <mergeCell ref="QQC83:QQF83"/>
    <mergeCell ref="QQG83:QQJ83"/>
    <mergeCell ref="QQK83:QQN83"/>
    <mergeCell ref="QPA83:QPD83"/>
    <mergeCell ref="QPE83:QPH83"/>
    <mergeCell ref="QPI83:QPL83"/>
    <mergeCell ref="QPM83:QPP83"/>
    <mergeCell ref="QPQ83:QPT83"/>
    <mergeCell ref="QOG83:QOJ83"/>
    <mergeCell ref="QOK83:QON83"/>
    <mergeCell ref="QOO83:QOR83"/>
    <mergeCell ref="QOS83:QOV83"/>
    <mergeCell ref="QOW83:QOZ83"/>
    <mergeCell ref="QNM83:QNP83"/>
    <mergeCell ref="QNQ83:QNT83"/>
    <mergeCell ref="QNU83:QNX83"/>
    <mergeCell ref="QNY83:QOB83"/>
    <mergeCell ref="QOC83:QOF83"/>
    <mergeCell ref="QMS83:QMV83"/>
    <mergeCell ref="QMW83:QMZ83"/>
    <mergeCell ref="QNA83:QND83"/>
    <mergeCell ref="QNE83:QNH83"/>
    <mergeCell ref="QNI83:QNL83"/>
    <mergeCell ref="QLY83:QMB83"/>
    <mergeCell ref="QMC83:QMF83"/>
    <mergeCell ref="QMG83:QMJ83"/>
    <mergeCell ref="QMK83:QMN83"/>
    <mergeCell ref="QMO83:QMR83"/>
    <mergeCell ref="QLE83:QLH83"/>
    <mergeCell ref="QLI83:QLL83"/>
    <mergeCell ref="QLM83:QLP83"/>
    <mergeCell ref="QLQ83:QLT83"/>
    <mergeCell ref="QLU83:QLX83"/>
    <mergeCell ref="QKK83:QKN83"/>
    <mergeCell ref="QKO83:QKR83"/>
    <mergeCell ref="QKS83:QKV83"/>
    <mergeCell ref="QKW83:QKZ83"/>
    <mergeCell ref="QLA83:QLD83"/>
    <mergeCell ref="QJQ83:QJT83"/>
    <mergeCell ref="QJU83:QJX83"/>
    <mergeCell ref="QJY83:QKB83"/>
    <mergeCell ref="QKC83:QKF83"/>
    <mergeCell ref="QKG83:QKJ83"/>
    <mergeCell ref="QIW83:QIZ83"/>
    <mergeCell ref="QJA83:QJD83"/>
    <mergeCell ref="QJE83:QJH83"/>
    <mergeCell ref="QJI83:QJL83"/>
    <mergeCell ref="QJM83:QJP83"/>
    <mergeCell ref="QIC83:QIF83"/>
    <mergeCell ref="QIG83:QIJ83"/>
    <mergeCell ref="QIK83:QIN83"/>
    <mergeCell ref="QIO83:QIR83"/>
    <mergeCell ref="QIS83:QIV83"/>
    <mergeCell ref="QHI83:QHL83"/>
    <mergeCell ref="QHM83:QHP83"/>
    <mergeCell ref="QHQ83:QHT83"/>
    <mergeCell ref="QHU83:QHX83"/>
    <mergeCell ref="QHY83:QIB83"/>
    <mergeCell ref="QGO83:QGR83"/>
    <mergeCell ref="QGS83:QGV83"/>
    <mergeCell ref="QGW83:QGZ83"/>
    <mergeCell ref="QHA83:QHD83"/>
    <mergeCell ref="QHE83:QHH83"/>
    <mergeCell ref="QFU83:QFX83"/>
    <mergeCell ref="QFY83:QGB83"/>
    <mergeCell ref="QGC83:QGF83"/>
    <mergeCell ref="QGG83:QGJ83"/>
    <mergeCell ref="QGK83:QGN83"/>
    <mergeCell ref="QFA83:QFD83"/>
    <mergeCell ref="QFE83:QFH83"/>
    <mergeCell ref="QFI83:QFL83"/>
    <mergeCell ref="QFM83:QFP83"/>
    <mergeCell ref="QFQ83:QFT83"/>
    <mergeCell ref="QEG83:QEJ83"/>
    <mergeCell ref="QEK83:QEN83"/>
    <mergeCell ref="QEO83:QER83"/>
    <mergeCell ref="QES83:QEV83"/>
    <mergeCell ref="QEW83:QEZ83"/>
    <mergeCell ref="QDM83:QDP83"/>
    <mergeCell ref="QDQ83:QDT83"/>
    <mergeCell ref="QDU83:QDX83"/>
    <mergeCell ref="QDY83:QEB83"/>
    <mergeCell ref="QEC83:QEF83"/>
    <mergeCell ref="QCS83:QCV83"/>
    <mergeCell ref="QCW83:QCZ83"/>
    <mergeCell ref="QDA83:QDD83"/>
    <mergeCell ref="QDE83:QDH83"/>
    <mergeCell ref="QDI83:QDL83"/>
    <mergeCell ref="QBY83:QCB83"/>
    <mergeCell ref="QCC83:QCF83"/>
    <mergeCell ref="QCG83:QCJ83"/>
    <mergeCell ref="QCK83:QCN83"/>
    <mergeCell ref="QCO83:QCR83"/>
    <mergeCell ref="QBE83:QBH83"/>
    <mergeCell ref="QBI83:QBL83"/>
    <mergeCell ref="QBM83:QBP83"/>
    <mergeCell ref="QBQ83:QBT83"/>
    <mergeCell ref="QBU83:QBX83"/>
    <mergeCell ref="QAK83:QAN83"/>
    <mergeCell ref="QAO83:QAR83"/>
    <mergeCell ref="QAS83:QAV83"/>
    <mergeCell ref="QAW83:QAZ83"/>
    <mergeCell ref="QBA83:QBD83"/>
    <mergeCell ref="PZQ83:PZT83"/>
    <mergeCell ref="PZU83:PZX83"/>
    <mergeCell ref="PZY83:QAB83"/>
    <mergeCell ref="QAC83:QAF83"/>
    <mergeCell ref="QAG83:QAJ83"/>
    <mergeCell ref="PYW83:PYZ83"/>
    <mergeCell ref="PZA83:PZD83"/>
    <mergeCell ref="PZE83:PZH83"/>
    <mergeCell ref="PZI83:PZL83"/>
    <mergeCell ref="PZM83:PZP83"/>
    <mergeCell ref="PYC83:PYF83"/>
    <mergeCell ref="PYG83:PYJ83"/>
    <mergeCell ref="PYK83:PYN83"/>
    <mergeCell ref="PYO83:PYR83"/>
    <mergeCell ref="PYS83:PYV83"/>
    <mergeCell ref="PXI83:PXL83"/>
    <mergeCell ref="PXM83:PXP83"/>
    <mergeCell ref="PXQ83:PXT83"/>
    <mergeCell ref="PXU83:PXX83"/>
    <mergeCell ref="PXY83:PYB83"/>
    <mergeCell ref="PWO83:PWR83"/>
    <mergeCell ref="PWS83:PWV83"/>
    <mergeCell ref="PWW83:PWZ83"/>
    <mergeCell ref="PXA83:PXD83"/>
    <mergeCell ref="PXE83:PXH83"/>
    <mergeCell ref="PVU83:PVX83"/>
    <mergeCell ref="PVY83:PWB83"/>
    <mergeCell ref="PWC83:PWF83"/>
    <mergeCell ref="PWG83:PWJ83"/>
    <mergeCell ref="PWK83:PWN83"/>
    <mergeCell ref="PVA83:PVD83"/>
    <mergeCell ref="PVE83:PVH83"/>
    <mergeCell ref="PVI83:PVL83"/>
    <mergeCell ref="PVM83:PVP83"/>
    <mergeCell ref="PVQ83:PVT83"/>
    <mergeCell ref="PUG83:PUJ83"/>
    <mergeCell ref="PUK83:PUN83"/>
    <mergeCell ref="PUO83:PUR83"/>
    <mergeCell ref="PUS83:PUV83"/>
    <mergeCell ref="PUW83:PUZ83"/>
    <mergeCell ref="PTM83:PTP83"/>
    <mergeCell ref="PTQ83:PTT83"/>
    <mergeCell ref="PTU83:PTX83"/>
    <mergeCell ref="PTY83:PUB83"/>
    <mergeCell ref="PUC83:PUF83"/>
    <mergeCell ref="PSS83:PSV83"/>
    <mergeCell ref="PSW83:PSZ83"/>
    <mergeCell ref="PTA83:PTD83"/>
    <mergeCell ref="PTE83:PTH83"/>
    <mergeCell ref="PTI83:PTL83"/>
    <mergeCell ref="PRY83:PSB83"/>
    <mergeCell ref="PSC83:PSF83"/>
    <mergeCell ref="PSG83:PSJ83"/>
    <mergeCell ref="PSK83:PSN83"/>
    <mergeCell ref="PSO83:PSR83"/>
    <mergeCell ref="PRE83:PRH83"/>
    <mergeCell ref="PRI83:PRL83"/>
    <mergeCell ref="PRM83:PRP83"/>
    <mergeCell ref="PRQ83:PRT83"/>
    <mergeCell ref="PRU83:PRX83"/>
    <mergeCell ref="PQK83:PQN83"/>
    <mergeCell ref="PQO83:PQR83"/>
    <mergeCell ref="PQS83:PQV83"/>
    <mergeCell ref="PQW83:PQZ83"/>
    <mergeCell ref="PRA83:PRD83"/>
    <mergeCell ref="PPQ83:PPT83"/>
    <mergeCell ref="PPU83:PPX83"/>
    <mergeCell ref="PPY83:PQB83"/>
    <mergeCell ref="PQC83:PQF83"/>
    <mergeCell ref="PQG83:PQJ83"/>
    <mergeCell ref="POW83:POZ83"/>
    <mergeCell ref="PPA83:PPD83"/>
    <mergeCell ref="PPE83:PPH83"/>
    <mergeCell ref="PPI83:PPL83"/>
    <mergeCell ref="PPM83:PPP83"/>
    <mergeCell ref="POC83:POF83"/>
    <mergeCell ref="POG83:POJ83"/>
    <mergeCell ref="POK83:PON83"/>
    <mergeCell ref="POO83:POR83"/>
    <mergeCell ref="POS83:POV83"/>
    <mergeCell ref="PNI83:PNL83"/>
    <mergeCell ref="PNM83:PNP83"/>
    <mergeCell ref="PNQ83:PNT83"/>
    <mergeCell ref="PNU83:PNX83"/>
    <mergeCell ref="PNY83:POB83"/>
    <mergeCell ref="PMO83:PMR83"/>
    <mergeCell ref="PMS83:PMV83"/>
    <mergeCell ref="PMW83:PMZ83"/>
    <mergeCell ref="PNA83:PND83"/>
    <mergeCell ref="PNE83:PNH83"/>
    <mergeCell ref="PLU83:PLX83"/>
    <mergeCell ref="PLY83:PMB83"/>
    <mergeCell ref="PMC83:PMF83"/>
    <mergeCell ref="PMG83:PMJ83"/>
    <mergeCell ref="PMK83:PMN83"/>
    <mergeCell ref="PLA83:PLD83"/>
    <mergeCell ref="PLE83:PLH83"/>
    <mergeCell ref="PLI83:PLL83"/>
    <mergeCell ref="PLM83:PLP83"/>
    <mergeCell ref="PLQ83:PLT83"/>
    <mergeCell ref="PKG83:PKJ83"/>
    <mergeCell ref="PKK83:PKN83"/>
    <mergeCell ref="PKO83:PKR83"/>
    <mergeCell ref="PKS83:PKV83"/>
    <mergeCell ref="PKW83:PKZ83"/>
    <mergeCell ref="PJM83:PJP83"/>
    <mergeCell ref="PJQ83:PJT83"/>
    <mergeCell ref="PJU83:PJX83"/>
    <mergeCell ref="PJY83:PKB83"/>
    <mergeCell ref="PKC83:PKF83"/>
    <mergeCell ref="PIS83:PIV83"/>
    <mergeCell ref="PIW83:PIZ83"/>
    <mergeCell ref="PJA83:PJD83"/>
    <mergeCell ref="PJE83:PJH83"/>
    <mergeCell ref="PJI83:PJL83"/>
    <mergeCell ref="PHY83:PIB83"/>
    <mergeCell ref="PIC83:PIF83"/>
    <mergeCell ref="PIG83:PIJ83"/>
    <mergeCell ref="PIK83:PIN83"/>
    <mergeCell ref="PIO83:PIR83"/>
    <mergeCell ref="PHE83:PHH83"/>
    <mergeCell ref="PHI83:PHL83"/>
    <mergeCell ref="PHM83:PHP83"/>
    <mergeCell ref="PHQ83:PHT83"/>
    <mergeCell ref="PHU83:PHX83"/>
    <mergeCell ref="PGK83:PGN83"/>
    <mergeCell ref="PGO83:PGR83"/>
    <mergeCell ref="PGS83:PGV83"/>
    <mergeCell ref="PGW83:PGZ83"/>
    <mergeCell ref="PHA83:PHD83"/>
    <mergeCell ref="PFQ83:PFT83"/>
    <mergeCell ref="PFU83:PFX83"/>
    <mergeCell ref="PFY83:PGB83"/>
    <mergeCell ref="PGC83:PGF83"/>
    <mergeCell ref="PGG83:PGJ83"/>
    <mergeCell ref="PEW83:PEZ83"/>
    <mergeCell ref="PFA83:PFD83"/>
    <mergeCell ref="PFE83:PFH83"/>
    <mergeCell ref="PFI83:PFL83"/>
    <mergeCell ref="PFM83:PFP83"/>
    <mergeCell ref="PEC83:PEF83"/>
    <mergeCell ref="PEG83:PEJ83"/>
    <mergeCell ref="PEK83:PEN83"/>
    <mergeCell ref="PEO83:PER83"/>
    <mergeCell ref="PES83:PEV83"/>
    <mergeCell ref="PDI83:PDL83"/>
    <mergeCell ref="PDM83:PDP83"/>
    <mergeCell ref="PDQ83:PDT83"/>
    <mergeCell ref="PDU83:PDX83"/>
    <mergeCell ref="PDY83:PEB83"/>
    <mergeCell ref="PCO83:PCR83"/>
    <mergeCell ref="PCS83:PCV83"/>
    <mergeCell ref="PCW83:PCZ83"/>
    <mergeCell ref="PDA83:PDD83"/>
    <mergeCell ref="PDE83:PDH83"/>
    <mergeCell ref="PBU83:PBX83"/>
    <mergeCell ref="PBY83:PCB83"/>
    <mergeCell ref="PCC83:PCF83"/>
    <mergeCell ref="PCG83:PCJ83"/>
    <mergeCell ref="PCK83:PCN83"/>
    <mergeCell ref="PBA83:PBD83"/>
    <mergeCell ref="PBE83:PBH83"/>
    <mergeCell ref="PBI83:PBL83"/>
    <mergeCell ref="PBM83:PBP83"/>
    <mergeCell ref="PBQ83:PBT83"/>
    <mergeCell ref="PAG83:PAJ83"/>
    <mergeCell ref="PAK83:PAN83"/>
    <mergeCell ref="PAO83:PAR83"/>
    <mergeCell ref="PAS83:PAV83"/>
    <mergeCell ref="PAW83:PAZ83"/>
    <mergeCell ref="OZM83:OZP83"/>
    <mergeCell ref="OZQ83:OZT83"/>
    <mergeCell ref="OZU83:OZX83"/>
    <mergeCell ref="OZY83:PAB83"/>
    <mergeCell ref="PAC83:PAF83"/>
    <mergeCell ref="OYS83:OYV83"/>
    <mergeCell ref="OYW83:OYZ83"/>
    <mergeCell ref="OZA83:OZD83"/>
    <mergeCell ref="OZE83:OZH83"/>
    <mergeCell ref="OZI83:OZL83"/>
    <mergeCell ref="OXY83:OYB83"/>
    <mergeCell ref="OYC83:OYF83"/>
    <mergeCell ref="OYG83:OYJ83"/>
    <mergeCell ref="OYK83:OYN83"/>
    <mergeCell ref="OYO83:OYR83"/>
    <mergeCell ref="OXE83:OXH83"/>
    <mergeCell ref="OXI83:OXL83"/>
    <mergeCell ref="OXM83:OXP83"/>
    <mergeCell ref="OXQ83:OXT83"/>
    <mergeCell ref="OXU83:OXX83"/>
    <mergeCell ref="OWK83:OWN83"/>
    <mergeCell ref="OWO83:OWR83"/>
    <mergeCell ref="OWS83:OWV83"/>
    <mergeCell ref="OWW83:OWZ83"/>
    <mergeCell ref="OXA83:OXD83"/>
    <mergeCell ref="OVQ83:OVT83"/>
    <mergeCell ref="OVU83:OVX83"/>
    <mergeCell ref="OVY83:OWB83"/>
    <mergeCell ref="OWC83:OWF83"/>
    <mergeCell ref="OWG83:OWJ83"/>
    <mergeCell ref="OUW83:OUZ83"/>
    <mergeCell ref="OVA83:OVD83"/>
    <mergeCell ref="OVE83:OVH83"/>
    <mergeCell ref="OVI83:OVL83"/>
    <mergeCell ref="OVM83:OVP83"/>
    <mergeCell ref="OUC83:OUF83"/>
    <mergeCell ref="OUG83:OUJ83"/>
    <mergeCell ref="OUK83:OUN83"/>
    <mergeCell ref="OUO83:OUR83"/>
    <mergeCell ref="OUS83:OUV83"/>
    <mergeCell ref="OTI83:OTL83"/>
    <mergeCell ref="OTM83:OTP83"/>
    <mergeCell ref="OTQ83:OTT83"/>
    <mergeCell ref="OTU83:OTX83"/>
    <mergeCell ref="OTY83:OUB83"/>
    <mergeCell ref="OSO83:OSR83"/>
    <mergeCell ref="OSS83:OSV83"/>
    <mergeCell ref="OSW83:OSZ83"/>
    <mergeCell ref="OTA83:OTD83"/>
    <mergeCell ref="OTE83:OTH83"/>
    <mergeCell ref="ORU83:ORX83"/>
    <mergeCell ref="ORY83:OSB83"/>
    <mergeCell ref="OSC83:OSF83"/>
    <mergeCell ref="OSG83:OSJ83"/>
    <mergeCell ref="OSK83:OSN83"/>
    <mergeCell ref="ORA83:ORD83"/>
    <mergeCell ref="ORE83:ORH83"/>
    <mergeCell ref="ORI83:ORL83"/>
    <mergeCell ref="ORM83:ORP83"/>
    <mergeCell ref="ORQ83:ORT83"/>
    <mergeCell ref="OQG83:OQJ83"/>
    <mergeCell ref="OQK83:OQN83"/>
    <mergeCell ref="OQO83:OQR83"/>
    <mergeCell ref="OQS83:OQV83"/>
    <mergeCell ref="OQW83:OQZ83"/>
    <mergeCell ref="OPM83:OPP83"/>
    <mergeCell ref="OPQ83:OPT83"/>
    <mergeCell ref="OPU83:OPX83"/>
    <mergeCell ref="OPY83:OQB83"/>
    <mergeCell ref="OQC83:OQF83"/>
    <mergeCell ref="OOS83:OOV83"/>
    <mergeCell ref="OOW83:OOZ83"/>
    <mergeCell ref="OPA83:OPD83"/>
    <mergeCell ref="OPE83:OPH83"/>
    <mergeCell ref="OPI83:OPL83"/>
    <mergeCell ref="ONY83:OOB83"/>
    <mergeCell ref="OOC83:OOF83"/>
    <mergeCell ref="OOG83:OOJ83"/>
    <mergeCell ref="OOK83:OON83"/>
    <mergeCell ref="OOO83:OOR83"/>
    <mergeCell ref="ONE83:ONH83"/>
    <mergeCell ref="ONI83:ONL83"/>
    <mergeCell ref="ONM83:ONP83"/>
    <mergeCell ref="ONQ83:ONT83"/>
    <mergeCell ref="ONU83:ONX83"/>
    <mergeCell ref="OMK83:OMN83"/>
    <mergeCell ref="OMO83:OMR83"/>
    <mergeCell ref="OMS83:OMV83"/>
    <mergeCell ref="OMW83:OMZ83"/>
    <mergeCell ref="ONA83:OND83"/>
    <mergeCell ref="OLQ83:OLT83"/>
    <mergeCell ref="OLU83:OLX83"/>
    <mergeCell ref="OLY83:OMB83"/>
    <mergeCell ref="OMC83:OMF83"/>
    <mergeCell ref="OMG83:OMJ83"/>
    <mergeCell ref="OKW83:OKZ83"/>
    <mergeCell ref="OLA83:OLD83"/>
    <mergeCell ref="OLE83:OLH83"/>
    <mergeCell ref="OLI83:OLL83"/>
    <mergeCell ref="OLM83:OLP83"/>
    <mergeCell ref="OKC83:OKF83"/>
    <mergeCell ref="OKG83:OKJ83"/>
    <mergeCell ref="OKK83:OKN83"/>
    <mergeCell ref="OKO83:OKR83"/>
    <mergeCell ref="OKS83:OKV83"/>
    <mergeCell ref="OJI83:OJL83"/>
    <mergeCell ref="OJM83:OJP83"/>
    <mergeCell ref="OJQ83:OJT83"/>
    <mergeCell ref="OJU83:OJX83"/>
    <mergeCell ref="OJY83:OKB83"/>
    <mergeCell ref="OIO83:OIR83"/>
    <mergeCell ref="OIS83:OIV83"/>
    <mergeCell ref="OIW83:OIZ83"/>
    <mergeCell ref="OJA83:OJD83"/>
    <mergeCell ref="OJE83:OJH83"/>
    <mergeCell ref="OHU83:OHX83"/>
    <mergeCell ref="OHY83:OIB83"/>
    <mergeCell ref="OIC83:OIF83"/>
    <mergeCell ref="OIG83:OIJ83"/>
    <mergeCell ref="OIK83:OIN83"/>
    <mergeCell ref="OHA83:OHD83"/>
    <mergeCell ref="OHE83:OHH83"/>
    <mergeCell ref="OHI83:OHL83"/>
    <mergeCell ref="OHM83:OHP83"/>
    <mergeCell ref="OHQ83:OHT83"/>
    <mergeCell ref="OGG83:OGJ83"/>
    <mergeCell ref="OGK83:OGN83"/>
    <mergeCell ref="OGO83:OGR83"/>
    <mergeCell ref="OGS83:OGV83"/>
    <mergeCell ref="OGW83:OGZ83"/>
    <mergeCell ref="OFM83:OFP83"/>
    <mergeCell ref="OFQ83:OFT83"/>
    <mergeCell ref="OFU83:OFX83"/>
    <mergeCell ref="OFY83:OGB83"/>
    <mergeCell ref="OGC83:OGF83"/>
    <mergeCell ref="OES83:OEV83"/>
    <mergeCell ref="OEW83:OEZ83"/>
    <mergeCell ref="OFA83:OFD83"/>
    <mergeCell ref="OFE83:OFH83"/>
    <mergeCell ref="OFI83:OFL83"/>
    <mergeCell ref="ODY83:OEB83"/>
    <mergeCell ref="OEC83:OEF83"/>
    <mergeCell ref="OEG83:OEJ83"/>
    <mergeCell ref="OEK83:OEN83"/>
    <mergeCell ref="OEO83:OER83"/>
    <mergeCell ref="ODE83:ODH83"/>
    <mergeCell ref="ODI83:ODL83"/>
    <mergeCell ref="ODM83:ODP83"/>
    <mergeCell ref="ODQ83:ODT83"/>
    <mergeCell ref="ODU83:ODX83"/>
    <mergeCell ref="OCK83:OCN83"/>
    <mergeCell ref="OCO83:OCR83"/>
    <mergeCell ref="OCS83:OCV83"/>
    <mergeCell ref="OCW83:OCZ83"/>
    <mergeCell ref="ODA83:ODD83"/>
    <mergeCell ref="OBQ83:OBT83"/>
    <mergeCell ref="OBU83:OBX83"/>
    <mergeCell ref="OBY83:OCB83"/>
    <mergeCell ref="OCC83:OCF83"/>
    <mergeCell ref="OCG83:OCJ83"/>
    <mergeCell ref="OAW83:OAZ83"/>
    <mergeCell ref="OBA83:OBD83"/>
    <mergeCell ref="OBE83:OBH83"/>
    <mergeCell ref="OBI83:OBL83"/>
    <mergeCell ref="OBM83:OBP83"/>
    <mergeCell ref="OAC83:OAF83"/>
    <mergeCell ref="OAG83:OAJ83"/>
    <mergeCell ref="OAK83:OAN83"/>
    <mergeCell ref="OAO83:OAR83"/>
    <mergeCell ref="OAS83:OAV83"/>
    <mergeCell ref="NZI83:NZL83"/>
    <mergeCell ref="NZM83:NZP83"/>
    <mergeCell ref="NZQ83:NZT83"/>
    <mergeCell ref="NZU83:NZX83"/>
    <mergeCell ref="NZY83:OAB83"/>
    <mergeCell ref="NYO83:NYR83"/>
    <mergeCell ref="NYS83:NYV83"/>
    <mergeCell ref="NYW83:NYZ83"/>
    <mergeCell ref="NZA83:NZD83"/>
    <mergeCell ref="NZE83:NZH83"/>
    <mergeCell ref="NXU83:NXX83"/>
    <mergeCell ref="NXY83:NYB83"/>
    <mergeCell ref="NYC83:NYF83"/>
    <mergeCell ref="NYG83:NYJ83"/>
    <mergeCell ref="NYK83:NYN83"/>
    <mergeCell ref="NXA83:NXD83"/>
    <mergeCell ref="NXE83:NXH83"/>
    <mergeCell ref="NXI83:NXL83"/>
    <mergeCell ref="NXM83:NXP83"/>
    <mergeCell ref="NXQ83:NXT83"/>
    <mergeCell ref="NWG83:NWJ83"/>
    <mergeCell ref="NWK83:NWN83"/>
    <mergeCell ref="NWO83:NWR83"/>
    <mergeCell ref="NWS83:NWV83"/>
    <mergeCell ref="NWW83:NWZ83"/>
    <mergeCell ref="NVM83:NVP83"/>
    <mergeCell ref="NVQ83:NVT83"/>
    <mergeCell ref="NVU83:NVX83"/>
    <mergeCell ref="NVY83:NWB83"/>
    <mergeCell ref="NWC83:NWF83"/>
    <mergeCell ref="NUS83:NUV83"/>
    <mergeCell ref="NUW83:NUZ83"/>
    <mergeCell ref="NVA83:NVD83"/>
    <mergeCell ref="NVE83:NVH83"/>
    <mergeCell ref="NVI83:NVL83"/>
    <mergeCell ref="NTY83:NUB83"/>
    <mergeCell ref="NUC83:NUF83"/>
    <mergeCell ref="NUG83:NUJ83"/>
    <mergeCell ref="NUK83:NUN83"/>
    <mergeCell ref="NUO83:NUR83"/>
    <mergeCell ref="NTE83:NTH83"/>
    <mergeCell ref="NTI83:NTL83"/>
    <mergeCell ref="NTM83:NTP83"/>
    <mergeCell ref="NTQ83:NTT83"/>
    <mergeCell ref="NTU83:NTX83"/>
    <mergeCell ref="NSK83:NSN83"/>
    <mergeCell ref="NSO83:NSR83"/>
    <mergeCell ref="NSS83:NSV83"/>
    <mergeCell ref="NSW83:NSZ83"/>
    <mergeCell ref="NTA83:NTD83"/>
    <mergeCell ref="NRQ83:NRT83"/>
    <mergeCell ref="NRU83:NRX83"/>
    <mergeCell ref="NRY83:NSB83"/>
    <mergeCell ref="NSC83:NSF83"/>
    <mergeCell ref="NSG83:NSJ83"/>
    <mergeCell ref="NQW83:NQZ83"/>
    <mergeCell ref="NRA83:NRD83"/>
    <mergeCell ref="NRE83:NRH83"/>
    <mergeCell ref="NRI83:NRL83"/>
    <mergeCell ref="NRM83:NRP83"/>
    <mergeCell ref="NQC83:NQF83"/>
    <mergeCell ref="NQG83:NQJ83"/>
    <mergeCell ref="NQK83:NQN83"/>
    <mergeCell ref="NQO83:NQR83"/>
    <mergeCell ref="NQS83:NQV83"/>
    <mergeCell ref="NPI83:NPL83"/>
    <mergeCell ref="NPM83:NPP83"/>
    <mergeCell ref="NPQ83:NPT83"/>
    <mergeCell ref="NPU83:NPX83"/>
    <mergeCell ref="NPY83:NQB83"/>
    <mergeCell ref="NOO83:NOR83"/>
    <mergeCell ref="NOS83:NOV83"/>
    <mergeCell ref="NOW83:NOZ83"/>
    <mergeCell ref="NPA83:NPD83"/>
    <mergeCell ref="NPE83:NPH83"/>
    <mergeCell ref="NNU83:NNX83"/>
    <mergeCell ref="NNY83:NOB83"/>
    <mergeCell ref="NOC83:NOF83"/>
    <mergeCell ref="NOG83:NOJ83"/>
    <mergeCell ref="NOK83:NON83"/>
    <mergeCell ref="NNA83:NND83"/>
    <mergeCell ref="NNE83:NNH83"/>
    <mergeCell ref="NNI83:NNL83"/>
    <mergeCell ref="NNM83:NNP83"/>
    <mergeCell ref="NNQ83:NNT83"/>
    <mergeCell ref="NMG83:NMJ83"/>
    <mergeCell ref="NMK83:NMN83"/>
    <mergeCell ref="NMO83:NMR83"/>
    <mergeCell ref="NMS83:NMV83"/>
    <mergeCell ref="NMW83:NMZ83"/>
    <mergeCell ref="NLM83:NLP83"/>
    <mergeCell ref="NLQ83:NLT83"/>
    <mergeCell ref="NLU83:NLX83"/>
    <mergeCell ref="NLY83:NMB83"/>
    <mergeCell ref="NMC83:NMF83"/>
    <mergeCell ref="NKS83:NKV83"/>
    <mergeCell ref="NKW83:NKZ83"/>
    <mergeCell ref="NLA83:NLD83"/>
    <mergeCell ref="NLE83:NLH83"/>
    <mergeCell ref="NLI83:NLL83"/>
    <mergeCell ref="NJY83:NKB83"/>
    <mergeCell ref="NKC83:NKF83"/>
    <mergeCell ref="NKG83:NKJ83"/>
    <mergeCell ref="NKK83:NKN83"/>
    <mergeCell ref="NKO83:NKR83"/>
    <mergeCell ref="NJE83:NJH83"/>
    <mergeCell ref="NJI83:NJL83"/>
    <mergeCell ref="NJM83:NJP83"/>
    <mergeCell ref="NJQ83:NJT83"/>
    <mergeCell ref="NJU83:NJX83"/>
    <mergeCell ref="NIK83:NIN83"/>
    <mergeCell ref="NIO83:NIR83"/>
    <mergeCell ref="NIS83:NIV83"/>
    <mergeCell ref="NIW83:NIZ83"/>
    <mergeCell ref="NJA83:NJD83"/>
    <mergeCell ref="NHQ83:NHT83"/>
    <mergeCell ref="NHU83:NHX83"/>
    <mergeCell ref="NHY83:NIB83"/>
    <mergeCell ref="NIC83:NIF83"/>
    <mergeCell ref="NIG83:NIJ83"/>
    <mergeCell ref="NGW83:NGZ83"/>
    <mergeCell ref="NHA83:NHD83"/>
    <mergeCell ref="NHE83:NHH83"/>
    <mergeCell ref="NHI83:NHL83"/>
    <mergeCell ref="NHM83:NHP83"/>
    <mergeCell ref="NGC83:NGF83"/>
    <mergeCell ref="NGG83:NGJ83"/>
    <mergeCell ref="NGK83:NGN83"/>
    <mergeCell ref="NGO83:NGR83"/>
    <mergeCell ref="NGS83:NGV83"/>
    <mergeCell ref="NFI83:NFL83"/>
    <mergeCell ref="NFM83:NFP83"/>
    <mergeCell ref="NFQ83:NFT83"/>
    <mergeCell ref="NFU83:NFX83"/>
    <mergeCell ref="NFY83:NGB83"/>
    <mergeCell ref="NEO83:NER83"/>
    <mergeCell ref="NES83:NEV83"/>
    <mergeCell ref="NEW83:NEZ83"/>
    <mergeCell ref="NFA83:NFD83"/>
    <mergeCell ref="NFE83:NFH83"/>
    <mergeCell ref="NDU83:NDX83"/>
    <mergeCell ref="NDY83:NEB83"/>
    <mergeCell ref="NEC83:NEF83"/>
    <mergeCell ref="NEG83:NEJ83"/>
    <mergeCell ref="NEK83:NEN83"/>
    <mergeCell ref="NDA83:NDD83"/>
    <mergeCell ref="NDE83:NDH83"/>
    <mergeCell ref="NDI83:NDL83"/>
    <mergeCell ref="NDM83:NDP83"/>
    <mergeCell ref="NDQ83:NDT83"/>
    <mergeCell ref="NCG83:NCJ83"/>
    <mergeCell ref="NCK83:NCN83"/>
    <mergeCell ref="NCO83:NCR83"/>
    <mergeCell ref="NCS83:NCV83"/>
    <mergeCell ref="NCW83:NCZ83"/>
    <mergeCell ref="NBM83:NBP83"/>
    <mergeCell ref="NBQ83:NBT83"/>
    <mergeCell ref="NBU83:NBX83"/>
    <mergeCell ref="NBY83:NCB83"/>
    <mergeCell ref="NCC83:NCF83"/>
    <mergeCell ref="NAS83:NAV83"/>
    <mergeCell ref="NAW83:NAZ83"/>
    <mergeCell ref="NBA83:NBD83"/>
    <mergeCell ref="NBE83:NBH83"/>
    <mergeCell ref="NBI83:NBL83"/>
    <mergeCell ref="MZY83:NAB83"/>
    <mergeCell ref="NAC83:NAF83"/>
    <mergeCell ref="NAG83:NAJ83"/>
    <mergeCell ref="NAK83:NAN83"/>
    <mergeCell ref="NAO83:NAR83"/>
    <mergeCell ref="MZE83:MZH83"/>
    <mergeCell ref="MZI83:MZL83"/>
    <mergeCell ref="MZM83:MZP83"/>
    <mergeCell ref="MZQ83:MZT83"/>
    <mergeCell ref="MZU83:MZX83"/>
    <mergeCell ref="MYK83:MYN83"/>
    <mergeCell ref="MYO83:MYR83"/>
    <mergeCell ref="MYS83:MYV83"/>
    <mergeCell ref="MYW83:MYZ83"/>
    <mergeCell ref="MZA83:MZD83"/>
    <mergeCell ref="MXQ83:MXT83"/>
    <mergeCell ref="MXU83:MXX83"/>
    <mergeCell ref="MXY83:MYB83"/>
    <mergeCell ref="MYC83:MYF83"/>
    <mergeCell ref="MYG83:MYJ83"/>
    <mergeCell ref="MWW83:MWZ83"/>
    <mergeCell ref="MXA83:MXD83"/>
    <mergeCell ref="MXE83:MXH83"/>
    <mergeCell ref="MXI83:MXL83"/>
    <mergeCell ref="MXM83:MXP83"/>
    <mergeCell ref="MWC83:MWF83"/>
    <mergeCell ref="MWG83:MWJ83"/>
    <mergeCell ref="MWK83:MWN83"/>
    <mergeCell ref="MWO83:MWR83"/>
    <mergeCell ref="MWS83:MWV83"/>
    <mergeCell ref="MVI83:MVL83"/>
    <mergeCell ref="MVM83:MVP83"/>
    <mergeCell ref="MVQ83:MVT83"/>
    <mergeCell ref="MVU83:MVX83"/>
    <mergeCell ref="MVY83:MWB83"/>
    <mergeCell ref="MUO83:MUR83"/>
    <mergeCell ref="MUS83:MUV83"/>
    <mergeCell ref="MUW83:MUZ83"/>
    <mergeCell ref="MVA83:MVD83"/>
    <mergeCell ref="MVE83:MVH83"/>
    <mergeCell ref="MTU83:MTX83"/>
    <mergeCell ref="MTY83:MUB83"/>
    <mergeCell ref="MUC83:MUF83"/>
    <mergeCell ref="MUG83:MUJ83"/>
    <mergeCell ref="MUK83:MUN83"/>
    <mergeCell ref="MTA83:MTD83"/>
    <mergeCell ref="MTE83:MTH83"/>
    <mergeCell ref="MTI83:MTL83"/>
    <mergeCell ref="MTM83:MTP83"/>
    <mergeCell ref="MTQ83:MTT83"/>
    <mergeCell ref="MSG83:MSJ83"/>
    <mergeCell ref="MSK83:MSN83"/>
    <mergeCell ref="MSO83:MSR83"/>
    <mergeCell ref="MSS83:MSV83"/>
    <mergeCell ref="MSW83:MSZ83"/>
    <mergeCell ref="MRM83:MRP83"/>
    <mergeCell ref="MRQ83:MRT83"/>
    <mergeCell ref="MRU83:MRX83"/>
    <mergeCell ref="MRY83:MSB83"/>
    <mergeCell ref="MSC83:MSF83"/>
    <mergeCell ref="MQS83:MQV83"/>
    <mergeCell ref="MQW83:MQZ83"/>
    <mergeCell ref="MRA83:MRD83"/>
    <mergeCell ref="MRE83:MRH83"/>
    <mergeCell ref="MRI83:MRL83"/>
    <mergeCell ref="MPY83:MQB83"/>
    <mergeCell ref="MQC83:MQF83"/>
    <mergeCell ref="MQG83:MQJ83"/>
    <mergeCell ref="MQK83:MQN83"/>
    <mergeCell ref="MQO83:MQR83"/>
    <mergeCell ref="MPE83:MPH83"/>
    <mergeCell ref="MPI83:MPL83"/>
    <mergeCell ref="MPM83:MPP83"/>
    <mergeCell ref="MPQ83:MPT83"/>
    <mergeCell ref="MPU83:MPX83"/>
    <mergeCell ref="MOK83:MON83"/>
    <mergeCell ref="MOO83:MOR83"/>
    <mergeCell ref="MOS83:MOV83"/>
    <mergeCell ref="MOW83:MOZ83"/>
    <mergeCell ref="MPA83:MPD83"/>
    <mergeCell ref="MNQ83:MNT83"/>
    <mergeCell ref="MNU83:MNX83"/>
    <mergeCell ref="MNY83:MOB83"/>
    <mergeCell ref="MOC83:MOF83"/>
    <mergeCell ref="MOG83:MOJ83"/>
    <mergeCell ref="MMW83:MMZ83"/>
    <mergeCell ref="MNA83:MND83"/>
    <mergeCell ref="MNE83:MNH83"/>
    <mergeCell ref="MNI83:MNL83"/>
    <mergeCell ref="MNM83:MNP83"/>
    <mergeCell ref="MMC83:MMF83"/>
    <mergeCell ref="MMG83:MMJ83"/>
    <mergeCell ref="MMK83:MMN83"/>
    <mergeCell ref="MMO83:MMR83"/>
    <mergeCell ref="MMS83:MMV83"/>
    <mergeCell ref="MLI83:MLL83"/>
    <mergeCell ref="MLM83:MLP83"/>
    <mergeCell ref="MLQ83:MLT83"/>
    <mergeCell ref="MLU83:MLX83"/>
    <mergeCell ref="MLY83:MMB83"/>
    <mergeCell ref="MKO83:MKR83"/>
    <mergeCell ref="MKS83:MKV83"/>
    <mergeCell ref="MKW83:MKZ83"/>
    <mergeCell ref="MLA83:MLD83"/>
    <mergeCell ref="MLE83:MLH83"/>
    <mergeCell ref="MJU83:MJX83"/>
    <mergeCell ref="MJY83:MKB83"/>
    <mergeCell ref="MKC83:MKF83"/>
    <mergeCell ref="MKG83:MKJ83"/>
    <mergeCell ref="MKK83:MKN83"/>
    <mergeCell ref="MJA83:MJD83"/>
    <mergeCell ref="MJE83:MJH83"/>
    <mergeCell ref="MJI83:MJL83"/>
    <mergeCell ref="MJM83:MJP83"/>
    <mergeCell ref="MJQ83:MJT83"/>
    <mergeCell ref="MIG83:MIJ83"/>
    <mergeCell ref="MIK83:MIN83"/>
    <mergeCell ref="MIO83:MIR83"/>
    <mergeCell ref="MIS83:MIV83"/>
    <mergeCell ref="MIW83:MIZ83"/>
    <mergeCell ref="MHM83:MHP83"/>
    <mergeCell ref="MHQ83:MHT83"/>
    <mergeCell ref="MHU83:MHX83"/>
    <mergeCell ref="MHY83:MIB83"/>
    <mergeCell ref="MIC83:MIF83"/>
    <mergeCell ref="MGS83:MGV83"/>
    <mergeCell ref="MGW83:MGZ83"/>
    <mergeCell ref="MHA83:MHD83"/>
    <mergeCell ref="MHE83:MHH83"/>
    <mergeCell ref="MHI83:MHL83"/>
    <mergeCell ref="MFY83:MGB83"/>
    <mergeCell ref="MGC83:MGF83"/>
    <mergeCell ref="MGG83:MGJ83"/>
    <mergeCell ref="MGK83:MGN83"/>
    <mergeCell ref="MGO83:MGR83"/>
    <mergeCell ref="MFE83:MFH83"/>
    <mergeCell ref="MFI83:MFL83"/>
    <mergeCell ref="MFM83:MFP83"/>
    <mergeCell ref="MFQ83:MFT83"/>
    <mergeCell ref="MFU83:MFX83"/>
    <mergeCell ref="MEK83:MEN83"/>
    <mergeCell ref="MEO83:MER83"/>
    <mergeCell ref="MES83:MEV83"/>
    <mergeCell ref="MEW83:MEZ83"/>
    <mergeCell ref="MFA83:MFD83"/>
    <mergeCell ref="MDQ83:MDT83"/>
    <mergeCell ref="MDU83:MDX83"/>
    <mergeCell ref="MDY83:MEB83"/>
    <mergeCell ref="MEC83:MEF83"/>
    <mergeCell ref="MEG83:MEJ83"/>
    <mergeCell ref="MCW83:MCZ83"/>
    <mergeCell ref="MDA83:MDD83"/>
    <mergeCell ref="MDE83:MDH83"/>
    <mergeCell ref="MDI83:MDL83"/>
    <mergeCell ref="MDM83:MDP83"/>
    <mergeCell ref="MCC83:MCF83"/>
    <mergeCell ref="MCG83:MCJ83"/>
    <mergeCell ref="MCK83:MCN83"/>
    <mergeCell ref="MCO83:MCR83"/>
    <mergeCell ref="MCS83:MCV83"/>
    <mergeCell ref="MBI83:MBL83"/>
    <mergeCell ref="MBM83:MBP83"/>
    <mergeCell ref="MBQ83:MBT83"/>
    <mergeCell ref="MBU83:MBX83"/>
    <mergeCell ref="MBY83:MCB83"/>
    <mergeCell ref="MAO83:MAR83"/>
    <mergeCell ref="MAS83:MAV83"/>
    <mergeCell ref="MAW83:MAZ83"/>
    <mergeCell ref="MBA83:MBD83"/>
    <mergeCell ref="MBE83:MBH83"/>
    <mergeCell ref="LZU83:LZX83"/>
    <mergeCell ref="LZY83:MAB83"/>
    <mergeCell ref="MAC83:MAF83"/>
    <mergeCell ref="MAG83:MAJ83"/>
    <mergeCell ref="MAK83:MAN83"/>
    <mergeCell ref="LZA83:LZD83"/>
    <mergeCell ref="LZE83:LZH83"/>
    <mergeCell ref="LZI83:LZL83"/>
    <mergeCell ref="LZM83:LZP83"/>
    <mergeCell ref="LZQ83:LZT83"/>
    <mergeCell ref="LYG83:LYJ83"/>
    <mergeCell ref="LYK83:LYN83"/>
    <mergeCell ref="LYO83:LYR83"/>
    <mergeCell ref="LYS83:LYV83"/>
    <mergeCell ref="LYW83:LYZ83"/>
    <mergeCell ref="LXM83:LXP83"/>
    <mergeCell ref="LXQ83:LXT83"/>
    <mergeCell ref="LXU83:LXX83"/>
    <mergeCell ref="LXY83:LYB83"/>
    <mergeCell ref="LYC83:LYF83"/>
    <mergeCell ref="LWS83:LWV83"/>
    <mergeCell ref="LWW83:LWZ83"/>
    <mergeCell ref="LXA83:LXD83"/>
    <mergeCell ref="LXE83:LXH83"/>
    <mergeCell ref="LXI83:LXL83"/>
    <mergeCell ref="LVY83:LWB83"/>
    <mergeCell ref="LWC83:LWF83"/>
    <mergeCell ref="LWG83:LWJ83"/>
    <mergeCell ref="LWK83:LWN83"/>
    <mergeCell ref="LWO83:LWR83"/>
    <mergeCell ref="LVE83:LVH83"/>
    <mergeCell ref="LVI83:LVL83"/>
    <mergeCell ref="LVM83:LVP83"/>
    <mergeCell ref="LVQ83:LVT83"/>
    <mergeCell ref="LVU83:LVX83"/>
    <mergeCell ref="LUK83:LUN83"/>
    <mergeCell ref="LUO83:LUR83"/>
    <mergeCell ref="LUS83:LUV83"/>
    <mergeCell ref="LUW83:LUZ83"/>
    <mergeCell ref="LVA83:LVD83"/>
    <mergeCell ref="LTQ83:LTT83"/>
    <mergeCell ref="LTU83:LTX83"/>
    <mergeCell ref="LTY83:LUB83"/>
    <mergeCell ref="LUC83:LUF83"/>
    <mergeCell ref="LUG83:LUJ83"/>
    <mergeCell ref="LSW83:LSZ83"/>
    <mergeCell ref="LTA83:LTD83"/>
    <mergeCell ref="LTE83:LTH83"/>
    <mergeCell ref="LTI83:LTL83"/>
    <mergeCell ref="LTM83:LTP83"/>
    <mergeCell ref="LSC83:LSF83"/>
    <mergeCell ref="LSG83:LSJ83"/>
    <mergeCell ref="LSK83:LSN83"/>
    <mergeCell ref="LSO83:LSR83"/>
    <mergeCell ref="LSS83:LSV83"/>
    <mergeCell ref="LRI83:LRL83"/>
    <mergeCell ref="LRM83:LRP83"/>
    <mergeCell ref="LRQ83:LRT83"/>
    <mergeCell ref="LRU83:LRX83"/>
    <mergeCell ref="LRY83:LSB83"/>
    <mergeCell ref="LQO83:LQR83"/>
    <mergeCell ref="LQS83:LQV83"/>
    <mergeCell ref="LQW83:LQZ83"/>
    <mergeCell ref="LRA83:LRD83"/>
    <mergeCell ref="LRE83:LRH83"/>
    <mergeCell ref="LPU83:LPX83"/>
    <mergeCell ref="LPY83:LQB83"/>
    <mergeCell ref="LQC83:LQF83"/>
    <mergeCell ref="LQG83:LQJ83"/>
    <mergeCell ref="LQK83:LQN83"/>
    <mergeCell ref="LPA83:LPD83"/>
    <mergeCell ref="LPE83:LPH83"/>
    <mergeCell ref="LPI83:LPL83"/>
    <mergeCell ref="LPM83:LPP83"/>
    <mergeCell ref="LPQ83:LPT83"/>
    <mergeCell ref="LOG83:LOJ83"/>
    <mergeCell ref="LOK83:LON83"/>
    <mergeCell ref="LOO83:LOR83"/>
    <mergeCell ref="LOS83:LOV83"/>
    <mergeCell ref="LOW83:LOZ83"/>
    <mergeCell ref="LNM83:LNP83"/>
    <mergeCell ref="LNQ83:LNT83"/>
    <mergeCell ref="LNU83:LNX83"/>
    <mergeCell ref="LNY83:LOB83"/>
    <mergeCell ref="LOC83:LOF83"/>
    <mergeCell ref="LMS83:LMV83"/>
    <mergeCell ref="LMW83:LMZ83"/>
    <mergeCell ref="LNA83:LND83"/>
    <mergeCell ref="LNE83:LNH83"/>
    <mergeCell ref="LNI83:LNL83"/>
    <mergeCell ref="LLY83:LMB83"/>
    <mergeCell ref="LMC83:LMF83"/>
    <mergeCell ref="LMG83:LMJ83"/>
    <mergeCell ref="LMK83:LMN83"/>
    <mergeCell ref="LMO83:LMR83"/>
    <mergeCell ref="LLE83:LLH83"/>
    <mergeCell ref="LLI83:LLL83"/>
    <mergeCell ref="LLM83:LLP83"/>
    <mergeCell ref="LLQ83:LLT83"/>
    <mergeCell ref="LLU83:LLX83"/>
    <mergeCell ref="LKK83:LKN83"/>
    <mergeCell ref="LKO83:LKR83"/>
    <mergeCell ref="LKS83:LKV83"/>
    <mergeCell ref="LKW83:LKZ83"/>
    <mergeCell ref="LLA83:LLD83"/>
    <mergeCell ref="LJQ83:LJT83"/>
    <mergeCell ref="LJU83:LJX83"/>
    <mergeCell ref="LJY83:LKB83"/>
    <mergeCell ref="LKC83:LKF83"/>
    <mergeCell ref="LKG83:LKJ83"/>
    <mergeCell ref="LIW83:LIZ83"/>
    <mergeCell ref="LJA83:LJD83"/>
    <mergeCell ref="LJE83:LJH83"/>
    <mergeCell ref="LJI83:LJL83"/>
    <mergeCell ref="LJM83:LJP83"/>
    <mergeCell ref="LIC83:LIF83"/>
    <mergeCell ref="LIG83:LIJ83"/>
    <mergeCell ref="LIK83:LIN83"/>
    <mergeCell ref="LIO83:LIR83"/>
    <mergeCell ref="LIS83:LIV83"/>
    <mergeCell ref="LHI83:LHL83"/>
    <mergeCell ref="LHM83:LHP83"/>
    <mergeCell ref="LHQ83:LHT83"/>
    <mergeCell ref="LHU83:LHX83"/>
    <mergeCell ref="LHY83:LIB83"/>
    <mergeCell ref="LGO83:LGR83"/>
    <mergeCell ref="LGS83:LGV83"/>
    <mergeCell ref="LGW83:LGZ83"/>
    <mergeCell ref="LHA83:LHD83"/>
    <mergeCell ref="LHE83:LHH83"/>
    <mergeCell ref="LFU83:LFX83"/>
    <mergeCell ref="LFY83:LGB83"/>
    <mergeCell ref="LGC83:LGF83"/>
    <mergeCell ref="LGG83:LGJ83"/>
    <mergeCell ref="LGK83:LGN83"/>
    <mergeCell ref="LFA83:LFD83"/>
    <mergeCell ref="LFE83:LFH83"/>
    <mergeCell ref="LFI83:LFL83"/>
    <mergeCell ref="LFM83:LFP83"/>
    <mergeCell ref="LFQ83:LFT83"/>
    <mergeCell ref="LEG83:LEJ83"/>
    <mergeCell ref="LEK83:LEN83"/>
    <mergeCell ref="LEO83:LER83"/>
    <mergeCell ref="LES83:LEV83"/>
    <mergeCell ref="LEW83:LEZ83"/>
    <mergeCell ref="LDM83:LDP83"/>
    <mergeCell ref="LDQ83:LDT83"/>
    <mergeCell ref="LDU83:LDX83"/>
    <mergeCell ref="LDY83:LEB83"/>
    <mergeCell ref="LEC83:LEF83"/>
    <mergeCell ref="LCS83:LCV83"/>
    <mergeCell ref="LCW83:LCZ83"/>
    <mergeCell ref="LDA83:LDD83"/>
    <mergeCell ref="LDE83:LDH83"/>
    <mergeCell ref="LDI83:LDL83"/>
    <mergeCell ref="LBY83:LCB83"/>
    <mergeCell ref="LCC83:LCF83"/>
    <mergeCell ref="LCG83:LCJ83"/>
    <mergeCell ref="LCK83:LCN83"/>
    <mergeCell ref="LCO83:LCR83"/>
    <mergeCell ref="LBE83:LBH83"/>
    <mergeCell ref="LBI83:LBL83"/>
    <mergeCell ref="LBM83:LBP83"/>
    <mergeCell ref="LBQ83:LBT83"/>
    <mergeCell ref="LBU83:LBX83"/>
    <mergeCell ref="LAK83:LAN83"/>
    <mergeCell ref="LAO83:LAR83"/>
    <mergeCell ref="LAS83:LAV83"/>
    <mergeCell ref="LAW83:LAZ83"/>
    <mergeCell ref="LBA83:LBD83"/>
    <mergeCell ref="KZQ83:KZT83"/>
    <mergeCell ref="KZU83:KZX83"/>
    <mergeCell ref="KZY83:LAB83"/>
    <mergeCell ref="LAC83:LAF83"/>
    <mergeCell ref="LAG83:LAJ83"/>
    <mergeCell ref="KYW83:KYZ83"/>
    <mergeCell ref="KZA83:KZD83"/>
    <mergeCell ref="KZE83:KZH83"/>
    <mergeCell ref="KZI83:KZL83"/>
    <mergeCell ref="KZM83:KZP83"/>
    <mergeCell ref="KYC83:KYF83"/>
    <mergeCell ref="KYG83:KYJ83"/>
    <mergeCell ref="KYK83:KYN83"/>
    <mergeCell ref="KYO83:KYR83"/>
    <mergeCell ref="KYS83:KYV83"/>
    <mergeCell ref="KXI83:KXL83"/>
    <mergeCell ref="KXM83:KXP83"/>
    <mergeCell ref="KXQ83:KXT83"/>
    <mergeCell ref="KXU83:KXX83"/>
    <mergeCell ref="KXY83:KYB83"/>
    <mergeCell ref="KWO83:KWR83"/>
    <mergeCell ref="KWS83:KWV83"/>
    <mergeCell ref="KWW83:KWZ83"/>
    <mergeCell ref="KXA83:KXD83"/>
    <mergeCell ref="KXE83:KXH83"/>
    <mergeCell ref="KVU83:KVX83"/>
    <mergeCell ref="KVY83:KWB83"/>
    <mergeCell ref="KWC83:KWF83"/>
    <mergeCell ref="KWG83:KWJ83"/>
    <mergeCell ref="KWK83:KWN83"/>
    <mergeCell ref="KVA83:KVD83"/>
    <mergeCell ref="KVE83:KVH83"/>
    <mergeCell ref="KVI83:KVL83"/>
    <mergeCell ref="KVM83:KVP83"/>
    <mergeCell ref="KVQ83:KVT83"/>
    <mergeCell ref="KUG83:KUJ83"/>
    <mergeCell ref="KUK83:KUN83"/>
    <mergeCell ref="KUO83:KUR83"/>
    <mergeCell ref="KUS83:KUV83"/>
    <mergeCell ref="KUW83:KUZ83"/>
    <mergeCell ref="KTM83:KTP83"/>
    <mergeCell ref="KTQ83:KTT83"/>
    <mergeCell ref="KTU83:KTX83"/>
    <mergeCell ref="KTY83:KUB83"/>
    <mergeCell ref="KUC83:KUF83"/>
    <mergeCell ref="KSS83:KSV83"/>
    <mergeCell ref="KSW83:KSZ83"/>
    <mergeCell ref="KTA83:KTD83"/>
    <mergeCell ref="KTE83:KTH83"/>
    <mergeCell ref="KTI83:KTL83"/>
    <mergeCell ref="KRY83:KSB83"/>
    <mergeCell ref="KSC83:KSF83"/>
    <mergeCell ref="KSG83:KSJ83"/>
    <mergeCell ref="KSK83:KSN83"/>
    <mergeCell ref="KSO83:KSR83"/>
    <mergeCell ref="KRE83:KRH83"/>
    <mergeCell ref="KRI83:KRL83"/>
    <mergeCell ref="KRM83:KRP83"/>
    <mergeCell ref="KRQ83:KRT83"/>
    <mergeCell ref="KRU83:KRX83"/>
    <mergeCell ref="KQK83:KQN83"/>
    <mergeCell ref="KQO83:KQR83"/>
    <mergeCell ref="KQS83:KQV83"/>
    <mergeCell ref="KQW83:KQZ83"/>
    <mergeCell ref="KRA83:KRD83"/>
    <mergeCell ref="KPQ83:KPT83"/>
    <mergeCell ref="KPU83:KPX83"/>
    <mergeCell ref="KPY83:KQB83"/>
    <mergeCell ref="KQC83:KQF83"/>
    <mergeCell ref="KQG83:KQJ83"/>
    <mergeCell ref="KOW83:KOZ83"/>
    <mergeCell ref="KPA83:KPD83"/>
    <mergeCell ref="KPE83:KPH83"/>
    <mergeCell ref="KPI83:KPL83"/>
    <mergeCell ref="KPM83:KPP83"/>
    <mergeCell ref="KOC83:KOF83"/>
    <mergeCell ref="KOG83:KOJ83"/>
    <mergeCell ref="KOK83:KON83"/>
    <mergeCell ref="KOO83:KOR83"/>
    <mergeCell ref="KOS83:KOV83"/>
    <mergeCell ref="KNI83:KNL83"/>
    <mergeCell ref="KNM83:KNP83"/>
    <mergeCell ref="KNQ83:KNT83"/>
    <mergeCell ref="KNU83:KNX83"/>
    <mergeCell ref="KNY83:KOB83"/>
    <mergeCell ref="KMO83:KMR83"/>
    <mergeCell ref="KMS83:KMV83"/>
    <mergeCell ref="KMW83:KMZ83"/>
    <mergeCell ref="KNA83:KND83"/>
    <mergeCell ref="KNE83:KNH83"/>
    <mergeCell ref="KLU83:KLX83"/>
    <mergeCell ref="KLY83:KMB83"/>
    <mergeCell ref="KMC83:KMF83"/>
    <mergeCell ref="KMG83:KMJ83"/>
    <mergeCell ref="KMK83:KMN83"/>
    <mergeCell ref="KLA83:KLD83"/>
    <mergeCell ref="KLE83:KLH83"/>
    <mergeCell ref="KLI83:KLL83"/>
    <mergeCell ref="KLM83:KLP83"/>
    <mergeCell ref="KLQ83:KLT83"/>
    <mergeCell ref="KKG83:KKJ83"/>
    <mergeCell ref="KKK83:KKN83"/>
    <mergeCell ref="KKO83:KKR83"/>
    <mergeCell ref="KKS83:KKV83"/>
    <mergeCell ref="KKW83:KKZ83"/>
    <mergeCell ref="KJM83:KJP83"/>
    <mergeCell ref="KJQ83:KJT83"/>
    <mergeCell ref="KJU83:KJX83"/>
    <mergeCell ref="KJY83:KKB83"/>
    <mergeCell ref="KKC83:KKF83"/>
    <mergeCell ref="KIS83:KIV83"/>
    <mergeCell ref="KIW83:KIZ83"/>
    <mergeCell ref="KJA83:KJD83"/>
    <mergeCell ref="KJE83:KJH83"/>
    <mergeCell ref="KJI83:KJL83"/>
    <mergeCell ref="KHY83:KIB83"/>
    <mergeCell ref="KIC83:KIF83"/>
    <mergeCell ref="KIG83:KIJ83"/>
    <mergeCell ref="KIK83:KIN83"/>
    <mergeCell ref="KIO83:KIR83"/>
    <mergeCell ref="KHE83:KHH83"/>
    <mergeCell ref="KHI83:KHL83"/>
    <mergeCell ref="KHM83:KHP83"/>
    <mergeCell ref="KHQ83:KHT83"/>
    <mergeCell ref="KHU83:KHX83"/>
    <mergeCell ref="KGK83:KGN83"/>
    <mergeCell ref="KGO83:KGR83"/>
    <mergeCell ref="KGS83:KGV83"/>
    <mergeCell ref="KGW83:KGZ83"/>
    <mergeCell ref="KHA83:KHD83"/>
    <mergeCell ref="KFQ83:KFT83"/>
    <mergeCell ref="KFU83:KFX83"/>
    <mergeCell ref="KFY83:KGB83"/>
    <mergeCell ref="KGC83:KGF83"/>
    <mergeCell ref="KGG83:KGJ83"/>
    <mergeCell ref="KEW83:KEZ83"/>
    <mergeCell ref="KFA83:KFD83"/>
    <mergeCell ref="KFE83:KFH83"/>
    <mergeCell ref="KFI83:KFL83"/>
    <mergeCell ref="KFM83:KFP83"/>
    <mergeCell ref="KEC83:KEF83"/>
    <mergeCell ref="KEG83:KEJ83"/>
    <mergeCell ref="KEK83:KEN83"/>
    <mergeCell ref="KEO83:KER83"/>
    <mergeCell ref="KES83:KEV83"/>
    <mergeCell ref="KDI83:KDL83"/>
    <mergeCell ref="KDM83:KDP83"/>
    <mergeCell ref="KDQ83:KDT83"/>
    <mergeCell ref="KDU83:KDX83"/>
    <mergeCell ref="KDY83:KEB83"/>
    <mergeCell ref="KCO83:KCR83"/>
    <mergeCell ref="KCS83:KCV83"/>
    <mergeCell ref="KCW83:KCZ83"/>
    <mergeCell ref="KDA83:KDD83"/>
    <mergeCell ref="KDE83:KDH83"/>
    <mergeCell ref="KBU83:KBX83"/>
    <mergeCell ref="KBY83:KCB83"/>
    <mergeCell ref="KCC83:KCF83"/>
    <mergeCell ref="KCG83:KCJ83"/>
    <mergeCell ref="KCK83:KCN83"/>
    <mergeCell ref="KBA83:KBD83"/>
    <mergeCell ref="KBE83:KBH83"/>
    <mergeCell ref="KBI83:KBL83"/>
    <mergeCell ref="KBM83:KBP83"/>
    <mergeCell ref="KBQ83:KBT83"/>
    <mergeCell ref="KAG83:KAJ83"/>
    <mergeCell ref="KAK83:KAN83"/>
    <mergeCell ref="KAO83:KAR83"/>
    <mergeCell ref="KAS83:KAV83"/>
    <mergeCell ref="KAW83:KAZ83"/>
    <mergeCell ref="JZM83:JZP83"/>
    <mergeCell ref="JZQ83:JZT83"/>
    <mergeCell ref="JZU83:JZX83"/>
    <mergeCell ref="JZY83:KAB83"/>
    <mergeCell ref="KAC83:KAF83"/>
    <mergeCell ref="JYS83:JYV83"/>
    <mergeCell ref="JYW83:JYZ83"/>
    <mergeCell ref="JZA83:JZD83"/>
    <mergeCell ref="JZE83:JZH83"/>
    <mergeCell ref="JZI83:JZL83"/>
    <mergeCell ref="JXY83:JYB83"/>
    <mergeCell ref="JYC83:JYF83"/>
    <mergeCell ref="JYG83:JYJ83"/>
    <mergeCell ref="JYK83:JYN83"/>
    <mergeCell ref="JYO83:JYR83"/>
    <mergeCell ref="JXE83:JXH83"/>
    <mergeCell ref="JXI83:JXL83"/>
    <mergeCell ref="JXM83:JXP83"/>
    <mergeCell ref="JXQ83:JXT83"/>
    <mergeCell ref="JXU83:JXX83"/>
    <mergeCell ref="JWK83:JWN83"/>
    <mergeCell ref="JWO83:JWR83"/>
    <mergeCell ref="JWS83:JWV83"/>
    <mergeCell ref="JWW83:JWZ83"/>
    <mergeCell ref="JXA83:JXD83"/>
    <mergeCell ref="JVQ83:JVT83"/>
    <mergeCell ref="JVU83:JVX83"/>
    <mergeCell ref="JVY83:JWB83"/>
    <mergeCell ref="JWC83:JWF83"/>
    <mergeCell ref="JWG83:JWJ83"/>
    <mergeCell ref="JUW83:JUZ83"/>
    <mergeCell ref="JVA83:JVD83"/>
    <mergeCell ref="JVE83:JVH83"/>
    <mergeCell ref="JVI83:JVL83"/>
    <mergeCell ref="JVM83:JVP83"/>
    <mergeCell ref="JUC83:JUF83"/>
    <mergeCell ref="JUG83:JUJ83"/>
    <mergeCell ref="JUK83:JUN83"/>
    <mergeCell ref="JUO83:JUR83"/>
    <mergeCell ref="JUS83:JUV83"/>
    <mergeCell ref="JTI83:JTL83"/>
    <mergeCell ref="JTM83:JTP83"/>
    <mergeCell ref="JTQ83:JTT83"/>
    <mergeCell ref="JTU83:JTX83"/>
    <mergeCell ref="JTY83:JUB83"/>
    <mergeCell ref="JSO83:JSR83"/>
    <mergeCell ref="JSS83:JSV83"/>
    <mergeCell ref="JSW83:JSZ83"/>
    <mergeCell ref="JTA83:JTD83"/>
    <mergeCell ref="JTE83:JTH83"/>
    <mergeCell ref="JRU83:JRX83"/>
    <mergeCell ref="JRY83:JSB83"/>
    <mergeCell ref="JSC83:JSF83"/>
    <mergeCell ref="JSG83:JSJ83"/>
    <mergeCell ref="JSK83:JSN83"/>
    <mergeCell ref="JRA83:JRD83"/>
    <mergeCell ref="JRE83:JRH83"/>
    <mergeCell ref="JRI83:JRL83"/>
    <mergeCell ref="JRM83:JRP83"/>
    <mergeCell ref="JRQ83:JRT83"/>
    <mergeCell ref="JQG83:JQJ83"/>
    <mergeCell ref="JQK83:JQN83"/>
    <mergeCell ref="JQO83:JQR83"/>
    <mergeCell ref="JQS83:JQV83"/>
    <mergeCell ref="JQW83:JQZ83"/>
    <mergeCell ref="JPM83:JPP83"/>
    <mergeCell ref="JPQ83:JPT83"/>
    <mergeCell ref="JPU83:JPX83"/>
    <mergeCell ref="JPY83:JQB83"/>
    <mergeCell ref="JQC83:JQF83"/>
    <mergeCell ref="JOS83:JOV83"/>
    <mergeCell ref="JOW83:JOZ83"/>
    <mergeCell ref="JPA83:JPD83"/>
    <mergeCell ref="JPE83:JPH83"/>
    <mergeCell ref="JPI83:JPL83"/>
    <mergeCell ref="JNY83:JOB83"/>
    <mergeCell ref="JOC83:JOF83"/>
    <mergeCell ref="JOG83:JOJ83"/>
    <mergeCell ref="JOK83:JON83"/>
    <mergeCell ref="JOO83:JOR83"/>
    <mergeCell ref="JNE83:JNH83"/>
    <mergeCell ref="JNI83:JNL83"/>
    <mergeCell ref="JNM83:JNP83"/>
    <mergeCell ref="JNQ83:JNT83"/>
    <mergeCell ref="JNU83:JNX83"/>
    <mergeCell ref="JMK83:JMN83"/>
    <mergeCell ref="JMO83:JMR83"/>
    <mergeCell ref="JMS83:JMV83"/>
    <mergeCell ref="JMW83:JMZ83"/>
    <mergeCell ref="JNA83:JND83"/>
    <mergeCell ref="JLQ83:JLT83"/>
    <mergeCell ref="JLU83:JLX83"/>
    <mergeCell ref="JLY83:JMB83"/>
    <mergeCell ref="JMC83:JMF83"/>
    <mergeCell ref="JMG83:JMJ83"/>
    <mergeCell ref="JKW83:JKZ83"/>
    <mergeCell ref="JLA83:JLD83"/>
    <mergeCell ref="JLE83:JLH83"/>
    <mergeCell ref="JLI83:JLL83"/>
    <mergeCell ref="JLM83:JLP83"/>
    <mergeCell ref="JKC83:JKF83"/>
    <mergeCell ref="JKG83:JKJ83"/>
    <mergeCell ref="JKK83:JKN83"/>
    <mergeCell ref="JKO83:JKR83"/>
    <mergeCell ref="JKS83:JKV83"/>
    <mergeCell ref="JJI83:JJL83"/>
    <mergeCell ref="JJM83:JJP83"/>
    <mergeCell ref="JJQ83:JJT83"/>
    <mergeCell ref="JJU83:JJX83"/>
    <mergeCell ref="JJY83:JKB83"/>
    <mergeCell ref="JIO83:JIR83"/>
    <mergeCell ref="JIS83:JIV83"/>
    <mergeCell ref="JIW83:JIZ83"/>
    <mergeCell ref="JJA83:JJD83"/>
    <mergeCell ref="JJE83:JJH83"/>
    <mergeCell ref="JHU83:JHX83"/>
    <mergeCell ref="JHY83:JIB83"/>
    <mergeCell ref="JIC83:JIF83"/>
    <mergeCell ref="JIG83:JIJ83"/>
    <mergeCell ref="JIK83:JIN83"/>
    <mergeCell ref="JHA83:JHD83"/>
    <mergeCell ref="JHE83:JHH83"/>
    <mergeCell ref="JHI83:JHL83"/>
    <mergeCell ref="JHM83:JHP83"/>
    <mergeCell ref="JHQ83:JHT83"/>
    <mergeCell ref="JGG83:JGJ83"/>
    <mergeCell ref="JGK83:JGN83"/>
    <mergeCell ref="JGO83:JGR83"/>
    <mergeCell ref="JGS83:JGV83"/>
    <mergeCell ref="JGW83:JGZ83"/>
    <mergeCell ref="JFM83:JFP83"/>
    <mergeCell ref="JFQ83:JFT83"/>
    <mergeCell ref="JFU83:JFX83"/>
    <mergeCell ref="JFY83:JGB83"/>
    <mergeCell ref="JGC83:JGF83"/>
    <mergeCell ref="JES83:JEV83"/>
    <mergeCell ref="JEW83:JEZ83"/>
    <mergeCell ref="JFA83:JFD83"/>
    <mergeCell ref="JFE83:JFH83"/>
    <mergeCell ref="JFI83:JFL83"/>
    <mergeCell ref="JDY83:JEB83"/>
    <mergeCell ref="JEC83:JEF83"/>
    <mergeCell ref="JEG83:JEJ83"/>
    <mergeCell ref="JEK83:JEN83"/>
    <mergeCell ref="JEO83:JER83"/>
    <mergeCell ref="JDE83:JDH83"/>
    <mergeCell ref="JDI83:JDL83"/>
    <mergeCell ref="JDM83:JDP83"/>
    <mergeCell ref="JDQ83:JDT83"/>
    <mergeCell ref="JDU83:JDX83"/>
    <mergeCell ref="JCK83:JCN83"/>
    <mergeCell ref="JCO83:JCR83"/>
    <mergeCell ref="JCS83:JCV83"/>
    <mergeCell ref="JCW83:JCZ83"/>
    <mergeCell ref="JDA83:JDD83"/>
    <mergeCell ref="JBQ83:JBT83"/>
    <mergeCell ref="JBU83:JBX83"/>
    <mergeCell ref="JBY83:JCB83"/>
    <mergeCell ref="JCC83:JCF83"/>
    <mergeCell ref="JCG83:JCJ83"/>
    <mergeCell ref="JAW83:JAZ83"/>
    <mergeCell ref="JBA83:JBD83"/>
    <mergeCell ref="JBE83:JBH83"/>
    <mergeCell ref="JBI83:JBL83"/>
    <mergeCell ref="JBM83:JBP83"/>
    <mergeCell ref="JAC83:JAF83"/>
    <mergeCell ref="JAG83:JAJ83"/>
    <mergeCell ref="JAK83:JAN83"/>
    <mergeCell ref="JAO83:JAR83"/>
    <mergeCell ref="JAS83:JAV83"/>
    <mergeCell ref="IZI83:IZL83"/>
    <mergeCell ref="IZM83:IZP83"/>
    <mergeCell ref="IZQ83:IZT83"/>
    <mergeCell ref="IZU83:IZX83"/>
    <mergeCell ref="IZY83:JAB83"/>
    <mergeCell ref="IYO83:IYR83"/>
    <mergeCell ref="IYS83:IYV83"/>
    <mergeCell ref="IYW83:IYZ83"/>
    <mergeCell ref="IZA83:IZD83"/>
    <mergeCell ref="IZE83:IZH83"/>
    <mergeCell ref="IXU83:IXX83"/>
    <mergeCell ref="IXY83:IYB83"/>
    <mergeCell ref="IYC83:IYF83"/>
    <mergeCell ref="IYG83:IYJ83"/>
    <mergeCell ref="IYK83:IYN83"/>
    <mergeCell ref="IXA83:IXD83"/>
    <mergeCell ref="IXE83:IXH83"/>
    <mergeCell ref="IXI83:IXL83"/>
    <mergeCell ref="IXM83:IXP83"/>
    <mergeCell ref="IXQ83:IXT83"/>
    <mergeCell ref="IWG83:IWJ83"/>
    <mergeCell ref="IWK83:IWN83"/>
    <mergeCell ref="IWO83:IWR83"/>
    <mergeCell ref="IWS83:IWV83"/>
    <mergeCell ref="IWW83:IWZ83"/>
    <mergeCell ref="IVM83:IVP83"/>
    <mergeCell ref="IVQ83:IVT83"/>
    <mergeCell ref="IVU83:IVX83"/>
    <mergeCell ref="IVY83:IWB83"/>
    <mergeCell ref="IWC83:IWF83"/>
    <mergeCell ref="IUS83:IUV83"/>
    <mergeCell ref="IUW83:IUZ83"/>
    <mergeCell ref="IVA83:IVD83"/>
    <mergeCell ref="IVE83:IVH83"/>
    <mergeCell ref="IVI83:IVL83"/>
    <mergeCell ref="ITY83:IUB83"/>
    <mergeCell ref="IUC83:IUF83"/>
    <mergeCell ref="IUG83:IUJ83"/>
    <mergeCell ref="IUK83:IUN83"/>
    <mergeCell ref="IUO83:IUR83"/>
    <mergeCell ref="ITE83:ITH83"/>
    <mergeCell ref="ITI83:ITL83"/>
    <mergeCell ref="ITM83:ITP83"/>
    <mergeCell ref="ITQ83:ITT83"/>
    <mergeCell ref="ITU83:ITX83"/>
    <mergeCell ref="ISK83:ISN83"/>
    <mergeCell ref="ISO83:ISR83"/>
    <mergeCell ref="ISS83:ISV83"/>
    <mergeCell ref="ISW83:ISZ83"/>
    <mergeCell ref="ITA83:ITD83"/>
    <mergeCell ref="IRQ83:IRT83"/>
    <mergeCell ref="IRU83:IRX83"/>
    <mergeCell ref="IRY83:ISB83"/>
    <mergeCell ref="ISC83:ISF83"/>
    <mergeCell ref="ISG83:ISJ83"/>
    <mergeCell ref="IQW83:IQZ83"/>
    <mergeCell ref="IRA83:IRD83"/>
    <mergeCell ref="IRE83:IRH83"/>
    <mergeCell ref="IRI83:IRL83"/>
    <mergeCell ref="IRM83:IRP83"/>
    <mergeCell ref="IQC83:IQF83"/>
    <mergeCell ref="IQG83:IQJ83"/>
    <mergeCell ref="IQK83:IQN83"/>
    <mergeCell ref="IQO83:IQR83"/>
    <mergeCell ref="IQS83:IQV83"/>
    <mergeCell ref="IPI83:IPL83"/>
    <mergeCell ref="IPM83:IPP83"/>
    <mergeCell ref="IPQ83:IPT83"/>
    <mergeCell ref="IPU83:IPX83"/>
    <mergeCell ref="IPY83:IQB83"/>
    <mergeCell ref="IOO83:IOR83"/>
    <mergeCell ref="IOS83:IOV83"/>
    <mergeCell ref="IOW83:IOZ83"/>
    <mergeCell ref="IPA83:IPD83"/>
    <mergeCell ref="IPE83:IPH83"/>
    <mergeCell ref="INU83:INX83"/>
    <mergeCell ref="INY83:IOB83"/>
    <mergeCell ref="IOC83:IOF83"/>
    <mergeCell ref="IOG83:IOJ83"/>
    <mergeCell ref="IOK83:ION83"/>
    <mergeCell ref="INA83:IND83"/>
    <mergeCell ref="INE83:INH83"/>
    <mergeCell ref="INI83:INL83"/>
    <mergeCell ref="INM83:INP83"/>
    <mergeCell ref="INQ83:INT83"/>
    <mergeCell ref="IMG83:IMJ83"/>
    <mergeCell ref="IMK83:IMN83"/>
    <mergeCell ref="IMO83:IMR83"/>
    <mergeCell ref="IMS83:IMV83"/>
    <mergeCell ref="IMW83:IMZ83"/>
    <mergeCell ref="ILM83:ILP83"/>
    <mergeCell ref="ILQ83:ILT83"/>
    <mergeCell ref="ILU83:ILX83"/>
    <mergeCell ref="ILY83:IMB83"/>
    <mergeCell ref="IMC83:IMF83"/>
    <mergeCell ref="IKS83:IKV83"/>
    <mergeCell ref="IKW83:IKZ83"/>
    <mergeCell ref="ILA83:ILD83"/>
    <mergeCell ref="ILE83:ILH83"/>
    <mergeCell ref="ILI83:ILL83"/>
    <mergeCell ref="IJY83:IKB83"/>
    <mergeCell ref="IKC83:IKF83"/>
    <mergeCell ref="IKG83:IKJ83"/>
    <mergeCell ref="IKK83:IKN83"/>
    <mergeCell ref="IKO83:IKR83"/>
    <mergeCell ref="IJE83:IJH83"/>
    <mergeCell ref="IJI83:IJL83"/>
    <mergeCell ref="IJM83:IJP83"/>
    <mergeCell ref="IJQ83:IJT83"/>
    <mergeCell ref="IJU83:IJX83"/>
    <mergeCell ref="IIK83:IIN83"/>
    <mergeCell ref="IIO83:IIR83"/>
    <mergeCell ref="IIS83:IIV83"/>
    <mergeCell ref="IIW83:IIZ83"/>
    <mergeCell ref="IJA83:IJD83"/>
    <mergeCell ref="IHQ83:IHT83"/>
    <mergeCell ref="IHU83:IHX83"/>
    <mergeCell ref="IHY83:IIB83"/>
    <mergeCell ref="IIC83:IIF83"/>
    <mergeCell ref="IIG83:IIJ83"/>
    <mergeCell ref="IGW83:IGZ83"/>
    <mergeCell ref="IHA83:IHD83"/>
    <mergeCell ref="IHE83:IHH83"/>
    <mergeCell ref="IHI83:IHL83"/>
    <mergeCell ref="IHM83:IHP83"/>
    <mergeCell ref="IGC83:IGF83"/>
    <mergeCell ref="IGG83:IGJ83"/>
    <mergeCell ref="IGK83:IGN83"/>
    <mergeCell ref="IGO83:IGR83"/>
    <mergeCell ref="IGS83:IGV83"/>
    <mergeCell ref="IFI83:IFL83"/>
    <mergeCell ref="IFM83:IFP83"/>
    <mergeCell ref="IFQ83:IFT83"/>
    <mergeCell ref="IFU83:IFX83"/>
    <mergeCell ref="IFY83:IGB83"/>
    <mergeCell ref="IEO83:IER83"/>
    <mergeCell ref="IES83:IEV83"/>
    <mergeCell ref="IEW83:IEZ83"/>
    <mergeCell ref="IFA83:IFD83"/>
    <mergeCell ref="IFE83:IFH83"/>
    <mergeCell ref="IDU83:IDX83"/>
    <mergeCell ref="IDY83:IEB83"/>
    <mergeCell ref="IEC83:IEF83"/>
    <mergeCell ref="IEG83:IEJ83"/>
    <mergeCell ref="IEK83:IEN83"/>
    <mergeCell ref="IDA83:IDD83"/>
    <mergeCell ref="IDE83:IDH83"/>
    <mergeCell ref="IDI83:IDL83"/>
    <mergeCell ref="IDM83:IDP83"/>
    <mergeCell ref="IDQ83:IDT83"/>
    <mergeCell ref="ICG83:ICJ83"/>
    <mergeCell ref="ICK83:ICN83"/>
    <mergeCell ref="ICO83:ICR83"/>
    <mergeCell ref="ICS83:ICV83"/>
    <mergeCell ref="ICW83:ICZ83"/>
    <mergeCell ref="IBM83:IBP83"/>
    <mergeCell ref="IBQ83:IBT83"/>
    <mergeCell ref="IBU83:IBX83"/>
    <mergeCell ref="IBY83:ICB83"/>
    <mergeCell ref="ICC83:ICF83"/>
    <mergeCell ref="IAS83:IAV83"/>
    <mergeCell ref="IAW83:IAZ83"/>
    <mergeCell ref="IBA83:IBD83"/>
    <mergeCell ref="IBE83:IBH83"/>
    <mergeCell ref="IBI83:IBL83"/>
    <mergeCell ref="HZY83:IAB83"/>
    <mergeCell ref="IAC83:IAF83"/>
    <mergeCell ref="IAG83:IAJ83"/>
    <mergeCell ref="IAK83:IAN83"/>
    <mergeCell ref="IAO83:IAR83"/>
    <mergeCell ref="HZE83:HZH83"/>
    <mergeCell ref="HZI83:HZL83"/>
    <mergeCell ref="HZM83:HZP83"/>
    <mergeCell ref="HZQ83:HZT83"/>
    <mergeCell ref="HZU83:HZX83"/>
    <mergeCell ref="HYK83:HYN83"/>
    <mergeCell ref="HYO83:HYR83"/>
    <mergeCell ref="HYS83:HYV83"/>
    <mergeCell ref="HYW83:HYZ83"/>
    <mergeCell ref="HZA83:HZD83"/>
    <mergeCell ref="HXQ83:HXT83"/>
    <mergeCell ref="HXU83:HXX83"/>
    <mergeCell ref="HXY83:HYB83"/>
    <mergeCell ref="HYC83:HYF83"/>
    <mergeCell ref="HYG83:HYJ83"/>
    <mergeCell ref="HWW83:HWZ83"/>
    <mergeCell ref="HXA83:HXD83"/>
    <mergeCell ref="HXE83:HXH83"/>
    <mergeCell ref="HXI83:HXL83"/>
    <mergeCell ref="HXM83:HXP83"/>
    <mergeCell ref="HWC83:HWF83"/>
    <mergeCell ref="HWG83:HWJ83"/>
    <mergeCell ref="HWK83:HWN83"/>
    <mergeCell ref="HWO83:HWR83"/>
    <mergeCell ref="HWS83:HWV83"/>
    <mergeCell ref="HVI83:HVL83"/>
    <mergeCell ref="HVM83:HVP83"/>
    <mergeCell ref="HVQ83:HVT83"/>
    <mergeCell ref="HVU83:HVX83"/>
    <mergeCell ref="HVY83:HWB83"/>
    <mergeCell ref="HUO83:HUR83"/>
    <mergeCell ref="HUS83:HUV83"/>
    <mergeCell ref="HUW83:HUZ83"/>
    <mergeCell ref="HVA83:HVD83"/>
    <mergeCell ref="HVE83:HVH83"/>
    <mergeCell ref="HTU83:HTX83"/>
    <mergeCell ref="HTY83:HUB83"/>
    <mergeCell ref="HUC83:HUF83"/>
    <mergeCell ref="HUG83:HUJ83"/>
    <mergeCell ref="HUK83:HUN83"/>
    <mergeCell ref="HTA83:HTD83"/>
    <mergeCell ref="HTE83:HTH83"/>
    <mergeCell ref="HTI83:HTL83"/>
    <mergeCell ref="HTM83:HTP83"/>
    <mergeCell ref="HTQ83:HTT83"/>
    <mergeCell ref="HSG83:HSJ83"/>
    <mergeCell ref="HSK83:HSN83"/>
    <mergeCell ref="HSO83:HSR83"/>
    <mergeCell ref="HSS83:HSV83"/>
    <mergeCell ref="HSW83:HSZ83"/>
    <mergeCell ref="HRM83:HRP83"/>
    <mergeCell ref="HRQ83:HRT83"/>
    <mergeCell ref="HRU83:HRX83"/>
    <mergeCell ref="HRY83:HSB83"/>
    <mergeCell ref="HSC83:HSF83"/>
    <mergeCell ref="HQS83:HQV83"/>
    <mergeCell ref="HQW83:HQZ83"/>
    <mergeCell ref="HRA83:HRD83"/>
    <mergeCell ref="HRE83:HRH83"/>
    <mergeCell ref="HRI83:HRL83"/>
    <mergeCell ref="HPY83:HQB83"/>
    <mergeCell ref="HQC83:HQF83"/>
    <mergeCell ref="HQG83:HQJ83"/>
    <mergeCell ref="HQK83:HQN83"/>
    <mergeCell ref="HQO83:HQR83"/>
    <mergeCell ref="HPE83:HPH83"/>
    <mergeCell ref="HPI83:HPL83"/>
    <mergeCell ref="HPM83:HPP83"/>
    <mergeCell ref="HPQ83:HPT83"/>
    <mergeCell ref="HPU83:HPX83"/>
    <mergeCell ref="HOK83:HON83"/>
    <mergeCell ref="HOO83:HOR83"/>
    <mergeCell ref="HOS83:HOV83"/>
    <mergeCell ref="HOW83:HOZ83"/>
    <mergeCell ref="HPA83:HPD83"/>
    <mergeCell ref="HNQ83:HNT83"/>
    <mergeCell ref="HNU83:HNX83"/>
    <mergeCell ref="HNY83:HOB83"/>
    <mergeCell ref="HOC83:HOF83"/>
    <mergeCell ref="HOG83:HOJ83"/>
    <mergeCell ref="HMW83:HMZ83"/>
    <mergeCell ref="HNA83:HND83"/>
    <mergeCell ref="HNE83:HNH83"/>
    <mergeCell ref="HNI83:HNL83"/>
    <mergeCell ref="HNM83:HNP83"/>
    <mergeCell ref="HMC83:HMF83"/>
    <mergeCell ref="HMG83:HMJ83"/>
    <mergeCell ref="HMK83:HMN83"/>
    <mergeCell ref="HMO83:HMR83"/>
    <mergeCell ref="HMS83:HMV83"/>
    <mergeCell ref="HLI83:HLL83"/>
    <mergeCell ref="HLM83:HLP83"/>
    <mergeCell ref="HLQ83:HLT83"/>
    <mergeCell ref="HLU83:HLX83"/>
    <mergeCell ref="HLY83:HMB83"/>
    <mergeCell ref="HKO83:HKR83"/>
    <mergeCell ref="HKS83:HKV83"/>
    <mergeCell ref="HKW83:HKZ83"/>
    <mergeCell ref="HLA83:HLD83"/>
    <mergeCell ref="HLE83:HLH83"/>
    <mergeCell ref="HJU83:HJX83"/>
    <mergeCell ref="HJY83:HKB83"/>
    <mergeCell ref="HKC83:HKF83"/>
    <mergeCell ref="HKG83:HKJ83"/>
    <mergeCell ref="HKK83:HKN83"/>
    <mergeCell ref="HJA83:HJD83"/>
    <mergeCell ref="HJE83:HJH83"/>
    <mergeCell ref="HJI83:HJL83"/>
    <mergeCell ref="HJM83:HJP83"/>
    <mergeCell ref="HJQ83:HJT83"/>
    <mergeCell ref="HIG83:HIJ83"/>
    <mergeCell ref="HIK83:HIN83"/>
    <mergeCell ref="HIO83:HIR83"/>
    <mergeCell ref="HIS83:HIV83"/>
    <mergeCell ref="HIW83:HIZ83"/>
    <mergeCell ref="HHM83:HHP83"/>
    <mergeCell ref="HHQ83:HHT83"/>
    <mergeCell ref="HHU83:HHX83"/>
    <mergeCell ref="HHY83:HIB83"/>
    <mergeCell ref="HIC83:HIF83"/>
    <mergeCell ref="HGS83:HGV83"/>
    <mergeCell ref="HGW83:HGZ83"/>
    <mergeCell ref="HHA83:HHD83"/>
    <mergeCell ref="HHE83:HHH83"/>
    <mergeCell ref="HHI83:HHL83"/>
    <mergeCell ref="HFY83:HGB83"/>
    <mergeCell ref="HGC83:HGF83"/>
    <mergeCell ref="HGG83:HGJ83"/>
    <mergeCell ref="HGK83:HGN83"/>
    <mergeCell ref="HGO83:HGR83"/>
    <mergeCell ref="HFE83:HFH83"/>
    <mergeCell ref="HFI83:HFL83"/>
    <mergeCell ref="HFM83:HFP83"/>
    <mergeCell ref="HFQ83:HFT83"/>
    <mergeCell ref="HFU83:HFX83"/>
    <mergeCell ref="HEK83:HEN83"/>
    <mergeCell ref="HEO83:HER83"/>
    <mergeCell ref="HES83:HEV83"/>
    <mergeCell ref="HEW83:HEZ83"/>
    <mergeCell ref="HFA83:HFD83"/>
    <mergeCell ref="HDQ83:HDT83"/>
    <mergeCell ref="HDU83:HDX83"/>
    <mergeCell ref="HDY83:HEB83"/>
    <mergeCell ref="HEC83:HEF83"/>
    <mergeCell ref="HEG83:HEJ83"/>
    <mergeCell ref="HCW83:HCZ83"/>
    <mergeCell ref="HDA83:HDD83"/>
    <mergeCell ref="HDE83:HDH83"/>
    <mergeCell ref="HDI83:HDL83"/>
    <mergeCell ref="HDM83:HDP83"/>
    <mergeCell ref="HCC83:HCF83"/>
    <mergeCell ref="HCG83:HCJ83"/>
    <mergeCell ref="HCK83:HCN83"/>
    <mergeCell ref="HCO83:HCR83"/>
    <mergeCell ref="HCS83:HCV83"/>
    <mergeCell ref="HBI83:HBL83"/>
    <mergeCell ref="HBM83:HBP83"/>
    <mergeCell ref="HBQ83:HBT83"/>
    <mergeCell ref="HBU83:HBX83"/>
    <mergeCell ref="HBY83:HCB83"/>
    <mergeCell ref="HAO83:HAR83"/>
    <mergeCell ref="HAS83:HAV83"/>
    <mergeCell ref="HAW83:HAZ83"/>
    <mergeCell ref="HBA83:HBD83"/>
    <mergeCell ref="HBE83:HBH83"/>
    <mergeCell ref="GZU83:GZX83"/>
    <mergeCell ref="GZY83:HAB83"/>
    <mergeCell ref="HAC83:HAF83"/>
    <mergeCell ref="HAG83:HAJ83"/>
    <mergeCell ref="HAK83:HAN83"/>
    <mergeCell ref="GZA83:GZD83"/>
    <mergeCell ref="GZE83:GZH83"/>
    <mergeCell ref="GZI83:GZL83"/>
    <mergeCell ref="GZM83:GZP83"/>
    <mergeCell ref="GZQ83:GZT83"/>
    <mergeCell ref="GYG83:GYJ83"/>
    <mergeCell ref="GYK83:GYN83"/>
    <mergeCell ref="GYO83:GYR83"/>
    <mergeCell ref="GYS83:GYV83"/>
    <mergeCell ref="GYW83:GYZ83"/>
    <mergeCell ref="GXM83:GXP83"/>
    <mergeCell ref="GXQ83:GXT83"/>
    <mergeCell ref="GXU83:GXX83"/>
    <mergeCell ref="GXY83:GYB83"/>
    <mergeCell ref="GYC83:GYF83"/>
    <mergeCell ref="GWS83:GWV83"/>
    <mergeCell ref="GWW83:GWZ83"/>
    <mergeCell ref="GXA83:GXD83"/>
    <mergeCell ref="GXE83:GXH83"/>
    <mergeCell ref="GXI83:GXL83"/>
    <mergeCell ref="GVY83:GWB83"/>
    <mergeCell ref="GWC83:GWF83"/>
    <mergeCell ref="GWG83:GWJ83"/>
    <mergeCell ref="GWK83:GWN83"/>
    <mergeCell ref="GWO83:GWR83"/>
    <mergeCell ref="GVE83:GVH83"/>
    <mergeCell ref="GVI83:GVL83"/>
    <mergeCell ref="GVM83:GVP83"/>
    <mergeCell ref="GVQ83:GVT83"/>
    <mergeCell ref="GVU83:GVX83"/>
    <mergeCell ref="GUK83:GUN83"/>
    <mergeCell ref="GUO83:GUR83"/>
    <mergeCell ref="GUS83:GUV83"/>
    <mergeCell ref="GUW83:GUZ83"/>
    <mergeCell ref="GVA83:GVD83"/>
    <mergeCell ref="GTQ83:GTT83"/>
    <mergeCell ref="GTU83:GTX83"/>
    <mergeCell ref="GTY83:GUB83"/>
    <mergeCell ref="GUC83:GUF83"/>
    <mergeCell ref="GUG83:GUJ83"/>
    <mergeCell ref="GSW83:GSZ83"/>
    <mergeCell ref="GTA83:GTD83"/>
    <mergeCell ref="GTE83:GTH83"/>
    <mergeCell ref="GTI83:GTL83"/>
    <mergeCell ref="GTM83:GTP83"/>
    <mergeCell ref="GSC83:GSF83"/>
    <mergeCell ref="GSG83:GSJ83"/>
    <mergeCell ref="GSK83:GSN83"/>
    <mergeCell ref="GSO83:GSR83"/>
    <mergeCell ref="GSS83:GSV83"/>
    <mergeCell ref="GRI83:GRL83"/>
    <mergeCell ref="GRM83:GRP83"/>
    <mergeCell ref="GRQ83:GRT83"/>
    <mergeCell ref="GRU83:GRX83"/>
    <mergeCell ref="GRY83:GSB83"/>
    <mergeCell ref="GQO83:GQR83"/>
    <mergeCell ref="GQS83:GQV83"/>
    <mergeCell ref="GQW83:GQZ83"/>
    <mergeCell ref="GRA83:GRD83"/>
    <mergeCell ref="GRE83:GRH83"/>
    <mergeCell ref="GPU83:GPX83"/>
    <mergeCell ref="GPY83:GQB83"/>
    <mergeCell ref="GQC83:GQF83"/>
    <mergeCell ref="GQG83:GQJ83"/>
    <mergeCell ref="GQK83:GQN83"/>
    <mergeCell ref="GPA83:GPD83"/>
    <mergeCell ref="GPE83:GPH83"/>
    <mergeCell ref="GPI83:GPL83"/>
    <mergeCell ref="GPM83:GPP83"/>
    <mergeCell ref="GPQ83:GPT83"/>
    <mergeCell ref="GOG83:GOJ83"/>
    <mergeCell ref="GOK83:GON83"/>
    <mergeCell ref="GOO83:GOR83"/>
    <mergeCell ref="GOS83:GOV83"/>
    <mergeCell ref="GOW83:GOZ83"/>
    <mergeCell ref="GNM83:GNP83"/>
    <mergeCell ref="GNQ83:GNT83"/>
    <mergeCell ref="GNU83:GNX83"/>
    <mergeCell ref="GNY83:GOB83"/>
    <mergeCell ref="GOC83:GOF83"/>
    <mergeCell ref="GMS83:GMV83"/>
    <mergeCell ref="GMW83:GMZ83"/>
    <mergeCell ref="GNA83:GND83"/>
    <mergeCell ref="GNE83:GNH83"/>
    <mergeCell ref="GNI83:GNL83"/>
    <mergeCell ref="GLY83:GMB83"/>
    <mergeCell ref="GMC83:GMF83"/>
    <mergeCell ref="GMG83:GMJ83"/>
    <mergeCell ref="GMK83:GMN83"/>
    <mergeCell ref="GMO83:GMR83"/>
    <mergeCell ref="GLE83:GLH83"/>
    <mergeCell ref="GLI83:GLL83"/>
    <mergeCell ref="GLM83:GLP83"/>
    <mergeCell ref="GLQ83:GLT83"/>
    <mergeCell ref="GLU83:GLX83"/>
    <mergeCell ref="GKK83:GKN83"/>
    <mergeCell ref="GKO83:GKR83"/>
    <mergeCell ref="GKS83:GKV83"/>
    <mergeCell ref="GKW83:GKZ83"/>
    <mergeCell ref="GLA83:GLD83"/>
    <mergeCell ref="GJQ83:GJT83"/>
    <mergeCell ref="GJU83:GJX83"/>
    <mergeCell ref="GJY83:GKB83"/>
    <mergeCell ref="GKC83:GKF83"/>
    <mergeCell ref="GKG83:GKJ83"/>
    <mergeCell ref="GIW83:GIZ83"/>
    <mergeCell ref="GJA83:GJD83"/>
    <mergeCell ref="GJE83:GJH83"/>
    <mergeCell ref="GJI83:GJL83"/>
    <mergeCell ref="GJM83:GJP83"/>
    <mergeCell ref="GIC83:GIF83"/>
    <mergeCell ref="GIG83:GIJ83"/>
    <mergeCell ref="GIK83:GIN83"/>
    <mergeCell ref="GIO83:GIR83"/>
    <mergeCell ref="GIS83:GIV83"/>
    <mergeCell ref="GHI83:GHL83"/>
    <mergeCell ref="GHM83:GHP83"/>
    <mergeCell ref="GHQ83:GHT83"/>
    <mergeCell ref="GHU83:GHX83"/>
    <mergeCell ref="GHY83:GIB83"/>
    <mergeCell ref="GGO83:GGR83"/>
    <mergeCell ref="GGS83:GGV83"/>
    <mergeCell ref="GGW83:GGZ83"/>
    <mergeCell ref="GHA83:GHD83"/>
    <mergeCell ref="GHE83:GHH83"/>
    <mergeCell ref="GFU83:GFX83"/>
    <mergeCell ref="GFY83:GGB83"/>
    <mergeCell ref="GGC83:GGF83"/>
    <mergeCell ref="GGG83:GGJ83"/>
    <mergeCell ref="GGK83:GGN83"/>
    <mergeCell ref="GFA83:GFD83"/>
    <mergeCell ref="GFE83:GFH83"/>
    <mergeCell ref="GFI83:GFL83"/>
    <mergeCell ref="GFM83:GFP83"/>
    <mergeCell ref="GFQ83:GFT83"/>
    <mergeCell ref="GEG83:GEJ83"/>
    <mergeCell ref="GEK83:GEN83"/>
    <mergeCell ref="GEO83:GER83"/>
    <mergeCell ref="GES83:GEV83"/>
    <mergeCell ref="GEW83:GEZ83"/>
    <mergeCell ref="GDM83:GDP83"/>
    <mergeCell ref="GDQ83:GDT83"/>
    <mergeCell ref="GDU83:GDX83"/>
    <mergeCell ref="GDY83:GEB83"/>
    <mergeCell ref="GEC83:GEF83"/>
    <mergeCell ref="GCS83:GCV83"/>
    <mergeCell ref="GCW83:GCZ83"/>
    <mergeCell ref="GDA83:GDD83"/>
    <mergeCell ref="GDE83:GDH83"/>
    <mergeCell ref="GDI83:GDL83"/>
    <mergeCell ref="GBY83:GCB83"/>
    <mergeCell ref="GCC83:GCF83"/>
    <mergeCell ref="GCG83:GCJ83"/>
    <mergeCell ref="GCK83:GCN83"/>
    <mergeCell ref="GCO83:GCR83"/>
    <mergeCell ref="GBE83:GBH83"/>
    <mergeCell ref="GBI83:GBL83"/>
    <mergeCell ref="GBM83:GBP83"/>
    <mergeCell ref="GBQ83:GBT83"/>
    <mergeCell ref="GBU83:GBX83"/>
    <mergeCell ref="GAK83:GAN83"/>
    <mergeCell ref="GAO83:GAR83"/>
    <mergeCell ref="GAS83:GAV83"/>
    <mergeCell ref="GAW83:GAZ83"/>
    <mergeCell ref="GBA83:GBD83"/>
    <mergeCell ref="FZQ83:FZT83"/>
    <mergeCell ref="FZU83:FZX83"/>
    <mergeCell ref="FZY83:GAB83"/>
    <mergeCell ref="GAC83:GAF83"/>
    <mergeCell ref="GAG83:GAJ83"/>
    <mergeCell ref="FYW83:FYZ83"/>
    <mergeCell ref="FZA83:FZD83"/>
    <mergeCell ref="FZE83:FZH83"/>
    <mergeCell ref="FZI83:FZL83"/>
    <mergeCell ref="FZM83:FZP83"/>
    <mergeCell ref="FYC83:FYF83"/>
    <mergeCell ref="FYG83:FYJ83"/>
    <mergeCell ref="FYK83:FYN83"/>
    <mergeCell ref="FYO83:FYR83"/>
    <mergeCell ref="FYS83:FYV83"/>
    <mergeCell ref="FXI83:FXL83"/>
    <mergeCell ref="FXM83:FXP83"/>
    <mergeCell ref="FXQ83:FXT83"/>
    <mergeCell ref="FXU83:FXX83"/>
    <mergeCell ref="FXY83:FYB83"/>
    <mergeCell ref="FWO83:FWR83"/>
    <mergeCell ref="FWS83:FWV83"/>
    <mergeCell ref="FWW83:FWZ83"/>
    <mergeCell ref="FXA83:FXD83"/>
    <mergeCell ref="FXE83:FXH83"/>
    <mergeCell ref="FVU83:FVX83"/>
    <mergeCell ref="FVY83:FWB83"/>
    <mergeCell ref="FWC83:FWF83"/>
    <mergeCell ref="FWG83:FWJ83"/>
    <mergeCell ref="FWK83:FWN83"/>
    <mergeCell ref="FVA83:FVD83"/>
    <mergeCell ref="FVE83:FVH83"/>
    <mergeCell ref="FVI83:FVL83"/>
    <mergeCell ref="FVM83:FVP83"/>
    <mergeCell ref="FVQ83:FVT83"/>
    <mergeCell ref="FUG83:FUJ83"/>
    <mergeCell ref="FUK83:FUN83"/>
    <mergeCell ref="FUO83:FUR83"/>
    <mergeCell ref="FUS83:FUV83"/>
    <mergeCell ref="FUW83:FUZ83"/>
    <mergeCell ref="FTM83:FTP83"/>
    <mergeCell ref="FTQ83:FTT83"/>
    <mergeCell ref="FTU83:FTX83"/>
    <mergeCell ref="FTY83:FUB83"/>
    <mergeCell ref="FUC83:FUF83"/>
    <mergeCell ref="FSS83:FSV83"/>
    <mergeCell ref="FSW83:FSZ83"/>
    <mergeCell ref="FTA83:FTD83"/>
    <mergeCell ref="FTE83:FTH83"/>
    <mergeCell ref="FTI83:FTL83"/>
    <mergeCell ref="FRY83:FSB83"/>
    <mergeCell ref="FSC83:FSF83"/>
    <mergeCell ref="FSG83:FSJ83"/>
    <mergeCell ref="FSK83:FSN83"/>
    <mergeCell ref="FSO83:FSR83"/>
    <mergeCell ref="FRE83:FRH83"/>
    <mergeCell ref="FRI83:FRL83"/>
    <mergeCell ref="FRM83:FRP83"/>
    <mergeCell ref="FRQ83:FRT83"/>
    <mergeCell ref="FRU83:FRX83"/>
    <mergeCell ref="FQK83:FQN83"/>
    <mergeCell ref="FQO83:FQR83"/>
    <mergeCell ref="FQS83:FQV83"/>
    <mergeCell ref="FQW83:FQZ83"/>
    <mergeCell ref="FRA83:FRD83"/>
    <mergeCell ref="FPQ83:FPT83"/>
    <mergeCell ref="FPU83:FPX83"/>
    <mergeCell ref="FPY83:FQB83"/>
    <mergeCell ref="FQC83:FQF83"/>
    <mergeCell ref="FQG83:FQJ83"/>
    <mergeCell ref="FOW83:FOZ83"/>
    <mergeCell ref="FPA83:FPD83"/>
    <mergeCell ref="FPE83:FPH83"/>
    <mergeCell ref="FPI83:FPL83"/>
    <mergeCell ref="FPM83:FPP83"/>
    <mergeCell ref="FOC83:FOF83"/>
    <mergeCell ref="FOG83:FOJ83"/>
    <mergeCell ref="FOK83:FON83"/>
    <mergeCell ref="FOO83:FOR83"/>
    <mergeCell ref="FOS83:FOV83"/>
    <mergeCell ref="FNI83:FNL83"/>
    <mergeCell ref="FNM83:FNP83"/>
    <mergeCell ref="FNQ83:FNT83"/>
    <mergeCell ref="FNU83:FNX83"/>
    <mergeCell ref="FNY83:FOB83"/>
    <mergeCell ref="FMO83:FMR83"/>
    <mergeCell ref="FMS83:FMV83"/>
    <mergeCell ref="FMW83:FMZ83"/>
    <mergeCell ref="FNA83:FND83"/>
    <mergeCell ref="FNE83:FNH83"/>
    <mergeCell ref="FLU83:FLX83"/>
    <mergeCell ref="FLY83:FMB83"/>
    <mergeCell ref="FMC83:FMF83"/>
    <mergeCell ref="FMG83:FMJ83"/>
    <mergeCell ref="FMK83:FMN83"/>
    <mergeCell ref="FLA83:FLD83"/>
    <mergeCell ref="FLE83:FLH83"/>
    <mergeCell ref="FLI83:FLL83"/>
    <mergeCell ref="FLM83:FLP83"/>
    <mergeCell ref="FLQ83:FLT83"/>
    <mergeCell ref="FKG83:FKJ83"/>
    <mergeCell ref="FKK83:FKN83"/>
    <mergeCell ref="FKO83:FKR83"/>
    <mergeCell ref="FKS83:FKV83"/>
    <mergeCell ref="FKW83:FKZ83"/>
    <mergeCell ref="FJM83:FJP83"/>
    <mergeCell ref="FJQ83:FJT83"/>
    <mergeCell ref="FJU83:FJX83"/>
    <mergeCell ref="FJY83:FKB83"/>
    <mergeCell ref="FKC83:FKF83"/>
    <mergeCell ref="FIS83:FIV83"/>
    <mergeCell ref="FIW83:FIZ83"/>
    <mergeCell ref="FJA83:FJD83"/>
    <mergeCell ref="FJE83:FJH83"/>
    <mergeCell ref="FJI83:FJL83"/>
    <mergeCell ref="FHY83:FIB83"/>
    <mergeCell ref="FIC83:FIF83"/>
    <mergeCell ref="FIG83:FIJ83"/>
    <mergeCell ref="FIK83:FIN83"/>
    <mergeCell ref="FIO83:FIR83"/>
    <mergeCell ref="FHE83:FHH83"/>
    <mergeCell ref="FHI83:FHL83"/>
    <mergeCell ref="FHM83:FHP83"/>
    <mergeCell ref="FHQ83:FHT83"/>
    <mergeCell ref="FHU83:FHX83"/>
    <mergeCell ref="FGK83:FGN83"/>
    <mergeCell ref="FGO83:FGR83"/>
    <mergeCell ref="FGS83:FGV83"/>
    <mergeCell ref="FGW83:FGZ83"/>
    <mergeCell ref="FHA83:FHD83"/>
    <mergeCell ref="FFQ83:FFT83"/>
    <mergeCell ref="FFU83:FFX83"/>
    <mergeCell ref="FFY83:FGB83"/>
    <mergeCell ref="FGC83:FGF83"/>
    <mergeCell ref="FGG83:FGJ83"/>
    <mergeCell ref="FEW83:FEZ83"/>
    <mergeCell ref="FFA83:FFD83"/>
    <mergeCell ref="FFE83:FFH83"/>
    <mergeCell ref="FFI83:FFL83"/>
    <mergeCell ref="FFM83:FFP83"/>
    <mergeCell ref="FEC83:FEF83"/>
    <mergeCell ref="FEG83:FEJ83"/>
    <mergeCell ref="FEK83:FEN83"/>
    <mergeCell ref="FEO83:FER83"/>
    <mergeCell ref="FES83:FEV83"/>
    <mergeCell ref="FDI83:FDL83"/>
    <mergeCell ref="FDM83:FDP83"/>
    <mergeCell ref="FDQ83:FDT83"/>
    <mergeCell ref="FDU83:FDX83"/>
    <mergeCell ref="FDY83:FEB83"/>
    <mergeCell ref="FCO83:FCR83"/>
    <mergeCell ref="FCS83:FCV83"/>
    <mergeCell ref="FCW83:FCZ83"/>
    <mergeCell ref="FDA83:FDD83"/>
    <mergeCell ref="FDE83:FDH83"/>
    <mergeCell ref="FBU83:FBX83"/>
    <mergeCell ref="FBY83:FCB83"/>
    <mergeCell ref="FCC83:FCF83"/>
    <mergeCell ref="FCG83:FCJ83"/>
    <mergeCell ref="FCK83:FCN83"/>
    <mergeCell ref="FBA83:FBD83"/>
    <mergeCell ref="FBE83:FBH83"/>
    <mergeCell ref="FBI83:FBL83"/>
    <mergeCell ref="FBM83:FBP83"/>
    <mergeCell ref="FBQ83:FBT83"/>
    <mergeCell ref="FAG83:FAJ83"/>
    <mergeCell ref="FAK83:FAN83"/>
    <mergeCell ref="FAO83:FAR83"/>
    <mergeCell ref="FAS83:FAV83"/>
    <mergeCell ref="FAW83:FAZ83"/>
    <mergeCell ref="EZM83:EZP83"/>
    <mergeCell ref="EZQ83:EZT83"/>
    <mergeCell ref="EZU83:EZX83"/>
    <mergeCell ref="EZY83:FAB83"/>
    <mergeCell ref="FAC83:FAF83"/>
    <mergeCell ref="EYS83:EYV83"/>
    <mergeCell ref="EYW83:EYZ83"/>
    <mergeCell ref="EZA83:EZD83"/>
    <mergeCell ref="EZE83:EZH83"/>
    <mergeCell ref="EZI83:EZL83"/>
    <mergeCell ref="EXY83:EYB83"/>
    <mergeCell ref="EYC83:EYF83"/>
    <mergeCell ref="EYG83:EYJ83"/>
    <mergeCell ref="EYK83:EYN83"/>
    <mergeCell ref="EYO83:EYR83"/>
    <mergeCell ref="EXE83:EXH83"/>
    <mergeCell ref="EXI83:EXL83"/>
    <mergeCell ref="EXM83:EXP83"/>
    <mergeCell ref="EXQ83:EXT83"/>
    <mergeCell ref="EXU83:EXX83"/>
    <mergeCell ref="EWK83:EWN83"/>
    <mergeCell ref="EWO83:EWR83"/>
    <mergeCell ref="EWS83:EWV83"/>
    <mergeCell ref="EWW83:EWZ83"/>
    <mergeCell ref="EXA83:EXD83"/>
    <mergeCell ref="EVQ83:EVT83"/>
    <mergeCell ref="EVU83:EVX83"/>
    <mergeCell ref="EVY83:EWB83"/>
    <mergeCell ref="EWC83:EWF83"/>
    <mergeCell ref="EWG83:EWJ83"/>
    <mergeCell ref="EUW83:EUZ83"/>
    <mergeCell ref="EVA83:EVD83"/>
    <mergeCell ref="EVE83:EVH83"/>
    <mergeCell ref="EVI83:EVL83"/>
    <mergeCell ref="EVM83:EVP83"/>
    <mergeCell ref="EUC83:EUF83"/>
    <mergeCell ref="EUG83:EUJ83"/>
    <mergeCell ref="EUK83:EUN83"/>
    <mergeCell ref="EUO83:EUR83"/>
    <mergeCell ref="EUS83:EUV83"/>
    <mergeCell ref="ETI83:ETL83"/>
    <mergeCell ref="ETM83:ETP83"/>
    <mergeCell ref="ETQ83:ETT83"/>
    <mergeCell ref="ETU83:ETX83"/>
    <mergeCell ref="ETY83:EUB83"/>
    <mergeCell ref="ESO83:ESR83"/>
    <mergeCell ref="ESS83:ESV83"/>
    <mergeCell ref="ESW83:ESZ83"/>
    <mergeCell ref="ETA83:ETD83"/>
    <mergeCell ref="ETE83:ETH83"/>
    <mergeCell ref="ERU83:ERX83"/>
    <mergeCell ref="ERY83:ESB83"/>
    <mergeCell ref="ESC83:ESF83"/>
    <mergeCell ref="ESG83:ESJ83"/>
    <mergeCell ref="ESK83:ESN83"/>
    <mergeCell ref="ERA83:ERD83"/>
    <mergeCell ref="ERE83:ERH83"/>
    <mergeCell ref="ERI83:ERL83"/>
    <mergeCell ref="ERM83:ERP83"/>
    <mergeCell ref="ERQ83:ERT83"/>
    <mergeCell ref="EQG83:EQJ83"/>
    <mergeCell ref="EQK83:EQN83"/>
    <mergeCell ref="EQO83:EQR83"/>
    <mergeCell ref="EQS83:EQV83"/>
    <mergeCell ref="EQW83:EQZ83"/>
    <mergeCell ref="EPM83:EPP83"/>
    <mergeCell ref="EPQ83:EPT83"/>
    <mergeCell ref="EPU83:EPX83"/>
    <mergeCell ref="EPY83:EQB83"/>
    <mergeCell ref="EQC83:EQF83"/>
    <mergeCell ref="EOS83:EOV83"/>
    <mergeCell ref="EOW83:EOZ83"/>
    <mergeCell ref="EPA83:EPD83"/>
    <mergeCell ref="EPE83:EPH83"/>
    <mergeCell ref="EPI83:EPL83"/>
    <mergeCell ref="ENY83:EOB83"/>
    <mergeCell ref="EOC83:EOF83"/>
    <mergeCell ref="EOG83:EOJ83"/>
    <mergeCell ref="EOK83:EON83"/>
    <mergeCell ref="EOO83:EOR83"/>
    <mergeCell ref="ENE83:ENH83"/>
    <mergeCell ref="ENI83:ENL83"/>
    <mergeCell ref="ENM83:ENP83"/>
    <mergeCell ref="ENQ83:ENT83"/>
    <mergeCell ref="ENU83:ENX83"/>
    <mergeCell ref="EMK83:EMN83"/>
    <mergeCell ref="EMO83:EMR83"/>
    <mergeCell ref="EMS83:EMV83"/>
    <mergeCell ref="EMW83:EMZ83"/>
    <mergeCell ref="ENA83:END83"/>
    <mergeCell ref="ELQ83:ELT83"/>
    <mergeCell ref="ELU83:ELX83"/>
    <mergeCell ref="ELY83:EMB83"/>
    <mergeCell ref="EMC83:EMF83"/>
    <mergeCell ref="EMG83:EMJ83"/>
    <mergeCell ref="EKW83:EKZ83"/>
    <mergeCell ref="ELA83:ELD83"/>
    <mergeCell ref="ELE83:ELH83"/>
    <mergeCell ref="ELI83:ELL83"/>
    <mergeCell ref="ELM83:ELP83"/>
    <mergeCell ref="EKC83:EKF83"/>
    <mergeCell ref="EKG83:EKJ83"/>
    <mergeCell ref="EKK83:EKN83"/>
    <mergeCell ref="EKO83:EKR83"/>
    <mergeCell ref="EKS83:EKV83"/>
    <mergeCell ref="EJI83:EJL83"/>
    <mergeCell ref="EJM83:EJP83"/>
    <mergeCell ref="EJQ83:EJT83"/>
    <mergeCell ref="EJU83:EJX83"/>
    <mergeCell ref="EJY83:EKB83"/>
    <mergeCell ref="EIO83:EIR83"/>
    <mergeCell ref="EIS83:EIV83"/>
    <mergeCell ref="EIW83:EIZ83"/>
    <mergeCell ref="EJA83:EJD83"/>
    <mergeCell ref="EJE83:EJH83"/>
    <mergeCell ref="EHU83:EHX83"/>
    <mergeCell ref="EHY83:EIB83"/>
    <mergeCell ref="EIC83:EIF83"/>
    <mergeCell ref="EIG83:EIJ83"/>
    <mergeCell ref="EIK83:EIN83"/>
    <mergeCell ref="EHA83:EHD83"/>
    <mergeCell ref="EHE83:EHH83"/>
    <mergeCell ref="EHI83:EHL83"/>
    <mergeCell ref="EHM83:EHP83"/>
    <mergeCell ref="EHQ83:EHT83"/>
    <mergeCell ref="EGG83:EGJ83"/>
    <mergeCell ref="EGK83:EGN83"/>
    <mergeCell ref="EGO83:EGR83"/>
    <mergeCell ref="EGS83:EGV83"/>
    <mergeCell ref="EGW83:EGZ83"/>
    <mergeCell ref="EFM83:EFP83"/>
    <mergeCell ref="EFQ83:EFT83"/>
    <mergeCell ref="EFU83:EFX83"/>
    <mergeCell ref="EFY83:EGB83"/>
    <mergeCell ref="EGC83:EGF83"/>
    <mergeCell ref="EES83:EEV83"/>
    <mergeCell ref="EEW83:EEZ83"/>
    <mergeCell ref="EFA83:EFD83"/>
    <mergeCell ref="EFE83:EFH83"/>
    <mergeCell ref="EFI83:EFL83"/>
    <mergeCell ref="EDY83:EEB83"/>
    <mergeCell ref="EEC83:EEF83"/>
    <mergeCell ref="EEG83:EEJ83"/>
    <mergeCell ref="EEK83:EEN83"/>
    <mergeCell ref="EEO83:EER83"/>
    <mergeCell ref="EDE83:EDH83"/>
    <mergeCell ref="EDI83:EDL83"/>
    <mergeCell ref="EDM83:EDP83"/>
    <mergeCell ref="EDQ83:EDT83"/>
    <mergeCell ref="EDU83:EDX83"/>
    <mergeCell ref="ECK83:ECN83"/>
    <mergeCell ref="ECO83:ECR83"/>
    <mergeCell ref="ECS83:ECV83"/>
    <mergeCell ref="ECW83:ECZ83"/>
    <mergeCell ref="EDA83:EDD83"/>
    <mergeCell ref="EBQ83:EBT83"/>
    <mergeCell ref="EBU83:EBX83"/>
    <mergeCell ref="EBY83:ECB83"/>
    <mergeCell ref="ECC83:ECF83"/>
    <mergeCell ref="ECG83:ECJ83"/>
    <mergeCell ref="EAW83:EAZ83"/>
    <mergeCell ref="EBA83:EBD83"/>
    <mergeCell ref="EBE83:EBH83"/>
    <mergeCell ref="EBI83:EBL83"/>
    <mergeCell ref="EBM83:EBP83"/>
    <mergeCell ref="EAC83:EAF83"/>
    <mergeCell ref="EAG83:EAJ83"/>
    <mergeCell ref="EAK83:EAN83"/>
    <mergeCell ref="EAO83:EAR83"/>
    <mergeCell ref="EAS83:EAV83"/>
    <mergeCell ref="DZI83:DZL83"/>
    <mergeCell ref="DZM83:DZP83"/>
    <mergeCell ref="DZQ83:DZT83"/>
    <mergeCell ref="DZU83:DZX83"/>
    <mergeCell ref="DZY83:EAB83"/>
    <mergeCell ref="DYO83:DYR83"/>
    <mergeCell ref="DYS83:DYV83"/>
    <mergeCell ref="DYW83:DYZ83"/>
    <mergeCell ref="DZA83:DZD83"/>
    <mergeCell ref="DZE83:DZH83"/>
    <mergeCell ref="DXU83:DXX83"/>
    <mergeCell ref="DXY83:DYB83"/>
    <mergeCell ref="DYC83:DYF83"/>
    <mergeCell ref="DYG83:DYJ83"/>
    <mergeCell ref="DYK83:DYN83"/>
    <mergeCell ref="DXA83:DXD83"/>
    <mergeCell ref="DXE83:DXH83"/>
    <mergeCell ref="DXI83:DXL83"/>
    <mergeCell ref="DXM83:DXP83"/>
    <mergeCell ref="DXQ83:DXT83"/>
    <mergeCell ref="DWG83:DWJ83"/>
    <mergeCell ref="DWK83:DWN83"/>
    <mergeCell ref="DWO83:DWR83"/>
    <mergeCell ref="DWS83:DWV83"/>
    <mergeCell ref="DWW83:DWZ83"/>
    <mergeCell ref="DVM83:DVP83"/>
    <mergeCell ref="DVQ83:DVT83"/>
    <mergeCell ref="DVU83:DVX83"/>
    <mergeCell ref="DVY83:DWB83"/>
    <mergeCell ref="DWC83:DWF83"/>
    <mergeCell ref="DUS83:DUV83"/>
    <mergeCell ref="DUW83:DUZ83"/>
    <mergeCell ref="DVA83:DVD83"/>
    <mergeCell ref="DVE83:DVH83"/>
    <mergeCell ref="DVI83:DVL83"/>
    <mergeCell ref="DTY83:DUB83"/>
    <mergeCell ref="DUC83:DUF83"/>
    <mergeCell ref="DUG83:DUJ83"/>
    <mergeCell ref="DUK83:DUN83"/>
    <mergeCell ref="DUO83:DUR83"/>
    <mergeCell ref="DTE83:DTH83"/>
    <mergeCell ref="DTI83:DTL83"/>
    <mergeCell ref="DTM83:DTP83"/>
    <mergeCell ref="DTQ83:DTT83"/>
    <mergeCell ref="DTU83:DTX83"/>
    <mergeCell ref="DSK83:DSN83"/>
    <mergeCell ref="DSO83:DSR83"/>
    <mergeCell ref="DSS83:DSV83"/>
    <mergeCell ref="DSW83:DSZ83"/>
    <mergeCell ref="DTA83:DTD83"/>
    <mergeCell ref="DRQ83:DRT83"/>
    <mergeCell ref="DRU83:DRX83"/>
    <mergeCell ref="DRY83:DSB83"/>
    <mergeCell ref="DSC83:DSF83"/>
    <mergeCell ref="DSG83:DSJ83"/>
    <mergeCell ref="DQW83:DQZ83"/>
    <mergeCell ref="DRA83:DRD83"/>
    <mergeCell ref="DRE83:DRH83"/>
    <mergeCell ref="DRI83:DRL83"/>
    <mergeCell ref="DRM83:DRP83"/>
    <mergeCell ref="DQC83:DQF83"/>
    <mergeCell ref="DQG83:DQJ83"/>
    <mergeCell ref="DQK83:DQN83"/>
    <mergeCell ref="DQO83:DQR83"/>
    <mergeCell ref="DQS83:DQV83"/>
    <mergeCell ref="DPI83:DPL83"/>
    <mergeCell ref="DPM83:DPP83"/>
    <mergeCell ref="DPQ83:DPT83"/>
    <mergeCell ref="DPU83:DPX83"/>
    <mergeCell ref="DPY83:DQB83"/>
    <mergeCell ref="DOO83:DOR83"/>
    <mergeCell ref="DOS83:DOV83"/>
    <mergeCell ref="DOW83:DOZ83"/>
    <mergeCell ref="DPA83:DPD83"/>
    <mergeCell ref="DPE83:DPH83"/>
    <mergeCell ref="DNU83:DNX83"/>
    <mergeCell ref="DNY83:DOB83"/>
    <mergeCell ref="DOC83:DOF83"/>
    <mergeCell ref="DOG83:DOJ83"/>
    <mergeCell ref="DOK83:DON83"/>
    <mergeCell ref="DNA83:DND83"/>
    <mergeCell ref="DNE83:DNH83"/>
    <mergeCell ref="DNI83:DNL83"/>
    <mergeCell ref="DNM83:DNP83"/>
    <mergeCell ref="DNQ83:DNT83"/>
    <mergeCell ref="DMG83:DMJ83"/>
    <mergeCell ref="DMK83:DMN83"/>
    <mergeCell ref="DMO83:DMR83"/>
    <mergeCell ref="DMS83:DMV83"/>
    <mergeCell ref="DMW83:DMZ83"/>
    <mergeCell ref="DLM83:DLP83"/>
    <mergeCell ref="DLQ83:DLT83"/>
    <mergeCell ref="DLU83:DLX83"/>
    <mergeCell ref="DLY83:DMB83"/>
    <mergeCell ref="DMC83:DMF83"/>
    <mergeCell ref="DKS83:DKV83"/>
    <mergeCell ref="DKW83:DKZ83"/>
    <mergeCell ref="DLA83:DLD83"/>
    <mergeCell ref="DLE83:DLH83"/>
    <mergeCell ref="DLI83:DLL83"/>
    <mergeCell ref="DJY83:DKB83"/>
    <mergeCell ref="DKC83:DKF83"/>
    <mergeCell ref="DKG83:DKJ83"/>
    <mergeCell ref="DKK83:DKN83"/>
    <mergeCell ref="DKO83:DKR83"/>
    <mergeCell ref="DJE83:DJH83"/>
    <mergeCell ref="DJI83:DJL83"/>
    <mergeCell ref="DJM83:DJP83"/>
    <mergeCell ref="DJQ83:DJT83"/>
    <mergeCell ref="DJU83:DJX83"/>
    <mergeCell ref="DIK83:DIN83"/>
    <mergeCell ref="DIO83:DIR83"/>
    <mergeCell ref="DIS83:DIV83"/>
    <mergeCell ref="DIW83:DIZ83"/>
    <mergeCell ref="DJA83:DJD83"/>
    <mergeCell ref="DHQ83:DHT83"/>
    <mergeCell ref="DHU83:DHX83"/>
    <mergeCell ref="DHY83:DIB83"/>
    <mergeCell ref="DIC83:DIF83"/>
    <mergeCell ref="DIG83:DIJ83"/>
    <mergeCell ref="DGW83:DGZ83"/>
    <mergeCell ref="DHA83:DHD83"/>
    <mergeCell ref="DHE83:DHH83"/>
    <mergeCell ref="DHI83:DHL83"/>
    <mergeCell ref="DHM83:DHP83"/>
    <mergeCell ref="DGC83:DGF83"/>
    <mergeCell ref="DGG83:DGJ83"/>
    <mergeCell ref="DGK83:DGN83"/>
    <mergeCell ref="DGO83:DGR83"/>
    <mergeCell ref="DGS83:DGV83"/>
    <mergeCell ref="DFI83:DFL83"/>
    <mergeCell ref="DFM83:DFP83"/>
    <mergeCell ref="DFQ83:DFT83"/>
    <mergeCell ref="DFU83:DFX83"/>
    <mergeCell ref="DFY83:DGB83"/>
    <mergeCell ref="DEO83:DER83"/>
    <mergeCell ref="DES83:DEV83"/>
    <mergeCell ref="DEW83:DEZ83"/>
    <mergeCell ref="DFA83:DFD83"/>
    <mergeCell ref="DFE83:DFH83"/>
    <mergeCell ref="DDU83:DDX83"/>
    <mergeCell ref="DDY83:DEB83"/>
    <mergeCell ref="DEC83:DEF83"/>
    <mergeCell ref="DEG83:DEJ83"/>
    <mergeCell ref="DEK83:DEN83"/>
    <mergeCell ref="DDA83:DDD83"/>
    <mergeCell ref="DDE83:DDH83"/>
    <mergeCell ref="DDI83:DDL83"/>
    <mergeCell ref="DDM83:DDP83"/>
    <mergeCell ref="DDQ83:DDT83"/>
    <mergeCell ref="DCG83:DCJ83"/>
    <mergeCell ref="DCK83:DCN83"/>
    <mergeCell ref="DCO83:DCR83"/>
    <mergeCell ref="DCS83:DCV83"/>
    <mergeCell ref="DCW83:DCZ83"/>
    <mergeCell ref="DBM83:DBP83"/>
    <mergeCell ref="DBQ83:DBT83"/>
    <mergeCell ref="DBU83:DBX83"/>
    <mergeCell ref="DBY83:DCB83"/>
    <mergeCell ref="DCC83:DCF83"/>
    <mergeCell ref="DAS83:DAV83"/>
    <mergeCell ref="DAW83:DAZ83"/>
    <mergeCell ref="DBA83:DBD83"/>
    <mergeCell ref="DBE83:DBH83"/>
    <mergeCell ref="DBI83:DBL83"/>
    <mergeCell ref="CZY83:DAB83"/>
    <mergeCell ref="DAC83:DAF83"/>
    <mergeCell ref="DAG83:DAJ83"/>
    <mergeCell ref="DAK83:DAN83"/>
    <mergeCell ref="DAO83:DAR83"/>
    <mergeCell ref="CZE83:CZH83"/>
    <mergeCell ref="CZI83:CZL83"/>
    <mergeCell ref="CZM83:CZP83"/>
    <mergeCell ref="CZQ83:CZT83"/>
    <mergeCell ref="CZU83:CZX83"/>
    <mergeCell ref="CYK83:CYN83"/>
    <mergeCell ref="CYO83:CYR83"/>
    <mergeCell ref="CYS83:CYV83"/>
    <mergeCell ref="CYW83:CYZ83"/>
    <mergeCell ref="CZA83:CZD83"/>
    <mergeCell ref="CXQ83:CXT83"/>
    <mergeCell ref="CXU83:CXX83"/>
    <mergeCell ref="CXY83:CYB83"/>
    <mergeCell ref="CYC83:CYF83"/>
    <mergeCell ref="CYG83:CYJ83"/>
    <mergeCell ref="CWW83:CWZ83"/>
    <mergeCell ref="CXA83:CXD83"/>
    <mergeCell ref="CXE83:CXH83"/>
    <mergeCell ref="CXI83:CXL83"/>
    <mergeCell ref="CXM83:CXP83"/>
    <mergeCell ref="CWC83:CWF83"/>
    <mergeCell ref="CWG83:CWJ83"/>
    <mergeCell ref="CWK83:CWN83"/>
    <mergeCell ref="CWO83:CWR83"/>
    <mergeCell ref="CWS83:CWV83"/>
    <mergeCell ref="CVI83:CVL83"/>
    <mergeCell ref="CVM83:CVP83"/>
    <mergeCell ref="CVQ83:CVT83"/>
    <mergeCell ref="CVU83:CVX83"/>
    <mergeCell ref="CVY83:CWB83"/>
    <mergeCell ref="CUO83:CUR83"/>
    <mergeCell ref="CUS83:CUV83"/>
    <mergeCell ref="CUW83:CUZ83"/>
    <mergeCell ref="CVA83:CVD83"/>
    <mergeCell ref="CVE83:CVH83"/>
    <mergeCell ref="CTU83:CTX83"/>
    <mergeCell ref="CTY83:CUB83"/>
    <mergeCell ref="CUC83:CUF83"/>
    <mergeCell ref="CUG83:CUJ83"/>
    <mergeCell ref="CUK83:CUN83"/>
    <mergeCell ref="CTA83:CTD83"/>
    <mergeCell ref="CTE83:CTH83"/>
    <mergeCell ref="CTI83:CTL83"/>
    <mergeCell ref="CTM83:CTP83"/>
    <mergeCell ref="CTQ83:CTT83"/>
    <mergeCell ref="CSG83:CSJ83"/>
    <mergeCell ref="CSK83:CSN83"/>
    <mergeCell ref="CSO83:CSR83"/>
    <mergeCell ref="CSS83:CSV83"/>
    <mergeCell ref="CSW83:CSZ83"/>
    <mergeCell ref="CRM83:CRP83"/>
    <mergeCell ref="CRQ83:CRT83"/>
    <mergeCell ref="CRU83:CRX83"/>
    <mergeCell ref="CRY83:CSB83"/>
    <mergeCell ref="CSC83:CSF83"/>
    <mergeCell ref="CQS83:CQV83"/>
    <mergeCell ref="CQW83:CQZ83"/>
    <mergeCell ref="CRA83:CRD83"/>
    <mergeCell ref="CRE83:CRH83"/>
    <mergeCell ref="CRI83:CRL83"/>
    <mergeCell ref="CPY83:CQB83"/>
    <mergeCell ref="CQC83:CQF83"/>
    <mergeCell ref="CQG83:CQJ83"/>
    <mergeCell ref="CQK83:CQN83"/>
    <mergeCell ref="CQO83:CQR83"/>
    <mergeCell ref="CPE83:CPH83"/>
    <mergeCell ref="CPI83:CPL83"/>
    <mergeCell ref="CPM83:CPP83"/>
    <mergeCell ref="CPQ83:CPT83"/>
    <mergeCell ref="CPU83:CPX83"/>
    <mergeCell ref="COK83:CON83"/>
    <mergeCell ref="COO83:COR83"/>
    <mergeCell ref="COS83:COV83"/>
    <mergeCell ref="COW83:COZ83"/>
    <mergeCell ref="CPA83:CPD83"/>
    <mergeCell ref="CNQ83:CNT83"/>
    <mergeCell ref="CNU83:CNX83"/>
    <mergeCell ref="CNY83:COB83"/>
    <mergeCell ref="COC83:COF83"/>
    <mergeCell ref="COG83:COJ83"/>
    <mergeCell ref="CMW83:CMZ83"/>
    <mergeCell ref="CNA83:CND83"/>
    <mergeCell ref="CNE83:CNH83"/>
    <mergeCell ref="CNI83:CNL83"/>
    <mergeCell ref="CNM83:CNP83"/>
    <mergeCell ref="CMC83:CMF83"/>
    <mergeCell ref="CMG83:CMJ83"/>
    <mergeCell ref="CMK83:CMN83"/>
    <mergeCell ref="CMO83:CMR83"/>
    <mergeCell ref="CMS83:CMV83"/>
    <mergeCell ref="CLI83:CLL83"/>
    <mergeCell ref="CLM83:CLP83"/>
    <mergeCell ref="CLQ83:CLT83"/>
    <mergeCell ref="CLU83:CLX83"/>
    <mergeCell ref="CLY83:CMB83"/>
    <mergeCell ref="CKO83:CKR83"/>
    <mergeCell ref="CKS83:CKV83"/>
    <mergeCell ref="CKW83:CKZ83"/>
    <mergeCell ref="CLA83:CLD83"/>
    <mergeCell ref="CLE83:CLH83"/>
    <mergeCell ref="CJU83:CJX83"/>
    <mergeCell ref="CJY83:CKB83"/>
    <mergeCell ref="CKC83:CKF83"/>
    <mergeCell ref="CKG83:CKJ83"/>
    <mergeCell ref="CKK83:CKN83"/>
    <mergeCell ref="CJA83:CJD83"/>
    <mergeCell ref="CJE83:CJH83"/>
    <mergeCell ref="CJI83:CJL83"/>
    <mergeCell ref="CJM83:CJP83"/>
    <mergeCell ref="CJQ83:CJT83"/>
    <mergeCell ref="CIG83:CIJ83"/>
    <mergeCell ref="CIK83:CIN83"/>
    <mergeCell ref="CIO83:CIR83"/>
    <mergeCell ref="CIS83:CIV83"/>
    <mergeCell ref="CIW83:CIZ83"/>
    <mergeCell ref="CHM83:CHP83"/>
    <mergeCell ref="CHQ83:CHT83"/>
    <mergeCell ref="CHU83:CHX83"/>
    <mergeCell ref="CHY83:CIB83"/>
    <mergeCell ref="CIC83:CIF83"/>
    <mergeCell ref="CGS83:CGV83"/>
    <mergeCell ref="CGW83:CGZ83"/>
    <mergeCell ref="CHA83:CHD83"/>
    <mergeCell ref="CHE83:CHH83"/>
    <mergeCell ref="CHI83:CHL83"/>
    <mergeCell ref="CFY83:CGB83"/>
    <mergeCell ref="CGC83:CGF83"/>
    <mergeCell ref="CGG83:CGJ83"/>
    <mergeCell ref="CGK83:CGN83"/>
    <mergeCell ref="CGO83:CGR83"/>
    <mergeCell ref="CFE83:CFH83"/>
    <mergeCell ref="CFI83:CFL83"/>
    <mergeCell ref="CFM83:CFP83"/>
    <mergeCell ref="CFQ83:CFT83"/>
    <mergeCell ref="CFU83:CFX83"/>
    <mergeCell ref="CEK83:CEN83"/>
    <mergeCell ref="CEO83:CER83"/>
    <mergeCell ref="CES83:CEV83"/>
    <mergeCell ref="CEW83:CEZ83"/>
    <mergeCell ref="CFA83:CFD83"/>
    <mergeCell ref="CDQ83:CDT83"/>
    <mergeCell ref="CDU83:CDX83"/>
    <mergeCell ref="CDY83:CEB83"/>
    <mergeCell ref="CEC83:CEF83"/>
    <mergeCell ref="CEG83:CEJ83"/>
    <mergeCell ref="CCW83:CCZ83"/>
    <mergeCell ref="CDA83:CDD83"/>
    <mergeCell ref="CDE83:CDH83"/>
    <mergeCell ref="CDI83:CDL83"/>
    <mergeCell ref="CDM83:CDP83"/>
    <mergeCell ref="CCC83:CCF83"/>
    <mergeCell ref="CCG83:CCJ83"/>
    <mergeCell ref="CCK83:CCN83"/>
    <mergeCell ref="CCO83:CCR83"/>
    <mergeCell ref="CCS83:CCV83"/>
    <mergeCell ref="CBI83:CBL83"/>
    <mergeCell ref="CBM83:CBP83"/>
    <mergeCell ref="CBQ83:CBT83"/>
    <mergeCell ref="CBU83:CBX83"/>
    <mergeCell ref="CBY83:CCB83"/>
    <mergeCell ref="CAO83:CAR83"/>
    <mergeCell ref="CAS83:CAV83"/>
    <mergeCell ref="CAW83:CAZ83"/>
    <mergeCell ref="CBA83:CBD83"/>
    <mergeCell ref="CBE83:CBH83"/>
    <mergeCell ref="BZU83:BZX83"/>
    <mergeCell ref="BZY83:CAB83"/>
    <mergeCell ref="CAC83:CAF83"/>
    <mergeCell ref="CAG83:CAJ83"/>
    <mergeCell ref="CAK83:CAN83"/>
    <mergeCell ref="BZA83:BZD83"/>
    <mergeCell ref="BZE83:BZH83"/>
    <mergeCell ref="BZI83:BZL83"/>
    <mergeCell ref="BZM83:BZP83"/>
    <mergeCell ref="BZQ83:BZT83"/>
    <mergeCell ref="BYG83:BYJ83"/>
    <mergeCell ref="BYK83:BYN83"/>
    <mergeCell ref="BYO83:BYR83"/>
    <mergeCell ref="BYS83:BYV83"/>
    <mergeCell ref="BYW83:BYZ83"/>
    <mergeCell ref="BXM83:BXP83"/>
    <mergeCell ref="BXQ83:BXT83"/>
    <mergeCell ref="BXU83:BXX83"/>
    <mergeCell ref="BXY83:BYB83"/>
    <mergeCell ref="BYC83:BYF83"/>
    <mergeCell ref="BWS83:BWV83"/>
    <mergeCell ref="BWW83:BWZ83"/>
    <mergeCell ref="BXA83:BXD83"/>
    <mergeCell ref="BXE83:BXH83"/>
    <mergeCell ref="BXI83:BXL83"/>
    <mergeCell ref="BVY83:BWB83"/>
    <mergeCell ref="BWC83:BWF83"/>
    <mergeCell ref="BWG83:BWJ83"/>
    <mergeCell ref="BWK83:BWN83"/>
    <mergeCell ref="BWO83:BWR83"/>
    <mergeCell ref="BVE83:BVH83"/>
    <mergeCell ref="BVI83:BVL83"/>
    <mergeCell ref="BVM83:BVP83"/>
    <mergeCell ref="BVQ83:BVT83"/>
    <mergeCell ref="BVU83:BVX83"/>
    <mergeCell ref="BUK83:BUN83"/>
    <mergeCell ref="BUO83:BUR83"/>
    <mergeCell ref="BUS83:BUV83"/>
    <mergeCell ref="BUW83:BUZ83"/>
    <mergeCell ref="BVA83:BVD83"/>
    <mergeCell ref="BTQ83:BTT83"/>
    <mergeCell ref="BTU83:BTX83"/>
    <mergeCell ref="BTY83:BUB83"/>
    <mergeCell ref="BUC83:BUF83"/>
    <mergeCell ref="BUG83:BUJ83"/>
    <mergeCell ref="BSW83:BSZ83"/>
    <mergeCell ref="BTA83:BTD83"/>
    <mergeCell ref="BTE83:BTH83"/>
    <mergeCell ref="BTI83:BTL83"/>
    <mergeCell ref="BTM83:BTP83"/>
    <mergeCell ref="BSC83:BSF83"/>
    <mergeCell ref="BSG83:BSJ83"/>
    <mergeCell ref="BSK83:BSN83"/>
    <mergeCell ref="BSO83:BSR83"/>
    <mergeCell ref="BSS83:BSV83"/>
    <mergeCell ref="BRI83:BRL83"/>
    <mergeCell ref="BRM83:BRP83"/>
    <mergeCell ref="BRQ83:BRT83"/>
    <mergeCell ref="BRU83:BRX83"/>
    <mergeCell ref="BRY83:BSB83"/>
    <mergeCell ref="BQO83:BQR83"/>
    <mergeCell ref="BQS83:BQV83"/>
    <mergeCell ref="BQW83:BQZ83"/>
    <mergeCell ref="BRA83:BRD83"/>
    <mergeCell ref="BRE83:BRH83"/>
    <mergeCell ref="BPU83:BPX83"/>
    <mergeCell ref="BPY83:BQB83"/>
    <mergeCell ref="BQC83:BQF83"/>
    <mergeCell ref="BQG83:BQJ83"/>
    <mergeCell ref="BQK83:BQN83"/>
    <mergeCell ref="BPA83:BPD83"/>
    <mergeCell ref="BPE83:BPH83"/>
    <mergeCell ref="BPI83:BPL83"/>
    <mergeCell ref="BPM83:BPP83"/>
    <mergeCell ref="BPQ83:BPT83"/>
    <mergeCell ref="BOG83:BOJ83"/>
    <mergeCell ref="BOK83:BON83"/>
    <mergeCell ref="BOO83:BOR83"/>
    <mergeCell ref="BOS83:BOV83"/>
    <mergeCell ref="BOW83:BOZ83"/>
    <mergeCell ref="BNM83:BNP83"/>
    <mergeCell ref="BNQ83:BNT83"/>
    <mergeCell ref="BNU83:BNX83"/>
    <mergeCell ref="BNY83:BOB83"/>
    <mergeCell ref="BOC83:BOF83"/>
    <mergeCell ref="BMS83:BMV83"/>
    <mergeCell ref="BMW83:BMZ83"/>
    <mergeCell ref="BNA83:BND83"/>
    <mergeCell ref="BNE83:BNH83"/>
    <mergeCell ref="BNI83:BNL83"/>
    <mergeCell ref="BLY83:BMB83"/>
    <mergeCell ref="BMC83:BMF83"/>
    <mergeCell ref="BMG83:BMJ83"/>
    <mergeCell ref="BMK83:BMN83"/>
    <mergeCell ref="BMO83:BMR83"/>
    <mergeCell ref="BLE83:BLH83"/>
    <mergeCell ref="BLI83:BLL83"/>
    <mergeCell ref="BLM83:BLP83"/>
    <mergeCell ref="BLQ83:BLT83"/>
    <mergeCell ref="BLU83:BLX83"/>
    <mergeCell ref="BKK83:BKN83"/>
    <mergeCell ref="BKO83:BKR83"/>
    <mergeCell ref="BKS83:BKV83"/>
    <mergeCell ref="BKW83:BKZ83"/>
    <mergeCell ref="BLA83:BLD83"/>
    <mergeCell ref="BJQ83:BJT83"/>
    <mergeCell ref="BJU83:BJX83"/>
    <mergeCell ref="BJY83:BKB83"/>
    <mergeCell ref="BKC83:BKF83"/>
    <mergeCell ref="BKG83:BKJ83"/>
    <mergeCell ref="BIW83:BIZ83"/>
    <mergeCell ref="BJA83:BJD83"/>
    <mergeCell ref="BJE83:BJH83"/>
    <mergeCell ref="BJI83:BJL83"/>
    <mergeCell ref="BJM83:BJP83"/>
    <mergeCell ref="BIC83:BIF83"/>
    <mergeCell ref="BIG83:BIJ83"/>
    <mergeCell ref="BIK83:BIN83"/>
    <mergeCell ref="BIO83:BIR83"/>
    <mergeCell ref="BIS83:BIV83"/>
    <mergeCell ref="BHI83:BHL83"/>
    <mergeCell ref="BHM83:BHP83"/>
    <mergeCell ref="BHQ83:BHT83"/>
    <mergeCell ref="BHU83:BHX83"/>
    <mergeCell ref="BHY83:BIB83"/>
    <mergeCell ref="BGO83:BGR83"/>
    <mergeCell ref="BGS83:BGV83"/>
    <mergeCell ref="BGW83:BGZ83"/>
    <mergeCell ref="BHA83:BHD83"/>
    <mergeCell ref="BHE83:BHH83"/>
    <mergeCell ref="BFU83:BFX83"/>
    <mergeCell ref="BFY83:BGB83"/>
    <mergeCell ref="BGC83:BGF83"/>
    <mergeCell ref="BGG83:BGJ83"/>
    <mergeCell ref="BGK83:BGN83"/>
    <mergeCell ref="BFA83:BFD83"/>
    <mergeCell ref="BFE83:BFH83"/>
    <mergeCell ref="BFI83:BFL83"/>
    <mergeCell ref="BFM83:BFP83"/>
    <mergeCell ref="BFQ83:BFT83"/>
    <mergeCell ref="BEG83:BEJ83"/>
    <mergeCell ref="BEK83:BEN83"/>
    <mergeCell ref="BEO83:BER83"/>
    <mergeCell ref="BES83:BEV83"/>
    <mergeCell ref="BEW83:BEZ83"/>
    <mergeCell ref="BDM83:BDP83"/>
    <mergeCell ref="BDQ83:BDT83"/>
    <mergeCell ref="BDU83:BDX83"/>
    <mergeCell ref="BDY83:BEB83"/>
    <mergeCell ref="BEC83:BEF83"/>
    <mergeCell ref="BCS83:BCV83"/>
    <mergeCell ref="BCW83:BCZ83"/>
    <mergeCell ref="BDA83:BDD83"/>
    <mergeCell ref="BDE83:BDH83"/>
    <mergeCell ref="BDI83:BDL83"/>
    <mergeCell ref="BBY83:BCB83"/>
    <mergeCell ref="BCC83:BCF83"/>
    <mergeCell ref="BCG83:BCJ83"/>
    <mergeCell ref="BCK83:BCN83"/>
    <mergeCell ref="BCO83:BCR83"/>
    <mergeCell ref="BBE83:BBH83"/>
    <mergeCell ref="BBI83:BBL83"/>
    <mergeCell ref="BBM83:BBP83"/>
    <mergeCell ref="BBQ83:BBT83"/>
    <mergeCell ref="BBU83:BBX83"/>
    <mergeCell ref="BAK83:BAN83"/>
    <mergeCell ref="BAO83:BAR83"/>
    <mergeCell ref="BAS83:BAV83"/>
    <mergeCell ref="BAW83:BAZ83"/>
    <mergeCell ref="BBA83:BBD83"/>
    <mergeCell ref="AZQ83:AZT83"/>
    <mergeCell ref="AZU83:AZX83"/>
    <mergeCell ref="AZY83:BAB83"/>
    <mergeCell ref="BAC83:BAF83"/>
    <mergeCell ref="BAG83:BAJ83"/>
    <mergeCell ref="AYW83:AYZ83"/>
    <mergeCell ref="AZA83:AZD83"/>
    <mergeCell ref="AZE83:AZH83"/>
    <mergeCell ref="AZI83:AZL83"/>
    <mergeCell ref="AZM83:AZP83"/>
    <mergeCell ref="AYC83:AYF83"/>
    <mergeCell ref="AYG83:AYJ83"/>
    <mergeCell ref="AYK83:AYN83"/>
    <mergeCell ref="AYO83:AYR83"/>
    <mergeCell ref="AYS83:AYV83"/>
    <mergeCell ref="AXI83:AXL83"/>
    <mergeCell ref="AXM83:AXP83"/>
    <mergeCell ref="AXQ83:AXT83"/>
    <mergeCell ref="AXU83:AXX83"/>
    <mergeCell ref="AXY83:AYB83"/>
    <mergeCell ref="AWO83:AWR83"/>
    <mergeCell ref="AWS83:AWV83"/>
    <mergeCell ref="AWW83:AWZ83"/>
    <mergeCell ref="AXA83:AXD83"/>
    <mergeCell ref="AXE83:AXH83"/>
    <mergeCell ref="AVU83:AVX83"/>
    <mergeCell ref="AVY83:AWB83"/>
    <mergeCell ref="AWC83:AWF83"/>
    <mergeCell ref="AWG83:AWJ83"/>
    <mergeCell ref="AWK83:AWN83"/>
    <mergeCell ref="AVA83:AVD83"/>
    <mergeCell ref="AVE83:AVH83"/>
    <mergeCell ref="AVI83:AVL83"/>
    <mergeCell ref="AVM83:AVP83"/>
    <mergeCell ref="AVQ83:AVT83"/>
    <mergeCell ref="AUG83:AUJ83"/>
    <mergeCell ref="AUK83:AUN83"/>
    <mergeCell ref="AUO83:AUR83"/>
    <mergeCell ref="AUS83:AUV83"/>
    <mergeCell ref="AUW83:AUZ83"/>
    <mergeCell ref="ATM83:ATP83"/>
    <mergeCell ref="ATQ83:ATT83"/>
    <mergeCell ref="ATU83:ATX83"/>
    <mergeCell ref="ATY83:AUB83"/>
    <mergeCell ref="AUC83:AUF83"/>
    <mergeCell ref="ASS83:ASV83"/>
    <mergeCell ref="ASW83:ASZ83"/>
    <mergeCell ref="ATA83:ATD83"/>
    <mergeCell ref="ATE83:ATH83"/>
    <mergeCell ref="ATI83:ATL83"/>
    <mergeCell ref="ARY83:ASB83"/>
    <mergeCell ref="ASC83:ASF83"/>
    <mergeCell ref="ASG83:ASJ83"/>
    <mergeCell ref="ASK83:ASN83"/>
    <mergeCell ref="ASO83:ASR83"/>
    <mergeCell ref="ARE83:ARH83"/>
    <mergeCell ref="ARI83:ARL83"/>
    <mergeCell ref="ARM83:ARP83"/>
    <mergeCell ref="ARQ83:ART83"/>
    <mergeCell ref="ARU83:ARX83"/>
    <mergeCell ref="AQK83:AQN83"/>
    <mergeCell ref="AQO83:AQR83"/>
    <mergeCell ref="AQS83:AQV83"/>
    <mergeCell ref="AQW83:AQZ83"/>
    <mergeCell ref="ARA83:ARD83"/>
    <mergeCell ref="APQ83:APT83"/>
    <mergeCell ref="APU83:APX83"/>
    <mergeCell ref="APY83:AQB83"/>
    <mergeCell ref="AQC83:AQF83"/>
    <mergeCell ref="AQG83:AQJ83"/>
    <mergeCell ref="AOW83:AOZ83"/>
    <mergeCell ref="APA83:APD83"/>
    <mergeCell ref="APE83:APH83"/>
    <mergeCell ref="API83:APL83"/>
    <mergeCell ref="APM83:APP83"/>
    <mergeCell ref="AOC83:AOF83"/>
    <mergeCell ref="AOG83:AOJ83"/>
    <mergeCell ref="AOK83:AON83"/>
    <mergeCell ref="AOO83:AOR83"/>
    <mergeCell ref="AOS83:AOV83"/>
    <mergeCell ref="ANI83:ANL83"/>
    <mergeCell ref="ANM83:ANP83"/>
    <mergeCell ref="ANQ83:ANT83"/>
    <mergeCell ref="ANU83:ANX83"/>
    <mergeCell ref="ANY83:AOB83"/>
    <mergeCell ref="AMO83:AMR83"/>
    <mergeCell ref="AMS83:AMV83"/>
    <mergeCell ref="AMW83:AMZ83"/>
    <mergeCell ref="ANA83:AND83"/>
    <mergeCell ref="ANE83:ANH83"/>
    <mergeCell ref="ALU83:ALX83"/>
    <mergeCell ref="ALY83:AMB83"/>
    <mergeCell ref="AMC83:AMF83"/>
    <mergeCell ref="AMG83:AMJ83"/>
    <mergeCell ref="AMK83:AMN83"/>
    <mergeCell ref="ALA83:ALD83"/>
    <mergeCell ref="ALE83:ALH83"/>
    <mergeCell ref="ALI83:ALL83"/>
    <mergeCell ref="ALM83:ALP83"/>
    <mergeCell ref="ALQ83:ALT83"/>
    <mergeCell ref="AKG83:AKJ83"/>
    <mergeCell ref="AKK83:AKN83"/>
    <mergeCell ref="AKO83:AKR83"/>
    <mergeCell ref="AKS83:AKV83"/>
    <mergeCell ref="AKW83:AKZ83"/>
    <mergeCell ref="AJM83:AJP83"/>
    <mergeCell ref="AJQ83:AJT83"/>
    <mergeCell ref="AJU83:AJX83"/>
    <mergeCell ref="AJY83:AKB83"/>
    <mergeCell ref="AKC83:AKF83"/>
    <mergeCell ref="AIS83:AIV83"/>
    <mergeCell ref="AIW83:AIZ83"/>
    <mergeCell ref="AJA83:AJD83"/>
    <mergeCell ref="AJE83:AJH83"/>
    <mergeCell ref="AJI83:AJL83"/>
    <mergeCell ref="AHY83:AIB83"/>
    <mergeCell ref="AIC83:AIF83"/>
    <mergeCell ref="AIG83:AIJ83"/>
    <mergeCell ref="AIK83:AIN83"/>
    <mergeCell ref="AIO83:AIR83"/>
    <mergeCell ref="AHE83:AHH83"/>
    <mergeCell ref="AHI83:AHL83"/>
    <mergeCell ref="AHM83:AHP83"/>
    <mergeCell ref="AHQ83:AHT83"/>
    <mergeCell ref="AHU83:AHX83"/>
    <mergeCell ref="AGK83:AGN83"/>
    <mergeCell ref="AGO83:AGR83"/>
    <mergeCell ref="AGS83:AGV83"/>
    <mergeCell ref="AGW83:AGZ83"/>
    <mergeCell ref="AHA83:AHD83"/>
    <mergeCell ref="AFQ83:AFT83"/>
    <mergeCell ref="AFU83:AFX83"/>
    <mergeCell ref="AFY83:AGB83"/>
    <mergeCell ref="AGC83:AGF83"/>
    <mergeCell ref="AGG83:AGJ83"/>
    <mergeCell ref="AEW83:AEZ83"/>
    <mergeCell ref="AFA83:AFD83"/>
    <mergeCell ref="AFE83:AFH83"/>
    <mergeCell ref="AFI83:AFL83"/>
    <mergeCell ref="AFM83:AFP83"/>
    <mergeCell ref="AEC83:AEF83"/>
    <mergeCell ref="AEG83:AEJ83"/>
    <mergeCell ref="AEK83:AEN83"/>
    <mergeCell ref="AEO83:AER83"/>
    <mergeCell ref="AES83:AEV83"/>
    <mergeCell ref="ADI83:ADL83"/>
    <mergeCell ref="ADM83:ADP83"/>
    <mergeCell ref="ADQ83:ADT83"/>
    <mergeCell ref="ADU83:ADX83"/>
    <mergeCell ref="ADY83:AEB83"/>
    <mergeCell ref="ACO83:ACR83"/>
    <mergeCell ref="ACS83:ACV83"/>
    <mergeCell ref="ACW83:ACZ83"/>
    <mergeCell ref="ADA83:ADD83"/>
    <mergeCell ref="ADE83:ADH83"/>
    <mergeCell ref="ABU83:ABX83"/>
    <mergeCell ref="ABY83:ACB83"/>
    <mergeCell ref="ACC83:ACF83"/>
    <mergeCell ref="ACG83:ACJ83"/>
    <mergeCell ref="ACK83:ACN83"/>
    <mergeCell ref="ABA83:ABD83"/>
    <mergeCell ref="ABE83:ABH83"/>
    <mergeCell ref="ABI83:ABL83"/>
    <mergeCell ref="ABM83:ABP83"/>
    <mergeCell ref="ABQ83:ABT83"/>
    <mergeCell ref="AAG83:AAJ83"/>
    <mergeCell ref="AAK83:AAN83"/>
    <mergeCell ref="AAO83:AAR83"/>
    <mergeCell ref="AAS83:AAV83"/>
    <mergeCell ref="AAW83:AAZ83"/>
    <mergeCell ref="ZM83:ZP83"/>
    <mergeCell ref="ZQ83:ZT83"/>
    <mergeCell ref="ZU83:ZX83"/>
    <mergeCell ref="ZY83:AAB83"/>
    <mergeCell ref="AAC83:AAF83"/>
    <mergeCell ref="YS83:YV83"/>
    <mergeCell ref="YW83:YZ83"/>
    <mergeCell ref="ZA83:ZD83"/>
    <mergeCell ref="ZE83:ZH83"/>
    <mergeCell ref="ZI83:ZL83"/>
    <mergeCell ref="XY83:YB83"/>
    <mergeCell ref="YC83:YF83"/>
    <mergeCell ref="YG83:YJ83"/>
    <mergeCell ref="YK83:YN83"/>
    <mergeCell ref="YO83:YR83"/>
    <mergeCell ref="XE83:XH83"/>
    <mergeCell ref="XI83:XL83"/>
    <mergeCell ref="XM83:XP83"/>
    <mergeCell ref="XQ83:XT83"/>
    <mergeCell ref="XU83:XX83"/>
    <mergeCell ref="WK83:WN83"/>
    <mergeCell ref="WO83:WR83"/>
    <mergeCell ref="WS83:WV83"/>
    <mergeCell ref="WW83:WZ83"/>
    <mergeCell ref="XA83:XD83"/>
    <mergeCell ref="VQ83:VT83"/>
    <mergeCell ref="VU83:VX83"/>
    <mergeCell ref="VY83:WB83"/>
    <mergeCell ref="WC83:WF83"/>
    <mergeCell ref="WG83:WJ83"/>
    <mergeCell ref="UW83:UZ83"/>
    <mergeCell ref="VA83:VD83"/>
    <mergeCell ref="VE83:VH83"/>
    <mergeCell ref="VI83:VL83"/>
    <mergeCell ref="VM83:VP83"/>
    <mergeCell ref="UC83:UF83"/>
    <mergeCell ref="UG83:UJ83"/>
    <mergeCell ref="UK83:UN83"/>
    <mergeCell ref="UO83:UR83"/>
    <mergeCell ref="US83:UV83"/>
    <mergeCell ref="TI83:TL83"/>
    <mergeCell ref="TM83:TP83"/>
    <mergeCell ref="TQ83:TT83"/>
    <mergeCell ref="TU83:TX83"/>
    <mergeCell ref="TY83:UB83"/>
    <mergeCell ref="SO83:SR83"/>
    <mergeCell ref="SS83:SV83"/>
    <mergeCell ref="SW83:SZ83"/>
    <mergeCell ref="TA83:TD83"/>
    <mergeCell ref="TE83:TH83"/>
    <mergeCell ref="RU83:RX83"/>
    <mergeCell ref="RY83:SB83"/>
    <mergeCell ref="SC83:SF83"/>
    <mergeCell ref="SG83:SJ83"/>
    <mergeCell ref="SK83:SN83"/>
    <mergeCell ref="RA83:RD83"/>
    <mergeCell ref="RE83:RH83"/>
    <mergeCell ref="RI83:RL83"/>
    <mergeCell ref="RM83:RP83"/>
    <mergeCell ref="RQ83:RT83"/>
    <mergeCell ref="QG83:QJ83"/>
    <mergeCell ref="QK83:QN83"/>
    <mergeCell ref="QO83:QR83"/>
    <mergeCell ref="QS83:QV83"/>
    <mergeCell ref="QW83:QZ83"/>
    <mergeCell ref="PM83:PP83"/>
    <mergeCell ref="PQ83:PT83"/>
    <mergeCell ref="PU83:PX83"/>
    <mergeCell ref="PY83:QB83"/>
    <mergeCell ref="QC83:QF83"/>
    <mergeCell ref="OS83:OV83"/>
    <mergeCell ref="OW83:OZ83"/>
    <mergeCell ref="PA83:PD83"/>
    <mergeCell ref="PE83:PH83"/>
    <mergeCell ref="PI83:PL83"/>
    <mergeCell ref="NY83:OB83"/>
    <mergeCell ref="OC83:OF83"/>
    <mergeCell ref="OG83:OJ83"/>
    <mergeCell ref="OK83:ON83"/>
    <mergeCell ref="OO83:OR83"/>
    <mergeCell ref="NE83:NH83"/>
    <mergeCell ref="NI83:NL83"/>
    <mergeCell ref="NM83:NP83"/>
    <mergeCell ref="NQ83:NT83"/>
    <mergeCell ref="NU83:NX83"/>
    <mergeCell ref="MK83:MN83"/>
    <mergeCell ref="MO83:MR83"/>
    <mergeCell ref="MS83:MV83"/>
    <mergeCell ref="MW83:MZ83"/>
    <mergeCell ref="NA83:ND83"/>
    <mergeCell ref="LQ83:LT83"/>
    <mergeCell ref="LU83:LX83"/>
    <mergeCell ref="LY83:MB83"/>
    <mergeCell ref="MC83:MF83"/>
    <mergeCell ref="MG83:MJ83"/>
    <mergeCell ref="KW83:KZ83"/>
    <mergeCell ref="LA83:LD83"/>
    <mergeCell ref="LE83:LH83"/>
    <mergeCell ref="LI83:LL83"/>
    <mergeCell ref="LM83:LP83"/>
    <mergeCell ref="KC83:KF83"/>
    <mergeCell ref="KG83:KJ83"/>
    <mergeCell ref="KK83:KN83"/>
    <mergeCell ref="KO83:KR83"/>
    <mergeCell ref="KS83:KV83"/>
    <mergeCell ref="JI83:JL83"/>
    <mergeCell ref="JM83:JP83"/>
    <mergeCell ref="JQ83:JT83"/>
    <mergeCell ref="JU83:JX83"/>
    <mergeCell ref="JY83:KB83"/>
    <mergeCell ref="IO83:IR83"/>
    <mergeCell ref="IS83:IV83"/>
    <mergeCell ref="IW83:IZ83"/>
    <mergeCell ref="JA83:JD83"/>
    <mergeCell ref="JE83:JH83"/>
    <mergeCell ref="HU83:HX83"/>
    <mergeCell ref="HY83:IB83"/>
    <mergeCell ref="IC83:IF83"/>
    <mergeCell ref="IG83:IJ83"/>
    <mergeCell ref="IK83:IN83"/>
    <mergeCell ref="HA83:HD83"/>
    <mergeCell ref="HE83:HH83"/>
    <mergeCell ref="HI83:HL83"/>
    <mergeCell ref="HM83:HP83"/>
    <mergeCell ref="HQ83:HT83"/>
    <mergeCell ref="GG83:GJ83"/>
    <mergeCell ref="GK83:GN83"/>
    <mergeCell ref="GO83:GR83"/>
    <mergeCell ref="GS83:GV83"/>
    <mergeCell ref="GW83:GZ83"/>
    <mergeCell ref="FM83:FP83"/>
    <mergeCell ref="FQ83:FT83"/>
    <mergeCell ref="FU83:FX83"/>
    <mergeCell ref="FY83:GB83"/>
    <mergeCell ref="GC83:GF83"/>
    <mergeCell ref="ES83:EV83"/>
    <mergeCell ref="EW83:EZ83"/>
    <mergeCell ref="FA83:FD83"/>
    <mergeCell ref="FE83:FH83"/>
    <mergeCell ref="FI83:FL83"/>
    <mergeCell ref="DY83:EB83"/>
    <mergeCell ref="EC83:EF83"/>
    <mergeCell ref="EG83:EJ83"/>
    <mergeCell ref="EK83:EN83"/>
    <mergeCell ref="EO83:ER83"/>
    <mergeCell ref="DE83:DH83"/>
    <mergeCell ref="DI83:DL83"/>
    <mergeCell ref="DM83:DP83"/>
    <mergeCell ref="DQ83:DT83"/>
    <mergeCell ref="DU83:DX83"/>
    <mergeCell ref="CK83:CN83"/>
    <mergeCell ref="CO83:CR83"/>
    <mergeCell ref="CS83:CV83"/>
    <mergeCell ref="CW83:CZ83"/>
    <mergeCell ref="DA83:DD83"/>
    <mergeCell ref="BQ83:BT83"/>
    <mergeCell ref="BU83:BX83"/>
    <mergeCell ref="BY83:CB83"/>
    <mergeCell ref="CC83:CF83"/>
    <mergeCell ref="CG83:CJ83"/>
    <mergeCell ref="AW83:AZ83"/>
    <mergeCell ref="BA83:BD83"/>
    <mergeCell ref="BE83:BH83"/>
    <mergeCell ref="BI83:BL83"/>
    <mergeCell ref="BM83:BP83"/>
    <mergeCell ref="AC83:AF83"/>
    <mergeCell ref="AG83:AJ83"/>
    <mergeCell ref="AK83:AN83"/>
    <mergeCell ref="AO83:AR83"/>
    <mergeCell ref="AS83:AV83"/>
    <mergeCell ref="I83:L83"/>
    <mergeCell ref="M83:P83"/>
    <mergeCell ref="Q83:T83"/>
    <mergeCell ref="U83:X83"/>
    <mergeCell ref="Y83:AB83"/>
    <mergeCell ref="B98:H98"/>
    <mergeCell ref="B99:F99"/>
    <mergeCell ref="B5:E5"/>
    <mergeCell ref="E83:H83"/>
    <mergeCell ref="B55:F55"/>
    <mergeCell ref="B56:F56"/>
    <mergeCell ref="B63:H63"/>
    <mergeCell ref="B64:H64"/>
    <mergeCell ref="B65:H65"/>
    <mergeCell ref="B66:H66"/>
    <mergeCell ref="B67:H67"/>
    <mergeCell ref="B69:H70"/>
    <mergeCell ref="B72:H73"/>
    <mergeCell ref="B38:F38"/>
    <mergeCell ref="B84:E84"/>
    <mergeCell ref="B86:F86"/>
    <mergeCell ref="B91:F91"/>
    <mergeCell ref="B40:G41"/>
    <mergeCell ref="B31:H31"/>
    <mergeCell ref="B32:F32"/>
    <mergeCell ref="B33:G34"/>
    <mergeCell ref="B35:G35"/>
    <mergeCell ref="S44:V44"/>
    <mergeCell ref="W44:Z44"/>
    <mergeCell ref="B37:G37"/>
    <mergeCell ref="B58:G58"/>
    <mergeCell ref="B78:H79"/>
    <mergeCell ref="B2:F2"/>
    <mergeCell ref="B4:F4"/>
    <mergeCell ref="B8:F8"/>
    <mergeCell ref="B9:F9"/>
    <mergeCell ref="B10:F10"/>
    <mergeCell ref="B11:F11"/>
    <mergeCell ref="B13:B14"/>
    <mergeCell ref="B57:H57"/>
    <mergeCell ref="AA44:AD44"/>
    <mergeCell ref="B39:F39"/>
    <mergeCell ref="B44:B45"/>
    <mergeCell ref="C44:F44"/>
    <mergeCell ref="G44:J44"/>
    <mergeCell ref="K44:N44"/>
    <mergeCell ref="O44:R44"/>
    <mergeCell ref="B19:F19"/>
    <mergeCell ref="B23:F23"/>
    <mergeCell ref="B25:B26"/>
    <mergeCell ref="C25:C26"/>
    <mergeCell ref="D25:D26"/>
    <mergeCell ref="E25:E26"/>
    <mergeCell ref="B21:G21"/>
    <mergeCell ref="B20:G20"/>
    <mergeCell ref="B22:F22"/>
    <mergeCell ref="C13:C14"/>
    <mergeCell ref="D13:D14"/>
    <mergeCell ref="B36:H3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A9BD0-72FE-4FAF-BFE6-0E39CA24DC93}">
  <sheetPr>
    <tabColor rgb="FFE5B8B7"/>
  </sheetPr>
  <dimension ref="A1:H1297"/>
  <sheetViews>
    <sheetView topLeftCell="A1273" workbookViewId="0">
      <selection activeCell="J9" sqref="J9"/>
    </sheetView>
  </sheetViews>
  <sheetFormatPr defaultRowHeight="14.4" x14ac:dyDescent="0.3"/>
  <cols>
    <col min="3" max="3" width="22.6640625" bestFit="1" customWidth="1"/>
    <col min="7" max="7" width="20.88671875" customWidth="1"/>
    <col min="8" max="8" width="22.6640625" bestFit="1" customWidth="1"/>
  </cols>
  <sheetData>
    <row r="1" spans="1:8" x14ac:dyDescent="0.3">
      <c r="A1" s="78"/>
    </row>
    <row r="2" spans="1:8" ht="21" x14ac:dyDescent="0.4">
      <c r="A2" s="39" t="s">
        <v>43</v>
      </c>
      <c r="B2" s="40"/>
      <c r="C2" s="41"/>
      <c r="G2" s="39" t="s">
        <v>44</v>
      </c>
    </row>
    <row r="3" spans="1:8" x14ac:dyDescent="0.3">
      <c r="A3" s="40"/>
      <c r="B3" s="40"/>
      <c r="C3" s="41"/>
      <c r="G3" s="40"/>
    </row>
    <row r="4" spans="1:8" x14ac:dyDescent="0.3">
      <c r="A4" s="40" t="s">
        <v>45</v>
      </c>
      <c r="B4" s="40"/>
      <c r="C4" s="41"/>
      <c r="G4" s="40" t="s">
        <v>46</v>
      </c>
    </row>
    <row r="5" spans="1:8" ht="24" x14ac:dyDescent="0.3">
      <c r="A5" s="67" t="s">
        <v>3</v>
      </c>
      <c r="B5" s="67" t="s">
        <v>4</v>
      </c>
      <c r="C5" s="62" t="s">
        <v>5</v>
      </c>
      <c r="D5" s="44" t="s">
        <v>47</v>
      </c>
      <c r="G5" s="148" t="s">
        <v>9</v>
      </c>
      <c r="H5" s="148" t="s">
        <v>5</v>
      </c>
    </row>
    <row r="6" spans="1:8" x14ac:dyDescent="0.3">
      <c r="A6" s="61"/>
      <c r="B6" s="61"/>
      <c r="C6" s="77"/>
      <c r="D6" s="47"/>
      <c r="G6" s="149"/>
      <c r="H6" s="149"/>
    </row>
    <row r="7" spans="1:8" x14ac:dyDescent="0.3">
      <c r="A7" s="49" t="s">
        <v>48</v>
      </c>
      <c r="B7" s="50" t="s">
        <v>49</v>
      </c>
      <c r="C7" s="51" t="s">
        <v>50</v>
      </c>
      <c r="D7" s="52">
        <v>525</v>
      </c>
      <c r="F7" s="79"/>
      <c r="G7" s="53" t="s">
        <v>51</v>
      </c>
      <c r="H7" s="51" t="s">
        <v>52</v>
      </c>
    </row>
    <row r="8" spans="1:8" x14ac:dyDescent="0.3">
      <c r="A8" s="49" t="s">
        <v>48</v>
      </c>
      <c r="B8" s="50" t="s">
        <v>49</v>
      </c>
      <c r="C8" s="51" t="s">
        <v>53</v>
      </c>
      <c r="D8" s="52">
        <v>317</v>
      </c>
      <c r="F8" s="79"/>
      <c r="G8" s="53" t="s">
        <v>51</v>
      </c>
      <c r="H8" s="51" t="s">
        <v>54</v>
      </c>
    </row>
    <row r="9" spans="1:8" x14ac:dyDescent="0.3">
      <c r="A9" s="49" t="s">
        <v>48</v>
      </c>
      <c r="B9" s="50" t="s">
        <v>49</v>
      </c>
      <c r="C9" s="51" t="s">
        <v>55</v>
      </c>
      <c r="D9" s="52">
        <v>200</v>
      </c>
      <c r="F9" s="79"/>
      <c r="G9" s="53" t="s">
        <v>51</v>
      </c>
      <c r="H9" s="51" t="s">
        <v>56</v>
      </c>
    </row>
    <row r="10" spans="1:8" x14ac:dyDescent="0.3">
      <c r="A10" s="49" t="s">
        <v>48</v>
      </c>
      <c r="B10" s="50" t="s">
        <v>49</v>
      </c>
      <c r="C10" s="51" t="s">
        <v>57</v>
      </c>
      <c r="D10" s="52">
        <v>142</v>
      </c>
      <c r="F10" s="79"/>
      <c r="G10" s="53" t="s">
        <v>51</v>
      </c>
      <c r="H10" s="51" t="s">
        <v>58</v>
      </c>
    </row>
    <row r="11" spans="1:8" x14ac:dyDescent="0.3">
      <c r="A11" s="49" t="s">
        <v>48</v>
      </c>
      <c r="B11" s="50" t="s">
        <v>49</v>
      </c>
      <c r="C11" s="51" t="s">
        <v>59</v>
      </c>
      <c r="D11" s="52">
        <v>756</v>
      </c>
      <c r="F11" s="79"/>
      <c r="G11" s="53" t="s">
        <v>51</v>
      </c>
      <c r="H11" s="51" t="s">
        <v>60</v>
      </c>
    </row>
    <row r="12" spans="1:8" x14ac:dyDescent="0.3">
      <c r="A12" s="49" t="s">
        <v>48</v>
      </c>
      <c r="B12" s="50" t="s">
        <v>49</v>
      </c>
      <c r="C12" s="51" t="s">
        <v>61</v>
      </c>
      <c r="D12" s="52">
        <v>236</v>
      </c>
      <c r="F12" s="79"/>
      <c r="G12" s="53" t="s">
        <v>51</v>
      </c>
      <c r="H12" s="51" t="s">
        <v>62</v>
      </c>
    </row>
    <row r="13" spans="1:8" x14ac:dyDescent="0.3">
      <c r="A13" s="49" t="s">
        <v>48</v>
      </c>
      <c r="B13" s="50" t="s">
        <v>49</v>
      </c>
      <c r="C13" s="51" t="s">
        <v>63</v>
      </c>
      <c r="D13" s="52">
        <v>150</v>
      </c>
      <c r="F13" s="79"/>
      <c r="G13" s="53" t="s">
        <v>51</v>
      </c>
      <c r="H13" s="51" t="s">
        <v>52</v>
      </c>
    </row>
    <row r="14" spans="1:8" x14ac:dyDescent="0.3">
      <c r="A14" s="49" t="s">
        <v>48</v>
      </c>
      <c r="B14" s="50" t="s">
        <v>49</v>
      </c>
      <c r="C14" s="51" t="s">
        <v>153</v>
      </c>
      <c r="D14" s="52">
        <v>364</v>
      </c>
      <c r="F14" s="79"/>
      <c r="G14" s="53" t="s">
        <v>51</v>
      </c>
      <c r="H14" s="51" t="s">
        <v>54</v>
      </c>
    </row>
    <row r="15" spans="1:8" x14ac:dyDescent="0.3">
      <c r="A15" s="49" t="s">
        <v>48</v>
      </c>
      <c r="B15" s="50" t="s">
        <v>49</v>
      </c>
      <c r="C15" s="51" t="s">
        <v>64</v>
      </c>
      <c r="D15" s="52">
        <v>300</v>
      </c>
      <c r="F15" s="79"/>
      <c r="G15" s="53" t="s">
        <v>51</v>
      </c>
      <c r="H15" s="51" t="s">
        <v>56</v>
      </c>
    </row>
    <row r="16" spans="1:8" x14ac:dyDescent="0.3">
      <c r="A16" s="49" t="s">
        <v>48</v>
      </c>
      <c r="B16" s="50" t="s">
        <v>49</v>
      </c>
      <c r="C16" s="51" t="s">
        <v>65</v>
      </c>
      <c r="D16" s="52">
        <v>700</v>
      </c>
      <c r="F16" s="79"/>
      <c r="G16" s="53" t="s">
        <v>51</v>
      </c>
      <c r="H16" s="51" t="s">
        <v>58</v>
      </c>
    </row>
    <row r="17" spans="1:8" x14ac:dyDescent="0.3">
      <c r="A17" s="49" t="s">
        <v>48</v>
      </c>
      <c r="B17" s="50" t="s">
        <v>49</v>
      </c>
      <c r="C17" s="51" t="s">
        <v>66</v>
      </c>
      <c r="D17" s="52">
        <v>258</v>
      </c>
      <c r="F17" s="79"/>
      <c r="G17" s="53" t="s">
        <v>51</v>
      </c>
      <c r="H17" s="51" t="s">
        <v>60</v>
      </c>
    </row>
    <row r="18" spans="1:8" x14ac:dyDescent="0.3">
      <c r="A18" s="49" t="s">
        <v>48</v>
      </c>
      <c r="B18" s="50" t="s">
        <v>49</v>
      </c>
      <c r="C18" s="51" t="s">
        <v>67</v>
      </c>
      <c r="D18" s="52">
        <v>369</v>
      </c>
      <c r="F18" s="79"/>
      <c r="G18" s="53" t="s">
        <v>51</v>
      </c>
      <c r="H18" s="51" t="s">
        <v>62</v>
      </c>
    </row>
    <row r="19" spans="1:8" x14ac:dyDescent="0.3">
      <c r="A19" s="49" t="s">
        <v>48</v>
      </c>
      <c r="B19" s="50" t="s">
        <v>49</v>
      </c>
      <c r="C19" s="51" t="s">
        <v>68</v>
      </c>
      <c r="D19" s="52">
        <v>125</v>
      </c>
      <c r="F19" s="79"/>
      <c r="G19" s="53" t="s">
        <v>51</v>
      </c>
      <c r="H19" s="51" t="s">
        <v>52</v>
      </c>
    </row>
    <row r="20" spans="1:8" x14ac:dyDescent="0.3">
      <c r="A20" s="49" t="s">
        <v>48</v>
      </c>
      <c r="B20" s="50" t="s">
        <v>49</v>
      </c>
      <c r="C20" s="51" t="s">
        <v>69</v>
      </c>
      <c r="D20" s="52">
        <v>587</v>
      </c>
      <c r="F20" s="79"/>
      <c r="G20" s="53" t="s">
        <v>51</v>
      </c>
      <c r="H20" s="51" t="s">
        <v>54</v>
      </c>
    </row>
    <row r="21" spans="1:8" x14ac:dyDescent="0.3">
      <c r="A21" s="49" t="s">
        <v>48</v>
      </c>
      <c r="B21" s="50" t="s">
        <v>70</v>
      </c>
      <c r="C21" s="51" t="s">
        <v>71</v>
      </c>
      <c r="D21" s="52">
        <v>200</v>
      </c>
      <c r="F21" s="79"/>
      <c r="G21" s="53" t="s">
        <v>51</v>
      </c>
      <c r="H21" s="51" t="s">
        <v>56</v>
      </c>
    </row>
    <row r="22" spans="1:8" x14ac:dyDescent="0.3">
      <c r="A22" s="49" t="s">
        <v>48</v>
      </c>
      <c r="B22" s="50" t="s">
        <v>70</v>
      </c>
      <c r="C22" s="51" t="s">
        <v>72</v>
      </c>
      <c r="D22" s="52">
        <v>325</v>
      </c>
      <c r="F22" s="79"/>
      <c r="G22" s="53" t="s">
        <v>51</v>
      </c>
      <c r="H22" s="51" t="s">
        <v>58</v>
      </c>
    </row>
    <row r="23" spans="1:8" x14ac:dyDescent="0.3">
      <c r="A23" s="49" t="s">
        <v>48</v>
      </c>
      <c r="B23" s="50" t="s">
        <v>70</v>
      </c>
      <c r="C23" s="51" t="s">
        <v>73</v>
      </c>
      <c r="D23" s="52">
        <v>425</v>
      </c>
      <c r="F23" s="79"/>
      <c r="G23" s="53" t="s">
        <v>51</v>
      </c>
      <c r="H23" s="51" t="s">
        <v>60</v>
      </c>
    </row>
    <row r="24" spans="1:8" x14ac:dyDescent="0.3">
      <c r="A24" s="49" t="s">
        <v>48</v>
      </c>
      <c r="B24" s="50" t="s">
        <v>70</v>
      </c>
      <c r="C24" s="51" t="s">
        <v>74</v>
      </c>
      <c r="D24" s="52">
        <v>892</v>
      </c>
      <c r="F24" s="79"/>
      <c r="G24" s="53" t="s">
        <v>51</v>
      </c>
      <c r="H24" s="51" t="s">
        <v>62</v>
      </c>
    </row>
    <row r="25" spans="1:8" x14ac:dyDescent="0.3">
      <c r="A25" s="49" t="s">
        <v>48</v>
      </c>
      <c r="B25" s="50" t="s">
        <v>70</v>
      </c>
      <c r="C25" s="51" t="s">
        <v>75</v>
      </c>
      <c r="D25" s="52">
        <v>120</v>
      </c>
      <c r="F25" s="79"/>
      <c r="G25" s="53" t="s">
        <v>51</v>
      </c>
      <c r="H25" s="51" t="s">
        <v>52</v>
      </c>
    </row>
    <row r="26" spans="1:8" x14ac:dyDescent="0.3">
      <c r="A26" s="49" t="s">
        <v>48</v>
      </c>
      <c r="B26" s="50" t="s">
        <v>70</v>
      </c>
      <c r="C26" s="51" t="s">
        <v>52</v>
      </c>
      <c r="D26" s="52">
        <v>230</v>
      </c>
      <c r="F26" s="79"/>
      <c r="G26" s="53" t="s">
        <v>51</v>
      </c>
      <c r="H26" s="51" t="s">
        <v>54</v>
      </c>
    </row>
    <row r="27" spans="1:8" x14ac:dyDescent="0.3">
      <c r="A27" s="49" t="s">
        <v>48</v>
      </c>
      <c r="B27" s="50" t="s">
        <v>70</v>
      </c>
      <c r="C27" s="51" t="s">
        <v>54</v>
      </c>
      <c r="D27" s="52">
        <v>326</v>
      </c>
      <c r="F27" s="79"/>
      <c r="G27" s="53" t="s">
        <v>51</v>
      </c>
      <c r="H27" s="51" t="s">
        <v>56</v>
      </c>
    </row>
    <row r="28" spans="1:8" x14ac:dyDescent="0.3">
      <c r="A28" s="49" t="s">
        <v>48</v>
      </c>
      <c r="B28" s="50" t="s">
        <v>70</v>
      </c>
      <c r="C28" s="51" t="s">
        <v>56</v>
      </c>
      <c r="D28" s="52">
        <v>598</v>
      </c>
      <c r="F28" s="79"/>
      <c r="G28" s="53" t="s">
        <v>51</v>
      </c>
      <c r="H28" s="51" t="s">
        <v>58</v>
      </c>
    </row>
    <row r="29" spans="1:8" x14ac:dyDescent="0.3">
      <c r="A29" s="49" t="s">
        <v>48</v>
      </c>
      <c r="B29" s="50" t="s">
        <v>70</v>
      </c>
      <c r="C29" s="51" t="s">
        <v>58</v>
      </c>
      <c r="D29" s="52">
        <v>245</v>
      </c>
      <c r="F29" s="79"/>
      <c r="G29" s="53" t="s">
        <v>51</v>
      </c>
      <c r="H29" s="51" t="s">
        <v>60</v>
      </c>
    </row>
    <row r="30" spans="1:8" x14ac:dyDescent="0.3">
      <c r="A30" s="49" t="s">
        <v>48</v>
      </c>
      <c r="B30" s="50" t="s">
        <v>70</v>
      </c>
      <c r="C30" s="51" t="s">
        <v>60</v>
      </c>
      <c r="D30" s="52">
        <v>369</v>
      </c>
      <c r="F30" s="79"/>
      <c r="G30" s="53" t="s">
        <v>51</v>
      </c>
      <c r="H30" s="51" t="s">
        <v>62</v>
      </c>
    </row>
    <row r="31" spans="1:8" x14ac:dyDescent="0.3">
      <c r="A31" s="49" t="s">
        <v>48</v>
      </c>
      <c r="B31" s="50" t="s">
        <v>70</v>
      </c>
      <c r="C31" s="51" t="s">
        <v>62</v>
      </c>
      <c r="D31" s="52">
        <v>200</v>
      </c>
      <c r="F31" s="79"/>
      <c r="G31" s="53" t="s">
        <v>51</v>
      </c>
      <c r="H31" s="51" t="s">
        <v>52</v>
      </c>
    </row>
    <row r="32" spans="1:8" x14ac:dyDescent="0.3">
      <c r="A32" s="49" t="s">
        <v>48</v>
      </c>
      <c r="B32" s="50" t="s">
        <v>70</v>
      </c>
      <c r="C32" s="51" t="s">
        <v>76</v>
      </c>
      <c r="D32" s="52">
        <v>352</v>
      </c>
      <c r="F32" s="79"/>
      <c r="G32" s="53" t="s">
        <v>51</v>
      </c>
      <c r="H32" s="51" t="s">
        <v>54</v>
      </c>
    </row>
    <row r="33" spans="1:8" x14ac:dyDescent="0.3">
      <c r="A33" s="49" t="s">
        <v>48</v>
      </c>
      <c r="B33" s="50" t="s">
        <v>70</v>
      </c>
      <c r="C33" s="51" t="s">
        <v>77</v>
      </c>
      <c r="D33" s="52">
        <v>457</v>
      </c>
      <c r="F33" s="79"/>
      <c r="G33" s="53" t="s">
        <v>51</v>
      </c>
      <c r="H33" s="51" t="s">
        <v>56</v>
      </c>
    </row>
    <row r="34" spans="1:8" x14ac:dyDescent="0.3">
      <c r="A34" s="49" t="s">
        <v>48</v>
      </c>
      <c r="B34" s="50" t="s">
        <v>70</v>
      </c>
      <c r="C34" s="51" t="s">
        <v>78</v>
      </c>
      <c r="D34" s="52">
        <v>896</v>
      </c>
      <c r="F34" s="79"/>
      <c r="G34" s="53" t="s">
        <v>51</v>
      </c>
      <c r="H34" s="51" t="s">
        <v>58</v>
      </c>
    </row>
    <row r="35" spans="1:8" x14ac:dyDescent="0.3">
      <c r="A35" s="49" t="s">
        <v>48</v>
      </c>
      <c r="B35" s="50" t="s">
        <v>70</v>
      </c>
      <c r="C35" s="51" t="s">
        <v>79</v>
      </c>
      <c r="D35" s="52">
        <v>325</v>
      </c>
      <c r="F35" s="79"/>
      <c r="G35" s="53" t="s">
        <v>51</v>
      </c>
      <c r="H35" s="51" t="s">
        <v>60</v>
      </c>
    </row>
    <row r="36" spans="1:8" x14ac:dyDescent="0.3">
      <c r="A36" s="49" t="s">
        <v>48</v>
      </c>
      <c r="B36" s="50" t="s">
        <v>80</v>
      </c>
      <c r="C36" s="51" t="s">
        <v>81</v>
      </c>
      <c r="D36" s="52">
        <v>212</v>
      </c>
      <c r="F36" s="79"/>
      <c r="G36" s="53" t="s">
        <v>51</v>
      </c>
      <c r="H36" s="51" t="s">
        <v>62</v>
      </c>
    </row>
    <row r="37" spans="1:8" x14ac:dyDescent="0.3">
      <c r="A37" s="49" t="s">
        <v>48</v>
      </c>
      <c r="B37" s="50" t="s">
        <v>80</v>
      </c>
      <c r="C37" s="51" t="s">
        <v>82</v>
      </c>
      <c r="D37" s="52">
        <v>346</v>
      </c>
      <c r="F37" s="79"/>
      <c r="G37" s="53" t="s">
        <v>51</v>
      </c>
      <c r="H37" s="51" t="s">
        <v>52</v>
      </c>
    </row>
    <row r="38" spans="1:8" x14ac:dyDescent="0.3">
      <c r="A38" s="49" t="s">
        <v>48</v>
      </c>
      <c r="B38" s="50" t="s">
        <v>80</v>
      </c>
      <c r="C38" s="51" t="s">
        <v>83</v>
      </c>
      <c r="D38" s="52">
        <v>452</v>
      </c>
      <c r="F38" s="79"/>
      <c r="G38" s="53" t="s">
        <v>51</v>
      </c>
      <c r="H38" s="51" t="s">
        <v>54</v>
      </c>
    </row>
    <row r="39" spans="1:8" x14ac:dyDescent="0.3">
      <c r="A39" s="49" t="s">
        <v>48</v>
      </c>
      <c r="B39" s="50" t="s">
        <v>80</v>
      </c>
      <c r="C39" s="51" t="s">
        <v>84</v>
      </c>
      <c r="D39" s="52">
        <v>947</v>
      </c>
      <c r="F39" s="79"/>
      <c r="G39" s="53" t="s">
        <v>51</v>
      </c>
      <c r="H39" s="51" t="s">
        <v>56</v>
      </c>
    </row>
    <row r="40" spans="1:8" x14ac:dyDescent="0.3">
      <c r="A40" s="49" t="s">
        <v>48</v>
      </c>
      <c r="B40" s="50" t="s">
        <v>80</v>
      </c>
      <c r="C40" s="51" t="s">
        <v>85</v>
      </c>
      <c r="D40" s="52">
        <v>1000</v>
      </c>
      <c r="F40" s="79"/>
      <c r="G40" s="53" t="s">
        <v>51</v>
      </c>
      <c r="H40" s="51" t="s">
        <v>58</v>
      </c>
    </row>
    <row r="41" spans="1:8" x14ac:dyDescent="0.3">
      <c r="A41" s="49" t="s">
        <v>48</v>
      </c>
      <c r="B41" s="50" t="s">
        <v>80</v>
      </c>
      <c r="C41" s="51" t="s">
        <v>86</v>
      </c>
      <c r="D41" s="52">
        <v>244</v>
      </c>
      <c r="F41" s="79"/>
      <c r="G41" s="53" t="s">
        <v>51</v>
      </c>
      <c r="H41" s="51" t="s">
        <v>60</v>
      </c>
    </row>
    <row r="42" spans="1:8" x14ac:dyDescent="0.3">
      <c r="A42" s="49" t="s">
        <v>48</v>
      </c>
      <c r="B42" s="50" t="s">
        <v>80</v>
      </c>
      <c r="C42" s="51" t="s">
        <v>87</v>
      </c>
      <c r="D42" s="52">
        <v>350</v>
      </c>
      <c r="F42" s="79"/>
      <c r="G42" s="53" t="s">
        <v>51</v>
      </c>
      <c r="H42" s="51" t="s">
        <v>62</v>
      </c>
    </row>
    <row r="43" spans="1:8" x14ac:dyDescent="0.3">
      <c r="A43" s="49" t="s">
        <v>48</v>
      </c>
      <c r="B43" s="50" t="s">
        <v>80</v>
      </c>
      <c r="C43" s="51" t="s">
        <v>88</v>
      </c>
      <c r="D43" s="52">
        <v>680</v>
      </c>
      <c r="F43" s="79"/>
      <c r="G43" s="53" t="s">
        <v>51</v>
      </c>
      <c r="H43" s="51" t="s">
        <v>52</v>
      </c>
    </row>
    <row r="44" spans="1:8" x14ac:dyDescent="0.3">
      <c r="A44" s="49" t="s">
        <v>48</v>
      </c>
      <c r="B44" s="50" t="s">
        <v>80</v>
      </c>
      <c r="C44" s="51" t="s">
        <v>89</v>
      </c>
      <c r="D44" s="52">
        <v>390</v>
      </c>
      <c r="F44" s="79"/>
      <c r="G44" s="53" t="s">
        <v>51</v>
      </c>
      <c r="H44" s="51" t="s">
        <v>54</v>
      </c>
    </row>
    <row r="45" spans="1:8" x14ac:dyDescent="0.3">
      <c r="A45" s="49" t="s">
        <v>48</v>
      </c>
      <c r="B45" s="50" t="s">
        <v>80</v>
      </c>
      <c r="C45" s="51" t="s">
        <v>90</v>
      </c>
      <c r="D45" s="52">
        <v>220</v>
      </c>
      <c r="F45" s="79"/>
      <c r="G45" s="53" t="s">
        <v>51</v>
      </c>
      <c r="H45" s="51" t="s">
        <v>56</v>
      </c>
    </row>
    <row r="46" spans="1:8" x14ac:dyDescent="0.3">
      <c r="A46" s="49" t="s">
        <v>48</v>
      </c>
      <c r="B46" s="50" t="s">
        <v>80</v>
      </c>
      <c r="C46" s="51" t="s">
        <v>91</v>
      </c>
      <c r="D46" s="52">
        <v>129</v>
      </c>
      <c r="F46" s="79"/>
      <c r="G46" s="53" t="s">
        <v>51</v>
      </c>
      <c r="H46" s="51" t="s">
        <v>58</v>
      </c>
    </row>
    <row r="47" spans="1:8" x14ac:dyDescent="0.3">
      <c r="A47" s="49" t="s">
        <v>48</v>
      </c>
      <c r="B47" s="50" t="s">
        <v>80</v>
      </c>
      <c r="C47" s="51" t="s">
        <v>92</v>
      </c>
      <c r="D47" s="52">
        <v>300</v>
      </c>
      <c r="F47" s="79"/>
      <c r="G47" s="53" t="s">
        <v>51</v>
      </c>
      <c r="H47" s="51" t="s">
        <v>60</v>
      </c>
    </row>
    <row r="48" spans="1:8" x14ac:dyDescent="0.3">
      <c r="A48" s="49" t="s">
        <v>48</v>
      </c>
      <c r="B48" s="50" t="s">
        <v>80</v>
      </c>
      <c r="C48" s="51" t="s">
        <v>93</v>
      </c>
      <c r="D48" s="52">
        <v>258</v>
      </c>
      <c r="F48" s="79"/>
      <c r="G48" s="53" t="s">
        <v>51</v>
      </c>
      <c r="H48" s="51" t="s">
        <v>62</v>
      </c>
    </row>
    <row r="49" spans="1:8" x14ac:dyDescent="0.3">
      <c r="A49" s="49" t="s">
        <v>48</v>
      </c>
      <c r="B49" s="50" t="s">
        <v>80</v>
      </c>
      <c r="C49" s="51" t="s">
        <v>94</v>
      </c>
      <c r="D49" s="52">
        <v>364</v>
      </c>
      <c r="F49" s="79"/>
      <c r="G49" s="53" t="s">
        <v>51</v>
      </c>
      <c r="H49" s="51" t="s">
        <v>52</v>
      </c>
    </row>
    <row r="50" spans="1:8" x14ac:dyDescent="0.3">
      <c r="A50" s="49" t="s">
        <v>48</v>
      </c>
      <c r="B50" s="50" t="s">
        <v>95</v>
      </c>
      <c r="C50" s="51" t="s">
        <v>96</v>
      </c>
      <c r="D50" s="52">
        <v>120</v>
      </c>
      <c r="F50" s="79"/>
      <c r="G50" s="53" t="s">
        <v>51</v>
      </c>
      <c r="H50" s="51" t="s">
        <v>54</v>
      </c>
    </row>
    <row r="51" spans="1:8" x14ac:dyDescent="0.3">
      <c r="A51" s="49" t="s">
        <v>48</v>
      </c>
      <c r="B51" s="50" t="s">
        <v>95</v>
      </c>
      <c r="C51" s="51" t="s">
        <v>97</v>
      </c>
      <c r="D51" s="52">
        <v>190</v>
      </c>
      <c r="F51" s="79"/>
      <c r="G51" s="53" t="s">
        <v>51</v>
      </c>
      <c r="H51" s="51" t="s">
        <v>56</v>
      </c>
    </row>
    <row r="52" spans="1:8" x14ac:dyDescent="0.3">
      <c r="A52" s="49" t="s">
        <v>48</v>
      </c>
      <c r="B52" s="50" t="s">
        <v>95</v>
      </c>
      <c r="C52" s="51" t="s">
        <v>98</v>
      </c>
      <c r="D52" s="52">
        <v>236</v>
      </c>
      <c r="F52" s="79"/>
      <c r="G52" s="53" t="s">
        <v>51</v>
      </c>
      <c r="H52" s="51" t="s">
        <v>58</v>
      </c>
    </row>
    <row r="53" spans="1:8" x14ac:dyDescent="0.3">
      <c r="A53" s="49" t="s">
        <v>48</v>
      </c>
      <c r="B53" s="50" t="s">
        <v>95</v>
      </c>
      <c r="C53" s="51" t="s">
        <v>99</v>
      </c>
      <c r="D53" s="52">
        <v>458</v>
      </c>
      <c r="F53" s="79"/>
      <c r="G53" s="53" t="s">
        <v>51</v>
      </c>
      <c r="H53" s="51" t="s">
        <v>60</v>
      </c>
    </row>
    <row r="54" spans="1:8" x14ac:dyDescent="0.3">
      <c r="A54" s="49" t="s">
        <v>48</v>
      </c>
      <c r="B54" s="50" t="s">
        <v>95</v>
      </c>
      <c r="C54" s="51" t="s">
        <v>100</v>
      </c>
      <c r="D54" s="52">
        <v>896</v>
      </c>
      <c r="F54" s="79"/>
      <c r="G54" s="53" t="s">
        <v>51</v>
      </c>
      <c r="H54" s="51" t="s">
        <v>62</v>
      </c>
    </row>
    <row r="55" spans="1:8" x14ac:dyDescent="0.3">
      <c r="A55" s="49" t="s">
        <v>48</v>
      </c>
      <c r="B55" s="50" t="s">
        <v>95</v>
      </c>
      <c r="C55" s="51" t="s">
        <v>101</v>
      </c>
      <c r="D55" s="52">
        <v>125</v>
      </c>
      <c r="F55" s="79"/>
      <c r="G55" s="53" t="s">
        <v>51</v>
      </c>
      <c r="H55" s="51" t="s">
        <v>52</v>
      </c>
    </row>
    <row r="56" spans="1:8" x14ac:dyDescent="0.3">
      <c r="A56" s="49" t="s">
        <v>48</v>
      </c>
      <c r="B56" s="50" t="s">
        <v>95</v>
      </c>
      <c r="C56" s="51" t="s">
        <v>102</v>
      </c>
      <c r="D56" s="52">
        <v>987</v>
      </c>
      <c r="F56" s="79"/>
      <c r="G56" s="53" t="s">
        <v>51</v>
      </c>
      <c r="H56" s="51" t="s">
        <v>54</v>
      </c>
    </row>
    <row r="57" spans="1:8" x14ac:dyDescent="0.3">
      <c r="A57" s="49" t="s">
        <v>48</v>
      </c>
      <c r="B57" s="50" t="s">
        <v>95</v>
      </c>
      <c r="C57" s="51" t="s">
        <v>103</v>
      </c>
      <c r="D57" s="52">
        <v>178</v>
      </c>
      <c r="F57" s="79"/>
      <c r="G57" s="53" t="s">
        <v>51</v>
      </c>
      <c r="H57" s="51" t="s">
        <v>56</v>
      </c>
    </row>
    <row r="58" spans="1:8" x14ac:dyDescent="0.3">
      <c r="A58" s="49" t="s">
        <v>48</v>
      </c>
      <c r="B58" s="50" t="s">
        <v>95</v>
      </c>
      <c r="C58" s="51" t="s">
        <v>104</v>
      </c>
      <c r="D58" s="52">
        <v>587</v>
      </c>
      <c r="F58" s="79"/>
      <c r="G58" s="53" t="s">
        <v>51</v>
      </c>
      <c r="H58" s="51" t="s">
        <v>58</v>
      </c>
    </row>
    <row r="59" spans="1:8" x14ac:dyDescent="0.3">
      <c r="A59" s="49" t="s">
        <v>48</v>
      </c>
      <c r="B59" s="50" t="s">
        <v>95</v>
      </c>
      <c r="C59" s="51" t="s">
        <v>105</v>
      </c>
      <c r="D59" s="52">
        <v>453</v>
      </c>
      <c r="F59" s="79"/>
      <c r="G59" s="53" t="s">
        <v>51</v>
      </c>
      <c r="H59" s="51" t="s">
        <v>60</v>
      </c>
    </row>
    <row r="60" spans="1:8" x14ac:dyDescent="0.3">
      <c r="A60" s="49" t="s">
        <v>48</v>
      </c>
      <c r="B60" s="50" t="s">
        <v>95</v>
      </c>
      <c r="C60" s="51" t="s">
        <v>106</v>
      </c>
      <c r="D60" s="52">
        <v>259</v>
      </c>
      <c r="F60" s="79"/>
      <c r="G60" s="53" t="s">
        <v>51</v>
      </c>
      <c r="H60" s="51" t="s">
        <v>62</v>
      </c>
    </row>
    <row r="61" spans="1:8" x14ac:dyDescent="0.3">
      <c r="A61" s="49" t="s">
        <v>107</v>
      </c>
      <c r="B61" s="50" t="s">
        <v>49</v>
      </c>
      <c r="C61" s="51" t="s">
        <v>50</v>
      </c>
      <c r="D61" s="52">
        <v>150</v>
      </c>
      <c r="F61" s="79"/>
      <c r="G61" s="53" t="s">
        <v>51</v>
      </c>
      <c r="H61" s="51" t="s">
        <v>52</v>
      </c>
    </row>
    <row r="62" spans="1:8" x14ac:dyDescent="0.3">
      <c r="A62" s="49" t="s">
        <v>107</v>
      </c>
      <c r="B62" s="50" t="s">
        <v>49</v>
      </c>
      <c r="C62" s="51" t="s">
        <v>53</v>
      </c>
      <c r="D62" s="52">
        <v>269</v>
      </c>
      <c r="F62" s="79"/>
      <c r="G62" s="53" t="s">
        <v>51</v>
      </c>
      <c r="H62" s="51" t="s">
        <v>54</v>
      </c>
    </row>
    <row r="63" spans="1:8" x14ac:dyDescent="0.3">
      <c r="A63" s="49" t="s">
        <v>107</v>
      </c>
      <c r="B63" s="50" t="s">
        <v>49</v>
      </c>
      <c r="C63" s="51" t="s">
        <v>55</v>
      </c>
      <c r="D63" s="52">
        <v>300</v>
      </c>
      <c r="F63" s="79"/>
      <c r="G63" s="53" t="s">
        <v>51</v>
      </c>
      <c r="H63" s="51" t="s">
        <v>56</v>
      </c>
    </row>
    <row r="64" spans="1:8" x14ac:dyDescent="0.3">
      <c r="A64" s="49" t="s">
        <v>107</v>
      </c>
      <c r="B64" s="50" t="s">
        <v>49</v>
      </c>
      <c r="C64" s="51" t="s">
        <v>57</v>
      </c>
      <c r="D64" s="52">
        <v>145</v>
      </c>
      <c r="F64" s="79"/>
      <c r="G64" s="53" t="s">
        <v>51</v>
      </c>
      <c r="H64" s="51" t="s">
        <v>58</v>
      </c>
    </row>
    <row r="65" spans="1:8" x14ac:dyDescent="0.3">
      <c r="A65" s="49" t="s">
        <v>107</v>
      </c>
      <c r="B65" s="50" t="s">
        <v>49</v>
      </c>
      <c r="C65" s="51" t="s">
        <v>59</v>
      </c>
      <c r="D65" s="52">
        <v>569</v>
      </c>
      <c r="F65" s="79"/>
      <c r="G65" s="53" t="s">
        <v>51</v>
      </c>
      <c r="H65" s="51" t="s">
        <v>60</v>
      </c>
    </row>
    <row r="66" spans="1:8" x14ac:dyDescent="0.3">
      <c r="A66" s="49" t="s">
        <v>107</v>
      </c>
      <c r="B66" s="50" t="s">
        <v>49</v>
      </c>
      <c r="C66" s="51" t="s">
        <v>61</v>
      </c>
      <c r="D66" s="52">
        <v>700</v>
      </c>
      <c r="F66" s="79"/>
      <c r="G66" s="53" t="s">
        <v>51</v>
      </c>
      <c r="H66" s="51" t="s">
        <v>62</v>
      </c>
    </row>
    <row r="67" spans="1:8" x14ac:dyDescent="0.3">
      <c r="A67" s="49" t="s">
        <v>107</v>
      </c>
      <c r="B67" s="50" t="s">
        <v>49</v>
      </c>
      <c r="C67" s="51" t="s">
        <v>63</v>
      </c>
      <c r="D67" s="52">
        <v>569</v>
      </c>
      <c r="F67" s="79"/>
      <c r="G67" s="53" t="s">
        <v>51</v>
      </c>
      <c r="H67" s="51" t="s">
        <v>52</v>
      </c>
    </row>
    <row r="68" spans="1:8" x14ac:dyDescent="0.3">
      <c r="A68" s="49" t="s">
        <v>107</v>
      </c>
      <c r="B68" s="50" t="s">
        <v>49</v>
      </c>
      <c r="C68" s="51" t="s">
        <v>153</v>
      </c>
      <c r="D68" s="52">
        <v>124</v>
      </c>
      <c r="F68" s="79"/>
      <c r="G68" s="53" t="s">
        <v>51</v>
      </c>
      <c r="H68" s="51" t="s">
        <v>54</v>
      </c>
    </row>
    <row r="69" spans="1:8" x14ac:dyDescent="0.3">
      <c r="A69" s="49" t="s">
        <v>107</v>
      </c>
      <c r="B69" s="50" t="s">
        <v>49</v>
      </c>
      <c r="C69" s="51" t="s">
        <v>64</v>
      </c>
      <c r="D69" s="52">
        <v>324</v>
      </c>
      <c r="F69" s="79"/>
      <c r="G69" s="53" t="s">
        <v>51</v>
      </c>
      <c r="H69" s="51" t="s">
        <v>56</v>
      </c>
    </row>
    <row r="70" spans="1:8" x14ac:dyDescent="0.3">
      <c r="A70" s="49" t="s">
        <v>107</v>
      </c>
      <c r="B70" s="50" t="s">
        <v>49</v>
      </c>
      <c r="C70" s="51" t="s">
        <v>65</v>
      </c>
      <c r="D70" s="52">
        <v>589</v>
      </c>
      <c r="F70" s="79"/>
      <c r="G70" s="53" t="s">
        <v>51</v>
      </c>
      <c r="H70" s="51" t="s">
        <v>58</v>
      </c>
    </row>
    <row r="71" spans="1:8" x14ac:dyDescent="0.3">
      <c r="A71" s="49" t="s">
        <v>107</v>
      </c>
      <c r="B71" s="50" t="s">
        <v>49</v>
      </c>
      <c r="C71" s="51" t="s">
        <v>66</v>
      </c>
      <c r="D71" s="52">
        <v>697</v>
      </c>
      <c r="F71" s="79"/>
      <c r="G71" s="53" t="s">
        <v>51</v>
      </c>
      <c r="H71" s="51" t="s">
        <v>60</v>
      </c>
    </row>
    <row r="72" spans="1:8" x14ac:dyDescent="0.3">
      <c r="A72" s="49" t="s">
        <v>107</v>
      </c>
      <c r="B72" s="50" t="s">
        <v>49</v>
      </c>
      <c r="C72" s="51" t="s">
        <v>67</v>
      </c>
      <c r="D72" s="52">
        <v>145</v>
      </c>
      <c r="F72" s="79"/>
      <c r="G72" s="53" t="s">
        <v>51</v>
      </c>
      <c r="H72" s="51" t="s">
        <v>62</v>
      </c>
    </row>
    <row r="73" spans="1:8" x14ac:dyDescent="0.3">
      <c r="A73" s="49" t="s">
        <v>107</v>
      </c>
      <c r="B73" s="50" t="s">
        <v>49</v>
      </c>
      <c r="C73" s="51" t="s">
        <v>68</v>
      </c>
      <c r="D73" s="52">
        <v>236</v>
      </c>
      <c r="F73" s="79"/>
      <c r="G73" s="53" t="s">
        <v>51</v>
      </c>
      <c r="H73" s="51" t="s">
        <v>52</v>
      </c>
    </row>
    <row r="74" spans="1:8" x14ac:dyDescent="0.3">
      <c r="A74" s="49" t="s">
        <v>107</v>
      </c>
      <c r="B74" s="50" t="s">
        <v>49</v>
      </c>
      <c r="C74" s="51" t="s">
        <v>69</v>
      </c>
      <c r="D74" s="52">
        <v>852</v>
      </c>
      <c r="F74" s="79"/>
      <c r="G74" s="53" t="s">
        <v>51</v>
      </c>
      <c r="H74" s="51" t="s">
        <v>54</v>
      </c>
    </row>
    <row r="75" spans="1:8" x14ac:dyDescent="0.3">
      <c r="A75" s="49" t="s">
        <v>107</v>
      </c>
      <c r="B75" s="50" t="s">
        <v>70</v>
      </c>
      <c r="C75" s="51" t="s">
        <v>71</v>
      </c>
      <c r="D75" s="52">
        <v>589</v>
      </c>
      <c r="F75" s="79"/>
      <c r="G75" s="53" t="s">
        <v>51</v>
      </c>
      <c r="H75" s="51" t="s">
        <v>56</v>
      </c>
    </row>
    <row r="76" spans="1:8" x14ac:dyDescent="0.3">
      <c r="A76" s="49" t="s">
        <v>107</v>
      </c>
      <c r="B76" s="50" t="s">
        <v>70</v>
      </c>
      <c r="C76" s="51" t="s">
        <v>72</v>
      </c>
      <c r="D76" s="52">
        <v>500</v>
      </c>
      <c r="F76" s="79"/>
      <c r="G76" s="53" t="s">
        <v>51</v>
      </c>
      <c r="H76" s="51" t="s">
        <v>58</v>
      </c>
    </row>
    <row r="77" spans="1:8" x14ac:dyDescent="0.3">
      <c r="A77" s="49" t="s">
        <v>107</v>
      </c>
      <c r="B77" s="50" t="s">
        <v>70</v>
      </c>
      <c r="C77" s="51" t="s">
        <v>73</v>
      </c>
      <c r="D77" s="52">
        <v>187</v>
      </c>
      <c r="F77" s="79"/>
      <c r="G77" s="53" t="s">
        <v>51</v>
      </c>
      <c r="H77" s="51" t="s">
        <v>60</v>
      </c>
    </row>
    <row r="78" spans="1:8" x14ac:dyDescent="0.3">
      <c r="A78" s="49" t="s">
        <v>107</v>
      </c>
      <c r="B78" s="50" t="s">
        <v>70</v>
      </c>
      <c r="C78" s="51" t="s">
        <v>74</v>
      </c>
      <c r="D78" s="52">
        <v>250</v>
      </c>
      <c r="F78" s="79"/>
      <c r="G78" s="53" t="s">
        <v>51</v>
      </c>
      <c r="H78" s="51" t="s">
        <v>62</v>
      </c>
    </row>
    <row r="79" spans="1:8" x14ac:dyDescent="0.3">
      <c r="A79" s="49" t="s">
        <v>107</v>
      </c>
      <c r="B79" s="50" t="s">
        <v>70</v>
      </c>
      <c r="C79" s="51" t="s">
        <v>75</v>
      </c>
      <c r="D79" s="52">
        <v>850</v>
      </c>
      <c r="F79" s="79"/>
      <c r="G79" s="53" t="s">
        <v>51</v>
      </c>
      <c r="H79" s="51" t="s">
        <v>52</v>
      </c>
    </row>
    <row r="80" spans="1:8" x14ac:dyDescent="0.3">
      <c r="A80" s="49" t="s">
        <v>107</v>
      </c>
      <c r="B80" s="50" t="s">
        <v>70</v>
      </c>
      <c r="C80" s="51" t="s">
        <v>52</v>
      </c>
      <c r="D80" s="52">
        <v>125</v>
      </c>
      <c r="F80" s="79"/>
      <c r="G80" s="53" t="s">
        <v>51</v>
      </c>
      <c r="H80" s="51" t="s">
        <v>54</v>
      </c>
    </row>
    <row r="81" spans="1:8" x14ac:dyDescent="0.3">
      <c r="A81" s="49" t="s">
        <v>107</v>
      </c>
      <c r="B81" s="50" t="s">
        <v>70</v>
      </c>
      <c r="C81" s="51" t="s">
        <v>54</v>
      </c>
      <c r="D81" s="52">
        <v>520</v>
      </c>
      <c r="F81" s="79"/>
      <c r="G81" s="53" t="s">
        <v>51</v>
      </c>
      <c r="H81" s="51" t="s">
        <v>56</v>
      </c>
    </row>
    <row r="82" spans="1:8" x14ac:dyDescent="0.3">
      <c r="A82" s="49" t="s">
        <v>107</v>
      </c>
      <c r="B82" s="50" t="s">
        <v>70</v>
      </c>
      <c r="C82" s="51" t="s">
        <v>56</v>
      </c>
      <c r="D82" s="52">
        <v>510</v>
      </c>
      <c r="F82" s="79"/>
      <c r="G82" s="53" t="s">
        <v>51</v>
      </c>
      <c r="H82" s="51" t="s">
        <v>58</v>
      </c>
    </row>
    <row r="83" spans="1:8" x14ac:dyDescent="0.3">
      <c r="A83" s="49" t="s">
        <v>107</v>
      </c>
      <c r="B83" s="50" t="s">
        <v>70</v>
      </c>
      <c r="C83" s="51" t="s">
        <v>58</v>
      </c>
      <c r="D83" s="52">
        <v>190</v>
      </c>
      <c r="F83" s="79"/>
      <c r="G83" s="53" t="s">
        <v>51</v>
      </c>
      <c r="H83" s="51" t="s">
        <v>60</v>
      </c>
    </row>
    <row r="84" spans="1:8" x14ac:dyDescent="0.3">
      <c r="A84" s="49" t="s">
        <v>107</v>
      </c>
      <c r="B84" s="50" t="s">
        <v>70</v>
      </c>
      <c r="C84" s="51" t="s">
        <v>60</v>
      </c>
      <c r="D84" s="52">
        <v>250</v>
      </c>
      <c r="F84" s="79"/>
      <c r="G84" s="53" t="s">
        <v>51</v>
      </c>
      <c r="H84" s="51" t="s">
        <v>62</v>
      </c>
    </row>
    <row r="85" spans="1:8" x14ac:dyDescent="0.3">
      <c r="A85" s="49" t="s">
        <v>107</v>
      </c>
      <c r="B85" s="50" t="s">
        <v>70</v>
      </c>
      <c r="C85" s="51" t="s">
        <v>62</v>
      </c>
      <c r="D85" s="52">
        <v>700</v>
      </c>
      <c r="F85" s="79"/>
      <c r="G85" s="53" t="s">
        <v>51</v>
      </c>
      <c r="H85" s="51" t="s">
        <v>52</v>
      </c>
    </row>
    <row r="86" spans="1:8" x14ac:dyDescent="0.3">
      <c r="A86" s="49" t="s">
        <v>107</v>
      </c>
      <c r="B86" s="50" t="s">
        <v>70</v>
      </c>
      <c r="C86" s="51" t="s">
        <v>76</v>
      </c>
      <c r="D86" s="52">
        <v>170</v>
      </c>
      <c r="F86" s="79"/>
      <c r="G86" s="53" t="s">
        <v>51</v>
      </c>
      <c r="H86" s="51" t="s">
        <v>54</v>
      </c>
    </row>
    <row r="87" spans="1:8" x14ac:dyDescent="0.3">
      <c r="A87" s="49" t="s">
        <v>107</v>
      </c>
      <c r="B87" s="50" t="s">
        <v>70</v>
      </c>
      <c r="C87" s="51" t="s">
        <v>77</v>
      </c>
      <c r="D87" s="52">
        <v>690</v>
      </c>
      <c r="F87" s="79"/>
      <c r="G87" s="53" t="s">
        <v>51</v>
      </c>
      <c r="H87" s="51" t="s">
        <v>56</v>
      </c>
    </row>
    <row r="88" spans="1:8" x14ac:dyDescent="0.3">
      <c r="A88" s="49" t="s">
        <v>107</v>
      </c>
      <c r="B88" s="50" t="s">
        <v>70</v>
      </c>
      <c r="C88" s="51" t="s">
        <v>78</v>
      </c>
      <c r="D88" s="52">
        <v>857</v>
      </c>
      <c r="F88" s="79"/>
      <c r="G88" s="53" t="s">
        <v>51</v>
      </c>
      <c r="H88" s="51" t="s">
        <v>58</v>
      </c>
    </row>
    <row r="89" spans="1:8" x14ac:dyDescent="0.3">
      <c r="A89" s="49" t="s">
        <v>107</v>
      </c>
      <c r="B89" s="50" t="s">
        <v>70</v>
      </c>
      <c r="C89" s="51" t="s">
        <v>79</v>
      </c>
      <c r="D89" s="52">
        <v>127</v>
      </c>
      <c r="F89" s="79"/>
      <c r="G89" s="53" t="s">
        <v>51</v>
      </c>
      <c r="H89" s="51" t="s">
        <v>60</v>
      </c>
    </row>
    <row r="90" spans="1:8" x14ac:dyDescent="0.3">
      <c r="A90" s="49" t="s">
        <v>107</v>
      </c>
      <c r="B90" s="50" t="s">
        <v>80</v>
      </c>
      <c r="C90" s="51" t="s">
        <v>81</v>
      </c>
      <c r="D90" s="52">
        <v>120</v>
      </c>
      <c r="F90" s="79"/>
      <c r="G90" s="53" t="s">
        <v>51</v>
      </c>
      <c r="H90" s="51" t="s">
        <v>62</v>
      </c>
    </row>
    <row r="91" spans="1:8" x14ac:dyDescent="0.3">
      <c r="A91" s="49" t="s">
        <v>107</v>
      </c>
      <c r="B91" s="50" t="s">
        <v>80</v>
      </c>
      <c r="C91" s="51" t="s">
        <v>82</v>
      </c>
      <c r="D91" s="52">
        <v>165</v>
      </c>
      <c r="F91" s="79"/>
      <c r="G91" s="53" t="s">
        <v>51</v>
      </c>
      <c r="H91" s="51" t="s">
        <v>52</v>
      </c>
    </row>
    <row r="92" spans="1:8" x14ac:dyDescent="0.3">
      <c r="A92" s="49" t="s">
        <v>107</v>
      </c>
      <c r="B92" s="50" t="s">
        <v>80</v>
      </c>
      <c r="C92" s="51" t="s">
        <v>83</v>
      </c>
      <c r="D92" s="52">
        <v>230</v>
      </c>
      <c r="F92" s="79"/>
      <c r="G92" s="53" t="s">
        <v>51</v>
      </c>
      <c r="H92" s="51" t="s">
        <v>54</v>
      </c>
    </row>
    <row r="93" spans="1:8" x14ac:dyDescent="0.3">
      <c r="A93" s="49" t="s">
        <v>107</v>
      </c>
      <c r="B93" s="50" t="s">
        <v>80</v>
      </c>
      <c r="C93" s="51" t="s">
        <v>85</v>
      </c>
      <c r="D93" s="52">
        <v>362</v>
      </c>
      <c r="F93" s="79"/>
      <c r="G93" s="53" t="s">
        <v>51</v>
      </c>
      <c r="H93" s="51" t="s">
        <v>56</v>
      </c>
    </row>
    <row r="94" spans="1:8" x14ac:dyDescent="0.3">
      <c r="A94" s="49" t="s">
        <v>107</v>
      </c>
      <c r="B94" s="50" t="s">
        <v>80</v>
      </c>
      <c r="C94" s="51" t="s">
        <v>86</v>
      </c>
      <c r="D94" s="52">
        <v>257</v>
      </c>
      <c r="F94" s="79"/>
      <c r="G94" s="53" t="s">
        <v>51</v>
      </c>
      <c r="H94" s="51" t="s">
        <v>58</v>
      </c>
    </row>
    <row r="95" spans="1:8" x14ac:dyDescent="0.3">
      <c r="A95" s="49" t="s">
        <v>107</v>
      </c>
      <c r="B95" s="50" t="s">
        <v>80</v>
      </c>
      <c r="C95" s="51" t="s">
        <v>87</v>
      </c>
      <c r="D95" s="52">
        <v>457</v>
      </c>
      <c r="F95" s="79"/>
      <c r="G95" s="53" t="s">
        <v>51</v>
      </c>
      <c r="H95" s="51" t="s">
        <v>60</v>
      </c>
    </row>
    <row r="96" spans="1:8" x14ac:dyDescent="0.3">
      <c r="A96" s="49" t="s">
        <v>107</v>
      </c>
      <c r="B96" s="50" t="s">
        <v>80</v>
      </c>
      <c r="C96" s="51" t="s">
        <v>88</v>
      </c>
      <c r="D96" s="52">
        <v>123</v>
      </c>
      <c r="F96" s="79"/>
      <c r="G96" s="53" t="s">
        <v>51</v>
      </c>
      <c r="H96" s="51" t="s">
        <v>62</v>
      </c>
    </row>
    <row r="97" spans="1:8" x14ac:dyDescent="0.3">
      <c r="A97" s="49" t="s">
        <v>107</v>
      </c>
      <c r="B97" s="50" t="s">
        <v>80</v>
      </c>
      <c r="C97" s="51" t="s">
        <v>89</v>
      </c>
      <c r="D97" s="52">
        <v>569</v>
      </c>
      <c r="F97" s="79"/>
      <c r="G97" s="53" t="s">
        <v>51</v>
      </c>
      <c r="H97" s="51" t="s">
        <v>52</v>
      </c>
    </row>
    <row r="98" spans="1:8" x14ac:dyDescent="0.3">
      <c r="A98" s="49" t="s">
        <v>107</v>
      </c>
      <c r="B98" s="50" t="s">
        <v>80</v>
      </c>
      <c r="C98" s="51" t="s">
        <v>90</v>
      </c>
      <c r="D98" s="52">
        <v>784</v>
      </c>
      <c r="F98" s="79"/>
      <c r="G98" s="53" t="s">
        <v>51</v>
      </c>
      <c r="H98" s="51" t="s">
        <v>54</v>
      </c>
    </row>
    <row r="99" spans="1:8" x14ac:dyDescent="0.3">
      <c r="A99" s="49" t="s">
        <v>107</v>
      </c>
      <c r="B99" s="50" t="s">
        <v>80</v>
      </c>
      <c r="C99" s="51" t="s">
        <v>91</v>
      </c>
      <c r="D99" s="52">
        <v>124</v>
      </c>
      <c r="F99" s="79"/>
      <c r="G99" s="53" t="s">
        <v>51</v>
      </c>
      <c r="H99" s="51" t="s">
        <v>56</v>
      </c>
    </row>
    <row r="100" spans="1:8" x14ac:dyDescent="0.3">
      <c r="A100" s="49" t="s">
        <v>107</v>
      </c>
      <c r="B100" s="50" t="s">
        <v>80</v>
      </c>
      <c r="C100" s="51" t="s">
        <v>92</v>
      </c>
      <c r="D100" s="52">
        <v>543</v>
      </c>
      <c r="F100" s="79"/>
      <c r="G100" s="53" t="s">
        <v>51</v>
      </c>
      <c r="H100" s="51" t="s">
        <v>58</v>
      </c>
    </row>
    <row r="101" spans="1:8" x14ac:dyDescent="0.3">
      <c r="A101" s="49" t="s">
        <v>107</v>
      </c>
      <c r="B101" s="50" t="s">
        <v>80</v>
      </c>
      <c r="C101" s="51" t="s">
        <v>93</v>
      </c>
      <c r="D101" s="52">
        <v>234</v>
      </c>
      <c r="F101" s="79"/>
      <c r="G101" s="53" t="s">
        <v>51</v>
      </c>
      <c r="H101" s="51" t="s">
        <v>60</v>
      </c>
    </row>
    <row r="102" spans="1:8" x14ac:dyDescent="0.3">
      <c r="A102" s="49" t="s">
        <v>107</v>
      </c>
      <c r="B102" s="50" t="s">
        <v>80</v>
      </c>
      <c r="C102" s="51" t="s">
        <v>84</v>
      </c>
      <c r="D102" s="52">
        <v>0</v>
      </c>
      <c r="F102" s="79"/>
      <c r="G102" s="53" t="s">
        <v>51</v>
      </c>
      <c r="H102" s="51" t="s">
        <v>62</v>
      </c>
    </row>
    <row r="103" spans="1:8" x14ac:dyDescent="0.3">
      <c r="A103" s="49" t="s">
        <v>107</v>
      </c>
      <c r="B103" s="50" t="s">
        <v>80</v>
      </c>
      <c r="C103" s="51" t="s">
        <v>94</v>
      </c>
      <c r="D103" s="52">
        <v>357</v>
      </c>
      <c r="F103" s="79"/>
      <c r="G103" s="53" t="s">
        <v>51</v>
      </c>
      <c r="H103" s="51" t="s">
        <v>52</v>
      </c>
    </row>
    <row r="104" spans="1:8" x14ac:dyDescent="0.3">
      <c r="A104" s="49" t="s">
        <v>107</v>
      </c>
      <c r="B104" s="50" t="s">
        <v>95</v>
      </c>
      <c r="C104" s="51" t="s">
        <v>96</v>
      </c>
      <c r="D104" s="52">
        <v>215</v>
      </c>
      <c r="F104" s="79"/>
      <c r="G104" s="53" t="s">
        <v>51</v>
      </c>
      <c r="H104" s="51" t="s">
        <v>54</v>
      </c>
    </row>
    <row r="105" spans="1:8" x14ac:dyDescent="0.3">
      <c r="A105" s="49" t="s">
        <v>107</v>
      </c>
      <c r="B105" s="50" t="s">
        <v>95</v>
      </c>
      <c r="C105" s="51" t="s">
        <v>97</v>
      </c>
      <c r="D105" s="52">
        <v>368</v>
      </c>
      <c r="F105" s="79"/>
      <c r="G105" s="53" t="s">
        <v>51</v>
      </c>
      <c r="H105" s="51" t="s">
        <v>56</v>
      </c>
    </row>
    <row r="106" spans="1:8" x14ac:dyDescent="0.3">
      <c r="A106" s="49" t="s">
        <v>107</v>
      </c>
      <c r="B106" s="50" t="s">
        <v>95</v>
      </c>
      <c r="C106" s="51" t="s">
        <v>98</v>
      </c>
      <c r="D106" s="52">
        <v>125</v>
      </c>
      <c r="F106" s="79"/>
      <c r="G106" s="53" t="s">
        <v>51</v>
      </c>
      <c r="H106" s="51" t="s">
        <v>58</v>
      </c>
    </row>
    <row r="107" spans="1:8" x14ac:dyDescent="0.3">
      <c r="A107" s="49" t="s">
        <v>107</v>
      </c>
      <c r="B107" s="50" t="s">
        <v>95</v>
      </c>
      <c r="C107" s="51" t="s">
        <v>99</v>
      </c>
      <c r="D107" s="52">
        <v>468</v>
      </c>
      <c r="F107" s="79"/>
      <c r="G107" s="53" t="s">
        <v>51</v>
      </c>
      <c r="H107" s="51" t="s">
        <v>60</v>
      </c>
    </row>
    <row r="108" spans="1:8" x14ac:dyDescent="0.3">
      <c r="A108" s="49" t="s">
        <v>107</v>
      </c>
      <c r="B108" s="50" t="s">
        <v>95</v>
      </c>
      <c r="C108" s="51" t="s">
        <v>100</v>
      </c>
      <c r="D108" s="52">
        <v>321</v>
      </c>
      <c r="F108" s="79"/>
      <c r="G108" s="53" t="s">
        <v>51</v>
      </c>
      <c r="H108" s="51" t="s">
        <v>62</v>
      </c>
    </row>
    <row r="109" spans="1:8" x14ac:dyDescent="0.3">
      <c r="A109" s="49" t="s">
        <v>107</v>
      </c>
      <c r="B109" s="50" t="s">
        <v>95</v>
      </c>
      <c r="C109" s="51" t="s">
        <v>101</v>
      </c>
      <c r="D109" s="52">
        <v>254</v>
      </c>
      <c r="F109" s="79"/>
      <c r="G109" s="53" t="s">
        <v>51</v>
      </c>
      <c r="H109" s="51" t="s">
        <v>52</v>
      </c>
    </row>
    <row r="110" spans="1:8" x14ac:dyDescent="0.3">
      <c r="A110" s="49" t="s">
        <v>107</v>
      </c>
      <c r="B110" s="50" t="s">
        <v>95</v>
      </c>
      <c r="C110" s="51" t="s">
        <v>102</v>
      </c>
      <c r="D110" s="52">
        <v>369</v>
      </c>
      <c r="F110" s="79"/>
      <c r="G110" s="53" t="s">
        <v>51</v>
      </c>
      <c r="H110" s="51" t="s">
        <v>54</v>
      </c>
    </row>
    <row r="111" spans="1:8" x14ac:dyDescent="0.3">
      <c r="A111" s="49" t="s">
        <v>107</v>
      </c>
      <c r="B111" s="50" t="s">
        <v>95</v>
      </c>
      <c r="C111" s="51" t="s">
        <v>103</v>
      </c>
      <c r="D111" s="52">
        <v>748</v>
      </c>
      <c r="F111" s="79"/>
      <c r="G111" s="53" t="s">
        <v>51</v>
      </c>
      <c r="H111" s="51" t="s">
        <v>56</v>
      </c>
    </row>
    <row r="112" spans="1:8" x14ac:dyDescent="0.3">
      <c r="A112" s="49" t="s">
        <v>107</v>
      </c>
      <c r="B112" s="50" t="s">
        <v>95</v>
      </c>
      <c r="C112" s="51" t="s">
        <v>104</v>
      </c>
      <c r="D112" s="52">
        <v>236</v>
      </c>
      <c r="F112" s="79"/>
      <c r="G112" s="53" t="s">
        <v>51</v>
      </c>
      <c r="H112" s="51" t="s">
        <v>58</v>
      </c>
    </row>
    <row r="113" spans="1:8" x14ac:dyDescent="0.3">
      <c r="A113" s="49" t="s">
        <v>107</v>
      </c>
      <c r="B113" s="50" t="s">
        <v>95</v>
      </c>
      <c r="C113" s="51" t="s">
        <v>105</v>
      </c>
      <c r="D113" s="52">
        <v>524</v>
      </c>
      <c r="F113" s="79"/>
      <c r="G113" s="53" t="s">
        <v>51</v>
      </c>
      <c r="H113" s="51" t="s">
        <v>60</v>
      </c>
    </row>
    <row r="114" spans="1:8" x14ac:dyDescent="0.3">
      <c r="A114" s="49" t="s">
        <v>107</v>
      </c>
      <c r="B114" s="50" t="s">
        <v>95</v>
      </c>
      <c r="C114" s="51" t="s">
        <v>106</v>
      </c>
      <c r="D114" s="52">
        <v>659</v>
      </c>
      <c r="F114" s="79"/>
      <c r="G114" s="53" t="s">
        <v>51</v>
      </c>
      <c r="H114" s="51" t="s">
        <v>62</v>
      </c>
    </row>
    <row r="115" spans="1:8" x14ac:dyDescent="0.3">
      <c r="A115" s="49" t="s">
        <v>108</v>
      </c>
      <c r="B115" s="50" t="s">
        <v>49</v>
      </c>
      <c r="C115" s="51" t="s">
        <v>50</v>
      </c>
      <c r="D115" s="52">
        <v>256</v>
      </c>
      <c r="F115" s="79"/>
      <c r="G115" s="53" t="s">
        <v>51</v>
      </c>
      <c r="H115" s="51" t="s">
        <v>52</v>
      </c>
    </row>
    <row r="116" spans="1:8" x14ac:dyDescent="0.3">
      <c r="A116" s="49" t="s">
        <v>108</v>
      </c>
      <c r="B116" s="50" t="s">
        <v>49</v>
      </c>
      <c r="C116" s="51" t="s">
        <v>53</v>
      </c>
      <c r="D116" s="52">
        <v>369</v>
      </c>
      <c r="F116" s="79"/>
      <c r="G116" s="53" t="s">
        <v>51</v>
      </c>
      <c r="H116" s="51" t="s">
        <v>54</v>
      </c>
    </row>
    <row r="117" spans="1:8" x14ac:dyDescent="0.3">
      <c r="A117" s="49" t="s">
        <v>108</v>
      </c>
      <c r="B117" s="50" t="s">
        <v>49</v>
      </c>
      <c r="C117" s="51" t="s">
        <v>55</v>
      </c>
      <c r="D117" s="52">
        <v>784</v>
      </c>
      <c r="F117" s="79"/>
      <c r="G117" s="53" t="s">
        <v>51</v>
      </c>
      <c r="H117" s="51" t="s">
        <v>56</v>
      </c>
    </row>
    <row r="118" spans="1:8" x14ac:dyDescent="0.3">
      <c r="A118" s="49" t="s">
        <v>108</v>
      </c>
      <c r="B118" s="50" t="s">
        <v>49</v>
      </c>
      <c r="C118" s="51" t="s">
        <v>57</v>
      </c>
      <c r="D118" s="52">
        <v>120</v>
      </c>
      <c r="F118" s="79"/>
      <c r="G118" s="53" t="s">
        <v>51</v>
      </c>
      <c r="H118" s="51" t="s">
        <v>58</v>
      </c>
    </row>
    <row r="119" spans="1:8" x14ac:dyDescent="0.3">
      <c r="A119" s="49" t="s">
        <v>108</v>
      </c>
      <c r="B119" s="50" t="s">
        <v>49</v>
      </c>
      <c r="C119" s="51" t="s">
        <v>59</v>
      </c>
      <c r="D119" s="52">
        <v>450</v>
      </c>
      <c r="F119" s="79"/>
      <c r="G119" s="53" t="s">
        <v>51</v>
      </c>
      <c r="H119" s="51" t="s">
        <v>60</v>
      </c>
    </row>
    <row r="120" spans="1:8" x14ac:dyDescent="0.3">
      <c r="A120" s="49" t="s">
        <v>108</v>
      </c>
      <c r="B120" s="50" t="s">
        <v>49</v>
      </c>
      <c r="C120" s="51" t="s">
        <v>61</v>
      </c>
      <c r="D120" s="52">
        <v>780</v>
      </c>
      <c r="F120" s="79"/>
      <c r="G120" s="53" t="s">
        <v>51</v>
      </c>
      <c r="H120" s="51" t="s">
        <v>62</v>
      </c>
    </row>
    <row r="121" spans="1:8" x14ac:dyDescent="0.3">
      <c r="A121" s="49" t="s">
        <v>108</v>
      </c>
      <c r="B121" s="50" t="s">
        <v>49</v>
      </c>
      <c r="C121" s="51" t="s">
        <v>63</v>
      </c>
      <c r="D121" s="52">
        <v>250</v>
      </c>
      <c r="F121" s="79"/>
      <c r="G121" s="53" t="s">
        <v>51</v>
      </c>
      <c r="H121" s="51" t="s">
        <v>52</v>
      </c>
    </row>
    <row r="122" spans="1:8" x14ac:dyDescent="0.3">
      <c r="A122" s="49" t="s">
        <v>108</v>
      </c>
      <c r="B122" s="50" t="s">
        <v>49</v>
      </c>
      <c r="C122" s="51" t="s">
        <v>153</v>
      </c>
      <c r="D122" s="52">
        <v>480</v>
      </c>
      <c r="F122" s="79"/>
      <c r="G122" s="53" t="s">
        <v>51</v>
      </c>
      <c r="H122" s="51" t="s">
        <v>54</v>
      </c>
    </row>
    <row r="123" spans="1:8" x14ac:dyDescent="0.3">
      <c r="A123" s="49" t="s">
        <v>108</v>
      </c>
      <c r="B123" s="50" t="s">
        <v>49</v>
      </c>
      <c r="C123" s="51" t="s">
        <v>64</v>
      </c>
      <c r="D123" s="52">
        <v>125</v>
      </c>
      <c r="F123" s="79"/>
      <c r="G123" s="53" t="s">
        <v>51</v>
      </c>
      <c r="H123" s="51" t="s">
        <v>56</v>
      </c>
    </row>
    <row r="124" spans="1:8" x14ac:dyDescent="0.3">
      <c r="A124" s="49" t="s">
        <v>108</v>
      </c>
      <c r="B124" s="50" t="s">
        <v>49</v>
      </c>
      <c r="C124" s="51" t="s">
        <v>65</v>
      </c>
      <c r="D124" s="52">
        <v>365</v>
      </c>
      <c r="F124" s="79"/>
      <c r="G124" s="53" t="s">
        <v>51</v>
      </c>
      <c r="H124" s="51" t="s">
        <v>58</v>
      </c>
    </row>
    <row r="125" spans="1:8" x14ac:dyDescent="0.3">
      <c r="A125" s="49" t="s">
        <v>108</v>
      </c>
      <c r="B125" s="50" t="s">
        <v>49</v>
      </c>
      <c r="C125" s="51" t="s">
        <v>66</v>
      </c>
      <c r="D125" s="52">
        <v>460</v>
      </c>
      <c r="F125" s="79"/>
      <c r="G125" s="53" t="s">
        <v>51</v>
      </c>
      <c r="H125" s="51" t="s">
        <v>60</v>
      </c>
    </row>
    <row r="126" spans="1:8" x14ac:dyDescent="0.3">
      <c r="A126" s="49" t="s">
        <v>108</v>
      </c>
      <c r="B126" s="50" t="s">
        <v>49</v>
      </c>
      <c r="C126" s="51" t="s">
        <v>67</v>
      </c>
      <c r="D126" s="52">
        <v>240</v>
      </c>
      <c r="F126" s="79"/>
      <c r="G126" s="53" t="s">
        <v>51</v>
      </c>
      <c r="H126" s="51" t="s">
        <v>62</v>
      </c>
    </row>
    <row r="127" spans="1:8" x14ac:dyDescent="0.3">
      <c r="A127" s="49" t="s">
        <v>108</v>
      </c>
      <c r="B127" s="50" t="s">
        <v>49</v>
      </c>
      <c r="C127" s="51" t="s">
        <v>68</v>
      </c>
      <c r="D127" s="52">
        <v>360</v>
      </c>
      <c r="F127" s="79"/>
      <c r="G127" s="53" t="s">
        <v>51</v>
      </c>
      <c r="H127" s="51" t="s">
        <v>52</v>
      </c>
    </row>
    <row r="128" spans="1:8" x14ac:dyDescent="0.3">
      <c r="A128" s="49" t="s">
        <v>108</v>
      </c>
      <c r="B128" s="50" t="s">
        <v>49</v>
      </c>
      <c r="C128" s="51" t="s">
        <v>69</v>
      </c>
      <c r="D128" s="52">
        <v>458</v>
      </c>
      <c r="F128" s="79"/>
      <c r="G128" s="53" t="s">
        <v>51</v>
      </c>
      <c r="H128" s="51" t="s">
        <v>54</v>
      </c>
    </row>
    <row r="129" spans="1:8" x14ac:dyDescent="0.3">
      <c r="A129" s="49" t="s">
        <v>108</v>
      </c>
      <c r="B129" s="50" t="s">
        <v>70</v>
      </c>
      <c r="C129" s="51" t="s">
        <v>71</v>
      </c>
      <c r="D129" s="52">
        <v>236</v>
      </c>
      <c r="F129" s="79"/>
      <c r="G129" s="53" t="s">
        <v>51</v>
      </c>
      <c r="H129" s="51" t="s">
        <v>56</v>
      </c>
    </row>
    <row r="130" spans="1:8" x14ac:dyDescent="0.3">
      <c r="A130" s="49" t="s">
        <v>108</v>
      </c>
      <c r="B130" s="50" t="s">
        <v>70</v>
      </c>
      <c r="C130" s="51" t="s">
        <v>72</v>
      </c>
      <c r="D130" s="52">
        <v>450</v>
      </c>
      <c r="F130" s="79"/>
      <c r="G130" s="53" t="s">
        <v>51</v>
      </c>
      <c r="H130" s="51" t="s">
        <v>58</v>
      </c>
    </row>
    <row r="131" spans="1:8" x14ac:dyDescent="0.3">
      <c r="A131" s="49" t="s">
        <v>108</v>
      </c>
      <c r="B131" s="50" t="s">
        <v>70</v>
      </c>
      <c r="C131" s="51" t="s">
        <v>73</v>
      </c>
      <c r="D131" s="52">
        <v>784</v>
      </c>
      <c r="F131" s="79"/>
      <c r="G131" s="53" t="s">
        <v>51</v>
      </c>
      <c r="H131" s="51" t="s">
        <v>60</v>
      </c>
    </row>
    <row r="132" spans="1:8" x14ac:dyDescent="0.3">
      <c r="A132" s="49" t="s">
        <v>108</v>
      </c>
      <c r="B132" s="50" t="s">
        <v>70</v>
      </c>
      <c r="C132" s="51" t="s">
        <v>74</v>
      </c>
      <c r="D132" s="52">
        <v>986</v>
      </c>
      <c r="F132" s="79"/>
      <c r="G132" s="53" t="s">
        <v>51</v>
      </c>
      <c r="H132" s="51" t="s">
        <v>62</v>
      </c>
    </row>
    <row r="133" spans="1:8" x14ac:dyDescent="0.3">
      <c r="A133" s="49" t="s">
        <v>108</v>
      </c>
      <c r="B133" s="50" t="s">
        <v>70</v>
      </c>
      <c r="C133" s="51" t="s">
        <v>75</v>
      </c>
      <c r="D133" s="52">
        <v>325</v>
      </c>
      <c r="F133" s="79"/>
      <c r="G133" s="53" t="s">
        <v>51</v>
      </c>
      <c r="H133" s="51" t="s">
        <v>52</v>
      </c>
    </row>
    <row r="134" spans="1:8" x14ac:dyDescent="0.3">
      <c r="A134" s="49" t="s">
        <v>108</v>
      </c>
      <c r="B134" s="50" t="s">
        <v>70</v>
      </c>
      <c r="C134" s="51" t="s">
        <v>52</v>
      </c>
      <c r="D134" s="52">
        <v>123</v>
      </c>
      <c r="F134" s="79"/>
      <c r="G134" s="53" t="s">
        <v>51</v>
      </c>
      <c r="H134" s="51" t="s">
        <v>54</v>
      </c>
    </row>
    <row r="135" spans="1:8" x14ac:dyDescent="0.3">
      <c r="A135" s="49" t="s">
        <v>108</v>
      </c>
      <c r="B135" s="50" t="s">
        <v>70</v>
      </c>
      <c r="C135" s="51" t="s">
        <v>54</v>
      </c>
      <c r="D135" s="52">
        <v>658</v>
      </c>
      <c r="F135" s="79"/>
      <c r="G135" s="53" t="s">
        <v>51</v>
      </c>
      <c r="H135" s="51" t="s">
        <v>56</v>
      </c>
    </row>
    <row r="136" spans="1:8" x14ac:dyDescent="0.3">
      <c r="A136" s="49" t="s">
        <v>108</v>
      </c>
      <c r="B136" s="50" t="s">
        <v>70</v>
      </c>
      <c r="C136" s="51" t="s">
        <v>56</v>
      </c>
      <c r="D136" s="52">
        <v>784</v>
      </c>
      <c r="F136" s="79"/>
      <c r="G136" s="53" t="s">
        <v>51</v>
      </c>
      <c r="H136" s="51" t="s">
        <v>58</v>
      </c>
    </row>
    <row r="137" spans="1:8" x14ac:dyDescent="0.3">
      <c r="A137" s="49" t="s">
        <v>108</v>
      </c>
      <c r="B137" s="50" t="s">
        <v>70</v>
      </c>
      <c r="C137" s="51" t="s">
        <v>58</v>
      </c>
      <c r="D137" s="52">
        <v>965</v>
      </c>
      <c r="F137" s="79"/>
      <c r="G137" s="53" t="s">
        <v>51</v>
      </c>
      <c r="H137" s="51" t="s">
        <v>60</v>
      </c>
    </row>
    <row r="138" spans="1:8" x14ac:dyDescent="0.3">
      <c r="A138" s="49" t="s">
        <v>108</v>
      </c>
      <c r="B138" s="50" t="s">
        <v>70</v>
      </c>
      <c r="C138" s="51" t="s">
        <v>60</v>
      </c>
      <c r="D138" s="52">
        <v>524</v>
      </c>
      <c r="F138" s="79"/>
      <c r="G138" s="53" t="s">
        <v>51</v>
      </c>
      <c r="H138" s="51" t="s">
        <v>62</v>
      </c>
    </row>
    <row r="139" spans="1:8" x14ac:dyDescent="0.3">
      <c r="A139" s="49" t="s">
        <v>108</v>
      </c>
      <c r="B139" s="50" t="s">
        <v>70</v>
      </c>
      <c r="C139" s="51" t="s">
        <v>62</v>
      </c>
      <c r="D139" s="52">
        <v>478</v>
      </c>
      <c r="F139" s="79"/>
      <c r="G139" s="53" t="s">
        <v>51</v>
      </c>
      <c r="H139" s="51" t="s">
        <v>52</v>
      </c>
    </row>
    <row r="140" spans="1:8" x14ac:dyDescent="0.3">
      <c r="A140" s="49" t="s">
        <v>108</v>
      </c>
      <c r="B140" s="50" t="s">
        <v>70</v>
      </c>
      <c r="C140" s="51" t="s">
        <v>76</v>
      </c>
      <c r="D140" s="52">
        <v>256</v>
      </c>
      <c r="F140" s="79"/>
      <c r="G140" s="53" t="s">
        <v>51</v>
      </c>
      <c r="H140" s="51" t="s">
        <v>54</v>
      </c>
    </row>
    <row r="141" spans="1:8" x14ac:dyDescent="0.3">
      <c r="A141" s="49" t="s">
        <v>108</v>
      </c>
      <c r="B141" s="50" t="s">
        <v>70</v>
      </c>
      <c r="C141" s="51" t="s">
        <v>77</v>
      </c>
      <c r="D141" s="52">
        <v>897</v>
      </c>
      <c r="F141" s="79"/>
      <c r="G141" s="53" t="s">
        <v>51</v>
      </c>
      <c r="H141" s="51" t="s">
        <v>56</v>
      </c>
    </row>
    <row r="142" spans="1:8" x14ac:dyDescent="0.3">
      <c r="A142" s="49" t="s">
        <v>108</v>
      </c>
      <c r="B142" s="50" t="s">
        <v>70</v>
      </c>
      <c r="C142" s="51" t="s">
        <v>78</v>
      </c>
      <c r="D142" s="52">
        <v>145</v>
      </c>
      <c r="F142" s="79"/>
      <c r="G142" s="53" t="s">
        <v>51</v>
      </c>
      <c r="H142" s="51" t="s">
        <v>58</v>
      </c>
    </row>
    <row r="143" spans="1:8" x14ac:dyDescent="0.3">
      <c r="A143" s="49" t="s">
        <v>108</v>
      </c>
      <c r="B143" s="50" t="s">
        <v>70</v>
      </c>
      <c r="C143" s="51" t="s">
        <v>79</v>
      </c>
      <c r="D143" s="52">
        <v>785</v>
      </c>
      <c r="F143" s="79"/>
      <c r="G143" s="53" t="s">
        <v>51</v>
      </c>
      <c r="H143" s="51" t="s">
        <v>60</v>
      </c>
    </row>
    <row r="144" spans="1:8" x14ac:dyDescent="0.3">
      <c r="A144" s="49" t="s">
        <v>108</v>
      </c>
      <c r="B144" s="50" t="s">
        <v>80</v>
      </c>
      <c r="C144" s="51" t="s">
        <v>81</v>
      </c>
      <c r="D144" s="52">
        <v>456</v>
      </c>
      <c r="F144" s="79"/>
      <c r="G144" s="53" t="s">
        <v>51</v>
      </c>
      <c r="H144" s="51" t="s">
        <v>62</v>
      </c>
    </row>
    <row r="145" spans="1:8" x14ac:dyDescent="0.3">
      <c r="A145" s="49" t="s">
        <v>108</v>
      </c>
      <c r="B145" s="50" t="s">
        <v>80</v>
      </c>
      <c r="C145" s="51" t="s">
        <v>82</v>
      </c>
      <c r="D145" s="52">
        <v>125</v>
      </c>
      <c r="F145" s="79"/>
      <c r="G145" s="53" t="s">
        <v>51</v>
      </c>
      <c r="H145" s="51" t="s">
        <v>52</v>
      </c>
    </row>
    <row r="146" spans="1:8" x14ac:dyDescent="0.3">
      <c r="A146" s="49" t="s">
        <v>108</v>
      </c>
      <c r="B146" s="50" t="s">
        <v>80</v>
      </c>
      <c r="C146" s="51" t="s">
        <v>83</v>
      </c>
      <c r="D146" s="52">
        <v>325</v>
      </c>
      <c r="F146" s="79"/>
      <c r="G146" s="53" t="s">
        <v>51</v>
      </c>
      <c r="H146" s="51" t="s">
        <v>54</v>
      </c>
    </row>
    <row r="147" spans="1:8" x14ac:dyDescent="0.3">
      <c r="A147" s="49" t="s">
        <v>108</v>
      </c>
      <c r="B147" s="50" t="s">
        <v>80</v>
      </c>
      <c r="C147" s="51" t="s">
        <v>84</v>
      </c>
      <c r="D147" s="52">
        <v>361</v>
      </c>
      <c r="F147" s="79"/>
      <c r="G147" s="53" t="s">
        <v>51</v>
      </c>
      <c r="H147" s="51" t="s">
        <v>56</v>
      </c>
    </row>
    <row r="148" spans="1:8" x14ac:dyDescent="0.3">
      <c r="A148" s="49" t="s">
        <v>108</v>
      </c>
      <c r="B148" s="50" t="s">
        <v>80</v>
      </c>
      <c r="C148" s="51" t="s">
        <v>85</v>
      </c>
      <c r="D148" s="52">
        <v>256</v>
      </c>
      <c r="F148" s="79"/>
      <c r="G148" s="53" t="s">
        <v>51</v>
      </c>
      <c r="H148" s="51" t="s">
        <v>58</v>
      </c>
    </row>
    <row r="149" spans="1:8" x14ac:dyDescent="0.3">
      <c r="A149" s="49" t="s">
        <v>108</v>
      </c>
      <c r="B149" s="50" t="s">
        <v>80</v>
      </c>
      <c r="C149" s="51" t="s">
        <v>86</v>
      </c>
      <c r="D149" s="52">
        <v>128</v>
      </c>
      <c r="F149" s="79"/>
      <c r="G149" s="53" t="s">
        <v>51</v>
      </c>
      <c r="H149" s="51" t="s">
        <v>60</v>
      </c>
    </row>
    <row r="150" spans="1:8" x14ac:dyDescent="0.3">
      <c r="A150" s="49" t="s">
        <v>108</v>
      </c>
      <c r="B150" s="50" t="s">
        <v>80</v>
      </c>
      <c r="C150" s="51" t="s">
        <v>87</v>
      </c>
      <c r="D150" s="52">
        <v>742</v>
      </c>
      <c r="F150" s="79"/>
      <c r="G150" s="53" t="s">
        <v>51</v>
      </c>
      <c r="H150" s="51" t="s">
        <v>62</v>
      </c>
    </row>
    <row r="151" spans="1:8" x14ac:dyDescent="0.3">
      <c r="A151" s="49" t="s">
        <v>108</v>
      </c>
      <c r="B151" s="50" t="s">
        <v>80</v>
      </c>
      <c r="C151" s="51" t="s">
        <v>88</v>
      </c>
      <c r="D151" s="52">
        <v>987</v>
      </c>
      <c r="F151" s="79"/>
      <c r="G151" s="53" t="s">
        <v>109</v>
      </c>
      <c r="H151" s="51" t="s">
        <v>101</v>
      </c>
    </row>
    <row r="152" spans="1:8" x14ac:dyDescent="0.3">
      <c r="A152" s="49" t="s">
        <v>108</v>
      </c>
      <c r="B152" s="50" t="s">
        <v>80</v>
      </c>
      <c r="C152" s="51" t="s">
        <v>89</v>
      </c>
      <c r="D152" s="52">
        <v>236</v>
      </c>
      <c r="F152" s="79"/>
      <c r="G152" s="53" t="s">
        <v>109</v>
      </c>
      <c r="H152" s="51" t="s">
        <v>102</v>
      </c>
    </row>
    <row r="153" spans="1:8" x14ac:dyDescent="0.3">
      <c r="A153" s="49" t="s">
        <v>108</v>
      </c>
      <c r="B153" s="50" t="s">
        <v>80</v>
      </c>
      <c r="C153" s="51" t="s">
        <v>90</v>
      </c>
      <c r="D153" s="52">
        <v>457</v>
      </c>
      <c r="F153" s="79"/>
      <c r="G153" s="53" t="s">
        <v>109</v>
      </c>
      <c r="H153" s="51" t="s">
        <v>101</v>
      </c>
    </row>
    <row r="154" spans="1:8" x14ac:dyDescent="0.3">
      <c r="A154" s="49" t="s">
        <v>108</v>
      </c>
      <c r="B154" s="50" t="s">
        <v>80</v>
      </c>
      <c r="C154" s="51" t="s">
        <v>91</v>
      </c>
      <c r="D154" s="52">
        <v>324</v>
      </c>
      <c r="F154" s="79"/>
      <c r="G154" s="53" t="s">
        <v>109</v>
      </c>
      <c r="H154" s="51" t="s">
        <v>102</v>
      </c>
    </row>
    <row r="155" spans="1:8" x14ac:dyDescent="0.3">
      <c r="A155" s="49" t="s">
        <v>108</v>
      </c>
      <c r="B155" s="50" t="s">
        <v>80</v>
      </c>
      <c r="C155" s="51" t="s">
        <v>92</v>
      </c>
      <c r="D155" s="52">
        <v>359</v>
      </c>
      <c r="F155" s="79"/>
      <c r="G155" s="53" t="s">
        <v>109</v>
      </c>
      <c r="H155" s="51" t="s">
        <v>101</v>
      </c>
    </row>
    <row r="156" spans="1:8" x14ac:dyDescent="0.3">
      <c r="A156" s="49" t="s">
        <v>108</v>
      </c>
      <c r="B156" s="50" t="s">
        <v>80</v>
      </c>
      <c r="C156" s="51" t="s">
        <v>93</v>
      </c>
      <c r="D156" s="52">
        <v>751</v>
      </c>
      <c r="F156" s="79"/>
      <c r="G156" s="53" t="s">
        <v>109</v>
      </c>
      <c r="H156" s="51" t="s">
        <v>102</v>
      </c>
    </row>
    <row r="157" spans="1:8" x14ac:dyDescent="0.3">
      <c r="A157" s="49" t="s">
        <v>108</v>
      </c>
      <c r="B157" s="50" t="s">
        <v>80</v>
      </c>
      <c r="C157" s="51" t="s">
        <v>94</v>
      </c>
      <c r="D157" s="52">
        <v>582</v>
      </c>
      <c r="F157" s="79"/>
      <c r="G157" s="53" t="s">
        <v>109</v>
      </c>
      <c r="H157" s="51" t="s">
        <v>101</v>
      </c>
    </row>
    <row r="158" spans="1:8" x14ac:dyDescent="0.3">
      <c r="A158" s="49" t="s">
        <v>108</v>
      </c>
      <c r="B158" s="50" t="s">
        <v>95</v>
      </c>
      <c r="C158" s="51" t="s">
        <v>96</v>
      </c>
      <c r="D158" s="52">
        <v>456</v>
      </c>
      <c r="F158" s="79"/>
      <c r="G158" s="53" t="s">
        <v>109</v>
      </c>
      <c r="H158" s="51" t="s">
        <v>102</v>
      </c>
    </row>
    <row r="159" spans="1:8" x14ac:dyDescent="0.3">
      <c r="A159" s="49" t="s">
        <v>108</v>
      </c>
      <c r="B159" s="50" t="s">
        <v>95</v>
      </c>
      <c r="C159" s="51" t="s">
        <v>97</v>
      </c>
      <c r="D159" s="52">
        <v>987</v>
      </c>
      <c r="F159" s="79"/>
      <c r="G159" s="53" t="s">
        <v>109</v>
      </c>
      <c r="H159" s="51" t="s">
        <v>101</v>
      </c>
    </row>
    <row r="160" spans="1:8" x14ac:dyDescent="0.3">
      <c r="A160" s="49" t="s">
        <v>108</v>
      </c>
      <c r="B160" s="50" t="s">
        <v>95</v>
      </c>
      <c r="C160" s="51" t="s">
        <v>98</v>
      </c>
      <c r="D160" s="52">
        <v>123</v>
      </c>
      <c r="F160" s="79"/>
      <c r="G160" s="53" t="s">
        <v>109</v>
      </c>
      <c r="H160" s="51" t="s">
        <v>102</v>
      </c>
    </row>
    <row r="161" spans="1:8" x14ac:dyDescent="0.3">
      <c r="A161" s="49" t="s">
        <v>108</v>
      </c>
      <c r="B161" s="50" t="s">
        <v>95</v>
      </c>
      <c r="C161" s="51" t="s">
        <v>99</v>
      </c>
      <c r="D161" s="52">
        <v>147</v>
      </c>
      <c r="F161" s="79"/>
      <c r="G161" s="53" t="s">
        <v>109</v>
      </c>
      <c r="H161" s="51" t="s">
        <v>101</v>
      </c>
    </row>
    <row r="162" spans="1:8" x14ac:dyDescent="0.3">
      <c r="A162" s="49" t="s">
        <v>108</v>
      </c>
      <c r="B162" s="50" t="s">
        <v>95</v>
      </c>
      <c r="C162" s="51" t="s">
        <v>100</v>
      </c>
      <c r="D162" s="52">
        <v>852</v>
      </c>
      <c r="F162" s="79"/>
      <c r="G162" s="53" t="s">
        <v>109</v>
      </c>
      <c r="H162" s="51" t="s">
        <v>102</v>
      </c>
    </row>
    <row r="163" spans="1:8" x14ac:dyDescent="0.3">
      <c r="A163" s="49" t="s">
        <v>108</v>
      </c>
      <c r="B163" s="50" t="s">
        <v>95</v>
      </c>
      <c r="C163" s="51" t="s">
        <v>101</v>
      </c>
      <c r="D163" s="52">
        <v>963</v>
      </c>
      <c r="F163" s="79"/>
      <c r="G163" s="53" t="s">
        <v>109</v>
      </c>
      <c r="H163" s="51" t="s">
        <v>101</v>
      </c>
    </row>
    <row r="164" spans="1:8" x14ac:dyDescent="0.3">
      <c r="A164" s="49" t="s">
        <v>108</v>
      </c>
      <c r="B164" s="50" t="s">
        <v>95</v>
      </c>
      <c r="C164" s="51" t="s">
        <v>102</v>
      </c>
      <c r="D164" s="52">
        <v>254</v>
      </c>
      <c r="F164" s="79"/>
      <c r="G164" s="53" t="s">
        <v>109</v>
      </c>
      <c r="H164" s="51" t="s">
        <v>102</v>
      </c>
    </row>
    <row r="165" spans="1:8" x14ac:dyDescent="0.3">
      <c r="A165" s="49" t="s">
        <v>108</v>
      </c>
      <c r="B165" s="50" t="s">
        <v>95</v>
      </c>
      <c r="C165" s="51" t="s">
        <v>103</v>
      </c>
      <c r="D165" s="52">
        <v>256</v>
      </c>
      <c r="F165" s="79"/>
      <c r="G165" s="53" t="s">
        <v>109</v>
      </c>
      <c r="H165" s="51" t="s">
        <v>101</v>
      </c>
    </row>
    <row r="166" spans="1:8" x14ac:dyDescent="0.3">
      <c r="A166" s="49" t="s">
        <v>108</v>
      </c>
      <c r="B166" s="50" t="s">
        <v>95</v>
      </c>
      <c r="C166" s="51" t="s">
        <v>104</v>
      </c>
      <c r="D166" s="52">
        <v>856</v>
      </c>
      <c r="F166" s="79"/>
      <c r="G166" s="53" t="s">
        <v>109</v>
      </c>
      <c r="H166" s="51" t="s">
        <v>102</v>
      </c>
    </row>
    <row r="167" spans="1:8" x14ac:dyDescent="0.3">
      <c r="A167" s="49" t="s">
        <v>108</v>
      </c>
      <c r="B167" s="50" t="s">
        <v>95</v>
      </c>
      <c r="C167" s="51" t="s">
        <v>105</v>
      </c>
      <c r="D167" s="52">
        <v>987</v>
      </c>
      <c r="F167" s="79"/>
      <c r="G167" s="53" t="s">
        <v>109</v>
      </c>
      <c r="H167" s="51" t="s">
        <v>101</v>
      </c>
    </row>
    <row r="168" spans="1:8" x14ac:dyDescent="0.3">
      <c r="A168" s="49" t="s">
        <v>108</v>
      </c>
      <c r="B168" s="50" t="s">
        <v>95</v>
      </c>
      <c r="C168" s="51" t="s">
        <v>106</v>
      </c>
      <c r="D168" s="52">
        <v>548</v>
      </c>
      <c r="F168" s="79"/>
      <c r="G168" s="53" t="s">
        <v>109</v>
      </c>
      <c r="H168" s="51" t="s">
        <v>102</v>
      </c>
    </row>
    <row r="169" spans="1:8" x14ac:dyDescent="0.3">
      <c r="A169" s="49" t="s">
        <v>110</v>
      </c>
      <c r="B169" s="50" t="s">
        <v>49</v>
      </c>
      <c r="C169" s="51" t="s">
        <v>50</v>
      </c>
      <c r="D169" s="52">
        <v>127</v>
      </c>
      <c r="F169" s="79"/>
      <c r="G169" s="53" t="s">
        <v>109</v>
      </c>
      <c r="H169" s="51" t="s">
        <v>101</v>
      </c>
    </row>
    <row r="170" spans="1:8" x14ac:dyDescent="0.3">
      <c r="A170" s="49" t="s">
        <v>110</v>
      </c>
      <c r="B170" s="50" t="s">
        <v>49</v>
      </c>
      <c r="C170" s="51" t="s">
        <v>53</v>
      </c>
      <c r="D170" s="52">
        <v>129</v>
      </c>
      <c r="F170" s="79"/>
      <c r="G170" s="53" t="s">
        <v>109</v>
      </c>
      <c r="H170" s="51" t="s">
        <v>102</v>
      </c>
    </row>
    <row r="171" spans="1:8" x14ac:dyDescent="0.3">
      <c r="A171" s="49" t="s">
        <v>110</v>
      </c>
      <c r="B171" s="50" t="s">
        <v>49</v>
      </c>
      <c r="C171" s="51" t="s">
        <v>55</v>
      </c>
      <c r="D171" s="52">
        <v>357</v>
      </c>
      <c r="F171" s="79"/>
      <c r="G171" s="53" t="s">
        <v>109</v>
      </c>
      <c r="H171" s="51" t="s">
        <v>101</v>
      </c>
    </row>
    <row r="172" spans="1:8" x14ac:dyDescent="0.3">
      <c r="A172" s="49" t="s">
        <v>110</v>
      </c>
      <c r="B172" s="50" t="s">
        <v>49</v>
      </c>
      <c r="C172" s="51" t="s">
        <v>57</v>
      </c>
      <c r="D172" s="52">
        <v>587</v>
      </c>
      <c r="F172" s="79"/>
      <c r="G172" s="53" t="s">
        <v>109</v>
      </c>
      <c r="H172" s="51" t="s">
        <v>102</v>
      </c>
    </row>
    <row r="173" spans="1:8" x14ac:dyDescent="0.3">
      <c r="A173" s="49" t="s">
        <v>110</v>
      </c>
      <c r="B173" s="50" t="s">
        <v>49</v>
      </c>
      <c r="C173" s="51" t="s">
        <v>59</v>
      </c>
      <c r="D173" s="52">
        <v>965</v>
      </c>
      <c r="F173" s="79"/>
      <c r="G173" s="53" t="s">
        <v>109</v>
      </c>
      <c r="H173" s="51" t="s">
        <v>101</v>
      </c>
    </row>
    <row r="174" spans="1:8" x14ac:dyDescent="0.3">
      <c r="A174" s="49" t="s">
        <v>110</v>
      </c>
      <c r="B174" s="50" t="s">
        <v>49</v>
      </c>
      <c r="C174" s="51" t="s">
        <v>61</v>
      </c>
      <c r="D174" s="52">
        <v>486</v>
      </c>
      <c r="F174" s="79"/>
      <c r="G174" s="53" t="s">
        <v>109</v>
      </c>
      <c r="H174" s="51" t="s">
        <v>102</v>
      </c>
    </row>
    <row r="175" spans="1:8" x14ac:dyDescent="0.3">
      <c r="A175" s="49" t="s">
        <v>110</v>
      </c>
      <c r="B175" s="50" t="s">
        <v>49</v>
      </c>
      <c r="C175" s="51" t="s">
        <v>63</v>
      </c>
      <c r="D175" s="52">
        <v>153</v>
      </c>
      <c r="F175" s="79"/>
      <c r="G175" s="53" t="s">
        <v>109</v>
      </c>
      <c r="H175" s="51" t="s">
        <v>101</v>
      </c>
    </row>
    <row r="176" spans="1:8" x14ac:dyDescent="0.3">
      <c r="A176" s="49" t="s">
        <v>110</v>
      </c>
      <c r="B176" s="50" t="s">
        <v>49</v>
      </c>
      <c r="C176" s="51" t="s">
        <v>153</v>
      </c>
      <c r="D176" s="52">
        <v>624</v>
      </c>
      <c r="F176" s="79"/>
      <c r="G176" s="53" t="s">
        <v>109</v>
      </c>
      <c r="H176" s="51" t="s">
        <v>102</v>
      </c>
    </row>
    <row r="177" spans="1:8" x14ac:dyDescent="0.3">
      <c r="A177" s="49" t="s">
        <v>110</v>
      </c>
      <c r="B177" s="50" t="s">
        <v>49</v>
      </c>
      <c r="C177" s="51" t="s">
        <v>64</v>
      </c>
      <c r="D177" s="52">
        <v>759</v>
      </c>
      <c r="F177" s="79"/>
      <c r="G177" s="53" t="s">
        <v>109</v>
      </c>
      <c r="H177" s="51" t="s">
        <v>101</v>
      </c>
    </row>
    <row r="178" spans="1:8" x14ac:dyDescent="0.3">
      <c r="A178" s="49" t="s">
        <v>110</v>
      </c>
      <c r="B178" s="50" t="s">
        <v>49</v>
      </c>
      <c r="C178" s="51" t="s">
        <v>65</v>
      </c>
      <c r="D178" s="52">
        <v>879</v>
      </c>
      <c r="F178" s="79"/>
      <c r="G178" s="53" t="s">
        <v>109</v>
      </c>
      <c r="H178" s="51" t="s">
        <v>102</v>
      </c>
    </row>
    <row r="179" spans="1:8" x14ac:dyDescent="0.3">
      <c r="A179" s="49" t="s">
        <v>110</v>
      </c>
      <c r="B179" s="50" t="s">
        <v>49</v>
      </c>
      <c r="C179" s="51" t="s">
        <v>66</v>
      </c>
      <c r="D179" s="52">
        <v>695</v>
      </c>
      <c r="F179" s="79"/>
      <c r="G179" s="53" t="s">
        <v>109</v>
      </c>
      <c r="H179" s="51" t="s">
        <v>101</v>
      </c>
    </row>
    <row r="180" spans="1:8" x14ac:dyDescent="0.3">
      <c r="A180" s="49" t="s">
        <v>110</v>
      </c>
      <c r="B180" s="50" t="s">
        <v>49</v>
      </c>
      <c r="C180" s="51" t="s">
        <v>67</v>
      </c>
      <c r="D180" s="52">
        <v>124</v>
      </c>
      <c r="F180" s="79"/>
      <c r="G180" s="53" t="s">
        <v>109</v>
      </c>
      <c r="H180" s="51" t="s">
        <v>102</v>
      </c>
    </row>
    <row r="181" spans="1:8" x14ac:dyDescent="0.3">
      <c r="A181" s="49" t="s">
        <v>110</v>
      </c>
      <c r="B181" s="50" t="s">
        <v>49</v>
      </c>
      <c r="C181" s="51" t="s">
        <v>68</v>
      </c>
      <c r="D181" s="52">
        <v>587</v>
      </c>
      <c r="F181" s="79"/>
      <c r="G181" s="53" t="s">
        <v>109</v>
      </c>
      <c r="H181" s="51" t="s">
        <v>101</v>
      </c>
    </row>
    <row r="182" spans="1:8" x14ac:dyDescent="0.3">
      <c r="A182" s="49" t="s">
        <v>110</v>
      </c>
      <c r="B182" s="50" t="s">
        <v>49</v>
      </c>
      <c r="C182" s="51" t="s">
        <v>69</v>
      </c>
      <c r="D182" s="52">
        <v>367</v>
      </c>
      <c r="F182" s="79"/>
      <c r="G182" s="53" t="s">
        <v>109</v>
      </c>
      <c r="H182" s="51" t="s">
        <v>102</v>
      </c>
    </row>
    <row r="183" spans="1:8" x14ac:dyDescent="0.3">
      <c r="A183" s="49" t="s">
        <v>110</v>
      </c>
      <c r="B183" s="50" t="s">
        <v>70</v>
      </c>
      <c r="C183" s="51" t="s">
        <v>71</v>
      </c>
      <c r="D183" s="52">
        <v>759</v>
      </c>
      <c r="F183" s="79"/>
      <c r="G183" s="53" t="s">
        <v>109</v>
      </c>
      <c r="H183" s="51" t="s">
        <v>101</v>
      </c>
    </row>
    <row r="184" spans="1:8" x14ac:dyDescent="0.3">
      <c r="A184" s="49" t="s">
        <v>110</v>
      </c>
      <c r="B184" s="50" t="s">
        <v>70</v>
      </c>
      <c r="C184" s="51" t="s">
        <v>72</v>
      </c>
      <c r="D184" s="52">
        <v>356</v>
      </c>
      <c r="F184" s="79"/>
      <c r="G184" s="53" t="s">
        <v>109</v>
      </c>
      <c r="H184" s="51" t="s">
        <v>102</v>
      </c>
    </row>
    <row r="185" spans="1:8" x14ac:dyDescent="0.3">
      <c r="A185" s="49" t="s">
        <v>110</v>
      </c>
      <c r="B185" s="50" t="s">
        <v>70</v>
      </c>
      <c r="C185" s="51" t="s">
        <v>73</v>
      </c>
      <c r="D185" s="52">
        <v>254</v>
      </c>
      <c r="F185" s="79"/>
      <c r="G185" s="53" t="s">
        <v>109</v>
      </c>
      <c r="H185" s="51" t="s">
        <v>101</v>
      </c>
    </row>
    <row r="186" spans="1:8" x14ac:dyDescent="0.3">
      <c r="A186" s="49" t="s">
        <v>110</v>
      </c>
      <c r="B186" s="50" t="s">
        <v>70</v>
      </c>
      <c r="C186" s="51" t="s">
        <v>74</v>
      </c>
      <c r="D186" s="52">
        <v>967</v>
      </c>
      <c r="F186" s="79"/>
      <c r="G186" s="53" t="s">
        <v>109</v>
      </c>
      <c r="H186" s="51" t="s">
        <v>102</v>
      </c>
    </row>
    <row r="187" spans="1:8" x14ac:dyDescent="0.3">
      <c r="A187" s="49" t="s">
        <v>110</v>
      </c>
      <c r="B187" s="50" t="s">
        <v>70</v>
      </c>
      <c r="C187" s="51" t="s">
        <v>75</v>
      </c>
      <c r="D187" s="52">
        <v>548</v>
      </c>
      <c r="F187" s="79"/>
      <c r="G187" s="53" t="s">
        <v>109</v>
      </c>
      <c r="H187" s="51" t="s">
        <v>101</v>
      </c>
    </row>
    <row r="188" spans="1:8" x14ac:dyDescent="0.3">
      <c r="A188" s="49" t="s">
        <v>110</v>
      </c>
      <c r="B188" s="50" t="s">
        <v>70</v>
      </c>
      <c r="C188" s="51" t="s">
        <v>52</v>
      </c>
      <c r="D188" s="52">
        <v>758</v>
      </c>
      <c r="F188" s="79"/>
      <c r="G188" s="53" t="s">
        <v>109</v>
      </c>
      <c r="H188" s="51" t="s">
        <v>102</v>
      </c>
    </row>
    <row r="189" spans="1:8" x14ac:dyDescent="0.3">
      <c r="A189" s="49" t="s">
        <v>110</v>
      </c>
      <c r="B189" s="50" t="s">
        <v>70</v>
      </c>
      <c r="C189" s="51" t="s">
        <v>54</v>
      </c>
      <c r="D189" s="52">
        <v>691</v>
      </c>
      <c r="F189" s="79"/>
      <c r="G189" s="53" t="s">
        <v>109</v>
      </c>
      <c r="H189" s="51" t="s">
        <v>101</v>
      </c>
    </row>
    <row r="190" spans="1:8" x14ac:dyDescent="0.3">
      <c r="A190" s="49" t="s">
        <v>110</v>
      </c>
      <c r="B190" s="50" t="s">
        <v>70</v>
      </c>
      <c r="C190" s="51" t="s">
        <v>56</v>
      </c>
      <c r="D190" s="52">
        <v>257</v>
      </c>
      <c r="F190" s="79"/>
      <c r="G190" s="53" t="s">
        <v>109</v>
      </c>
      <c r="H190" s="51" t="s">
        <v>102</v>
      </c>
    </row>
    <row r="191" spans="1:8" x14ac:dyDescent="0.3">
      <c r="A191" s="49" t="s">
        <v>110</v>
      </c>
      <c r="B191" s="50" t="s">
        <v>70</v>
      </c>
      <c r="C191" s="51" t="s">
        <v>58</v>
      </c>
      <c r="D191" s="52">
        <v>986</v>
      </c>
      <c r="F191" s="79"/>
      <c r="G191" s="53" t="s">
        <v>109</v>
      </c>
      <c r="H191" s="51" t="s">
        <v>101</v>
      </c>
    </row>
    <row r="192" spans="1:8" x14ac:dyDescent="0.3">
      <c r="A192" s="49" t="s">
        <v>110</v>
      </c>
      <c r="B192" s="50" t="s">
        <v>70</v>
      </c>
      <c r="C192" s="51" t="s">
        <v>60</v>
      </c>
      <c r="D192" s="52">
        <v>359</v>
      </c>
      <c r="F192" s="79"/>
      <c r="G192" s="53" t="s">
        <v>109</v>
      </c>
      <c r="H192" s="51" t="s">
        <v>102</v>
      </c>
    </row>
    <row r="193" spans="1:8" x14ac:dyDescent="0.3">
      <c r="A193" s="49" t="s">
        <v>110</v>
      </c>
      <c r="B193" s="50" t="s">
        <v>70</v>
      </c>
      <c r="C193" s="51" t="s">
        <v>62</v>
      </c>
      <c r="D193" s="52">
        <v>578</v>
      </c>
      <c r="F193" s="79"/>
      <c r="G193" s="53" t="s">
        <v>109</v>
      </c>
      <c r="H193" s="51" t="s">
        <v>101</v>
      </c>
    </row>
    <row r="194" spans="1:8" x14ac:dyDescent="0.3">
      <c r="A194" s="49" t="s">
        <v>110</v>
      </c>
      <c r="B194" s="50" t="s">
        <v>70</v>
      </c>
      <c r="C194" s="51" t="s">
        <v>76</v>
      </c>
      <c r="D194" s="52">
        <v>758</v>
      </c>
      <c r="F194" s="79"/>
      <c r="G194" s="53" t="s">
        <v>109</v>
      </c>
      <c r="H194" s="51" t="s">
        <v>102</v>
      </c>
    </row>
    <row r="195" spans="1:8" x14ac:dyDescent="0.3">
      <c r="A195" s="49" t="s">
        <v>110</v>
      </c>
      <c r="B195" s="50" t="s">
        <v>70</v>
      </c>
      <c r="C195" s="51" t="s">
        <v>77</v>
      </c>
      <c r="D195" s="52">
        <v>369</v>
      </c>
      <c r="F195" s="79"/>
      <c r="G195" s="53" t="s">
        <v>109</v>
      </c>
      <c r="H195" s="51" t="s">
        <v>101</v>
      </c>
    </row>
    <row r="196" spans="1:8" x14ac:dyDescent="0.3">
      <c r="A196" s="49" t="s">
        <v>110</v>
      </c>
      <c r="B196" s="50" t="s">
        <v>70</v>
      </c>
      <c r="C196" s="51" t="s">
        <v>78</v>
      </c>
      <c r="D196" s="52">
        <v>147</v>
      </c>
      <c r="F196" s="79"/>
      <c r="G196" s="53" t="s">
        <v>109</v>
      </c>
      <c r="H196" s="51" t="s">
        <v>102</v>
      </c>
    </row>
    <row r="197" spans="1:8" x14ac:dyDescent="0.3">
      <c r="A197" s="49" t="s">
        <v>110</v>
      </c>
      <c r="B197" s="50" t="s">
        <v>70</v>
      </c>
      <c r="C197" s="51" t="s">
        <v>79</v>
      </c>
      <c r="D197" s="52">
        <v>593</v>
      </c>
      <c r="F197" s="79"/>
      <c r="G197" s="53" t="s">
        <v>109</v>
      </c>
      <c r="H197" s="51" t="s">
        <v>101</v>
      </c>
    </row>
    <row r="198" spans="1:8" x14ac:dyDescent="0.3">
      <c r="A198" s="49" t="s">
        <v>110</v>
      </c>
      <c r="B198" s="50" t="s">
        <v>80</v>
      </c>
      <c r="C198" s="51" t="s">
        <v>81</v>
      </c>
      <c r="D198" s="52">
        <v>754</v>
      </c>
      <c r="F198" s="79"/>
      <c r="G198" s="53" t="s">
        <v>109</v>
      </c>
      <c r="H198" s="51" t="s">
        <v>102</v>
      </c>
    </row>
    <row r="199" spans="1:8" x14ac:dyDescent="0.3">
      <c r="A199" s="49" t="s">
        <v>110</v>
      </c>
      <c r="B199" s="50" t="s">
        <v>80</v>
      </c>
      <c r="C199" s="51" t="s">
        <v>82</v>
      </c>
      <c r="D199" s="52">
        <v>259</v>
      </c>
      <c r="F199" s="79"/>
      <c r="G199" s="53" t="s">
        <v>111</v>
      </c>
      <c r="H199" s="51" t="s">
        <v>96</v>
      </c>
    </row>
    <row r="200" spans="1:8" x14ac:dyDescent="0.3">
      <c r="A200" s="49" t="s">
        <v>110</v>
      </c>
      <c r="B200" s="50" t="s">
        <v>80</v>
      </c>
      <c r="C200" s="51" t="s">
        <v>83</v>
      </c>
      <c r="D200" s="52">
        <v>364</v>
      </c>
      <c r="F200" s="79"/>
      <c r="G200" s="53" t="s">
        <v>111</v>
      </c>
      <c r="H200" s="51" t="s">
        <v>97</v>
      </c>
    </row>
    <row r="201" spans="1:8" x14ac:dyDescent="0.3">
      <c r="A201" s="49" t="s">
        <v>110</v>
      </c>
      <c r="B201" s="50" t="s">
        <v>80</v>
      </c>
      <c r="C201" s="51" t="s">
        <v>84</v>
      </c>
      <c r="D201" s="52">
        <v>785</v>
      </c>
      <c r="F201" s="79"/>
      <c r="G201" s="53" t="s">
        <v>111</v>
      </c>
      <c r="H201" s="51" t="s">
        <v>98</v>
      </c>
    </row>
    <row r="202" spans="1:8" x14ac:dyDescent="0.3">
      <c r="A202" s="49" t="s">
        <v>110</v>
      </c>
      <c r="B202" s="50" t="s">
        <v>80</v>
      </c>
      <c r="C202" s="51" t="s">
        <v>85</v>
      </c>
      <c r="D202" s="52">
        <v>321</v>
      </c>
      <c r="F202" s="79"/>
      <c r="G202" s="53" t="s">
        <v>111</v>
      </c>
      <c r="H202" s="51" t="s">
        <v>99</v>
      </c>
    </row>
    <row r="203" spans="1:8" x14ac:dyDescent="0.3">
      <c r="A203" s="49" t="s">
        <v>110</v>
      </c>
      <c r="B203" s="50" t="s">
        <v>80</v>
      </c>
      <c r="C203" s="51" t="s">
        <v>86</v>
      </c>
      <c r="D203" s="52">
        <v>548</v>
      </c>
      <c r="F203" s="79"/>
      <c r="G203" s="53" t="s">
        <v>111</v>
      </c>
      <c r="H203" s="51" t="s">
        <v>100</v>
      </c>
    </row>
    <row r="204" spans="1:8" x14ac:dyDescent="0.3">
      <c r="A204" s="49" t="s">
        <v>110</v>
      </c>
      <c r="B204" s="50" t="s">
        <v>80</v>
      </c>
      <c r="C204" s="51" t="s">
        <v>87</v>
      </c>
      <c r="D204" s="52">
        <v>593</v>
      </c>
      <c r="F204" s="79"/>
      <c r="G204" s="53" t="s">
        <v>111</v>
      </c>
      <c r="H204" s="51" t="s">
        <v>96</v>
      </c>
    </row>
    <row r="205" spans="1:8" x14ac:dyDescent="0.3">
      <c r="A205" s="49" t="s">
        <v>110</v>
      </c>
      <c r="B205" s="50" t="s">
        <v>80</v>
      </c>
      <c r="C205" s="51" t="s">
        <v>88</v>
      </c>
      <c r="D205" s="52">
        <v>574</v>
      </c>
      <c r="F205" s="79"/>
      <c r="G205" s="53" t="s">
        <v>111</v>
      </c>
      <c r="H205" s="51" t="s">
        <v>97</v>
      </c>
    </row>
    <row r="206" spans="1:8" x14ac:dyDescent="0.3">
      <c r="A206" s="49" t="s">
        <v>110</v>
      </c>
      <c r="B206" s="50" t="s">
        <v>80</v>
      </c>
      <c r="C206" s="51" t="s">
        <v>89</v>
      </c>
      <c r="D206" s="52">
        <v>738</v>
      </c>
      <c r="F206" s="79"/>
      <c r="G206" s="53" t="s">
        <v>111</v>
      </c>
      <c r="H206" s="51" t="s">
        <v>98</v>
      </c>
    </row>
    <row r="207" spans="1:8" x14ac:dyDescent="0.3">
      <c r="A207" s="49" t="s">
        <v>110</v>
      </c>
      <c r="B207" s="50" t="s">
        <v>80</v>
      </c>
      <c r="C207" s="51" t="s">
        <v>90</v>
      </c>
      <c r="D207" s="52">
        <v>561</v>
      </c>
      <c r="F207" s="79"/>
      <c r="G207" s="53" t="s">
        <v>111</v>
      </c>
      <c r="H207" s="51" t="s">
        <v>99</v>
      </c>
    </row>
    <row r="208" spans="1:8" x14ac:dyDescent="0.3">
      <c r="A208" s="49" t="s">
        <v>110</v>
      </c>
      <c r="B208" s="50" t="s">
        <v>80</v>
      </c>
      <c r="C208" s="51" t="s">
        <v>91</v>
      </c>
      <c r="D208" s="52">
        <v>986</v>
      </c>
      <c r="F208" s="79"/>
      <c r="G208" s="53" t="s">
        <v>111</v>
      </c>
      <c r="H208" s="51" t="s">
        <v>100</v>
      </c>
    </row>
    <row r="209" spans="1:8" x14ac:dyDescent="0.3">
      <c r="A209" s="49" t="s">
        <v>110</v>
      </c>
      <c r="B209" s="50" t="s">
        <v>80</v>
      </c>
      <c r="C209" s="51" t="s">
        <v>92</v>
      </c>
      <c r="D209" s="52">
        <v>346</v>
      </c>
      <c r="F209" s="79"/>
      <c r="G209" s="53" t="s">
        <v>111</v>
      </c>
      <c r="H209" s="51" t="s">
        <v>96</v>
      </c>
    </row>
    <row r="210" spans="1:8" x14ac:dyDescent="0.3">
      <c r="A210" s="49" t="s">
        <v>110</v>
      </c>
      <c r="B210" s="50" t="s">
        <v>80</v>
      </c>
      <c r="C210" s="51" t="s">
        <v>93</v>
      </c>
      <c r="D210" s="52">
        <v>954</v>
      </c>
      <c r="F210" s="79"/>
      <c r="G210" s="53" t="s">
        <v>111</v>
      </c>
      <c r="H210" s="51" t="s">
        <v>97</v>
      </c>
    </row>
    <row r="211" spans="1:8" x14ac:dyDescent="0.3">
      <c r="A211" s="49" t="s">
        <v>110</v>
      </c>
      <c r="B211" s="50" t="s">
        <v>80</v>
      </c>
      <c r="C211" s="51" t="s">
        <v>94</v>
      </c>
      <c r="D211" s="52">
        <v>367</v>
      </c>
      <c r="F211" s="79"/>
      <c r="G211" s="53" t="s">
        <v>111</v>
      </c>
      <c r="H211" s="51" t="s">
        <v>98</v>
      </c>
    </row>
    <row r="212" spans="1:8" x14ac:dyDescent="0.3">
      <c r="A212" s="49" t="s">
        <v>110</v>
      </c>
      <c r="B212" s="50" t="s">
        <v>95</v>
      </c>
      <c r="C212" s="51" t="s">
        <v>96</v>
      </c>
      <c r="D212" s="52">
        <v>658</v>
      </c>
      <c r="F212" s="79"/>
      <c r="G212" s="53" t="s">
        <v>111</v>
      </c>
      <c r="H212" s="51" t="s">
        <v>99</v>
      </c>
    </row>
    <row r="213" spans="1:8" x14ac:dyDescent="0.3">
      <c r="A213" s="49" t="s">
        <v>110</v>
      </c>
      <c r="B213" s="50" t="s">
        <v>95</v>
      </c>
      <c r="C213" s="51" t="s">
        <v>97</v>
      </c>
      <c r="D213" s="52">
        <v>927</v>
      </c>
      <c r="F213" s="79"/>
      <c r="G213" s="53" t="s">
        <v>111</v>
      </c>
      <c r="H213" s="51" t="s">
        <v>100</v>
      </c>
    </row>
    <row r="214" spans="1:8" x14ac:dyDescent="0.3">
      <c r="A214" s="49" t="s">
        <v>110</v>
      </c>
      <c r="B214" s="50" t="s">
        <v>95</v>
      </c>
      <c r="C214" s="51" t="s">
        <v>98</v>
      </c>
      <c r="D214" s="52">
        <v>586</v>
      </c>
      <c r="F214" s="79"/>
      <c r="G214" s="53" t="s">
        <v>111</v>
      </c>
      <c r="H214" s="51" t="s">
        <v>96</v>
      </c>
    </row>
    <row r="215" spans="1:8" x14ac:dyDescent="0.3">
      <c r="A215" s="49" t="s">
        <v>110</v>
      </c>
      <c r="B215" s="50" t="s">
        <v>95</v>
      </c>
      <c r="C215" s="51" t="s">
        <v>99</v>
      </c>
      <c r="D215" s="52">
        <v>314</v>
      </c>
      <c r="F215" s="79"/>
      <c r="G215" s="53" t="s">
        <v>111</v>
      </c>
      <c r="H215" s="51" t="s">
        <v>97</v>
      </c>
    </row>
    <row r="216" spans="1:8" x14ac:dyDescent="0.3">
      <c r="A216" s="49" t="s">
        <v>110</v>
      </c>
      <c r="B216" s="50" t="s">
        <v>95</v>
      </c>
      <c r="C216" s="51" t="s">
        <v>100</v>
      </c>
      <c r="D216" s="52">
        <v>586</v>
      </c>
      <c r="F216" s="79"/>
      <c r="G216" s="53" t="s">
        <v>111</v>
      </c>
      <c r="H216" s="51" t="s">
        <v>98</v>
      </c>
    </row>
    <row r="217" spans="1:8" x14ac:dyDescent="0.3">
      <c r="A217" s="49" t="s">
        <v>110</v>
      </c>
      <c r="B217" s="50" t="s">
        <v>95</v>
      </c>
      <c r="C217" s="51" t="s">
        <v>101</v>
      </c>
      <c r="D217" s="52">
        <v>573</v>
      </c>
      <c r="F217" s="79"/>
      <c r="G217" s="53" t="s">
        <v>111</v>
      </c>
      <c r="H217" s="51" t="s">
        <v>99</v>
      </c>
    </row>
    <row r="218" spans="1:8" x14ac:dyDescent="0.3">
      <c r="A218" s="49" t="s">
        <v>110</v>
      </c>
      <c r="B218" s="50" t="s">
        <v>95</v>
      </c>
      <c r="C218" s="51" t="s">
        <v>102</v>
      </c>
      <c r="D218" s="52">
        <v>986</v>
      </c>
      <c r="F218" s="79"/>
      <c r="G218" s="53" t="s">
        <v>111</v>
      </c>
      <c r="H218" s="51" t="s">
        <v>100</v>
      </c>
    </row>
    <row r="219" spans="1:8" x14ac:dyDescent="0.3">
      <c r="A219" s="49" t="s">
        <v>110</v>
      </c>
      <c r="B219" s="50" t="s">
        <v>95</v>
      </c>
      <c r="C219" s="51" t="s">
        <v>103</v>
      </c>
      <c r="D219" s="52">
        <v>673</v>
      </c>
      <c r="F219" s="79"/>
      <c r="G219" s="53" t="s">
        <v>111</v>
      </c>
      <c r="H219" s="51" t="s">
        <v>96</v>
      </c>
    </row>
    <row r="220" spans="1:8" x14ac:dyDescent="0.3">
      <c r="A220" s="49" t="s">
        <v>110</v>
      </c>
      <c r="B220" s="50" t="s">
        <v>95</v>
      </c>
      <c r="C220" s="51" t="s">
        <v>104</v>
      </c>
      <c r="D220" s="52">
        <v>146</v>
      </c>
      <c r="F220" s="79"/>
      <c r="G220" s="53" t="s">
        <v>111</v>
      </c>
      <c r="H220" s="51" t="s">
        <v>97</v>
      </c>
    </row>
    <row r="221" spans="1:8" x14ac:dyDescent="0.3">
      <c r="A221" s="49" t="s">
        <v>110</v>
      </c>
      <c r="B221" s="50" t="s">
        <v>95</v>
      </c>
      <c r="C221" s="51" t="s">
        <v>105</v>
      </c>
      <c r="D221" s="52">
        <v>257</v>
      </c>
      <c r="F221" s="79"/>
      <c r="G221" s="53" t="s">
        <v>111</v>
      </c>
      <c r="H221" s="51" t="s">
        <v>98</v>
      </c>
    </row>
    <row r="222" spans="1:8" x14ac:dyDescent="0.3">
      <c r="A222" s="49" t="s">
        <v>110</v>
      </c>
      <c r="B222" s="50" t="s">
        <v>95</v>
      </c>
      <c r="C222" s="51" t="s">
        <v>106</v>
      </c>
      <c r="D222" s="52">
        <v>963</v>
      </c>
      <c r="F222" s="79"/>
      <c r="G222" s="53" t="s">
        <v>111</v>
      </c>
      <c r="H222" s="51" t="s">
        <v>99</v>
      </c>
    </row>
    <row r="223" spans="1:8" x14ac:dyDescent="0.3">
      <c r="A223" s="49" t="s">
        <v>48</v>
      </c>
      <c r="B223" s="50" t="s">
        <v>49</v>
      </c>
      <c r="C223" s="51" t="s">
        <v>50</v>
      </c>
      <c r="D223" s="52">
        <v>620</v>
      </c>
      <c r="F223" s="79"/>
      <c r="G223" s="53" t="s">
        <v>111</v>
      </c>
      <c r="H223" s="51" t="s">
        <v>100</v>
      </c>
    </row>
    <row r="224" spans="1:8" x14ac:dyDescent="0.3">
      <c r="A224" s="49" t="s">
        <v>48</v>
      </c>
      <c r="B224" s="50" t="s">
        <v>49</v>
      </c>
      <c r="C224" s="51" t="s">
        <v>53</v>
      </c>
      <c r="D224" s="52">
        <v>365</v>
      </c>
      <c r="F224" s="79"/>
      <c r="G224" s="53" t="s">
        <v>111</v>
      </c>
      <c r="H224" s="51" t="s">
        <v>96</v>
      </c>
    </row>
    <row r="225" spans="1:8" x14ac:dyDescent="0.3">
      <c r="A225" s="49" t="s">
        <v>48</v>
      </c>
      <c r="B225" s="50" t="s">
        <v>49</v>
      </c>
      <c r="C225" s="51" t="s">
        <v>55</v>
      </c>
      <c r="D225" s="52">
        <v>210</v>
      </c>
      <c r="F225" s="79"/>
      <c r="G225" s="53" t="s">
        <v>111</v>
      </c>
      <c r="H225" s="51" t="s">
        <v>97</v>
      </c>
    </row>
    <row r="226" spans="1:8" x14ac:dyDescent="0.3">
      <c r="A226" s="49" t="s">
        <v>48</v>
      </c>
      <c r="B226" s="50" t="s">
        <v>49</v>
      </c>
      <c r="C226" s="51" t="s">
        <v>57</v>
      </c>
      <c r="D226" s="52">
        <v>152</v>
      </c>
      <c r="F226" s="79"/>
      <c r="G226" s="53" t="s">
        <v>111</v>
      </c>
      <c r="H226" s="51" t="s">
        <v>98</v>
      </c>
    </row>
    <row r="227" spans="1:8" x14ac:dyDescent="0.3">
      <c r="A227" s="49" t="s">
        <v>48</v>
      </c>
      <c r="B227" s="50" t="s">
        <v>49</v>
      </c>
      <c r="C227" s="51" t="s">
        <v>59</v>
      </c>
      <c r="D227" s="52">
        <v>790</v>
      </c>
      <c r="F227" s="79"/>
      <c r="G227" s="53" t="s">
        <v>111</v>
      </c>
      <c r="H227" s="51" t="s">
        <v>99</v>
      </c>
    </row>
    <row r="228" spans="1:8" x14ac:dyDescent="0.3">
      <c r="A228" s="49" t="s">
        <v>48</v>
      </c>
      <c r="B228" s="50" t="s">
        <v>49</v>
      </c>
      <c r="C228" s="51" t="s">
        <v>61</v>
      </c>
      <c r="D228" s="52">
        <v>300</v>
      </c>
      <c r="F228" s="79"/>
      <c r="G228" s="53" t="s">
        <v>111</v>
      </c>
      <c r="H228" s="51" t="s">
        <v>100</v>
      </c>
    </row>
    <row r="229" spans="1:8" x14ac:dyDescent="0.3">
      <c r="A229" s="49" t="s">
        <v>48</v>
      </c>
      <c r="B229" s="50" t="s">
        <v>49</v>
      </c>
      <c r="C229" s="51" t="s">
        <v>63</v>
      </c>
      <c r="D229" s="52">
        <v>159</v>
      </c>
      <c r="F229" s="79"/>
      <c r="G229" s="53" t="s">
        <v>111</v>
      </c>
      <c r="H229" s="51" t="s">
        <v>96</v>
      </c>
    </row>
    <row r="230" spans="1:8" x14ac:dyDescent="0.3">
      <c r="A230" s="49" t="s">
        <v>48</v>
      </c>
      <c r="B230" s="50" t="s">
        <v>49</v>
      </c>
      <c r="C230" s="51" t="s">
        <v>153</v>
      </c>
      <c r="D230" s="52">
        <v>389</v>
      </c>
      <c r="F230" s="79"/>
      <c r="G230" s="53" t="s">
        <v>111</v>
      </c>
      <c r="H230" s="51" t="s">
        <v>97</v>
      </c>
    </row>
    <row r="231" spans="1:8" x14ac:dyDescent="0.3">
      <c r="A231" s="49" t="s">
        <v>48</v>
      </c>
      <c r="B231" s="50" t="s">
        <v>49</v>
      </c>
      <c r="C231" s="51" t="s">
        <v>64</v>
      </c>
      <c r="D231" s="52">
        <v>315</v>
      </c>
      <c r="F231" s="79"/>
      <c r="G231" s="53" t="s">
        <v>111</v>
      </c>
      <c r="H231" s="51" t="s">
        <v>98</v>
      </c>
    </row>
    <row r="232" spans="1:8" x14ac:dyDescent="0.3">
      <c r="A232" s="49" t="s">
        <v>48</v>
      </c>
      <c r="B232" s="50" t="s">
        <v>49</v>
      </c>
      <c r="C232" s="51" t="s">
        <v>65</v>
      </c>
      <c r="D232" s="52">
        <v>750</v>
      </c>
      <c r="F232" s="79"/>
      <c r="G232" s="53" t="s">
        <v>111</v>
      </c>
      <c r="H232" s="51" t="s">
        <v>99</v>
      </c>
    </row>
    <row r="233" spans="1:8" x14ac:dyDescent="0.3">
      <c r="A233" s="49" t="s">
        <v>48</v>
      </c>
      <c r="B233" s="50" t="s">
        <v>49</v>
      </c>
      <c r="C233" s="51" t="s">
        <v>66</v>
      </c>
      <c r="D233" s="52">
        <v>290</v>
      </c>
      <c r="F233" s="79"/>
      <c r="G233" s="53" t="s">
        <v>111</v>
      </c>
      <c r="H233" s="51" t="s">
        <v>100</v>
      </c>
    </row>
    <row r="234" spans="1:8" x14ac:dyDescent="0.3">
      <c r="A234" s="49" t="s">
        <v>48</v>
      </c>
      <c r="B234" s="50" t="s">
        <v>49</v>
      </c>
      <c r="C234" s="51" t="s">
        <v>67</v>
      </c>
      <c r="D234" s="52">
        <v>400</v>
      </c>
      <c r="F234" s="79"/>
      <c r="G234" s="53" t="s">
        <v>111</v>
      </c>
      <c r="H234" s="51" t="s">
        <v>96</v>
      </c>
    </row>
    <row r="235" spans="1:8" x14ac:dyDescent="0.3">
      <c r="A235" s="49" t="s">
        <v>48</v>
      </c>
      <c r="B235" s="50" t="s">
        <v>49</v>
      </c>
      <c r="C235" s="51" t="s">
        <v>68</v>
      </c>
      <c r="D235" s="52">
        <v>140</v>
      </c>
      <c r="F235" s="79"/>
      <c r="G235" s="53" t="s">
        <v>111</v>
      </c>
      <c r="H235" s="51" t="s">
        <v>97</v>
      </c>
    </row>
    <row r="236" spans="1:8" x14ac:dyDescent="0.3">
      <c r="A236" s="49" t="s">
        <v>48</v>
      </c>
      <c r="B236" s="50" t="s">
        <v>49</v>
      </c>
      <c r="C236" s="51" t="s">
        <v>69</v>
      </c>
      <c r="D236" s="52">
        <v>640</v>
      </c>
      <c r="F236" s="79"/>
      <c r="G236" s="53" t="s">
        <v>111</v>
      </c>
      <c r="H236" s="51" t="s">
        <v>98</v>
      </c>
    </row>
    <row r="237" spans="1:8" x14ac:dyDescent="0.3">
      <c r="A237" s="49" t="s">
        <v>48</v>
      </c>
      <c r="B237" s="50" t="s">
        <v>70</v>
      </c>
      <c r="C237" s="51" t="s">
        <v>71</v>
      </c>
      <c r="D237" s="52">
        <v>236</v>
      </c>
      <c r="F237" s="79"/>
      <c r="G237" s="53" t="s">
        <v>111</v>
      </c>
      <c r="H237" s="51" t="s">
        <v>99</v>
      </c>
    </row>
    <row r="238" spans="1:8" x14ac:dyDescent="0.3">
      <c r="A238" s="49" t="s">
        <v>48</v>
      </c>
      <c r="B238" s="50" t="s">
        <v>70</v>
      </c>
      <c r="C238" s="51" t="s">
        <v>72</v>
      </c>
      <c r="D238" s="52">
        <v>351</v>
      </c>
      <c r="F238" s="79"/>
      <c r="G238" s="53" t="s">
        <v>111</v>
      </c>
      <c r="H238" s="51" t="s">
        <v>100</v>
      </c>
    </row>
    <row r="239" spans="1:8" x14ac:dyDescent="0.3">
      <c r="A239" s="49" t="s">
        <v>48</v>
      </c>
      <c r="B239" s="50" t="s">
        <v>70</v>
      </c>
      <c r="C239" s="51" t="s">
        <v>73</v>
      </c>
      <c r="D239" s="52">
        <v>453</v>
      </c>
      <c r="F239" s="79"/>
      <c r="G239" s="53" t="s">
        <v>111</v>
      </c>
      <c r="H239" s="51" t="s">
        <v>96</v>
      </c>
    </row>
    <row r="240" spans="1:8" x14ac:dyDescent="0.3">
      <c r="A240" s="49" t="s">
        <v>48</v>
      </c>
      <c r="B240" s="50" t="s">
        <v>70</v>
      </c>
      <c r="C240" s="51" t="s">
        <v>74</v>
      </c>
      <c r="D240" s="52">
        <v>900</v>
      </c>
      <c r="F240" s="79"/>
      <c r="G240" s="53" t="s">
        <v>111</v>
      </c>
      <c r="H240" s="51" t="s">
        <v>97</v>
      </c>
    </row>
    <row r="241" spans="1:8" x14ac:dyDescent="0.3">
      <c r="A241" s="49" t="s">
        <v>48</v>
      </c>
      <c r="B241" s="50" t="s">
        <v>70</v>
      </c>
      <c r="C241" s="51" t="s">
        <v>75</v>
      </c>
      <c r="D241" s="52">
        <v>152</v>
      </c>
      <c r="F241" s="79"/>
      <c r="G241" s="53" t="s">
        <v>111</v>
      </c>
      <c r="H241" s="51" t="s">
        <v>98</v>
      </c>
    </row>
    <row r="242" spans="1:8" x14ac:dyDescent="0.3">
      <c r="A242" s="49" t="s">
        <v>48</v>
      </c>
      <c r="B242" s="50" t="s">
        <v>70</v>
      </c>
      <c r="C242" s="51" t="s">
        <v>52</v>
      </c>
      <c r="D242" s="52">
        <v>245</v>
      </c>
      <c r="F242" s="79"/>
      <c r="G242" s="53" t="s">
        <v>111</v>
      </c>
      <c r="H242" s="51" t="s">
        <v>99</v>
      </c>
    </row>
    <row r="243" spans="1:8" x14ac:dyDescent="0.3">
      <c r="A243" s="49" t="s">
        <v>48</v>
      </c>
      <c r="B243" s="50" t="s">
        <v>70</v>
      </c>
      <c r="C243" s="51" t="s">
        <v>54</v>
      </c>
      <c r="D243" s="52">
        <v>361</v>
      </c>
      <c r="F243" s="79"/>
      <c r="G243" s="53" t="s">
        <v>111</v>
      </c>
      <c r="H243" s="51" t="s">
        <v>100</v>
      </c>
    </row>
    <row r="244" spans="1:8" x14ac:dyDescent="0.3">
      <c r="A244" s="49" t="s">
        <v>48</v>
      </c>
      <c r="B244" s="50" t="s">
        <v>70</v>
      </c>
      <c r="C244" s="51" t="s">
        <v>56</v>
      </c>
      <c r="D244" s="52">
        <v>600</v>
      </c>
      <c r="F244" s="79"/>
      <c r="G244" s="53" t="s">
        <v>111</v>
      </c>
      <c r="H244" s="51" t="s">
        <v>96</v>
      </c>
    </row>
    <row r="245" spans="1:8" x14ac:dyDescent="0.3">
      <c r="A245" s="49" t="s">
        <v>48</v>
      </c>
      <c r="B245" s="50" t="s">
        <v>70</v>
      </c>
      <c r="C245" s="51" t="s">
        <v>58</v>
      </c>
      <c r="D245" s="52">
        <v>300</v>
      </c>
      <c r="F245" s="79"/>
      <c r="G245" s="53" t="s">
        <v>111</v>
      </c>
      <c r="H245" s="51" t="s">
        <v>97</v>
      </c>
    </row>
    <row r="246" spans="1:8" x14ac:dyDescent="0.3">
      <c r="A246" s="49" t="s">
        <v>48</v>
      </c>
      <c r="B246" s="50" t="s">
        <v>70</v>
      </c>
      <c r="C246" s="51" t="s">
        <v>60</v>
      </c>
      <c r="D246" s="52">
        <v>410</v>
      </c>
      <c r="F246" s="79"/>
      <c r="G246" s="53" t="s">
        <v>111</v>
      </c>
      <c r="H246" s="51" t="s">
        <v>98</v>
      </c>
    </row>
    <row r="247" spans="1:8" x14ac:dyDescent="0.3">
      <c r="A247" s="49" t="s">
        <v>48</v>
      </c>
      <c r="B247" s="50" t="s">
        <v>70</v>
      </c>
      <c r="C247" s="51" t="s">
        <v>62</v>
      </c>
      <c r="D247" s="52">
        <v>230</v>
      </c>
      <c r="F247" s="79"/>
      <c r="G247" s="53" t="s">
        <v>111</v>
      </c>
      <c r="H247" s="51" t="s">
        <v>99</v>
      </c>
    </row>
    <row r="248" spans="1:8" x14ac:dyDescent="0.3">
      <c r="A248" s="49" t="s">
        <v>48</v>
      </c>
      <c r="B248" s="50" t="s">
        <v>70</v>
      </c>
      <c r="C248" s="51" t="s">
        <v>76</v>
      </c>
      <c r="D248" s="52">
        <v>392</v>
      </c>
      <c r="F248" s="79"/>
      <c r="G248" s="53" t="s">
        <v>111</v>
      </c>
      <c r="H248" s="51" t="s">
        <v>100</v>
      </c>
    </row>
    <row r="249" spans="1:8" x14ac:dyDescent="0.3">
      <c r="A249" s="49" t="s">
        <v>48</v>
      </c>
      <c r="B249" s="50" t="s">
        <v>70</v>
      </c>
      <c r="C249" s="51" t="s">
        <v>77</v>
      </c>
      <c r="D249" s="52">
        <v>498</v>
      </c>
      <c r="F249" s="79"/>
      <c r="G249" s="53" t="s">
        <v>111</v>
      </c>
      <c r="H249" s="51" t="s">
        <v>96</v>
      </c>
    </row>
    <row r="250" spans="1:8" x14ac:dyDescent="0.3">
      <c r="A250" s="49" t="s">
        <v>48</v>
      </c>
      <c r="B250" s="50" t="s">
        <v>70</v>
      </c>
      <c r="C250" s="51" t="s">
        <v>78</v>
      </c>
      <c r="D250" s="52">
        <v>921</v>
      </c>
      <c r="F250" s="79"/>
      <c r="G250" s="53" t="s">
        <v>111</v>
      </c>
      <c r="H250" s="51" t="s">
        <v>97</v>
      </c>
    </row>
    <row r="251" spans="1:8" x14ac:dyDescent="0.3">
      <c r="A251" s="49" t="s">
        <v>48</v>
      </c>
      <c r="B251" s="50" t="s">
        <v>70</v>
      </c>
      <c r="C251" s="51" t="s">
        <v>79</v>
      </c>
      <c r="D251" s="52">
        <v>350</v>
      </c>
      <c r="F251" s="79"/>
      <c r="G251" s="53" t="s">
        <v>111</v>
      </c>
      <c r="H251" s="51" t="s">
        <v>98</v>
      </c>
    </row>
    <row r="252" spans="1:8" x14ac:dyDescent="0.3">
      <c r="A252" s="49" t="s">
        <v>48</v>
      </c>
      <c r="B252" s="50" t="s">
        <v>80</v>
      </c>
      <c r="C252" s="51" t="s">
        <v>81</v>
      </c>
      <c r="D252" s="52">
        <v>231</v>
      </c>
      <c r="F252" s="79"/>
      <c r="G252" s="53" t="s">
        <v>111</v>
      </c>
      <c r="H252" s="51" t="s">
        <v>99</v>
      </c>
    </row>
    <row r="253" spans="1:8" x14ac:dyDescent="0.3">
      <c r="A253" s="49" t="s">
        <v>48</v>
      </c>
      <c r="B253" s="50" t="s">
        <v>80</v>
      </c>
      <c r="C253" s="51" t="s">
        <v>82</v>
      </c>
      <c r="D253" s="52">
        <v>377</v>
      </c>
      <c r="F253" s="79"/>
      <c r="G253" s="53" t="s">
        <v>111</v>
      </c>
      <c r="H253" s="51" t="s">
        <v>100</v>
      </c>
    </row>
    <row r="254" spans="1:8" x14ac:dyDescent="0.3">
      <c r="A254" s="49" t="s">
        <v>48</v>
      </c>
      <c r="B254" s="50" t="s">
        <v>80</v>
      </c>
      <c r="C254" s="51" t="s">
        <v>83</v>
      </c>
      <c r="D254" s="52">
        <v>493</v>
      </c>
      <c r="F254" s="79"/>
      <c r="G254" s="53" t="s">
        <v>111</v>
      </c>
      <c r="H254" s="51" t="s">
        <v>96</v>
      </c>
    </row>
    <row r="255" spans="1:8" x14ac:dyDescent="0.3">
      <c r="A255" s="49" t="s">
        <v>48</v>
      </c>
      <c r="B255" s="50" t="s">
        <v>80</v>
      </c>
      <c r="C255" s="51" t="s">
        <v>84</v>
      </c>
      <c r="D255" s="52">
        <v>1032</v>
      </c>
      <c r="F255" s="79"/>
      <c r="G255" s="53" t="s">
        <v>111</v>
      </c>
      <c r="H255" s="51" t="s">
        <v>97</v>
      </c>
    </row>
    <row r="256" spans="1:8" x14ac:dyDescent="0.3">
      <c r="A256" s="49" t="s">
        <v>48</v>
      </c>
      <c r="B256" s="50" t="s">
        <v>80</v>
      </c>
      <c r="C256" s="51" t="s">
        <v>85</v>
      </c>
      <c r="D256" s="52">
        <v>1090</v>
      </c>
      <c r="F256" s="79"/>
      <c r="G256" s="53" t="s">
        <v>111</v>
      </c>
      <c r="H256" s="51" t="s">
        <v>98</v>
      </c>
    </row>
    <row r="257" spans="1:8" x14ac:dyDescent="0.3">
      <c r="A257" s="49" t="s">
        <v>48</v>
      </c>
      <c r="B257" s="50" t="s">
        <v>80</v>
      </c>
      <c r="C257" s="51" t="s">
        <v>86</v>
      </c>
      <c r="D257" s="52">
        <v>266</v>
      </c>
      <c r="F257" s="79"/>
      <c r="G257" s="53" t="s">
        <v>111</v>
      </c>
      <c r="H257" s="51" t="s">
        <v>99</v>
      </c>
    </row>
    <row r="258" spans="1:8" x14ac:dyDescent="0.3">
      <c r="A258" s="49" t="s">
        <v>48</v>
      </c>
      <c r="B258" s="50" t="s">
        <v>80</v>
      </c>
      <c r="C258" s="51" t="s">
        <v>87</v>
      </c>
      <c r="D258" s="52">
        <v>382</v>
      </c>
      <c r="F258" s="79"/>
      <c r="G258" s="53" t="s">
        <v>111</v>
      </c>
      <c r="H258" s="51" t="s">
        <v>100</v>
      </c>
    </row>
    <row r="259" spans="1:8" x14ac:dyDescent="0.3">
      <c r="A259" s="49" t="s">
        <v>48</v>
      </c>
      <c r="B259" s="50" t="s">
        <v>80</v>
      </c>
      <c r="C259" s="51" t="s">
        <v>88</v>
      </c>
      <c r="D259" s="52">
        <v>741</v>
      </c>
      <c r="F259" s="79"/>
      <c r="G259" s="53" t="s">
        <v>111</v>
      </c>
      <c r="H259" s="51" t="s">
        <v>96</v>
      </c>
    </row>
    <row r="260" spans="1:8" x14ac:dyDescent="0.3">
      <c r="A260" s="49" t="s">
        <v>48</v>
      </c>
      <c r="B260" s="50" t="s">
        <v>80</v>
      </c>
      <c r="C260" s="51" t="s">
        <v>89</v>
      </c>
      <c r="D260" s="52">
        <v>425</v>
      </c>
      <c r="F260" s="79"/>
      <c r="G260" s="53" t="s">
        <v>111</v>
      </c>
      <c r="H260" s="51" t="s">
        <v>97</v>
      </c>
    </row>
    <row r="261" spans="1:8" x14ac:dyDescent="0.3">
      <c r="A261" s="49" t="s">
        <v>48</v>
      </c>
      <c r="B261" s="50" t="s">
        <v>80</v>
      </c>
      <c r="C261" s="51" t="s">
        <v>90</v>
      </c>
      <c r="D261" s="52">
        <v>240</v>
      </c>
      <c r="F261" s="79"/>
      <c r="G261" s="53" t="s">
        <v>111</v>
      </c>
      <c r="H261" s="51" t="s">
        <v>98</v>
      </c>
    </row>
    <row r="262" spans="1:8" x14ac:dyDescent="0.3">
      <c r="A262" s="49" t="s">
        <v>48</v>
      </c>
      <c r="B262" s="50" t="s">
        <v>80</v>
      </c>
      <c r="C262" s="51" t="s">
        <v>91</v>
      </c>
      <c r="D262" s="52">
        <v>141</v>
      </c>
      <c r="F262" s="79"/>
      <c r="G262" s="53" t="s">
        <v>111</v>
      </c>
      <c r="H262" s="51" t="s">
        <v>99</v>
      </c>
    </row>
    <row r="263" spans="1:8" x14ac:dyDescent="0.3">
      <c r="A263" s="49" t="s">
        <v>48</v>
      </c>
      <c r="B263" s="50" t="s">
        <v>80</v>
      </c>
      <c r="C263" s="51" t="s">
        <v>92</v>
      </c>
      <c r="D263" s="52">
        <v>327</v>
      </c>
      <c r="F263" s="79"/>
      <c r="G263" s="53" t="s">
        <v>111</v>
      </c>
      <c r="H263" s="51" t="s">
        <v>100</v>
      </c>
    </row>
    <row r="264" spans="1:8" x14ac:dyDescent="0.3">
      <c r="A264" s="49" t="s">
        <v>48</v>
      </c>
      <c r="B264" s="50" t="s">
        <v>80</v>
      </c>
      <c r="C264" s="51" t="s">
        <v>93</v>
      </c>
      <c r="D264" s="52">
        <v>281</v>
      </c>
      <c r="F264" s="79"/>
      <c r="G264" s="53" t="s">
        <v>111</v>
      </c>
      <c r="H264" s="51" t="s">
        <v>96</v>
      </c>
    </row>
    <row r="265" spans="1:8" x14ac:dyDescent="0.3">
      <c r="A265" s="49" t="s">
        <v>48</v>
      </c>
      <c r="B265" s="50" t="s">
        <v>80</v>
      </c>
      <c r="C265" s="51" t="s">
        <v>94</v>
      </c>
      <c r="D265" s="52">
        <v>397</v>
      </c>
      <c r="F265" s="79"/>
      <c r="G265" s="53" t="s">
        <v>111</v>
      </c>
      <c r="H265" s="51" t="s">
        <v>97</v>
      </c>
    </row>
    <row r="266" spans="1:8" x14ac:dyDescent="0.3">
      <c r="A266" s="49" t="s">
        <v>48</v>
      </c>
      <c r="B266" s="50" t="s">
        <v>95</v>
      </c>
      <c r="C266" s="51" t="s">
        <v>96</v>
      </c>
      <c r="D266" s="52">
        <v>128</v>
      </c>
      <c r="F266" s="79"/>
      <c r="G266" s="53" t="s">
        <v>111</v>
      </c>
      <c r="H266" s="51" t="s">
        <v>98</v>
      </c>
    </row>
    <row r="267" spans="1:8" x14ac:dyDescent="0.3">
      <c r="A267" s="49" t="s">
        <v>48</v>
      </c>
      <c r="B267" s="50" t="s">
        <v>95</v>
      </c>
      <c r="C267" s="51" t="s">
        <v>97</v>
      </c>
      <c r="D267" s="52">
        <v>203</v>
      </c>
      <c r="F267" s="79"/>
      <c r="G267" s="53" t="s">
        <v>111</v>
      </c>
      <c r="H267" s="51" t="s">
        <v>99</v>
      </c>
    </row>
    <row r="268" spans="1:8" x14ac:dyDescent="0.3">
      <c r="A268" s="49" t="s">
        <v>48</v>
      </c>
      <c r="B268" s="50" t="s">
        <v>95</v>
      </c>
      <c r="C268" s="51" t="s">
        <v>98</v>
      </c>
      <c r="D268" s="52">
        <v>253</v>
      </c>
      <c r="F268" s="79"/>
      <c r="G268" s="53" t="s">
        <v>111</v>
      </c>
      <c r="H268" s="51" t="s">
        <v>100</v>
      </c>
    </row>
    <row r="269" spans="1:8" x14ac:dyDescent="0.3">
      <c r="A269" s="49" t="s">
        <v>48</v>
      </c>
      <c r="B269" s="50" t="s">
        <v>95</v>
      </c>
      <c r="C269" s="51" t="s">
        <v>99</v>
      </c>
      <c r="D269" s="52">
        <v>490</v>
      </c>
      <c r="F269" s="79"/>
      <c r="G269" s="53" t="s">
        <v>111</v>
      </c>
      <c r="H269" s="51" t="s">
        <v>96</v>
      </c>
    </row>
    <row r="270" spans="1:8" x14ac:dyDescent="0.3">
      <c r="A270" s="49" t="s">
        <v>48</v>
      </c>
      <c r="B270" s="50" t="s">
        <v>95</v>
      </c>
      <c r="C270" s="51" t="s">
        <v>100</v>
      </c>
      <c r="D270" s="52">
        <v>959</v>
      </c>
      <c r="F270" s="79"/>
      <c r="G270" s="53" t="s">
        <v>111</v>
      </c>
      <c r="H270" s="51" t="s">
        <v>97</v>
      </c>
    </row>
    <row r="271" spans="1:8" x14ac:dyDescent="0.3">
      <c r="A271" s="49" t="s">
        <v>48</v>
      </c>
      <c r="B271" s="50" t="s">
        <v>95</v>
      </c>
      <c r="C271" s="51" t="s">
        <v>101</v>
      </c>
      <c r="D271" s="52">
        <v>135</v>
      </c>
      <c r="F271" s="79"/>
      <c r="G271" s="53" t="s">
        <v>111</v>
      </c>
      <c r="H271" s="51" t="s">
        <v>98</v>
      </c>
    </row>
    <row r="272" spans="1:8" x14ac:dyDescent="0.3">
      <c r="A272" s="49" t="s">
        <v>48</v>
      </c>
      <c r="B272" s="50" t="s">
        <v>95</v>
      </c>
      <c r="C272" s="51" t="s">
        <v>102</v>
      </c>
      <c r="D272" s="52">
        <v>1066</v>
      </c>
      <c r="F272" s="79"/>
      <c r="G272" s="53" t="s">
        <v>111</v>
      </c>
      <c r="H272" s="51" t="s">
        <v>99</v>
      </c>
    </row>
    <row r="273" spans="1:8" x14ac:dyDescent="0.3">
      <c r="A273" s="49" t="s">
        <v>48</v>
      </c>
      <c r="B273" s="50" t="s">
        <v>95</v>
      </c>
      <c r="C273" s="51" t="s">
        <v>103</v>
      </c>
      <c r="D273" s="52">
        <v>192</v>
      </c>
      <c r="F273" s="79"/>
      <c r="G273" s="53" t="s">
        <v>111</v>
      </c>
      <c r="H273" s="51" t="s">
        <v>100</v>
      </c>
    </row>
    <row r="274" spans="1:8" x14ac:dyDescent="0.3">
      <c r="A274" s="49" t="s">
        <v>48</v>
      </c>
      <c r="B274" s="50" t="s">
        <v>95</v>
      </c>
      <c r="C274" s="51" t="s">
        <v>104</v>
      </c>
      <c r="D274" s="52">
        <v>646</v>
      </c>
      <c r="F274" s="79"/>
      <c r="G274" s="53" t="s">
        <v>111</v>
      </c>
      <c r="H274" s="51" t="s">
        <v>96</v>
      </c>
    </row>
    <row r="275" spans="1:8" x14ac:dyDescent="0.3">
      <c r="A275" s="49" t="s">
        <v>48</v>
      </c>
      <c r="B275" s="50" t="s">
        <v>95</v>
      </c>
      <c r="C275" s="51" t="s">
        <v>105</v>
      </c>
      <c r="D275" s="52">
        <v>507</v>
      </c>
      <c r="F275" s="79"/>
      <c r="G275" s="53" t="s">
        <v>111</v>
      </c>
      <c r="H275" s="51" t="s">
        <v>97</v>
      </c>
    </row>
    <row r="276" spans="1:8" x14ac:dyDescent="0.3">
      <c r="A276" s="49" t="s">
        <v>48</v>
      </c>
      <c r="B276" s="50" t="s">
        <v>95</v>
      </c>
      <c r="C276" s="51" t="s">
        <v>106</v>
      </c>
      <c r="D276" s="52">
        <v>280</v>
      </c>
      <c r="F276" s="79"/>
      <c r="G276" s="53" t="s">
        <v>111</v>
      </c>
      <c r="H276" s="51" t="s">
        <v>98</v>
      </c>
    </row>
    <row r="277" spans="1:8" x14ac:dyDescent="0.3">
      <c r="A277" s="49" t="s">
        <v>107</v>
      </c>
      <c r="B277" s="50" t="s">
        <v>49</v>
      </c>
      <c r="C277" s="51" t="s">
        <v>50</v>
      </c>
      <c r="D277" s="52">
        <v>161</v>
      </c>
      <c r="F277" s="79"/>
      <c r="G277" s="53" t="s">
        <v>111</v>
      </c>
      <c r="H277" s="51" t="s">
        <v>99</v>
      </c>
    </row>
    <row r="278" spans="1:8" x14ac:dyDescent="0.3">
      <c r="A278" s="49" t="s">
        <v>107</v>
      </c>
      <c r="B278" s="50" t="s">
        <v>49</v>
      </c>
      <c r="C278" s="51" t="s">
        <v>53</v>
      </c>
      <c r="D278" s="52">
        <v>288</v>
      </c>
      <c r="F278" s="79"/>
      <c r="G278" s="53" t="s">
        <v>111</v>
      </c>
      <c r="H278" s="51" t="s">
        <v>100</v>
      </c>
    </row>
    <row r="279" spans="1:8" x14ac:dyDescent="0.3">
      <c r="A279" s="49" t="s">
        <v>107</v>
      </c>
      <c r="B279" s="50" t="s">
        <v>49</v>
      </c>
      <c r="C279" s="51" t="s">
        <v>55</v>
      </c>
      <c r="D279" s="52">
        <v>321</v>
      </c>
      <c r="F279" s="79"/>
      <c r="G279" s="53" t="s">
        <v>111</v>
      </c>
      <c r="H279" s="51" t="s">
        <v>96</v>
      </c>
    </row>
    <row r="280" spans="1:8" x14ac:dyDescent="0.3">
      <c r="A280" s="49" t="s">
        <v>107</v>
      </c>
      <c r="B280" s="50" t="s">
        <v>49</v>
      </c>
      <c r="C280" s="51" t="s">
        <v>57</v>
      </c>
      <c r="D280" s="52">
        <v>155</v>
      </c>
      <c r="F280" s="79"/>
      <c r="G280" s="53" t="s">
        <v>111</v>
      </c>
      <c r="H280" s="51" t="s">
        <v>97</v>
      </c>
    </row>
    <row r="281" spans="1:8" x14ac:dyDescent="0.3">
      <c r="A281" s="49" t="s">
        <v>107</v>
      </c>
      <c r="B281" s="50" t="s">
        <v>49</v>
      </c>
      <c r="C281" s="51" t="s">
        <v>59</v>
      </c>
      <c r="D281" s="52">
        <v>609</v>
      </c>
      <c r="F281" s="79"/>
      <c r="G281" s="53" t="s">
        <v>111</v>
      </c>
      <c r="H281" s="51" t="s">
        <v>98</v>
      </c>
    </row>
    <row r="282" spans="1:8" x14ac:dyDescent="0.3">
      <c r="A282" s="49" t="s">
        <v>107</v>
      </c>
      <c r="B282" s="50" t="s">
        <v>49</v>
      </c>
      <c r="C282" s="51" t="s">
        <v>61</v>
      </c>
      <c r="D282" s="52">
        <v>749</v>
      </c>
      <c r="F282" s="79"/>
      <c r="G282" s="53" t="s">
        <v>111</v>
      </c>
      <c r="H282" s="51" t="s">
        <v>99</v>
      </c>
    </row>
    <row r="283" spans="1:8" x14ac:dyDescent="0.3">
      <c r="A283" s="49" t="s">
        <v>107</v>
      </c>
      <c r="B283" s="50" t="s">
        <v>49</v>
      </c>
      <c r="C283" s="51" t="s">
        <v>63</v>
      </c>
      <c r="D283" s="52">
        <v>609</v>
      </c>
      <c r="F283" s="79"/>
      <c r="G283" s="53" t="s">
        <v>111</v>
      </c>
      <c r="H283" s="51" t="s">
        <v>100</v>
      </c>
    </row>
    <row r="284" spans="1:8" x14ac:dyDescent="0.3">
      <c r="A284" s="49" t="s">
        <v>107</v>
      </c>
      <c r="B284" s="50" t="s">
        <v>49</v>
      </c>
      <c r="C284" s="51" t="s">
        <v>153</v>
      </c>
      <c r="D284" s="52">
        <v>133</v>
      </c>
      <c r="F284" s="79"/>
      <c r="G284" s="53" t="s">
        <v>111</v>
      </c>
      <c r="H284" s="51" t="s">
        <v>96</v>
      </c>
    </row>
    <row r="285" spans="1:8" x14ac:dyDescent="0.3">
      <c r="A285" s="49" t="s">
        <v>107</v>
      </c>
      <c r="B285" s="50" t="s">
        <v>49</v>
      </c>
      <c r="C285" s="51" t="s">
        <v>64</v>
      </c>
      <c r="D285" s="52">
        <v>347</v>
      </c>
      <c r="F285" s="79"/>
      <c r="G285" s="53" t="s">
        <v>111</v>
      </c>
      <c r="H285" s="51" t="s">
        <v>97</v>
      </c>
    </row>
    <row r="286" spans="1:8" x14ac:dyDescent="0.3">
      <c r="A286" s="49" t="s">
        <v>107</v>
      </c>
      <c r="B286" s="50" t="s">
        <v>49</v>
      </c>
      <c r="C286" s="51" t="s">
        <v>65</v>
      </c>
      <c r="D286" s="52">
        <v>607</v>
      </c>
      <c r="F286" s="79"/>
      <c r="G286" s="53" t="s">
        <v>111</v>
      </c>
      <c r="H286" s="51" t="s">
        <v>98</v>
      </c>
    </row>
    <row r="287" spans="1:8" x14ac:dyDescent="0.3">
      <c r="A287" s="49" t="s">
        <v>107</v>
      </c>
      <c r="B287" s="50" t="s">
        <v>49</v>
      </c>
      <c r="C287" s="51" t="s">
        <v>66</v>
      </c>
      <c r="D287" s="52">
        <v>746</v>
      </c>
      <c r="F287" s="79"/>
      <c r="G287" s="53" t="s">
        <v>111</v>
      </c>
      <c r="H287" s="51" t="s">
        <v>99</v>
      </c>
    </row>
    <row r="288" spans="1:8" x14ac:dyDescent="0.3">
      <c r="A288" s="49" t="s">
        <v>107</v>
      </c>
      <c r="B288" s="50" t="s">
        <v>49</v>
      </c>
      <c r="C288" s="51" t="s">
        <v>67</v>
      </c>
      <c r="D288" s="52">
        <v>155</v>
      </c>
      <c r="F288" s="79"/>
      <c r="G288" s="53" t="s">
        <v>111</v>
      </c>
      <c r="H288" s="51" t="s">
        <v>100</v>
      </c>
    </row>
    <row r="289" spans="1:8" x14ac:dyDescent="0.3">
      <c r="A289" s="49" t="s">
        <v>107</v>
      </c>
      <c r="B289" s="50" t="s">
        <v>49</v>
      </c>
      <c r="C289" s="51" t="s">
        <v>68</v>
      </c>
      <c r="D289" s="52">
        <v>253</v>
      </c>
      <c r="F289" s="79"/>
      <c r="G289" s="53" t="s">
        <v>111</v>
      </c>
      <c r="H289" s="51" t="s">
        <v>96</v>
      </c>
    </row>
    <row r="290" spans="1:8" x14ac:dyDescent="0.3">
      <c r="A290" s="49" t="s">
        <v>107</v>
      </c>
      <c r="B290" s="50" t="s">
        <v>49</v>
      </c>
      <c r="C290" s="51" t="s">
        <v>69</v>
      </c>
      <c r="D290" s="52">
        <v>912</v>
      </c>
      <c r="F290" s="79"/>
      <c r="G290" s="53" t="s">
        <v>111</v>
      </c>
      <c r="H290" s="51" t="s">
        <v>97</v>
      </c>
    </row>
    <row r="291" spans="1:8" x14ac:dyDescent="0.3">
      <c r="A291" s="49" t="s">
        <v>107</v>
      </c>
      <c r="B291" s="50" t="s">
        <v>70</v>
      </c>
      <c r="C291" s="51" t="s">
        <v>71</v>
      </c>
      <c r="D291" s="52">
        <v>636</v>
      </c>
      <c r="F291" s="79"/>
      <c r="G291" s="53" t="s">
        <v>111</v>
      </c>
      <c r="H291" s="51" t="s">
        <v>98</v>
      </c>
    </row>
    <row r="292" spans="1:8" x14ac:dyDescent="0.3">
      <c r="A292" s="49" t="s">
        <v>107</v>
      </c>
      <c r="B292" s="50" t="s">
        <v>70</v>
      </c>
      <c r="C292" s="51" t="s">
        <v>72</v>
      </c>
      <c r="D292" s="52">
        <v>540</v>
      </c>
      <c r="F292" s="79"/>
      <c r="G292" s="53" t="s">
        <v>111</v>
      </c>
      <c r="H292" s="51" t="s">
        <v>99</v>
      </c>
    </row>
    <row r="293" spans="1:8" x14ac:dyDescent="0.3">
      <c r="A293" s="49" t="s">
        <v>107</v>
      </c>
      <c r="B293" s="50" t="s">
        <v>70</v>
      </c>
      <c r="C293" s="51" t="s">
        <v>73</v>
      </c>
      <c r="D293" s="52">
        <v>207</v>
      </c>
      <c r="F293" s="79"/>
      <c r="G293" s="53" t="s">
        <v>111</v>
      </c>
      <c r="H293" s="51" t="s">
        <v>100</v>
      </c>
    </row>
    <row r="294" spans="1:8" x14ac:dyDescent="0.3">
      <c r="A294" s="49" t="s">
        <v>107</v>
      </c>
      <c r="B294" s="50" t="s">
        <v>70</v>
      </c>
      <c r="C294" s="51" t="s">
        <v>74</v>
      </c>
      <c r="D294" s="52">
        <v>270</v>
      </c>
      <c r="F294" s="79"/>
      <c r="G294" s="53" t="s">
        <v>111</v>
      </c>
      <c r="H294" s="51" t="s">
        <v>96</v>
      </c>
    </row>
    <row r="295" spans="1:8" x14ac:dyDescent="0.3">
      <c r="A295" s="49" t="s">
        <v>107</v>
      </c>
      <c r="B295" s="50" t="s">
        <v>70</v>
      </c>
      <c r="C295" s="51" t="s">
        <v>75</v>
      </c>
      <c r="D295" s="52">
        <v>918</v>
      </c>
      <c r="F295" s="79"/>
      <c r="G295" s="53" t="s">
        <v>111</v>
      </c>
      <c r="H295" s="51" t="s">
        <v>97</v>
      </c>
    </row>
    <row r="296" spans="1:8" x14ac:dyDescent="0.3">
      <c r="A296" s="49" t="s">
        <v>107</v>
      </c>
      <c r="B296" s="50" t="s">
        <v>70</v>
      </c>
      <c r="C296" s="51" t="s">
        <v>52</v>
      </c>
      <c r="D296" s="52">
        <v>136</v>
      </c>
      <c r="F296" s="79"/>
      <c r="G296" s="53" t="s">
        <v>111</v>
      </c>
      <c r="H296" s="51" t="s">
        <v>98</v>
      </c>
    </row>
    <row r="297" spans="1:8" x14ac:dyDescent="0.3">
      <c r="A297" s="49" t="s">
        <v>107</v>
      </c>
      <c r="B297" s="50" t="s">
        <v>70</v>
      </c>
      <c r="C297" s="51" t="s">
        <v>54</v>
      </c>
      <c r="D297" s="52">
        <v>562</v>
      </c>
      <c r="F297" s="79"/>
      <c r="G297" s="53" t="s">
        <v>111</v>
      </c>
      <c r="H297" s="51" t="s">
        <v>99</v>
      </c>
    </row>
    <row r="298" spans="1:8" x14ac:dyDescent="0.3">
      <c r="A298" s="49" t="s">
        <v>107</v>
      </c>
      <c r="B298" s="50" t="s">
        <v>70</v>
      </c>
      <c r="C298" s="51" t="s">
        <v>56</v>
      </c>
      <c r="D298" s="52">
        <v>566</v>
      </c>
      <c r="F298" s="79"/>
      <c r="G298" s="53" t="s">
        <v>111</v>
      </c>
      <c r="H298" s="51" t="s">
        <v>100</v>
      </c>
    </row>
    <row r="299" spans="1:8" x14ac:dyDescent="0.3">
      <c r="A299" s="49" t="s">
        <v>107</v>
      </c>
      <c r="B299" s="50" t="s">
        <v>70</v>
      </c>
      <c r="C299" s="51" t="s">
        <v>58</v>
      </c>
      <c r="D299" s="52">
        <v>205</v>
      </c>
      <c r="F299" s="79"/>
      <c r="G299" s="53" t="s">
        <v>111</v>
      </c>
      <c r="H299" s="51" t="s">
        <v>96</v>
      </c>
    </row>
    <row r="300" spans="1:8" x14ac:dyDescent="0.3">
      <c r="A300" s="49" t="s">
        <v>107</v>
      </c>
      <c r="B300" s="50" t="s">
        <v>70</v>
      </c>
      <c r="C300" s="51" t="s">
        <v>60</v>
      </c>
      <c r="D300" s="52">
        <v>255</v>
      </c>
      <c r="F300" s="79"/>
      <c r="G300" s="53" t="s">
        <v>111</v>
      </c>
      <c r="H300" s="51" t="s">
        <v>97</v>
      </c>
    </row>
    <row r="301" spans="1:8" x14ac:dyDescent="0.3">
      <c r="A301" s="49" t="s">
        <v>107</v>
      </c>
      <c r="B301" s="50" t="s">
        <v>70</v>
      </c>
      <c r="C301" s="51" t="s">
        <v>62</v>
      </c>
      <c r="D301" s="52">
        <v>756</v>
      </c>
      <c r="F301" s="79"/>
      <c r="G301" s="53" t="s">
        <v>111</v>
      </c>
      <c r="H301" s="51" t="s">
        <v>98</v>
      </c>
    </row>
    <row r="302" spans="1:8" x14ac:dyDescent="0.3">
      <c r="A302" s="49" t="s">
        <v>107</v>
      </c>
      <c r="B302" s="50" t="s">
        <v>70</v>
      </c>
      <c r="C302" s="51" t="s">
        <v>76</v>
      </c>
      <c r="D302" s="52">
        <v>182</v>
      </c>
      <c r="F302" s="79"/>
      <c r="G302" s="53" t="s">
        <v>111</v>
      </c>
      <c r="H302" s="51" t="s">
        <v>99</v>
      </c>
    </row>
    <row r="303" spans="1:8" x14ac:dyDescent="0.3">
      <c r="A303" s="49" t="s">
        <v>107</v>
      </c>
      <c r="B303" s="50" t="s">
        <v>70</v>
      </c>
      <c r="C303" s="51" t="s">
        <v>77</v>
      </c>
      <c r="D303" s="52">
        <v>745</v>
      </c>
      <c r="F303" s="79"/>
      <c r="G303" s="53" t="s">
        <v>111</v>
      </c>
      <c r="H303" s="51" t="s">
        <v>100</v>
      </c>
    </row>
    <row r="304" spans="1:8" x14ac:dyDescent="0.3">
      <c r="A304" s="49" t="s">
        <v>107</v>
      </c>
      <c r="B304" s="50" t="s">
        <v>70</v>
      </c>
      <c r="C304" s="51" t="s">
        <v>78</v>
      </c>
      <c r="D304" s="52">
        <v>874</v>
      </c>
      <c r="F304" s="79"/>
      <c r="G304" s="53" t="s">
        <v>111</v>
      </c>
      <c r="H304" s="51" t="s">
        <v>96</v>
      </c>
    </row>
    <row r="305" spans="1:8" x14ac:dyDescent="0.3">
      <c r="A305" s="49" t="s">
        <v>107</v>
      </c>
      <c r="B305" s="50" t="s">
        <v>70</v>
      </c>
      <c r="C305" s="51" t="s">
        <v>79</v>
      </c>
      <c r="D305" s="52">
        <v>141</v>
      </c>
      <c r="F305" s="79"/>
      <c r="G305" s="53" t="s">
        <v>111</v>
      </c>
      <c r="H305" s="51" t="s">
        <v>97</v>
      </c>
    </row>
    <row r="306" spans="1:8" x14ac:dyDescent="0.3">
      <c r="A306" s="49" t="s">
        <v>107</v>
      </c>
      <c r="B306" s="50" t="s">
        <v>80</v>
      </c>
      <c r="C306" s="51" t="s">
        <v>81</v>
      </c>
      <c r="D306" s="52">
        <v>126</v>
      </c>
      <c r="F306" s="79"/>
      <c r="G306" s="53" t="s">
        <v>111</v>
      </c>
      <c r="H306" s="51" t="s">
        <v>98</v>
      </c>
    </row>
    <row r="307" spans="1:8" x14ac:dyDescent="0.3">
      <c r="A307" s="49" t="s">
        <v>107</v>
      </c>
      <c r="B307" s="50" t="s">
        <v>80</v>
      </c>
      <c r="C307" s="51" t="s">
        <v>82</v>
      </c>
      <c r="D307" s="52">
        <v>173</v>
      </c>
      <c r="F307" s="79"/>
      <c r="G307" s="53" t="s">
        <v>111</v>
      </c>
      <c r="H307" s="51" t="s">
        <v>99</v>
      </c>
    </row>
    <row r="308" spans="1:8" x14ac:dyDescent="0.3">
      <c r="A308" s="49" t="s">
        <v>107</v>
      </c>
      <c r="B308" s="50" t="s">
        <v>80</v>
      </c>
      <c r="C308" s="51" t="s">
        <v>83</v>
      </c>
      <c r="D308" s="52">
        <v>242</v>
      </c>
      <c r="F308" s="79"/>
      <c r="G308" s="53" t="s">
        <v>111</v>
      </c>
      <c r="H308" s="51" t="s">
        <v>100</v>
      </c>
    </row>
    <row r="309" spans="1:8" x14ac:dyDescent="0.3">
      <c r="A309" s="49" t="s">
        <v>107</v>
      </c>
      <c r="B309" s="50" t="s">
        <v>80</v>
      </c>
      <c r="C309" s="51" t="s">
        <v>85</v>
      </c>
      <c r="D309" s="52">
        <v>384</v>
      </c>
      <c r="F309" s="79"/>
      <c r="G309" s="53" t="s">
        <v>111</v>
      </c>
      <c r="H309" s="51" t="s">
        <v>96</v>
      </c>
    </row>
    <row r="310" spans="1:8" x14ac:dyDescent="0.3">
      <c r="A310" s="49" t="s">
        <v>107</v>
      </c>
      <c r="B310" s="50" t="s">
        <v>80</v>
      </c>
      <c r="C310" s="51" t="s">
        <v>86</v>
      </c>
      <c r="D310" s="52">
        <v>262</v>
      </c>
      <c r="F310" s="79"/>
      <c r="G310" s="53" t="s">
        <v>111</v>
      </c>
      <c r="H310" s="51" t="s">
        <v>97</v>
      </c>
    </row>
    <row r="311" spans="1:8" x14ac:dyDescent="0.3">
      <c r="A311" s="49" t="s">
        <v>107</v>
      </c>
      <c r="B311" s="50" t="s">
        <v>80</v>
      </c>
      <c r="C311" s="51" t="s">
        <v>87</v>
      </c>
      <c r="D311" s="52">
        <v>507</v>
      </c>
      <c r="F311" s="79"/>
      <c r="G311" s="53" t="s">
        <v>111</v>
      </c>
      <c r="H311" s="51" t="s">
        <v>98</v>
      </c>
    </row>
    <row r="312" spans="1:8" x14ac:dyDescent="0.3">
      <c r="A312" s="49" t="s">
        <v>107</v>
      </c>
      <c r="B312" s="50" t="s">
        <v>80</v>
      </c>
      <c r="C312" s="51" t="s">
        <v>88</v>
      </c>
      <c r="D312" s="52">
        <v>129</v>
      </c>
      <c r="F312" s="79"/>
      <c r="G312" s="53" t="s">
        <v>111</v>
      </c>
      <c r="H312" s="51" t="s">
        <v>99</v>
      </c>
    </row>
    <row r="313" spans="1:8" x14ac:dyDescent="0.3">
      <c r="A313" s="49" t="s">
        <v>107</v>
      </c>
      <c r="B313" s="50" t="s">
        <v>80</v>
      </c>
      <c r="C313" s="51" t="s">
        <v>89</v>
      </c>
      <c r="D313" s="52">
        <v>620</v>
      </c>
      <c r="F313" s="79"/>
      <c r="G313" s="53" t="s">
        <v>111</v>
      </c>
      <c r="H313" s="51" t="s">
        <v>100</v>
      </c>
    </row>
    <row r="314" spans="1:8" x14ac:dyDescent="0.3">
      <c r="A314" s="49" t="s">
        <v>107</v>
      </c>
      <c r="B314" s="50" t="s">
        <v>80</v>
      </c>
      <c r="C314" s="51" t="s">
        <v>90</v>
      </c>
      <c r="D314" s="52">
        <v>839</v>
      </c>
      <c r="F314" s="79"/>
      <c r="G314" s="53" t="s">
        <v>111</v>
      </c>
      <c r="H314" s="51" t="s">
        <v>96</v>
      </c>
    </row>
    <row r="315" spans="1:8" x14ac:dyDescent="0.3">
      <c r="A315" s="49" t="s">
        <v>107</v>
      </c>
      <c r="B315" s="50" t="s">
        <v>80</v>
      </c>
      <c r="C315" s="51" t="s">
        <v>91</v>
      </c>
      <c r="D315" s="52">
        <v>134</v>
      </c>
      <c r="F315" s="79"/>
      <c r="G315" s="53" t="s">
        <v>111</v>
      </c>
      <c r="H315" s="51" t="s">
        <v>97</v>
      </c>
    </row>
    <row r="316" spans="1:8" x14ac:dyDescent="0.3">
      <c r="A316" s="49" t="s">
        <v>107</v>
      </c>
      <c r="B316" s="50" t="s">
        <v>80</v>
      </c>
      <c r="C316" s="51" t="s">
        <v>92</v>
      </c>
      <c r="D316" s="52">
        <v>581</v>
      </c>
      <c r="F316" s="79"/>
      <c r="G316" s="53" t="s">
        <v>111</v>
      </c>
      <c r="H316" s="51" t="s">
        <v>98</v>
      </c>
    </row>
    <row r="317" spans="1:8" x14ac:dyDescent="0.3">
      <c r="A317" s="49" t="s">
        <v>107</v>
      </c>
      <c r="B317" s="50" t="s">
        <v>80</v>
      </c>
      <c r="C317" s="51" t="s">
        <v>93</v>
      </c>
      <c r="D317" s="52">
        <v>246</v>
      </c>
      <c r="F317" s="79"/>
      <c r="G317" s="53" t="s">
        <v>111</v>
      </c>
      <c r="H317" s="51" t="s">
        <v>99</v>
      </c>
    </row>
    <row r="318" spans="1:8" x14ac:dyDescent="0.3">
      <c r="A318" s="49" t="s">
        <v>107</v>
      </c>
      <c r="B318" s="50" t="s">
        <v>80</v>
      </c>
      <c r="C318" s="51" t="s">
        <v>94</v>
      </c>
      <c r="D318" s="52">
        <v>382</v>
      </c>
      <c r="F318" s="79"/>
      <c r="G318" s="53" t="s">
        <v>111</v>
      </c>
      <c r="H318" s="51" t="s">
        <v>100</v>
      </c>
    </row>
    <row r="319" spans="1:8" x14ac:dyDescent="0.3">
      <c r="A319" s="49" t="s">
        <v>107</v>
      </c>
      <c r="B319" s="50" t="s">
        <v>95</v>
      </c>
      <c r="C319" s="51" t="s">
        <v>96</v>
      </c>
      <c r="D319" s="52">
        <v>228</v>
      </c>
      <c r="F319" s="79"/>
      <c r="G319" s="53" t="s">
        <v>112</v>
      </c>
      <c r="H319" s="51" t="s">
        <v>85</v>
      </c>
    </row>
    <row r="320" spans="1:8" x14ac:dyDescent="0.3">
      <c r="A320" s="49" t="s">
        <v>107</v>
      </c>
      <c r="B320" s="50" t="s">
        <v>95</v>
      </c>
      <c r="C320" s="51" t="s">
        <v>97</v>
      </c>
      <c r="D320" s="52">
        <v>379</v>
      </c>
      <c r="F320" s="79"/>
      <c r="G320" s="53" t="s">
        <v>112</v>
      </c>
      <c r="H320" s="51" t="s">
        <v>86</v>
      </c>
    </row>
    <row r="321" spans="1:8" x14ac:dyDescent="0.3">
      <c r="A321" s="49" t="s">
        <v>107</v>
      </c>
      <c r="B321" s="50" t="s">
        <v>95</v>
      </c>
      <c r="C321" s="51" t="s">
        <v>98</v>
      </c>
      <c r="D321" s="52">
        <v>128</v>
      </c>
      <c r="F321" s="79"/>
      <c r="G321" s="53" t="s">
        <v>112</v>
      </c>
      <c r="H321" s="51" t="s">
        <v>87</v>
      </c>
    </row>
    <row r="322" spans="1:8" x14ac:dyDescent="0.3">
      <c r="A322" s="49" t="s">
        <v>107</v>
      </c>
      <c r="B322" s="50" t="s">
        <v>95</v>
      </c>
      <c r="C322" s="51" t="s">
        <v>99</v>
      </c>
      <c r="D322" s="52">
        <v>473</v>
      </c>
      <c r="F322" s="79"/>
      <c r="G322" s="53" t="s">
        <v>112</v>
      </c>
      <c r="H322" s="51" t="s">
        <v>88</v>
      </c>
    </row>
    <row r="323" spans="1:8" x14ac:dyDescent="0.3">
      <c r="A323" s="49" t="s">
        <v>107</v>
      </c>
      <c r="B323" s="50" t="s">
        <v>95</v>
      </c>
      <c r="C323" s="51" t="s">
        <v>100</v>
      </c>
      <c r="D323" s="52">
        <v>343</v>
      </c>
      <c r="F323" s="79"/>
      <c r="G323" s="53" t="s">
        <v>112</v>
      </c>
      <c r="H323" s="51" t="s">
        <v>85</v>
      </c>
    </row>
    <row r="324" spans="1:8" x14ac:dyDescent="0.3">
      <c r="A324" s="49" t="s">
        <v>107</v>
      </c>
      <c r="B324" s="50" t="s">
        <v>95</v>
      </c>
      <c r="C324" s="51" t="s">
        <v>101</v>
      </c>
      <c r="D324" s="52">
        <v>274</v>
      </c>
      <c r="F324" s="79"/>
      <c r="G324" s="53" t="s">
        <v>112</v>
      </c>
      <c r="H324" s="51" t="s">
        <v>86</v>
      </c>
    </row>
    <row r="325" spans="1:8" x14ac:dyDescent="0.3">
      <c r="A325" s="49" t="s">
        <v>107</v>
      </c>
      <c r="B325" s="50" t="s">
        <v>95</v>
      </c>
      <c r="C325" s="51" t="s">
        <v>102</v>
      </c>
      <c r="D325" s="52">
        <v>395</v>
      </c>
      <c r="F325" s="79"/>
      <c r="G325" s="53" t="s">
        <v>112</v>
      </c>
      <c r="H325" s="51" t="s">
        <v>87</v>
      </c>
    </row>
    <row r="326" spans="1:8" x14ac:dyDescent="0.3">
      <c r="A326" s="49" t="s">
        <v>107</v>
      </c>
      <c r="B326" s="50" t="s">
        <v>95</v>
      </c>
      <c r="C326" s="51" t="s">
        <v>103</v>
      </c>
      <c r="D326" s="52">
        <v>800</v>
      </c>
      <c r="F326" s="79"/>
      <c r="G326" s="53" t="s">
        <v>112</v>
      </c>
      <c r="H326" s="51" t="s">
        <v>88</v>
      </c>
    </row>
    <row r="327" spans="1:8" x14ac:dyDescent="0.3">
      <c r="A327" s="49" t="s">
        <v>107</v>
      </c>
      <c r="B327" s="50" t="s">
        <v>95</v>
      </c>
      <c r="C327" s="51" t="s">
        <v>104</v>
      </c>
      <c r="D327" s="52">
        <v>253</v>
      </c>
      <c r="F327" s="79"/>
      <c r="G327" s="53" t="s">
        <v>112</v>
      </c>
      <c r="H327" s="51" t="s">
        <v>85</v>
      </c>
    </row>
    <row r="328" spans="1:8" x14ac:dyDescent="0.3">
      <c r="A328" s="49" t="s">
        <v>107</v>
      </c>
      <c r="B328" s="50" t="s">
        <v>95</v>
      </c>
      <c r="C328" s="51" t="s">
        <v>105</v>
      </c>
      <c r="D328" s="52">
        <v>561</v>
      </c>
      <c r="F328" s="79"/>
      <c r="G328" s="53" t="s">
        <v>112</v>
      </c>
      <c r="H328" s="51" t="s">
        <v>86</v>
      </c>
    </row>
    <row r="329" spans="1:8" x14ac:dyDescent="0.3">
      <c r="A329" s="49" t="s">
        <v>107</v>
      </c>
      <c r="B329" s="50" t="s">
        <v>95</v>
      </c>
      <c r="C329" s="51" t="s">
        <v>106</v>
      </c>
      <c r="D329" s="52">
        <v>705</v>
      </c>
      <c r="F329" s="79"/>
      <c r="G329" s="53" t="s">
        <v>112</v>
      </c>
      <c r="H329" s="51" t="s">
        <v>87</v>
      </c>
    </row>
    <row r="330" spans="1:8" x14ac:dyDescent="0.3">
      <c r="A330" s="49" t="s">
        <v>108</v>
      </c>
      <c r="B330" s="50" t="s">
        <v>49</v>
      </c>
      <c r="C330" s="51" t="s">
        <v>50</v>
      </c>
      <c r="D330" s="52">
        <v>274</v>
      </c>
      <c r="F330" s="79"/>
      <c r="G330" s="53" t="s">
        <v>112</v>
      </c>
      <c r="H330" s="51" t="s">
        <v>88</v>
      </c>
    </row>
    <row r="331" spans="1:8" x14ac:dyDescent="0.3">
      <c r="A331" s="49" t="s">
        <v>108</v>
      </c>
      <c r="B331" s="50" t="s">
        <v>49</v>
      </c>
      <c r="C331" s="51" t="s">
        <v>53</v>
      </c>
      <c r="D331" s="52">
        <v>376</v>
      </c>
      <c r="F331" s="79"/>
      <c r="G331" s="53" t="s">
        <v>112</v>
      </c>
      <c r="H331" s="51" t="s">
        <v>85</v>
      </c>
    </row>
    <row r="332" spans="1:8" x14ac:dyDescent="0.3">
      <c r="A332" s="49" t="s">
        <v>108</v>
      </c>
      <c r="B332" s="50" t="s">
        <v>49</v>
      </c>
      <c r="C332" s="51" t="s">
        <v>55</v>
      </c>
      <c r="D332" s="52">
        <v>823</v>
      </c>
      <c r="F332" s="79"/>
      <c r="G332" s="53" t="s">
        <v>112</v>
      </c>
      <c r="H332" s="51" t="s">
        <v>86</v>
      </c>
    </row>
    <row r="333" spans="1:8" x14ac:dyDescent="0.3">
      <c r="A333" s="49" t="s">
        <v>108</v>
      </c>
      <c r="B333" s="50" t="s">
        <v>49</v>
      </c>
      <c r="C333" s="51" t="s">
        <v>57</v>
      </c>
      <c r="D333" s="52">
        <v>128</v>
      </c>
      <c r="F333" s="79"/>
      <c r="G333" s="53" t="s">
        <v>112</v>
      </c>
      <c r="H333" s="51" t="s">
        <v>87</v>
      </c>
    </row>
    <row r="334" spans="1:8" x14ac:dyDescent="0.3">
      <c r="A334" s="49" t="s">
        <v>108</v>
      </c>
      <c r="B334" s="50" t="s">
        <v>49</v>
      </c>
      <c r="C334" s="51" t="s">
        <v>59</v>
      </c>
      <c r="D334" s="52">
        <v>464</v>
      </c>
      <c r="F334" s="79"/>
      <c r="G334" s="53" t="s">
        <v>112</v>
      </c>
      <c r="H334" s="51" t="s">
        <v>88</v>
      </c>
    </row>
    <row r="335" spans="1:8" x14ac:dyDescent="0.3">
      <c r="A335" s="49" t="s">
        <v>108</v>
      </c>
      <c r="B335" s="50" t="s">
        <v>49</v>
      </c>
      <c r="C335" s="51" t="s">
        <v>61</v>
      </c>
      <c r="D335" s="52">
        <v>842</v>
      </c>
      <c r="F335" s="79"/>
      <c r="G335" s="53" t="s">
        <v>112</v>
      </c>
      <c r="H335" s="51" t="s">
        <v>85</v>
      </c>
    </row>
    <row r="336" spans="1:8" x14ac:dyDescent="0.3">
      <c r="A336" s="49" t="s">
        <v>108</v>
      </c>
      <c r="B336" s="50" t="s">
        <v>49</v>
      </c>
      <c r="C336" s="51" t="s">
        <v>63</v>
      </c>
      <c r="D336" s="52">
        <v>270</v>
      </c>
      <c r="F336" s="79"/>
      <c r="G336" s="53" t="s">
        <v>112</v>
      </c>
      <c r="H336" s="51" t="s">
        <v>86</v>
      </c>
    </row>
    <row r="337" spans="1:8" x14ac:dyDescent="0.3">
      <c r="A337" s="49" t="s">
        <v>108</v>
      </c>
      <c r="B337" s="50" t="s">
        <v>49</v>
      </c>
      <c r="C337" s="51" t="s">
        <v>153</v>
      </c>
      <c r="D337" s="52">
        <v>490</v>
      </c>
      <c r="F337" s="79"/>
      <c r="G337" s="53" t="s">
        <v>112</v>
      </c>
      <c r="H337" s="51" t="s">
        <v>87</v>
      </c>
    </row>
    <row r="338" spans="1:8" x14ac:dyDescent="0.3">
      <c r="A338" s="49" t="s">
        <v>108</v>
      </c>
      <c r="B338" s="50" t="s">
        <v>49</v>
      </c>
      <c r="C338" s="51" t="s">
        <v>64</v>
      </c>
      <c r="D338" s="52">
        <v>128</v>
      </c>
      <c r="F338" s="79"/>
      <c r="G338" s="53" t="s">
        <v>112</v>
      </c>
      <c r="H338" s="51" t="s">
        <v>88</v>
      </c>
    </row>
    <row r="339" spans="1:8" x14ac:dyDescent="0.3">
      <c r="A339" s="49" t="s">
        <v>108</v>
      </c>
      <c r="B339" s="50" t="s">
        <v>49</v>
      </c>
      <c r="C339" s="51" t="s">
        <v>65</v>
      </c>
      <c r="D339" s="52">
        <v>394</v>
      </c>
      <c r="F339" s="79"/>
      <c r="G339" s="53" t="s">
        <v>112</v>
      </c>
      <c r="H339" s="51" t="s">
        <v>85</v>
      </c>
    </row>
    <row r="340" spans="1:8" x14ac:dyDescent="0.3">
      <c r="A340" s="49" t="s">
        <v>108</v>
      </c>
      <c r="B340" s="50" t="s">
        <v>49</v>
      </c>
      <c r="C340" s="51" t="s">
        <v>66</v>
      </c>
      <c r="D340" s="52">
        <v>497</v>
      </c>
      <c r="F340" s="79"/>
      <c r="G340" s="53" t="s">
        <v>112</v>
      </c>
      <c r="H340" s="51" t="s">
        <v>86</v>
      </c>
    </row>
    <row r="341" spans="1:8" x14ac:dyDescent="0.3">
      <c r="A341" s="49" t="s">
        <v>108</v>
      </c>
      <c r="B341" s="50" t="s">
        <v>49</v>
      </c>
      <c r="C341" s="51" t="s">
        <v>67</v>
      </c>
      <c r="D341" s="52">
        <v>252</v>
      </c>
      <c r="F341" s="79"/>
      <c r="G341" s="53" t="s">
        <v>112</v>
      </c>
      <c r="H341" s="51" t="s">
        <v>87</v>
      </c>
    </row>
    <row r="342" spans="1:8" x14ac:dyDescent="0.3">
      <c r="A342" s="49" t="s">
        <v>108</v>
      </c>
      <c r="B342" s="50" t="s">
        <v>49</v>
      </c>
      <c r="C342" s="51" t="s">
        <v>68</v>
      </c>
      <c r="D342" s="52">
        <v>385</v>
      </c>
      <c r="F342" s="79"/>
      <c r="G342" s="53" t="s">
        <v>112</v>
      </c>
      <c r="H342" s="51" t="s">
        <v>88</v>
      </c>
    </row>
    <row r="343" spans="1:8" x14ac:dyDescent="0.3">
      <c r="A343" s="49" t="s">
        <v>108</v>
      </c>
      <c r="B343" s="50" t="s">
        <v>49</v>
      </c>
      <c r="C343" s="51" t="s">
        <v>69</v>
      </c>
      <c r="D343" s="52">
        <v>499</v>
      </c>
      <c r="F343" s="79"/>
      <c r="G343" s="53" t="s">
        <v>112</v>
      </c>
      <c r="H343" s="51" t="s">
        <v>85</v>
      </c>
    </row>
    <row r="344" spans="1:8" x14ac:dyDescent="0.3">
      <c r="A344" s="49" t="s">
        <v>108</v>
      </c>
      <c r="B344" s="50" t="s">
        <v>70</v>
      </c>
      <c r="C344" s="51" t="s">
        <v>71</v>
      </c>
      <c r="D344" s="52">
        <v>253</v>
      </c>
      <c r="F344" s="79"/>
      <c r="G344" s="53" t="s">
        <v>112</v>
      </c>
      <c r="H344" s="51" t="s">
        <v>86</v>
      </c>
    </row>
    <row r="345" spans="1:8" x14ac:dyDescent="0.3">
      <c r="A345" s="49" t="s">
        <v>108</v>
      </c>
      <c r="B345" s="50" t="s">
        <v>70</v>
      </c>
      <c r="C345" s="51" t="s">
        <v>72</v>
      </c>
      <c r="D345" s="52">
        <v>477</v>
      </c>
      <c r="F345" s="79"/>
      <c r="G345" s="53" t="s">
        <v>112</v>
      </c>
      <c r="H345" s="51" t="s">
        <v>87</v>
      </c>
    </row>
    <row r="346" spans="1:8" x14ac:dyDescent="0.3">
      <c r="A346" s="49" t="s">
        <v>108</v>
      </c>
      <c r="B346" s="50" t="s">
        <v>70</v>
      </c>
      <c r="C346" s="51" t="s">
        <v>73</v>
      </c>
      <c r="D346" s="52">
        <v>800</v>
      </c>
      <c r="F346" s="79"/>
      <c r="G346" s="53" t="s">
        <v>112</v>
      </c>
      <c r="H346" s="51" t="s">
        <v>88</v>
      </c>
    </row>
    <row r="347" spans="1:8" x14ac:dyDescent="0.3">
      <c r="A347" s="49" t="s">
        <v>108</v>
      </c>
      <c r="B347" s="50" t="s">
        <v>70</v>
      </c>
      <c r="C347" s="51" t="s">
        <v>74</v>
      </c>
      <c r="D347" s="52">
        <v>1055</v>
      </c>
      <c r="F347" s="79"/>
      <c r="G347" s="53" t="s">
        <v>112</v>
      </c>
      <c r="H347" s="51" t="s">
        <v>85</v>
      </c>
    </row>
    <row r="348" spans="1:8" x14ac:dyDescent="0.3">
      <c r="A348" s="49" t="s">
        <v>108</v>
      </c>
      <c r="B348" s="50" t="s">
        <v>70</v>
      </c>
      <c r="C348" s="51" t="s">
        <v>75</v>
      </c>
      <c r="D348" s="52">
        <v>361</v>
      </c>
      <c r="F348" s="79"/>
      <c r="G348" s="53" t="s">
        <v>112</v>
      </c>
      <c r="H348" s="51" t="s">
        <v>86</v>
      </c>
    </row>
    <row r="349" spans="1:8" x14ac:dyDescent="0.3">
      <c r="A349" s="49" t="s">
        <v>108</v>
      </c>
      <c r="B349" s="50" t="s">
        <v>70</v>
      </c>
      <c r="C349" s="51" t="s">
        <v>52</v>
      </c>
      <c r="D349" s="52">
        <v>137</v>
      </c>
      <c r="F349" s="79"/>
      <c r="G349" s="53" t="s">
        <v>112</v>
      </c>
      <c r="H349" s="51" t="s">
        <v>87</v>
      </c>
    </row>
    <row r="350" spans="1:8" x14ac:dyDescent="0.3">
      <c r="A350" s="49" t="s">
        <v>108</v>
      </c>
      <c r="B350" s="50" t="s">
        <v>70</v>
      </c>
      <c r="C350" s="51" t="s">
        <v>54</v>
      </c>
      <c r="D350" s="52">
        <v>704</v>
      </c>
      <c r="F350" s="79"/>
      <c r="G350" s="53" t="s">
        <v>112</v>
      </c>
      <c r="H350" s="51" t="s">
        <v>88</v>
      </c>
    </row>
    <row r="351" spans="1:8" x14ac:dyDescent="0.3">
      <c r="A351" s="49" t="s">
        <v>108</v>
      </c>
      <c r="B351" s="50" t="s">
        <v>70</v>
      </c>
      <c r="C351" s="51" t="s">
        <v>56</v>
      </c>
      <c r="D351" s="52">
        <v>823</v>
      </c>
      <c r="F351" s="79"/>
      <c r="G351" s="53" t="s">
        <v>112</v>
      </c>
      <c r="H351" s="51" t="s">
        <v>85</v>
      </c>
    </row>
    <row r="352" spans="1:8" x14ac:dyDescent="0.3">
      <c r="A352" s="49" t="s">
        <v>108</v>
      </c>
      <c r="B352" s="50" t="s">
        <v>70</v>
      </c>
      <c r="C352" s="51" t="s">
        <v>58</v>
      </c>
      <c r="D352" s="52">
        <v>1013</v>
      </c>
      <c r="F352" s="79"/>
      <c r="G352" s="53" t="s">
        <v>112</v>
      </c>
      <c r="H352" s="51" t="s">
        <v>86</v>
      </c>
    </row>
    <row r="353" spans="1:8" x14ac:dyDescent="0.3">
      <c r="A353" s="49" t="s">
        <v>108</v>
      </c>
      <c r="B353" s="50" t="s">
        <v>70</v>
      </c>
      <c r="C353" s="51" t="s">
        <v>60</v>
      </c>
      <c r="D353" s="52">
        <v>561</v>
      </c>
      <c r="F353" s="79"/>
      <c r="G353" s="53" t="s">
        <v>112</v>
      </c>
      <c r="H353" s="51" t="s">
        <v>87</v>
      </c>
    </row>
    <row r="354" spans="1:8" x14ac:dyDescent="0.3">
      <c r="A354" s="49" t="s">
        <v>108</v>
      </c>
      <c r="B354" s="50" t="s">
        <v>70</v>
      </c>
      <c r="C354" s="51" t="s">
        <v>62</v>
      </c>
      <c r="D354" s="52">
        <v>511</v>
      </c>
      <c r="F354" s="79"/>
      <c r="G354" s="53" t="s">
        <v>112</v>
      </c>
      <c r="H354" s="51" t="s">
        <v>88</v>
      </c>
    </row>
    <row r="355" spans="1:8" x14ac:dyDescent="0.3">
      <c r="A355" s="49" t="s">
        <v>108</v>
      </c>
      <c r="B355" s="50" t="s">
        <v>70</v>
      </c>
      <c r="C355" s="51" t="s">
        <v>76</v>
      </c>
      <c r="D355" s="52">
        <v>274</v>
      </c>
      <c r="F355" s="79"/>
      <c r="G355" s="53" t="s">
        <v>112</v>
      </c>
      <c r="H355" s="51" t="s">
        <v>85</v>
      </c>
    </row>
    <row r="356" spans="1:8" x14ac:dyDescent="0.3">
      <c r="A356" s="49" t="s">
        <v>108</v>
      </c>
      <c r="B356" s="50" t="s">
        <v>70</v>
      </c>
      <c r="C356" s="51" t="s">
        <v>77</v>
      </c>
      <c r="D356" s="52">
        <v>942</v>
      </c>
      <c r="F356" s="79"/>
      <c r="G356" s="53" t="s">
        <v>112</v>
      </c>
      <c r="H356" s="51" t="s">
        <v>86</v>
      </c>
    </row>
    <row r="357" spans="1:8" x14ac:dyDescent="0.3">
      <c r="A357" s="49" t="s">
        <v>108</v>
      </c>
      <c r="B357" s="50" t="s">
        <v>70</v>
      </c>
      <c r="C357" s="51" t="s">
        <v>78</v>
      </c>
      <c r="D357" s="52">
        <v>161</v>
      </c>
      <c r="F357" s="79"/>
      <c r="G357" s="53" t="s">
        <v>112</v>
      </c>
      <c r="H357" s="51" t="s">
        <v>87</v>
      </c>
    </row>
    <row r="358" spans="1:8" x14ac:dyDescent="0.3">
      <c r="A358" s="49" t="s">
        <v>108</v>
      </c>
      <c r="B358" s="50" t="s">
        <v>70</v>
      </c>
      <c r="C358" s="51" t="s">
        <v>79</v>
      </c>
      <c r="D358" s="52">
        <v>809</v>
      </c>
      <c r="F358" s="79"/>
      <c r="G358" s="53" t="s">
        <v>112</v>
      </c>
      <c r="H358" s="51" t="s">
        <v>88</v>
      </c>
    </row>
    <row r="359" spans="1:8" x14ac:dyDescent="0.3">
      <c r="A359" s="49" t="s">
        <v>108</v>
      </c>
      <c r="B359" s="50" t="s">
        <v>80</v>
      </c>
      <c r="C359" s="51" t="s">
        <v>81</v>
      </c>
      <c r="D359" s="52">
        <v>488</v>
      </c>
      <c r="F359" s="79"/>
      <c r="G359" s="53" t="s">
        <v>112</v>
      </c>
      <c r="H359" s="51" t="s">
        <v>85</v>
      </c>
    </row>
    <row r="360" spans="1:8" x14ac:dyDescent="0.3">
      <c r="A360" s="49" t="s">
        <v>108</v>
      </c>
      <c r="B360" s="50" t="s">
        <v>80</v>
      </c>
      <c r="C360" s="51" t="s">
        <v>82</v>
      </c>
      <c r="D360" s="52">
        <v>128</v>
      </c>
      <c r="F360" s="79"/>
      <c r="G360" s="53" t="s">
        <v>112</v>
      </c>
      <c r="H360" s="51" t="s">
        <v>86</v>
      </c>
    </row>
    <row r="361" spans="1:8" x14ac:dyDescent="0.3">
      <c r="A361" s="49" t="s">
        <v>108</v>
      </c>
      <c r="B361" s="50" t="s">
        <v>80</v>
      </c>
      <c r="C361" s="51" t="s">
        <v>83</v>
      </c>
      <c r="D361" s="52">
        <v>348</v>
      </c>
      <c r="F361" s="79"/>
      <c r="G361" s="53" t="s">
        <v>112</v>
      </c>
      <c r="H361" s="51" t="s">
        <v>87</v>
      </c>
    </row>
    <row r="362" spans="1:8" x14ac:dyDescent="0.3">
      <c r="A362" s="49" t="s">
        <v>108</v>
      </c>
      <c r="B362" s="50" t="s">
        <v>80</v>
      </c>
      <c r="C362" s="51" t="s">
        <v>84</v>
      </c>
      <c r="D362" s="52">
        <v>397</v>
      </c>
      <c r="F362" s="79"/>
      <c r="G362" s="53" t="s">
        <v>112</v>
      </c>
      <c r="H362" s="51" t="s">
        <v>88</v>
      </c>
    </row>
    <row r="363" spans="1:8" x14ac:dyDescent="0.3">
      <c r="A363" s="49" t="s">
        <v>108</v>
      </c>
      <c r="B363" s="50" t="s">
        <v>80</v>
      </c>
      <c r="C363" s="51" t="s">
        <v>85</v>
      </c>
      <c r="D363" s="52">
        <v>274</v>
      </c>
      <c r="F363" s="79"/>
      <c r="G363" s="53" t="s">
        <v>112</v>
      </c>
      <c r="H363" s="51" t="s">
        <v>85</v>
      </c>
    </row>
    <row r="364" spans="1:8" x14ac:dyDescent="0.3">
      <c r="A364" s="49" t="s">
        <v>108</v>
      </c>
      <c r="B364" s="50" t="s">
        <v>80</v>
      </c>
      <c r="C364" s="51" t="s">
        <v>86</v>
      </c>
      <c r="D364" s="52">
        <v>137</v>
      </c>
      <c r="F364" s="79"/>
      <c r="G364" s="53" t="s">
        <v>112</v>
      </c>
      <c r="H364" s="51" t="s">
        <v>86</v>
      </c>
    </row>
    <row r="365" spans="1:8" x14ac:dyDescent="0.3">
      <c r="A365" s="49" t="s">
        <v>108</v>
      </c>
      <c r="B365" s="50" t="s">
        <v>80</v>
      </c>
      <c r="C365" s="51" t="s">
        <v>87</v>
      </c>
      <c r="D365" s="52">
        <v>794</v>
      </c>
      <c r="F365" s="79"/>
      <c r="G365" s="53" t="s">
        <v>112</v>
      </c>
      <c r="H365" s="51" t="s">
        <v>87</v>
      </c>
    </row>
    <row r="366" spans="1:8" x14ac:dyDescent="0.3">
      <c r="A366" s="49" t="s">
        <v>108</v>
      </c>
      <c r="B366" s="50" t="s">
        <v>80</v>
      </c>
      <c r="C366" s="51" t="s">
        <v>88</v>
      </c>
      <c r="D366" s="52">
        <v>1056</v>
      </c>
      <c r="F366" s="79"/>
      <c r="G366" s="53" t="s">
        <v>112</v>
      </c>
      <c r="H366" s="51" t="s">
        <v>88</v>
      </c>
    </row>
    <row r="367" spans="1:8" x14ac:dyDescent="0.3">
      <c r="A367" s="49" t="s">
        <v>108</v>
      </c>
      <c r="B367" s="50" t="s">
        <v>80</v>
      </c>
      <c r="C367" s="51" t="s">
        <v>89</v>
      </c>
      <c r="D367" s="52">
        <v>253</v>
      </c>
      <c r="F367" s="79"/>
      <c r="G367" s="53" t="s">
        <v>112</v>
      </c>
      <c r="H367" s="51" t="s">
        <v>85</v>
      </c>
    </row>
    <row r="368" spans="1:8" x14ac:dyDescent="0.3">
      <c r="A368" s="49" t="s">
        <v>108</v>
      </c>
      <c r="B368" s="50" t="s">
        <v>80</v>
      </c>
      <c r="C368" s="51" t="s">
        <v>90</v>
      </c>
      <c r="D368" s="52">
        <v>489</v>
      </c>
      <c r="F368" s="79"/>
      <c r="G368" s="53" t="s">
        <v>112</v>
      </c>
      <c r="H368" s="51" t="s">
        <v>86</v>
      </c>
    </row>
    <row r="369" spans="1:8" x14ac:dyDescent="0.3">
      <c r="A369" s="49" t="s">
        <v>108</v>
      </c>
      <c r="B369" s="50" t="s">
        <v>80</v>
      </c>
      <c r="C369" s="51" t="s">
        <v>91</v>
      </c>
      <c r="D369" s="52">
        <v>347</v>
      </c>
      <c r="F369" s="79"/>
      <c r="G369" s="53" t="s">
        <v>112</v>
      </c>
      <c r="H369" s="51" t="s">
        <v>87</v>
      </c>
    </row>
    <row r="370" spans="1:8" x14ac:dyDescent="0.3">
      <c r="A370" s="49" t="s">
        <v>108</v>
      </c>
      <c r="B370" s="50" t="s">
        <v>80</v>
      </c>
      <c r="C370" s="51" t="s">
        <v>92</v>
      </c>
      <c r="D370" s="52">
        <v>384</v>
      </c>
      <c r="F370" s="79"/>
      <c r="G370" s="53" t="s">
        <v>112</v>
      </c>
      <c r="H370" s="51" t="s">
        <v>88</v>
      </c>
    </row>
    <row r="371" spans="1:8" x14ac:dyDescent="0.3">
      <c r="A371" s="49" t="s">
        <v>108</v>
      </c>
      <c r="B371" s="50" t="s">
        <v>80</v>
      </c>
      <c r="C371" s="51" t="s">
        <v>93</v>
      </c>
      <c r="D371" s="52">
        <v>804</v>
      </c>
      <c r="F371" s="79"/>
      <c r="G371" s="53" t="s">
        <v>112</v>
      </c>
      <c r="H371" s="51" t="s">
        <v>85</v>
      </c>
    </row>
    <row r="372" spans="1:8" x14ac:dyDescent="0.3">
      <c r="A372" s="49" t="s">
        <v>108</v>
      </c>
      <c r="B372" s="50" t="s">
        <v>80</v>
      </c>
      <c r="C372" s="51" t="s">
        <v>94</v>
      </c>
      <c r="D372" s="52">
        <v>623</v>
      </c>
      <c r="F372" s="79"/>
      <c r="G372" s="53" t="s">
        <v>112</v>
      </c>
      <c r="H372" s="51" t="s">
        <v>86</v>
      </c>
    </row>
    <row r="373" spans="1:8" x14ac:dyDescent="0.3">
      <c r="A373" s="49" t="s">
        <v>108</v>
      </c>
      <c r="B373" s="50" t="s">
        <v>95</v>
      </c>
      <c r="C373" s="51" t="s">
        <v>96</v>
      </c>
      <c r="D373" s="52">
        <v>488</v>
      </c>
      <c r="F373" s="79"/>
      <c r="G373" s="53" t="s">
        <v>112</v>
      </c>
      <c r="H373" s="51" t="s">
        <v>87</v>
      </c>
    </row>
    <row r="374" spans="1:8" x14ac:dyDescent="0.3">
      <c r="A374" s="49" t="s">
        <v>108</v>
      </c>
      <c r="B374" s="50" t="s">
        <v>95</v>
      </c>
      <c r="C374" s="51" t="s">
        <v>97</v>
      </c>
      <c r="D374" s="52">
        <v>1056</v>
      </c>
      <c r="F374" s="79"/>
      <c r="G374" s="53" t="s">
        <v>112</v>
      </c>
      <c r="H374" s="51" t="s">
        <v>88</v>
      </c>
    </row>
    <row r="375" spans="1:8" x14ac:dyDescent="0.3">
      <c r="A375" s="49" t="s">
        <v>108</v>
      </c>
      <c r="B375" s="50" t="s">
        <v>95</v>
      </c>
      <c r="C375" s="51" t="s">
        <v>98</v>
      </c>
      <c r="D375" s="52">
        <v>134</v>
      </c>
      <c r="F375" s="79"/>
      <c r="G375" s="53" t="s">
        <v>112</v>
      </c>
      <c r="H375" s="51" t="s">
        <v>85</v>
      </c>
    </row>
    <row r="376" spans="1:8" x14ac:dyDescent="0.3">
      <c r="A376" s="49" t="s">
        <v>108</v>
      </c>
      <c r="B376" s="50" t="s">
        <v>95</v>
      </c>
      <c r="C376" s="51" t="s">
        <v>99</v>
      </c>
      <c r="D376" s="52">
        <v>157</v>
      </c>
      <c r="F376" s="79"/>
      <c r="G376" s="53" t="s">
        <v>112</v>
      </c>
      <c r="H376" s="51" t="s">
        <v>86</v>
      </c>
    </row>
    <row r="377" spans="1:8" x14ac:dyDescent="0.3">
      <c r="A377" s="49" t="s">
        <v>108</v>
      </c>
      <c r="B377" s="50" t="s">
        <v>95</v>
      </c>
      <c r="C377" s="51" t="s">
        <v>100</v>
      </c>
      <c r="D377" s="52">
        <v>954</v>
      </c>
      <c r="F377" s="79"/>
      <c r="G377" s="53" t="s">
        <v>112</v>
      </c>
      <c r="H377" s="51" t="s">
        <v>87</v>
      </c>
    </row>
    <row r="378" spans="1:8" x14ac:dyDescent="0.3">
      <c r="A378" s="49" t="s">
        <v>108</v>
      </c>
      <c r="B378" s="50" t="s">
        <v>95</v>
      </c>
      <c r="C378" s="51" t="s">
        <v>101</v>
      </c>
      <c r="D378" s="52">
        <v>1030</v>
      </c>
      <c r="F378" s="79"/>
      <c r="G378" s="53" t="s">
        <v>112</v>
      </c>
      <c r="H378" s="51" t="s">
        <v>88</v>
      </c>
    </row>
    <row r="379" spans="1:8" x14ac:dyDescent="0.3">
      <c r="A379" s="49" t="s">
        <v>108</v>
      </c>
      <c r="B379" s="50" t="s">
        <v>95</v>
      </c>
      <c r="C379" s="51" t="s">
        <v>102</v>
      </c>
      <c r="D379" s="52">
        <v>284</v>
      </c>
      <c r="F379" s="79"/>
      <c r="G379" s="53" t="s">
        <v>112</v>
      </c>
      <c r="H379" s="51" t="s">
        <v>85</v>
      </c>
    </row>
    <row r="380" spans="1:8" x14ac:dyDescent="0.3">
      <c r="A380" s="49" t="s">
        <v>108</v>
      </c>
      <c r="B380" s="50" t="s">
        <v>95</v>
      </c>
      <c r="C380" s="51" t="s">
        <v>103</v>
      </c>
      <c r="D380" s="52">
        <v>274</v>
      </c>
      <c r="F380" s="79"/>
      <c r="G380" s="53" t="s">
        <v>112</v>
      </c>
      <c r="H380" s="51" t="s">
        <v>86</v>
      </c>
    </row>
    <row r="381" spans="1:8" x14ac:dyDescent="0.3">
      <c r="A381" s="49" t="s">
        <v>108</v>
      </c>
      <c r="B381" s="50" t="s">
        <v>95</v>
      </c>
      <c r="C381" s="51" t="s">
        <v>104</v>
      </c>
      <c r="D381" s="52">
        <v>959</v>
      </c>
      <c r="F381" s="79"/>
      <c r="G381" s="53" t="s">
        <v>112</v>
      </c>
      <c r="H381" s="51" t="s">
        <v>87</v>
      </c>
    </row>
    <row r="382" spans="1:8" x14ac:dyDescent="0.3">
      <c r="A382" s="49" t="s">
        <v>108</v>
      </c>
      <c r="B382" s="50" t="s">
        <v>95</v>
      </c>
      <c r="C382" s="51" t="s">
        <v>105</v>
      </c>
      <c r="D382" s="52">
        <v>1056</v>
      </c>
      <c r="F382" s="79"/>
      <c r="G382" s="53" t="s">
        <v>112</v>
      </c>
      <c r="H382" s="51" t="s">
        <v>88</v>
      </c>
    </row>
    <row r="383" spans="1:8" x14ac:dyDescent="0.3">
      <c r="A383" s="49" t="s">
        <v>108</v>
      </c>
      <c r="B383" s="50" t="s">
        <v>95</v>
      </c>
      <c r="C383" s="51" t="s">
        <v>106</v>
      </c>
      <c r="D383" s="52">
        <v>586</v>
      </c>
      <c r="F383" s="79"/>
      <c r="G383" s="53" t="s">
        <v>112</v>
      </c>
      <c r="H383" s="51" t="s">
        <v>85</v>
      </c>
    </row>
    <row r="384" spans="1:8" x14ac:dyDescent="0.3">
      <c r="A384" s="49" t="s">
        <v>110</v>
      </c>
      <c r="B384" s="50" t="s">
        <v>49</v>
      </c>
      <c r="C384" s="51" t="s">
        <v>50</v>
      </c>
      <c r="D384" s="52">
        <v>142</v>
      </c>
      <c r="F384" s="79"/>
      <c r="G384" s="53" t="s">
        <v>112</v>
      </c>
      <c r="H384" s="51" t="s">
        <v>86</v>
      </c>
    </row>
    <row r="385" spans="1:8" x14ac:dyDescent="0.3">
      <c r="A385" s="49" t="s">
        <v>110</v>
      </c>
      <c r="B385" s="50" t="s">
        <v>49</v>
      </c>
      <c r="C385" s="51" t="s">
        <v>53</v>
      </c>
      <c r="D385" s="52">
        <v>138</v>
      </c>
      <c r="F385" s="79"/>
      <c r="G385" s="53" t="s">
        <v>112</v>
      </c>
      <c r="H385" s="51" t="s">
        <v>87</v>
      </c>
    </row>
    <row r="386" spans="1:8" x14ac:dyDescent="0.3">
      <c r="A386" s="49" t="s">
        <v>110</v>
      </c>
      <c r="B386" s="50" t="s">
        <v>49</v>
      </c>
      <c r="C386" s="51" t="s">
        <v>55</v>
      </c>
      <c r="D386" s="52">
        <v>368</v>
      </c>
      <c r="F386" s="79"/>
      <c r="G386" s="53" t="s">
        <v>112</v>
      </c>
      <c r="H386" s="51" t="s">
        <v>88</v>
      </c>
    </row>
    <row r="387" spans="1:8" x14ac:dyDescent="0.3">
      <c r="A387" s="49" t="s">
        <v>110</v>
      </c>
      <c r="B387" s="50" t="s">
        <v>49</v>
      </c>
      <c r="C387" s="51" t="s">
        <v>57</v>
      </c>
      <c r="D387" s="52">
        <v>605</v>
      </c>
      <c r="F387" s="79"/>
      <c r="G387" s="53" t="s">
        <v>112</v>
      </c>
      <c r="H387" s="51" t="s">
        <v>85</v>
      </c>
    </row>
    <row r="388" spans="1:8" x14ac:dyDescent="0.3">
      <c r="A388" s="49" t="s">
        <v>110</v>
      </c>
      <c r="B388" s="50" t="s">
        <v>49</v>
      </c>
      <c r="C388" s="51" t="s">
        <v>59</v>
      </c>
      <c r="D388" s="52">
        <v>994</v>
      </c>
      <c r="F388" s="79"/>
      <c r="G388" s="53" t="s">
        <v>112</v>
      </c>
      <c r="H388" s="51" t="s">
        <v>86</v>
      </c>
    </row>
    <row r="389" spans="1:8" x14ac:dyDescent="0.3">
      <c r="A389" s="49" t="s">
        <v>110</v>
      </c>
      <c r="B389" s="50" t="s">
        <v>49</v>
      </c>
      <c r="C389" s="51" t="s">
        <v>61</v>
      </c>
      <c r="D389" s="52">
        <v>520</v>
      </c>
      <c r="F389" s="79"/>
      <c r="G389" s="53" t="s">
        <v>112</v>
      </c>
      <c r="H389" s="51" t="s">
        <v>87</v>
      </c>
    </row>
    <row r="390" spans="1:8" x14ac:dyDescent="0.3">
      <c r="A390" s="49" t="s">
        <v>110</v>
      </c>
      <c r="B390" s="50" t="s">
        <v>49</v>
      </c>
      <c r="C390" s="51" t="s">
        <v>63</v>
      </c>
      <c r="D390" s="52">
        <v>158</v>
      </c>
      <c r="F390" s="79"/>
      <c r="G390" s="53" t="s">
        <v>112</v>
      </c>
      <c r="H390" s="51" t="s">
        <v>88</v>
      </c>
    </row>
    <row r="391" spans="1:8" x14ac:dyDescent="0.3">
      <c r="A391" s="49" t="s">
        <v>110</v>
      </c>
      <c r="B391" s="50" t="s">
        <v>49</v>
      </c>
      <c r="C391" s="51" t="s">
        <v>153</v>
      </c>
      <c r="D391" s="52">
        <v>668</v>
      </c>
      <c r="F391" s="79"/>
      <c r="G391" s="53" t="s">
        <v>112</v>
      </c>
      <c r="H391" s="51" t="s">
        <v>85</v>
      </c>
    </row>
    <row r="392" spans="1:8" x14ac:dyDescent="0.3">
      <c r="A392" s="49" t="s">
        <v>110</v>
      </c>
      <c r="B392" s="50" t="s">
        <v>49</v>
      </c>
      <c r="C392" s="51" t="s">
        <v>64</v>
      </c>
      <c r="D392" s="52">
        <v>812</v>
      </c>
      <c r="F392" s="79"/>
      <c r="G392" s="53" t="s">
        <v>112</v>
      </c>
      <c r="H392" s="51" t="s">
        <v>86</v>
      </c>
    </row>
    <row r="393" spans="1:8" x14ac:dyDescent="0.3">
      <c r="A393" s="49" t="s">
        <v>110</v>
      </c>
      <c r="B393" s="50" t="s">
        <v>49</v>
      </c>
      <c r="C393" s="51" t="s">
        <v>65</v>
      </c>
      <c r="D393" s="52">
        <v>941</v>
      </c>
      <c r="F393" s="79"/>
      <c r="G393" s="53" t="s">
        <v>112</v>
      </c>
      <c r="H393" s="51" t="s">
        <v>87</v>
      </c>
    </row>
    <row r="394" spans="1:8" x14ac:dyDescent="0.3">
      <c r="A394" s="49" t="s">
        <v>110</v>
      </c>
      <c r="B394" s="50" t="s">
        <v>49</v>
      </c>
      <c r="C394" s="51" t="s">
        <v>66</v>
      </c>
      <c r="D394" s="52">
        <v>778</v>
      </c>
      <c r="F394" s="79"/>
      <c r="G394" s="53" t="s">
        <v>112</v>
      </c>
      <c r="H394" s="51" t="s">
        <v>88</v>
      </c>
    </row>
    <row r="395" spans="1:8" x14ac:dyDescent="0.3">
      <c r="A395" s="49" t="s">
        <v>110</v>
      </c>
      <c r="B395" s="50" t="s">
        <v>49</v>
      </c>
      <c r="C395" s="51" t="s">
        <v>67</v>
      </c>
      <c r="D395" s="52">
        <v>133</v>
      </c>
      <c r="F395" s="79"/>
      <c r="G395" s="53" t="s">
        <v>112</v>
      </c>
      <c r="H395" s="51" t="s">
        <v>85</v>
      </c>
    </row>
    <row r="396" spans="1:8" x14ac:dyDescent="0.3">
      <c r="A396" s="49" t="s">
        <v>110</v>
      </c>
      <c r="B396" s="50" t="s">
        <v>49</v>
      </c>
      <c r="C396" s="51" t="s">
        <v>68</v>
      </c>
      <c r="D396" s="52">
        <v>628</v>
      </c>
      <c r="F396" s="79"/>
      <c r="G396" s="53" t="s">
        <v>112</v>
      </c>
      <c r="H396" s="51" t="s">
        <v>86</v>
      </c>
    </row>
    <row r="397" spans="1:8" x14ac:dyDescent="0.3">
      <c r="A397" s="49" t="s">
        <v>110</v>
      </c>
      <c r="B397" s="50" t="s">
        <v>49</v>
      </c>
      <c r="C397" s="51" t="s">
        <v>69</v>
      </c>
      <c r="D397" s="52">
        <v>393</v>
      </c>
      <c r="F397" s="79"/>
      <c r="G397" s="53" t="s">
        <v>112</v>
      </c>
      <c r="H397" s="51" t="s">
        <v>87</v>
      </c>
    </row>
    <row r="398" spans="1:8" x14ac:dyDescent="0.3">
      <c r="A398" s="49" t="s">
        <v>110</v>
      </c>
      <c r="B398" s="50" t="s">
        <v>70</v>
      </c>
      <c r="C398" s="51" t="s">
        <v>71</v>
      </c>
      <c r="D398" s="52">
        <v>812</v>
      </c>
      <c r="F398" s="79"/>
      <c r="G398" s="53" t="s">
        <v>112</v>
      </c>
      <c r="H398" s="51" t="s">
        <v>88</v>
      </c>
    </row>
    <row r="399" spans="1:8" x14ac:dyDescent="0.3">
      <c r="A399" s="49" t="s">
        <v>110</v>
      </c>
      <c r="B399" s="50" t="s">
        <v>70</v>
      </c>
      <c r="C399" s="51" t="s">
        <v>72</v>
      </c>
      <c r="D399" s="52">
        <v>381</v>
      </c>
      <c r="F399" s="79"/>
      <c r="G399" s="53" t="s">
        <v>112</v>
      </c>
      <c r="H399" s="51" t="s">
        <v>85</v>
      </c>
    </row>
    <row r="400" spans="1:8" x14ac:dyDescent="0.3">
      <c r="A400" s="49" t="s">
        <v>110</v>
      </c>
      <c r="B400" s="50" t="s">
        <v>70</v>
      </c>
      <c r="C400" s="51" t="s">
        <v>73</v>
      </c>
      <c r="D400" s="52">
        <v>272</v>
      </c>
      <c r="F400" s="79"/>
      <c r="G400" s="53" t="s">
        <v>112</v>
      </c>
      <c r="H400" s="51" t="s">
        <v>86</v>
      </c>
    </row>
    <row r="401" spans="1:8" x14ac:dyDescent="0.3">
      <c r="A401" s="49" t="s">
        <v>110</v>
      </c>
      <c r="B401" s="50" t="s">
        <v>70</v>
      </c>
      <c r="C401" s="51" t="s">
        <v>74</v>
      </c>
      <c r="D401" s="52">
        <v>1035</v>
      </c>
      <c r="F401" s="79"/>
      <c r="G401" s="53" t="s">
        <v>112</v>
      </c>
      <c r="H401" s="51" t="s">
        <v>87</v>
      </c>
    </row>
    <row r="402" spans="1:8" x14ac:dyDescent="0.3">
      <c r="A402" s="49" t="s">
        <v>110</v>
      </c>
      <c r="B402" s="50" t="s">
        <v>70</v>
      </c>
      <c r="C402" s="51" t="s">
        <v>75</v>
      </c>
      <c r="D402" s="52">
        <v>586</v>
      </c>
      <c r="F402" s="79"/>
      <c r="G402" s="53" t="s">
        <v>112</v>
      </c>
      <c r="H402" s="51" t="s">
        <v>88</v>
      </c>
    </row>
    <row r="403" spans="1:8" x14ac:dyDescent="0.3">
      <c r="A403" s="49" t="s">
        <v>110</v>
      </c>
      <c r="B403" s="50" t="s">
        <v>70</v>
      </c>
      <c r="C403" s="51" t="s">
        <v>52</v>
      </c>
      <c r="D403" s="52">
        <v>849</v>
      </c>
      <c r="F403" s="79"/>
      <c r="G403" s="53" t="s">
        <v>112</v>
      </c>
      <c r="H403" s="51" t="s">
        <v>85</v>
      </c>
    </row>
    <row r="404" spans="1:8" x14ac:dyDescent="0.3">
      <c r="A404" s="49" t="s">
        <v>110</v>
      </c>
      <c r="B404" s="50" t="s">
        <v>70</v>
      </c>
      <c r="C404" s="51" t="s">
        <v>54</v>
      </c>
      <c r="D404" s="52">
        <v>739</v>
      </c>
      <c r="F404" s="79"/>
      <c r="G404" s="53" t="s">
        <v>112</v>
      </c>
      <c r="H404" s="51" t="s">
        <v>86</v>
      </c>
    </row>
    <row r="405" spans="1:8" x14ac:dyDescent="0.3">
      <c r="A405" s="49" t="s">
        <v>110</v>
      </c>
      <c r="B405" s="50" t="s">
        <v>70</v>
      </c>
      <c r="C405" s="51" t="s">
        <v>56</v>
      </c>
      <c r="D405" s="52">
        <v>275</v>
      </c>
      <c r="F405" s="79"/>
      <c r="G405" s="53" t="s">
        <v>112</v>
      </c>
      <c r="H405" s="51" t="s">
        <v>87</v>
      </c>
    </row>
    <row r="406" spans="1:8" x14ac:dyDescent="0.3">
      <c r="A406" s="49" t="s">
        <v>110</v>
      </c>
      <c r="B406" s="50" t="s">
        <v>70</v>
      </c>
      <c r="C406" s="51" t="s">
        <v>58</v>
      </c>
      <c r="D406" s="52">
        <v>1055</v>
      </c>
      <c r="F406" s="79"/>
      <c r="G406" s="53" t="s">
        <v>112</v>
      </c>
      <c r="H406" s="51" t="s">
        <v>88</v>
      </c>
    </row>
    <row r="407" spans="1:8" x14ac:dyDescent="0.3">
      <c r="A407" s="49" t="s">
        <v>110</v>
      </c>
      <c r="B407" s="50" t="s">
        <v>70</v>
      </c>
      <c r="C407" s="51" t="s">
        <v>60</v>
      </c>
      <c r="D407" s="52">
        <v>384</v>
      </c>
      <c r="F407" s="79"/>
      <c r="G407" s="53" t="s">
        <v>112</v>
      </c>
      <c r="H407" s="51" t="s">
        <v>85</v>
      </c>
    </row>
    <row r="408" spans="1:8" x14ac:dyDescent="0.3">
      <c r="A408" s="49" t="s">
        <v>110</v>
      </c>
      <c r="B408" s="50" t="s">
        <v>70</v>
      </c>
      <c r="C408" s="51" t="s">
        <v>62</v>
      </c>
      <c r="D408" s="52">
        <v>618</v>
      </c>
      <c r="F408" s="79"/>
      <c r="G408" s="53" t="s">
        <v>112</v>
      </c>
      <c r="H408" s="51" t="s">
        <v>86</v>
      </c>
    </row>
    <row r="409" spans="1:8" x14ac:dyDescent="0.3">
      <c r="A409" s="49" t="s">
        <v>110</v>
      </c>
      <c r="B409" s="50" t="s">
        <v>70</v>
      </c>
      <c r="C409" s="51" t="s">
        <v>76</v>
      </c>
      <c r="D409" s="52">
        <v>811</v>
      </c>
      <c r="F409" s="79"/>
      <c r="G409" s="53" t="s">
        <v>112</v>
      </c>
      <c r="H409" s="51" t="s">
        <v>87</v>
      </c>
    </row>
    <row r="410" spans="1:8" x14ac:dyDescent="0.3">
      <c r="A410" s="49" t="s">
        <v>110</v>
      </c>
      <c r="B410" s="50" t="s">
        <v>70</v>
      </c>
      <c r="C410" s="51" t="s">
        <v>77</v>
      </c>
      <c r="D410" s="52">
        <v>395</v>
      </c>
      <c r="F410" s="79"/>
      <c r="G410" s="53" t="s">
        <v>112</v>
      </c>
      <c r="H410" s="51" t="s">
        <v>88</v>
      </c>
    </row>
    <row r="411" spans="1:8" x14ac:dyDescent="0.3">
      <c r="A411" s="49" t="s">
        <v>110</v>
      </c>
      <c r="B411" s="50" t="s">
        <v>70</v>
      </c>
      <c r="C411" s="51" t="s">
        <v>78</v>
      </c>
      <c r="D411" s="52">
        <v>157</v>
      </c>
      <c r="F411" s="79"/>
      <c r="G411" s="53" t="s">
        <v>112</v>
      </c>
      <c r="H411" s="51" t="s">
        <v>85</v>
      </c>
    </row>
    <row r="412" spans="1:8" x14ac:dyDescent="0.3">
      <c r="A412" s="49" t="s">
        <v>110</v>
      </c>
      <c r="B412" s="50" t="s">
        <v>70</v>
      </c>
      <c r="C412" s="51" t="s">
        <v>79</v>
      </c>
      <c r="D412" s="52">
        <v>635</v>
      </c>
      <c r="F412" s="79"/>
      <c r="G412" s="53" t="s">
        <v>112</v>
      </c>
      <c r="H412" s="51" t="s">
        <v>86</v>
      </c>
    </row>
    <row r="413" spans="1:8" x14ac:dyDescent="0.3">
      <c r="A413" s="49" t="s">
        <v>110</v>
      </c>
      <c r="B413" s="50" t="s">
        <v>80</v>
      </c>
      <c r="C413" s="51" t="s">
        <v>81</v>
      </c>
      <c r="D413" s="52">
        <v>807</v>
      </c>
      <c r="F413" s="79"/>
      <c r="G413" s="53" t="s">
        <v>112</v>
      </c>
      <c r="H413" s="51" t="s">
        <v>87</v>
      </c>
    </row>
    <row r="414" spans="1:8" x14ac:dyDescent="0.3">
      <c r="A414" s="49" t="s">
        <v>110</v>
      </c>
      <c r="B414" s="50" t="s">
        <v>80</v>
      </c>
      <c r="C414" s="51" t="s">
        <v>82</v>
      </c>
      <c r="D414" s="52">
        <v>277</v>
      </c>
      <c r="F414" s="79"/>
      <c r="G414" s="53" t="s">
        <v>112</v>
      </c>
      <c r="H414" s="51" t="s">
        <v>88</v>
      </c>
    </row>
    <row r="415" spans="1:8" x14ac:dyDescent="0.3">
      <c r="A415" s="49" t="s">
        <v>110</v>
      </c>
      <c r="B415" s="50" t="s">
        <v>80</v>
      </c>
      <c r="C415" s="51" t="s">
        <v>83</v>
      </c>
      <c r="D415" s="52">
        <v>389</v>
      </c>
      <c r="F415" s="79"/>
      <c r="G415" s="53" t="s">
        <v>113</v>
      </c>
      <c r="H415" s="51" t="s">
        <v>103</v>
      </c>
    </row>
    <row r="416" spans="1:8" x14ac:dyDescent="0.3">
      <c r="A416" s="49" t="s">
        <v>110</v>
      </c>
      <c r="B416" s="50" t="s">
        <v>80</v>
      </c>
      <c r="C416" s="51" t="s">
        <v>84</v>
      </c>
      <c r="D416" s="52">
        <v>840</v>
      </c>
      <c r="F416" s="79"/>
      <c r="G416" s="53" t="s">
        <v>113</v>
      </c>
      <c r="H416" s="51" t="s">
        <v>104</v>
      </c>
    </row>
    <row r="417" spans="1:8" x14ac:dyDescent="0.3">
      <c r="A417" s="49" t="s">
        <v>110</v>
      </c>
      <c r="B417" s="50" t="s">
        <v>80</v>
      </c>
      <c r="C417" s="51" t="s">
        <v>85</v>
      </c>
      <c r="D417" s="52">
        <v>343</v>
      </c>
      <c r="F417" s="79"/>
      <c r="G417" s="53" t="s">
        <v>113</v>
      </c>
      <c r="H417" s="51" t="s">
        <v>105</v>
      </c>
    </row>
    <row r="418" spans="1:8" x14ac:dyDescent="0.3">
      <c r="A418" s="49" t="s">
        <v>110</v>
      </c>
      <c r="B418" s="50" t="s">
        <v>80</v>
      </c>
      <c r="C418" s="51" t="s">
        <v>86</v>
      </c>
      <c r="D418" s="52">
        <v>586</v>
      </c>
      <c r="F418" s="79"/>
      <c r="G418" s="53" t="s">
        <v>113</v>
      </c>
      <c r="H418" s="51" t="s">
        <v>106</v>
      </c>
    </row>
    <row r="419" spans="1:8" x14ac:dyDescent="0.3">
      <c r="A419" s="49" t="s">
        <v>110</v>
      </c>
      <c r="B419" s="50" t="s">
        <v>80</v>
      </c>
      <c r="C419" s="51" t="s">
        <v>87</v>
      </c>
      <c r="D419" s="52">
        <v>635</v>
      </c>
      <c r="F419" s="79"/>
      <c r="G419" s="53" t="s">
        <v>113</v>
      </c>
      <c r="H419" s="51" t="s">
        <v>103</v>
      </c>
    </row>
    <row r="420" spans="1:8" x14ac:dyDescent="0.3">
      <c r="A420" s="49" t="s">
        <v>110</v>
      </c>
      <c r="B420" s="50" t="s">
        <v>80</v>
      </c>
      <c r="C420" s="51" t="s">
        <v>88</v>
      </c>
      <c r="D420" s="52">
        <v>614</v>
      </c>
      <c r="F420" s="79"/>
      <c r="G420" s="53" t="s">
        <v>113</v>
      </c>
      <c r="H420" s="51" t="s">
        <v>104</v>
      </c>
    </row>
    <row r="421" spans="1:8" x14ac:dyDescent="0.3">
      <c r="A421" s="49" t="s">
        <v>110</v>
      </c>
      <c r="B421" s="50" t="s">
        <v>80</v>
      </c>
      <c r="C421" s="51" t="s">
        <v>89</v>
      </c>
      <c r="D421" s="52">
        <v>790</v>
      </c>
      <c r="F421" s="79"/>
      <c r="G421" s="53" t="s">
        <v>113</v>
      </c>
      <c r="H421" s="51" t="s">
        <v>105</v>
      </c>
    </row>
    <row r="422" spans="1:8" x14ac:dyDescent="0.3">
      <c r="A422" s="49" t="s">
        <v>110</v>
      </c>
      <c r="B422" s="50" t="s">
        <v>80</v>
      </c>
      <c r="C422" s="51" t="s">
        <v>90</v>
      </c>
      <c r="D422" s="52">
        <v>600</v>
      </c>
      <c r="F422" s="79"/>
      <c r="G422" s="53" t="s">
        <v>113</v>
      </c>
      <c r="H422" s="51" t="s">
        <v>106</v>
      </c>
    </row>
    <row r="423" spans="1:8" x14ac:dyDescent="0.3">
      <c r="A423" s="49" t="s">
        <v>110</v>
      </c>
      <c r="B423" s="50" t="s">
        <v>80</v>
      </c>
      <c r="C423" s="51" t="s">
        <v>91</v>
      </c>
      <c r="D423" s="52">
        <v>1055</v>
      </c>
      <c r="F423" s="79"/>
      <c r="G423" s="53" t="s">
        <v>113</v>
      </c>
      <c r="H423" s="51" t="s">
        <v>103</v>
      </c>
    </row>
    <row r="424" spans="1:8" x14ac:dyDescent="0.3">
      <c r="A424" s="49" t="s">
        <v>110</v>
      </c>
      <c r="B424" s="50" t="s">
        <v>80</v>
      </c>
      <c r="C424" s="51" t="s">
        <v>92</v>
      </c>
      <c r="D424" s="52">
        <v>377</v>
      </c>
      <c r="F424" s="79"/>
      <c r="G424" s="53" t="s">
        <v>113</v>
      </c>
      <c r="H424" s="51" t="s">
        <v>104</v>
      </c>
    </row>
    <row r="425" spans="1:8" x14ac:dyDescent="0.3">
      <c r="A425" s="49" t="s">
        <v>110</v>
      </c>
      <c r="B425" s="50" t="s">
        <v>80</v>
      </c>
      <c r="C425" s="51" t="s">
        <v>93</v>
      </c>
      <c r="D425" s="52">
        <v>1021</v>
      </c>
      <c r="F425" s="79"/>
      <c r="G425" s="53" t="s">
        <v>113</v>
      </c>
      <c r="H425" s="51" t="s">
        <v>105</v>
      </c>
    </row>
    <row r="426" spans="1:8" x14ac:dyDescent="0.3">
      <c r="A426" s="49" t="s">
        <v>110</v>
      </c>
      <c r="B426" s="50" t="s">
        <v>80</v>
      </c>
      <c r="C426" s="51" t="s">
        <v>94</v>
      </c>
      <c r="D426" s="52">
        <v>382</v>
      </c>
      <c r="F426" s="79"/>
      <c r="G426" s="53" t="s">
        <v>113</v>
      </c>
      <c r="H426" s="51" t="s">
        <v>106</v>
      </c>
    </row>
    <row r="427" spans="1:8" x14ac:dyDescent="0.3">
      <c r="A427" s="49" t="s">
        <v>110</v>
      </c>
      <c r="B427" s="50" t="s">
        <v>95</v>
      </c>
      <c r="C427" s="51" t="s">
        <v>96</v>
      </c>
      <c r="D427" s="52">
        <v>717</v>
      </c>
      <c r="F427" s="79"/>
      <c r="G427" s="53" t="s">
        <v>113</v>
      </c>
      <c r="H427" s="51" t="s">
        <v>103</v>
      </c>
    </row>
    <row r="428" spans="1:8" x14ac:dyDescent="0.3">
      <c r="A428" s="49" t="s">
        <v>110</v>
      </c>
      <c r="B428" s="50" t="s">
        <v>95</v>
      </c>
      <c r="C428" s="51" t="s">
        <v>97</v>
      </c>
      <c r="D428" s="52">
        <v>992</v>
      </c>
      <c r="F428" s="79"/>
      <c r="G428" s="53" t="s">
        <v>113</v>
      </c>
      <c r="H428" s="51" t="s">
        <v>104</v>
      </c>
    </row>
    <row r="429" spans="1:8" x14ac:dyDescent="0.3">
      <c r="A429" s="49" t="s">
        <v>110</v>
      </c>
      <c r="B429" s="50" t="s">
        <v>95</v>
      </c>
      <c r="C429" s="51" t="s">
        <v>98</v>
      </c>
      <c r="D429" s="52">
        <v>615</v>
      </c>
      <c r="F429" s="79"/>
      <c r="G429" s="53" t="s">
        <v>113</v>
      </c>
      <c r="H429" s="51" t="s">
        <v>105</v>
      </c>
    </row>
    <row r="430" spans="1:8" x14ac:dyDescent="0.3">
      <c r="A430" s="49" t="s">
        <v>110</v>
      </c>
      <c r="B430" s="50" t="s">
        <v>95</v>
      </c>
      <c r="C430" s="51" t="s">
        <v>99</v>
      </c>
      <c r="D430" s="52">
        <v>327</v>
      </c>
      <c r="F430" s="79"/>
      <c r="G430" s="53" t="s">
        <v>113</v>
      </c>
      <c r="H430" s="51" t="s">
        <v>106</v>
      </c>
    </row>
    <row r="431" spans="1:8" x14ac:dyDescent="0.3">
      <c r="A431" s="49" t="s">
        <v>110</v>
      </c>
      <c r="B431" s="50" t="s">
        <v>95</v>
      </c>
      <c r="C431" s="51" t="s">
        <v>100</v>
      </c>
      <c r="D431" s="52">
        <v>627</v>
      </c>
      <c r="F431" s="79"/>
      <c r="G431" s="53" t="s">
        <v>113</v>
      </c>
      <c r="H431" s="51" t="s">
        <v>103</v>
      </c>
    </row>
    <row r="432" spans="1:8" x14ac:dyDescent="0.3">
      <c r="A432" s="49" t="s">
        <v>110</v>
      </c>
      <c r="B432" s="50" t="s">
        <v>95</v>
      </c>
      <c r="C432" s="51" t="s">
        <v>101</v>
      </c>
      <c r="D432" s="52">
        <v>613</v>
      </c>
      <c r="F432" s="79"/>
      <c r="G432" s="53" t="s">
        <v>113</v>
      </c>
      <c r="H432" s="51" t="s">
        <v>104</v>
      </c>
    </row>
    <row r="433" spans="1:8" x14ac:dyDescent="0.3">
      <c r="A433" s="49" t="s">
        <v>110</v>
      </c>
      <c r="B433" s="50" t="s">
        <v>95</v>
      </c>
      <c r="C433" s="51" t="s">
        <v>102</v>
      </c>
      <c r="D433" s="52">
        <v>1055</v>
      </c>
      <c r="F433" s="79"/>
      <c r="G433" s="53" t="s">
        <v>113</v>
      </c>
      <c r="H433" s="51" t="s">
        <v>105</v>
      </c>
    </row>
    <row r="434" spans="1:8" x14ac:dyDescent="0.3">
      <c r="A434" s="49" t="s">
        <v>110</v>
      </c>
      <c r="B434" s="50" t="s">
        <v>95</v>
      </c>
      <c r="C434" s="51" t="s">
        <v>103</v>
      </c>
      <c r="D434" s="52">
        <v>720</v>
      </c>
      <c r="F434" s="79"/>
      <c r="G434" s="53" t="s">
        <v>113</v>
      </c>
      <c r="H434" s="51" t="s">
        <v>106</v>
      </c>
    </row>
    <row r="435" spans="1:8" x14ac:dyDescent="0.3">
      <c r="A435" s="49" t="s">
        <v>110</v>
      </c>
      <c r="B435" s="50" t="s">
        <v>95</v>
      </c>
      <c r="C435" s="51" t="s">
        <v>104</v>
      </c>
      <c r="D435" s="52">
        <v>156</v>
      </c>
      <c r="F435" s="79"/>
      <c r="G435" s="53" t="s">
        <v>113</v>
      </c>
      <c r="H435" s="51" t="s">
        <v>103</v>
      </c>
    </row>
    <row r="436" spans="1:8" x14ac:dyDescent="0.3">
      <c r="A436" s="49" t="s">
        <v>110</v>
      </c>
      <c r="B436" s="50" t="s">
        <v>95</v>
      </c>
      <c r="C436" s="51" t="s">
        <v>105</v>
      </c>
      <c r="D436" s="52">
        <v>275</v>
      </c>
      <c r="F436" s="79"/>
      <c r="G436" s="53" t="s">
        <v>113</v>
      </c>
      <c r="H436" s="51" t="s">
        <v>104</v>
      </c>
    </row>
    <row r="437" spans="1:8" x14ac:dyDescent="0.3">
      <c r="A437" s="49" t="s">
        <v>110</v>
      </c>
      <c r="B437" s="50" t="s">
        <v>95</v>
      </c>
      <c r="C437" s="51" t="s">
        <v>106</v>
      </c>
      <c r="D437" s="52">
        <v>1030</v>
      </c>
      <c r="F437" s="79"/>
      <c r="G437" s="53" t="s">
        <v>113</v>
      </c>
      <c r="H437" s="51" t="s">
        <v>105</v>
      </c>
    </row>
    <row r="438" spans="1:8" x14ac:dyDescent="0.3">
      <c r="A438" s="49" t="s">
        <v>48</v>
      </c>
      <c r="B438" s="50" t="s">
        <v>49</v>
      </c>
      <c r="C438" s="51" t="s">
        <v>50</v>
      </c>
      <c r="D438" s="52">
        <v>690</v>
      </c>
      <c r="F438" s="79"/>
      <c r="G438" s="53" t="s">
        <v>113</v>
      </c>
      <c r="H438" s="51" t="s">
        <v>106</v>
      </c>
    </row>
    <row r="439" spans="1:8" x14ac:dyDescent="0.3">
      <c r="A439" s="49" t="s">
        <v>48</v>
      </c>
      <c r="B439" s="50" t="s">
        <v>49</v>
      </c>
      <c r="C439" s="51" t="s">
        <v>53</v>
      </c>
      <c r="D439" s="52">
        <v>400</v>
      </c>
      <c r="F439" s="79"/>
      <c r="G439" s="53" t="s">
        <v>113</v>
      </c>
      <c r="H439" s="51" t="s">
        <v>103</v>
      </c>
    </row>
    <row r="440" spans="1:8" x14ac:dyDescent="0.3">
      <c r="A440" s="49" t="s">
        <v>48</v>
      </c>
      <c r="B440" s="50" t="s">
        <v>49</v>
      </c>
      <c r="C440" s="51" t="s">
        <v>55</v>
      </c>
      <c r="D440" s="52">
        <v>230</v>
      </c>
      <c r="F440" s="79"/>
      <c r="G440" s="53" t="s">
        <v>113</v>
      </c>
      <c r="H440" s="51" t="s">
        <v>104</v>
      </c>
    </row>
    <row r="441" spans="1:8" x14ac:dyDescent="0.3">
      <c r="A441" s="49" t="s">
        <v>48</v>
      </c>
      <c r="B441" s="50" t="s">
        <v>49</v>
      </c>
      <c r="C441" s="51" t="s">
        <v>57</v>
      </c>
      <c r="D441" s="52">
        <v>170</v>
      </c>
      <c r="F441" s="79"/>
      <c r="G441" s="53" t="s">
        <v>113</v>
      </c>
      <c r="H441" s="51" t="s">
        <v>105</v>
      </c>
    </row>
    <row r="442" spans="1:8" x14ac:dyDescent="0.3">
      <c r="A442" s="49" t="s">
        <v>48</v>
      </c>
      <c r="B442" s="50" t="s">
        <v>49</v>
      </c>
      <c r="C442" s="51" t="s">
        <v>59</v>
      </c>
      <c r="D442" s="52">
        <v>800</v>
      </c>
      <c r="F442" s="79"/>
      <c r="G442" s="53" t="s">
        <v>113</v>
      </c>
      <c r="H442" s="51" t="s">
        <v>106</v>
      </c>
    </row>
    <row r="443" spans="1:8" x14ac:dyDescent="0.3">
      <c r="A443" s="49" t="s">
        <v>48</v>
      </c>
      <c r="B443" s="50" t="s">
        <v>49</v>
      </c>
      <c r="C443" s="51" t="s">
        <v>61</v>
      </c>
      <c r="D443" s="52">
        <v>320</v>
      </c>
      <c r="F443" s="79"/>
      <c r="G443" s="53" t="s">
        <v>113</v>
      </c>
      <c r="H443" s="51" t="s">
        <v>103</v>
      </c>
    </row>
    <row r="444" spans="1:8" x14ac:dyDescent="0.3">
      <c r="A444" s="49" t="s">
        <v>48</v>
      </c>
      <c r="B444" s="50" t="s">
        <v>49</v>
      </c>
      <c r="C444" s="51" t="s">
        <v>63</v>
      </c>
      <c r="D444" s="52">
        <v>200</v>
      </c>
      <c r="F444" s="79"/>
      <c r="G444" s="53" t="s">
        <v>113</v>
      </c>
      <c r="H444" s="51" t="s">
        <v>104</v>
      </c>
    </row>
    <row r="445" spans="1:8" x14ac:dyDescent="0.3">
      <c r="A445" s="49" t="s">
        <v>48</v>
      </c>
      <c r="B445" s="50" t="s">
        <v>49</v>
      </c>
      <c r="C445" s="51" t="s">
        <v>153</v>
      </c>
      <c r="D445" s="52">
        <v>400</v>
      </c>
      <c r="F445" s="79"/>
      <c r="G445" s="53" t="s">
        <v>113</v>
      </c>
      <c r="H445" s="51" t="s">
        <v>105</v>
      </c>
    </row>
    <row r="446" spans="1:8" x14ac:dyDescent="0.3">
      <c r="A446" s="49" t="s">
        <v>48</v>
      </c>
      <c r="B446" s="50" t="s">
        <v>49</v>
      </c>
      <c r="C446" s="51" t="s">
        <v>64</v>
      </c>
      <c r="D446" s="52">
        <v>350</v>
      </c>
      <c r="F446" s="79"/>
      <c r="G446" s="53" t="s">
        <v>113</v>
      </c>
      <c r="H446" s="51" t="s">
        <v>106</v>
      </c>
    </row>
    <row r="447" spans="1:8" x14ac:dyDescent="0.3">
      <c r="A447" s="49" t="s">
        <v>48</v>
      </c>
      <c r="B447" s="50" t="s">
        <v>49</v>
      </c>
      <c r="C447" s="51" t="s">
        <v>65</v>
      </c>
      <c r="D447" s="52">
        <v>790</v>
      </c>
      <c r="F447" s="79"/>
      <c r="G447" s="53" t="s">
        <v>113</v>
      </c>
      <c r="H447" s="51" t="s">
        <v>103</v>
      </c>
    </row>
    <row r="448" spans="1:8" x14ac:dyDescent="0.3">
      <c r="A448" s="49" t="s">
        <v>48</v>
      </c>
      <c r="B448" s="50" t="s">
        <v>49</v>
      </c>
      <c r="C448" s="51" t="s">
        <v>66</v>
      </c>
      <c r="D448" s="52">
        <v>310</v>
      </c>
      <c r="F448" s="79"/>
      <c r="G448" s="53" t="s">
        <v>113</v>
      </c>
      <c r="H448" s="51" t="s">
        <v>104</v>
      </c>
    </row>
    <row r="449" spans="1:8" x14ac:dyDescent="0.3">
      <c r="A449" s="49" t="s">
        <v>48</v>
      </c>
      <c r="B449" s="50" t="s">
        <v>49</v>
      </c>
      <c r="C449" s="51" t="s">
        <v>67</v>
      </c>
      <c r="D449" s="52">
        <v>430</v>
      </c>
      <c r="F449" s="79"/>
      <c r="G449" s="53" t="s">
        <v>113</v>
      </c>
      <c r="H449" s="51" t="s">
        <v>105</v>
      </c>
    </row>
    <row r="450" spans="1:8" x14ac:dyDescent="0.3">
      <c r="A450" s="49" t="s">
        <v>48</v>
      </c>
      <c r="B450" s="50" t="s">
        <v>49</v>
      </c>
      <c r="C450" s="51" t="s">
        <v>68</v>
      </c>
      <c r="D450" s="52">
        <v>150</v>
      </c>
      <c r="F450" s="79"/>
      <c r="G450" s="53" t="s">
        <v>113</v>
      </c>
      <c r="H450" s="51" t="s">
        <v>106</v>
      </c>
    </row>
    <row r="451" spans="1:8" x14ac:dyDescent="0.3">
      <c r="A451" s="49" t="s">
        <v>48</v>
      </c>
      <c r="B451" s="50" t="s">
        <v>49</v>
      </c>
      <c r="C451" s="51" t="s">
        <v>69</v>
      </c>
      <c r="D451" s="52">
        <v>680</v>
      </c>
      <c r="F451" s="79"/>
      <c r="G451" s="53" t="s">
        <v>113</v>
      </c>
      <c r="H451" s="51" t="s">
        <v>103</v>
      </c>
    </row>
    <row r="452" spans="1:8" x14ac:dyDescent="0.3">
      <c r="A452" s="49" t="s">
        <v>48</v>
      </c>
      <c r="B452" s="50" t="s">
        <v>70</v>
      </c>
      <c r="C452" s="51" t="s">
        <v>71</v>
      </c>
      <c r="D452" s="52">
        <v>250</v>
      </c>
      <c r="F452" s="79"/>
      <c r="G452" s="53" t="s">
        <v>113</v>
      </c>
      <c r="H452" s="51" t="s">
        <v>104</v>
      </c>
    </row>
    <row r="453" spans="1:8" x14ac:dyDescent="0.3">
      <c r="A453" s="49" t="s">
        <v>48</v>
      </c>
      <c r="B453" s="50" t="s">
        <v>70</v>
      </c>
      <c r="C453" s="51" t="s">
        <v>72</v>
      </c>
      <c r="D453" s="52">
        <v>370</v>
      </c>
      <c r="F453" s="79"/>
      <c r="G453" s="53" t="s">
        <v>113</v>
      </c>
      <c r="H453" s="51" t="s">
        <v>105</v>
      </c>
    </row>
    <row r="454" spans="1:8" x14ac:dyDescent="0.3">
      <c r="A454" s="49" t="s">
        <v>48</v>
      </c>
      <c r="B454" s="50" t="s">
        <v>70</v>
      </c>
      <c r="C454" s="51" t="s">
        <v>73</v>
      </c>
      <c r="D454" s="52">
        <v>470</v>
      </c>
      <c r="F454" s="79"/>
      <c r="G454" s="53" t="s">
        <v>113</v>
      </c>
      <c r="H454" s="51" t="s">
        <v>106</v>
      </c>
    </row>
    <row r="455" spans="1:8" x14ac:dyDescent="0.3">
      <c r="A455" s="49" t="s">
        <v>48</v>
      </c>
      <c r="B455" s="50" t="s">
        <v>70</v>
      </c>
      <c r="C455" s="51" t="s">
        <v>74</v>
      </c>
      <c r="D455" s="52">
        <v>920</v>
      </c>
      <c r="F455" s="79"/>
      <c r="G455" s="53" t="s">
        <v>113</v>
      </c>
      <c r="H455" s="51" t="s">
        <v>103</v>
      </c>
    </row>
    <row r="456" spans="1:8" x14ac:dyDescent="0.3">
      <c r="A456" s="49" t="s">
        <v>48</v>
      </c>
      <c r="B456" s="50" t="s">
        <v>70</v>
      </c>
      <c r="C456" s="51" t="s">
        <v>75</v>
      </c>
      <c r="D456" s="52">
        <v>170</v>
      </c>
      <c r="F456" s="79"/>
      <c r="G456" s="53" t="s">
        <v>113</v>
      </c>
      <c r="H456" s="51" t="s">
        <v>104</v>
      </c>
    </row>
    <row r="457" spans="1:8" x14ac:dyDescent="0.3">
      <c r="A457" s="49" t="s">
        <v>48</v>
      </c>
      <c r="B457" s="50" t="s">
        <v>70</v>
      </c>
      <c r="C457" s="51" t="s">
        <v>52</v>
      </c>
      <c r="D457" s="52">
        <v>260</v>
      </c>
      <c r="F457" s="79"/>
      <c r="G457" s="53" t="s">
        <v>113</v>
      </c>
      <c r="H457" s="51" t="s">
        <v>105</v>
      </c>
    </row>
    <row r="458" spans="1:8" x14ac:dyDescent="0.3">
      <c r="A458" s="49" t="s">
        <v>48</v>
      </c>
      <c r="B458" s="50" t="s">
        <v>70</v>
      </c>
      <c r="C458" s="51" t="s">
        <v>54</v>
      </c>
      <c r="D458" s="52">
        <v>380</v>
      </c>
      <c r="F458" s="79"/>
      <c r="G458" s="53" t="s">
        <v>113</v>
      </c>
      <c r="H458" s="51" t="s">
        <v>106</v>
      </c>
    </row>
    <row r="459" spans="1:8" x14ac:dyDescent="0.3">
      <c r="A459" s="49" t="s">
        <v>48</v>
      </c>
      <c r="B459" s="50" t="s">
        <v>70</v>
      </c>
      <c r="C459" s="51" t="s">
        <v>56</v>
      </c>
      <c r="D459" s="52">
        <v>625</v>
      </c>
      <c r="F459" s="79"/>
      <c r="G459" s="53" t="s">
        <v>113</v>
      </c>
      <c r="H459" s="51" t="s">
        <v>103</v>
      </c>
    </row>
    <row r="460" spans="1:8" x14ac:dyDescent="0.3">
      <c r="A460" s="49" t="s">
        <v>48</v>
      </c>
      <c r="B460" s="50" t="s">
        <v>70</v>
      </c>
      <c r="C460" s="51" t="s">
        <v>58</v>
      </c>
      <c r="D460" s="52">
        <v>320</v>
      </c>
      <c r="F460" s="79"/>
      <c r="G460" s="53" t="s">
        <v>113</v>
      </c>
      <c r="H460" s="51" t="s">
        <v>104</v>
      </c>
    </row>
    <row r="461" spans="1:8" x14ac:dyDescent="0.3">
      <c r="A461" s="49" t="s">
        <v>48</v>
      </c>
      <c r="B461" s="50" t="s">
        <v>70</v>
      </c>
      <c r="C461" s="51" t="s">
        <v>60</v>
      </c>
      <c r="D461" s="52">
        <v>420</v>
      </c>
      <c r="F461" s="79"/>
      <c r="G461" s="53" t="s">
        <v>113</v>
      </c>
      <c r="H461" s="51" t="s">
        <v>105</v>
      </c>
    </row>
    <row r="462" spans="1:8" x14ac:dyDescent="0.3">
      <c r="A462" s="49" t="s">
        <v>48</v>
      </c>
      <c r="B462" s="50" t="s">
        <v>70</v>
      </c>
      <c r="C462" s="51" t="s">
        <v>62</v>
      </c>
      <c r="D462" s="52">
        <v>300</v>
      </c>
      <c r="F462" s="79"/>
      <c r="G462" s="53" t="s">
        <v>113</v>
      </c>
      <c r="H462" s="51" t="s">
        <v>106</v>
      </c>
    </row>
    <row r="463" spans="1:8" x14ac:dyDescent="0.3">
      <c r="A463" s="49" t="s">
        <v>48</v>
      </c>
      <c r="B463" s="50" t="s">
        <v>70</v>
      </c>
      <c r="C463" s="51" t="s">
        <v>76</v>
      </c>
      <c r="D463" s="52">
        <v>400</v>
      </c>
      <c r="F463" s="79"/>
      <c r="G463" s="53" t="s">
        <v>113</v>
      </c>
      <c r="H463" s="51" t="s">
        <v>103</v>
      </c>
    </row>
    <row r="464" spans="1:8" x14ac:dyDescent="0.3">
      <c r="A464" s="49" t="s">
        <v>48</v>
      </c>
      <c r="B464" s="50" t="s">
        <v>70</v>
      </c>
      <c r="C464" s="51" t="s">
        <v>77</v>
      </c>
      <c r="D464" s="52">
        <v>500</v>
      </c>
      <c r="F464" s="79"/>
      <c r="G464" s="53" t="s">
        <v>113</v>
      </c>
      <c r="H464" s="51" t="s">
        <v>104</v>
      </c>
    </row>
    <row r="465" spans="1:8" x14ac:dyDescent="0.3">
      <c r="A465" s="49" t="s">
        <v>48</v>
      </c>
      <c r="B465" s="50" t="s">
        <v>70</v>
      </c>
      <c r="C465" s="51" t="s">
        <v>78</v>
      </c>
      <c r="D465" s="52">
        <v>978</v>
      </c>
      <c r="F465" s="79"/>
      <c r="G465" s="53" t="s">
        <v>113</v>
      </c>
      <c r="H465" s="51" t="s">
        <v>105</v>
      </c>
    </row>
    <row r="466" spans="1:8" x14ac:dyDescent="0.3">
      <c r="A466" s="49" t="s">
        <v>48</v>
      </c>
      <c r="B466" s="50" t="s">
        <v>70</v>
      </c>
      <c r="C466" s="51" t="s">
        <v>79</v>
      </c>
      <c r="D466" s="52">
        <v>400</v>
      </c>
      <c r="F466" s="79"/>
      <c r="G466" s="53" t="s">
        <v>113</v>
      </c>
      <c r="H466" s="51" t="s">
        <v>106</v>
      </c>
    </row>
    <row r="467" spans="1:8" x14ac:dyDescent="0.3">
      <c r="A467" s="49" t="s">
        <v>48</v>
      </c>
      <c r="B467" s="50" t="s">
        <v>80</v>
      </c>
      <c r="C467" s="51" t="s">
        <v>81</v>
      </c>
      <c r="D467" s="52">
        <v>252</v>
      </c>
      <c r="F467" s="79"/>
      <c r="G467" s="53" t="s">
        <v>113</v>
      </c>
      <c r="H467" s="51" t="s">
        <v>103</v>
      </c>
    </row>
    <row r="468" spans="1:8" x14ac:dyDescent="0.3">
      <c r="A468" s="49" t="s">
        <v>48</v>
      </c>
      <c r="B468" s="50" t="s">
        <v>80</v>
      </c>
      <c r="C468" s="51" t="s">
        <v>82</v>
      </c>
      <c r="D468" s="52">
        <v>415</v>
      </c>
      <c r="F468" s="79"/>
      <c r="G468" s="53" t="s">
        <v>113</v>
      </c>
      <c r="H468" s="51" t="s">
        <v>104</v>
      </c>
    </row>
    <row r="469" spans="1:8" x14ac:dyDescent="0.3">
      <c r="A469" s="49" t="s">
        <v>48</v>
      </c>
      <c r="B469" s="50" t="s">
        <v>80</v>
      </c>
      <c r="C469" s="51" t="s">
        <v>83</v>
      </c>
      <c r="D469" s="52">
        <v>537</v>
      </c>
      <c r="F469" s="79"/>
      <c r="G469" s="53" t="s">
        <v>113</v>
      </c>
      <c r="H469" s="51" t="s">
        <v>105</v>
      </c>
    </row>
    <row r="470" spans="1:8" x14ac:dyDescent="0.3">
      <c r="A470" s="49" t="s">
        <v>48</v>
      </c>
      <c r="B470" s="50" t="s">
        <v>80</v>
      </c>
      <c r="C470" s="51" t="s">
        <v>84</v>
      </c>
      <c r="D470" s="52">
        <v>1125</v>
      </c>
      <c r="F470" s="79"/>
      <c r="G470" s="53" t="s">
        <v>113</v>
      </c>
      <c r="H470" s="51" t="s">
        <v>106</v>
      </c>
    </row>
    <row r="471" spans="1:8" x14ac:dyDescent="0.3">
      <c r="A471" s="49" t="s">
        <v>48</v>
      </c>
      <c r="B471" s="50" t="s">
        <v>80</v>
      </c>
      <c r="C471" s="51" t="s">
        <v>85</v>
      </c>
      <c r="D471" s="52">
        <v>1254</v>
      </c>
      <c r="F471" s="79"/>
      <c r="G471" s="53" t="s">
        <v>113</v>
      </c>
      <c r="H471" s="51" t="s">
        <v>103</v>
      </c>
    </row>
    <row r="472" spans="1:8" x14ac:dyDescent="0.3">
      <c r="A472" s="49" t="s">
        <v>48</v>
      </c>
      <c r="B472" s="50" t="s">
        <v>80</v>
      </c>
      <c r="C472" s="51" t="s">
        <v>86</v>
      </c>
      <c r="D472" s="52">
        <v>317</v>
      </c>
      <c r="F472" s="79"/>
      <c r="G472" s="53" t="s">
        <v>113</v>
      </c>
      <c r="H472" s="51" t="s">
        <v>104</v>
      </c>
    </row>
    <row r="473" spans="1:8" x14ac:dyDescent="0.3">
      <c r="A473" s="49" t="s">
        <v>48</v>
      </c>
      <c r="B473" s="50" t="s">
        <v>80</v>
      </c>
      <c r="C473" s="51" t="s">
        <v>87</v>
      </c>
      <c r="D473" s="52">
        <v>416</v>
      </c>
      <c r="F473" s="79"/>
      <c r="G473" s="53" t="s">
        <v>113</v>
      </c>
      <c r="H473" s="51" t="s">
        <v>105</v>
      </c>
    </row>
    <row r="474" spans="1:8" x14ac:dyDescent="0.3">
      <c r="A474" s="49" t="s">
        <v>48</v>
      </c>
      <c r="B474" s="50" t="s">
        <v>80</v>
      </c>
      <c r="C474" s="51" t="s">
        <v>88</v>
      </c>
      <c r="D474" s="52">
        <v>808</v>
      </c>
      <c r="F474" s="79"/>
      <c r="G474" s="53" t="s">
        <v>113</v>
      </c>
      <c r="H474" s="51" t="s">
        <v>106</v>
      </c>
    </row>
    <row r="475" spans="1:8" x14ac:dyDescent="0.3">
      <c r="A475" s="49" t="s">
        <v>48</v>
      </c>
      <c r="B475" s="50" t="s">
        <v>80</v>
      </c>
      <c r="C475" s="51" t="s">
        <v>89</v>
      </c>
      <c r="D475" s="52">
        <v>463</v>
      </c>
      <c r="F475" s="79"/>
      <c r="G475" s="53" t="s">
        <v>113</v>
      </c>
      <c r="H475" s="51" t="s">
        <v>103</v>
      </c>
    </row>
    <row r="476" spans="1:8" x14ac:dyDescent="0.3">
      <c r="A476" s="49" t="s">
        <v>48</v>
      </c>
      <c r="B476" s="50" t="s">
        <v>80</v>
      </c>
      <c r="C476" s="51" t="s">
        <v>90</v>
      </c>
      <c r="D476" s="52">
        <v>262</v>
      </c>
      <c r="F476" s="79"/>
      <c r="G476" s="53" t="s">
        <v>113</v>
      </c>
      <c r="H476" s="51" t="s">
        <v>104</v>
      </c>
    </row>
    <row r="477" spans="1:8" x14ac:dyDescent="0.3">
      <c r="A477" s="49" t="s">
        <v>48</v>
      </c>
      <c r="B477" s="50" t="s">
        <v>80</v>
      </c>
      <c r="C477" s="51" t="s">
        <v>91</v>
      </c>
      <c r="D477" s="52">
        <v>154</v>
      </c>
      <c r="F477" s="79"/>
      <c r="G477" s="53" t="s">
        <v>113</v>
      </c>
      <c r="H477" s="51" t="s">
        <v>105</v>
      </c>
    </row>
    <row r="478" spans="1:8" x14ac:dyDescent="0.3">
      <c r="A478" s="49" t="s">
        <v>48</v>
      </c>
      <c r="B478" s="50" t="s">
        <v>80</v>
      </c>
      <c r="C478" s="51" t="s">
        <v>92</v>
      </c>
      <c r="D478" s="52">
        <v>356</v>
      </c>
      <c r="F478" s="79"/>
      <c r="G478" s="53" t="s">
        <v>113</v>
      </c>
      <c r="H478" s="51" t="s">
        <v>106</v>
      </c>
    </row>
    <row r="479" spans="1:8" x14ac:dyDescent="0.3">
      <c r="A479" s="49" t="s">
        <v>48</v>
      </c>
      <c r="B479" s="50" t="s">
        <v>80</v>
      </c>
      <c r="C479" s="51" t="s">
        <v>93</v>
      </c>
      <c r="D479" s="52">
        <v>306</v>
      </c>
      <c r="F479" s="79"/>
      <c r="G479" s="53" t="s">
        <v>113</v>
      </c>
      <c r="H479" s="51" t="s">
        <v>103</v>
      </c>
    </row>
    <row r="480" spans="1:8" x14ac:dyDescent="0.3">
      <c r="A480" s="49" t="s">
        <v>48</v>
      </c>
      <c r="B480" s="50" t="s">
        <v>80</v>
      </c>
      <c r="C480" s="51" t="s">
        <v>94</v>
      </c>
      <c r="D480" s="52">
        <v>433</v>
      </c>
      <c r="F480" s="79"/>
      <c r="G480" s="53" t="s">
        <v>113</v>
      </c>
      <c r="H480" s="51" t="s">
        <v>104</v>
      </c>
    </row>
    <row r="481" spans="1:8" x14ac:dyDescent="0.3">
      <c r="A481" s="49" t="s">
        <v>48</v>
      </c>
      <c r="B481" s="50" t="s">
        <v>95</v>
      </c>
      <c r="C481" s="51" t="s">
        <v>96</v>
      </c>
      <c r="D481" s="52">
        <v>137</v>
      </c>
      <c r="F481" s="79"/>
      <c r="G481" s="53" t="s">
        <v>113</v>
      </c>
      <c r="H481" s="51" t="s">
        <v>105</v>
      </c>
    </row>
    <row r="482" spans="1:8" x14ac:dyDescent="0.3">
      <c r="A482" s="49" t="s">
        <v>48</v>
      </c>
      <c r="B482" s="50" t="s">
        <v>95</v>
      </c>
      <c r="C482" s="51" t="s">
        <v>97</v>
      </c>
      <c r="D482" s="52">
        <v>223</v>
      </c>
      <c r="F482" s="79"/>
      <c r="G482" s="53" t="s">
        <v>113</v>
      </c>
      <c r="H482" s="51" t="s">
        <v>106</v>
      </c>
    </row>
    <row r="483" spans="1:8" x14ac:dyDescent="0.3">
      <c r="A483" s="49" t="s">
        <v>48</v>
      </c>
      <c r="B483" s="50" t="s">
        <v>95</v>
      </c>
      <c r="C483" s="51" t="s">
        <v>98</v>
      </c>
      <c r="D483" s="52">
        <v>271</v>
      </c>
      <c r="F483" s="79"/>
      <c r="G483" s="53" t="s">
        <v>113</v>
      </c>
      <c r="H483" s="51" t="s">
        <v>103</v>
      </c>
    </row>
    <row r="484" spans="1:8" x14ac:dyDescent="0.3">
      <c r="A484" s="49" t="s">
        <v>48</v>
      </c>
      <c r="B484" s="50" t="s">
        <v>95</v>
      </c>
      <c r="C484" s="51" t="s">
        <v>99</v>
      </c>
      <c r="D484" s="52">
        <v>524</v>
      </c>
      <c r="F484" s="79"/>
      <c r="G484" s="53" t="s">
        <v>113</v>
      </c>
      <c r="H484" s="51" t="s">
        <v>104</v>
      </c>
    </row>
    <row r="485" spans="1:8" x14ac:dyDescent="0.3">
      <c r="A485" s="49" t="s">
        <v>48</v>
      </c>
      <c r="B485" s="50" t="s">
        <v>95</v>
      </c>
      <c r="C485" s="51" t="s">
        <v>100</v>
      </c>
      <c r="D485" s="52">
        <v>1026</v>
      </c>
      <c r="F485" s="79"/>
      <c r="G485" s="53" t="s">
        <v>113</v>
      </c>
      <c r="H485" s="51" t="s">
        <v>105</v>
      </c>
    </row>
    <row r="486" spans="1:8" x14ac:dyDescent="0.3">
      <c r="A486" s="49" t="s">
        <v>48</v>
      </c>
      <c r="B486" s="50" t="s">
        <v>95</v>
      </c>
      <c r="C486" s="51" t="s">
        <v>101</v>
      </c>
      <c r="D486" s="52">
        <v>144</v>
      </c>
      <c r="F486" s="79"/>
      <c r="G486" s="53" t="s">
        <v>113</v>
      </c>
      <c r="H486" s="51" t="s">
        <v>106</v>
      </c>
    </row>
    <row r="487" spans="1:8" x14ac:dyDescent="0.3">
      <c r="A487" s="49" t="s">
        <v>48</v>
      </c>
      <c r="B487" s="50" t="s">
        <v>95</v>
      </c>
      <c r="C487" s="51" t="s">
        <v>102</v>
      </c>
      <c r="D487" s="52">
        <v>1141</v>
      </c>
      <c r="F487" s="79"/>
      <c r="G487" s="53" t="s">
        <v>113</v>
      </c>
      <c r="H487" s="51" t="s">
        <v>103</v>
      </c>
    </row>
    <row r="488" spans="1:8" x14ac:dyDescent="0.3">
      <c r="A488" s="49" t="s">
        <v>48</v>
      </c>
      <c r="B488" s="50" t="s">
        <v>95</v>
      </c>
      <c r="C488" s="51" t="s">
        <v>103</v>
      </c>
      <c r="D488" s="52">
        <v>205</v>
      </c>
      <c r="F488" s="79"/>
      <c r="G488" s="53" t="s">
        <v>113</v>
      </c>
      <c r="H488" s="51" t="s">
        <v>104</v>
      </c>
    </row>
    <row r="489" spans="1:8" x14ac:dyDescent="0.3">
      <c r="A489" s="49" t="s">
        <v>48</v>
      </c>
      <c r="B489" s="50" t="s">
        <v>95</v>
      </c>
      <c r="C489" s="51" t="s">
        <v>104</v>
      </c>
      <c r="D489" s="52">
        <v>691</v>
      </c>
      <c r="F489" s="79"/>
      <c r="G489" s="53" t="s">
        <v>113</v>
      </c>
      <c r="H489" s="51" t="s">
        <v>105</v>
      </c>
    </row>
    <row r="490" spans="1:8" x14ac:dyDescent="0.3">
      <c r="A490" s="49" t="s">
        <v>48</v>
      </c>
      <c r="B490" s="50" t="s">
        <v>95</v>
      </c>
      <c r="C490" s="51" t="s">
        <v>105</v>
      </c>
      <c r="D490" s="52">
        <v>542</v>
      </c>
      <c r="F490" s="79"/>
      <c r="G490" s="53" t="s">
        <v>113</v>
      </c>
      <c r="H490" s="51" t="s">
        <v>106</v>
      </c>
    </row>
    <row r="491" spans="1:8" x14ac:dyDescent="0.3">
      <c r="A491" s="49" t="s">
        <v>48</v>
      </c>
      <c r="B491" s="50" t="s">
        <v>95</v>
      </c>
      <c r="C491" s="51" t="s">
        <v>106</v>
      </c>
      <c r="D491" s="52">
        <v>300</v>
      </c>
      <c r="F491" s="79"/>
      <c r="G491" s="53" t="s">
        <v>113</v>
      </c>
      <c r="H491" s="51" t="s">
        <v>103</v>
      </c>
    </row>
    <row r="492" spans="1:8" x14ac:dyDescent="0.3">
      <c r="A492" s="49" t="s">
        <v>107</v>
      </c>
      <c r="B492" s="50" t="s">
        <v>49</v>
      </c>
      <c r="C492" s="51" t="s">
        <v>50</v>
      </c>
      <c r="D492" s="52">
        <v>172</v>
      </c>
      <c r="F492" s="79"/>
      <c r="G492" s="53" t="s">
        <v>113</v>
      </c>
      <c r="H492" s="51" t="s">
        <v>104</v>
      </c>
    </row>
    <row r="493" spans="1:8" x14ac:dyDescent="0.3">
      <c r="A493" s="49" t="s">
        <v>107</v>
      </c>
      <c r="B493" s="50" t="s">
        <v>49</v>
      </c>
      <c r="C493" s="51" t="s">
        <v>53</v>
      </c>
      <c r="D493" s="52">
        <v>308</v>
      </c>
      <c r="F493" s="79"/>
      <c r="G493" s="53" t="s">
        <v>113</v>
      </c>
      <c r="H493" s="51" t="s">
        <v>105</v>
      </c>
    </row>
    <row r="494" spans="1:8" x14ac:dyDescent="0.3">
      <c r="A494" s="49" t="s">
        <v>107</v>
      </c>
      <c r="B494" s="50" t="s">
        <v>49</v>
      </c>
      <c r="C494" s="51" t="s">
        <v>55</v>
      </c>
      <c r="D494" s="52">
        <v>343</v>
      </c>
      <c r="F494" s="79"/>
      <c r="G494" s="53" t="s">
        <v>113</v>
      </c>
      <c r="H494" s="51" t="s">
        <v>106</v>
      </c>
    </row>
    <row r="495" spans="1:8" x14ac:dyDescent="0.3">
      <c r="A495" s="49" t="s">
        <v>107</v>
      </c>
      <c r="B495" s="50" t="s">
        <v>49</v>
      </c>
      <c r="C495" s="51" t="s">
        <v>57</v>
      </c>
      <c r="D495" s="52">
        <v>166</v>
      </c>
      <c r="F495" s="79"/>
      <c r="G495" s="53" t="s">
        <v>113</v>
      </c>
      <c r="H495" s="51" t="s">
        <v>103</v>
      </c>
    </row>
    <row r="496" spans="1:8" x14ac:dyDescent="0.3">
      <c r="A496" s="49" t="s">
        <v>107</v>
      </c>
      <c r="B496" s="50" t="s">
        <v>49</v>
      </c>
      <c r="C496" s="51" t="s">
        <v>59</v>
      </c>
      <c r="D496" s="52">
        <v>652</v>
      </c>
      <c r="F496" s="79"/>
      <c r="G496" s="53" t="s">
        <v>113</v>
      </c>
      <c r="H496" s="51" t="s">
        <v>104</v>
      </c>
    </row>
    <row r="497" spans="1:8" x14ac:dyDescent="0.3">
      <c r="A497" s="49" t="s">
        <v>107</v>
      </c>
      <c r="B497" s="50" t="s">
        <v>49</v>
      </c>
      <c r="C497" s="51" t="s">
        <v>61</v>
      </c>
      <c r="D497" s="52">
        <v>801</v>
      </c>
      <c r="F497" s="79"/>
      <c r="G497" s="53" t="s">
        <v>113</v>
      </c>
      <c r="H497" s="51" t="s">
        <v>105</v>
      </c>
    </row>
    <row r="498" spans="1:8" x14ac:dyDescent="0.3">
      <c r="A498" s="49" t="s">
        <v>107</v>
      </c>
      <c r="B498" s="50" t="s">
        <v>49</v>
      </c>
      <c r="C498" s="51" t="s">
        <v>63</v>
      </c>
      <c r="D498" s="52">
        <v>652</v>
      </c>
      <c r="F498" s="79"/>
      <c r="G498" s="53" t="s">
        <v>113</v>
      </c>
      <c r="H498" s="51" t="s">
        <v>106</v>
      </c>
    </row>
    <row r="499" spans="1:8" x14ac:dyDescent="0.3">
      <c r="A499" s="49" t="s">
        <v>107</v>
      </c>
      <c r="B499" s="50" t="s">
        <v>49</v>
      </c>
      <c r="C499" s="51" t="s">
        <v>153</v>
      </c>
      <c r="D499" s="52">
        <v>142</v>
      </c>
      <c r="F499" s="79"/>
      <c r="G499" s="53" t="s">
        <v>113</v>
      </c>
      <c r="H499" s="51" t="s">
        <v>103</v>
      </c>
    </row>
    <row r="500" spans="1:8" x14ac:dyDescent="0.3">
      <c r="A500" s="49" t="s">
        <v>107</v>
      </c>
      <c r="B500" s="50" t="s">
        <v>49</v>
      </c>
      <c r="C500" s="51" t="s">
        <v>64</v>
      </c>
      <c r="D500" s="52">
        <v>371</v>
      </c>
      <c r="F500" s="79"/>
      <c r="G500" s="53" t="s">
        <v>113</v>
      </c>
      <c r="H500" s="51" t="s">
        <v>104</v>
      </c>
    </row>
    <row r="501" spans="1:8" x14ac:dyDescent="0.3">
      <c r="A501" s="49" t="s">
        <v>107</v>
      </c>
      <c r="B501" s="50" t="s">
        <v>49</v>
      </c>
      <c r="C501" s="51" t="s">
        <v>65</v>
      </c>
      <c r="D501" s="52">
        <v>728</v>
      </c>
      <c r="F501" s="79"/>
      <c r="G501" s="53" t="s">
        <v>113</v>
      </c>
      <c r="H501" s="51" t="s">
        <v>105</v>
      </c>
    </row>
    <row r="502" spans="1:8" x14ac:dyDescent="0.3">
      <c r="A502" s="49" t="s">
        <v>107</v>
      </c>
      <c r="B502" s="50" t="s">
        <v>49</v>
      </c>
      <c r="C502" s="51" t="s">
        <v>66</v>
      </c>
      <c r="D502" s="52">
        <v>798</v>
      </c>
      <c r="F502" s="79"/>
      <c r="G502" s="53" t="s">
        <v>113</v>
      </c>
      <c r="H502" s="51" t="s">
        <v>106</v>
      </c>
    </row>
    <row r="503" spans="1:8" x14ac:dyDescent="0.3">
      <c r="A503" s="49" t="s">
        <v>107</v>
      </c>
      <c r="B503" s="50" t="s">
        <v>49</v>
      </c>
      <c r="C503" s="51" t="s">
        <v>67</v>
      </c>
      <c r="D503" s="52">
        <v>166</v>
      </c>
      <c r="F503" s="79"/>
      <c r="G503" s="53" t="s">
        <v>113</v>
      </c>
      <c r="H503" s="51" t="s">
        <v>103</v>
      </c>
    </row>
    <row r="504" spans="1:8" x14ac:dyDescent="0.3">
      <c r="A504" s="49" t="s">
        <v>107</v>
      </c>
      <c r="B504" s="50" t="s">
        <v>49</v>
      </c>
      <c r="C504" s="51" t="s">
        <v>68</v>
      </c>
      <c r="D504" s="52">
        <v>271</v>
      </c>
      <c r="F504" s="79"/>
      <c r="G504" s="53" t="s">
        <v>113</v>
      </c>
      <c r="H504" s="51" t="s">
        <v>104</v>
      </c>
    </row>
    <row r="505" spans="1:8" x14ac:dyDescent="0.3">
      <c r="A505" s="49" t="s">
        <v>107</v>
      </c>
      <c r="B505" s="50" t="s">
        <v>49</v>
      </c>
      <c r="C505" s="51" t="s">
        <v>69</v>
      </c>
      <c r="D505" s="52">
        <v>976</v>
      </c>
      <c r="F505" s="79"/>
      <c r="G505" s="53" t="s">
        <v>113</v>
      </c>
      <c r="H505" s="51" t="s">
        <v>105</v>
      </c>
    </row>
    <row r="506" spans="1:8" x14ac:dyDescent="0.3">
      <c r="A506" s="49" t="s">
        <v>107</v>
      </c>
      <c r="B506" s="50" t="s">
        <v>70</v>
      </c>
      <c r="C506" s="51" t="s">
        <v>71</v>
      </c>
      <c r="D506" s="52">
        <v>655</v>
      </c>
      <c r="F506" s="79"/>
      <c r="G506" s="53" t="s">
        <v>113</v>
      </c>
      <c r="H506" s="51" t="s">
        <v>106</v>
      </c>
    </row>
    <row r="507" spans="1:8" x14ac:dyDescent="0.3">
      <c r="A507" s="49" t="s">
        <v>107</v>
      </c>
      <c r="B507" s="50" t="s">
        <v>70</v>
      </c>
      <c r="C507" s="51" t="s">
        <v>72</v>
      </c>
      <c r="D507" s="52">
        <v>583</v>
      </c>
      <c r="F507" s="79"/>
      <c r="G507" s="53" t="s">
        <v>113</v>
      </c>
      <c r="H507" s="51" t="s">
        <v>103</v>
      </c>
    </row>
    <row r="508" spans="1:8" x14ac:dyDescent="0.3">
      <c r="A508" s="49" t="s">
        <v>107</v>
      </c>
      <c r="B508" s="50" t="s">
        <v>70</v>
      </c>
      <c r="C508" s="51" t="s">
        <v>73</v>
      </c>
      <c r="D508" s="52">
        <v>217</v>
      </c>
      <c r="F508" s="79"/>
      <c r="G508" s="53" t="s">
        <v>113</v>
      </c>
      <c r="H508" s="51" t="s">
        <v>104</v>
      </c>
    </row>
    <row r="509" spans="1:8" x14ac:dyDescent="0.3">
      <c r="A509" s="49" t="s">
        <v>107</v>
      </c>
      <c r="B509" s="50" t="s">
        <v>70</v>
      </c>
      <c r="C509" s="51" t="s">
        <v>74</v>
      </c>
      <c r="D509" s="52">
        <v>292</v>
      </c>
      <c r="F509" s="79"/>
      <c r="G509" s="53" t="s">
        <v>113</v>
      </c>
      <c r="H509" s="51" t="s">
        <v>105</v>
      </c>
    </row>
    <row r="510" spans="1:8" x14ac:dyDescent="0.3">
      <c r="A510" s="49" t="s">
        <v>107</v>
      </c>
      <c r="B510" s="50" t="s">
        <v>70</v>
      </c>
      <c r="C510" s="51" t="s">
        <v>75</v>
      </c>
      <c r="D510" s="52">
        <v>991</v>
      </c>
      <c r="F510" s="79"/>
      <c r="G510" s="53" t="s">
        <v>113</v>
      </c>
      <c r="H510" s="51" t="s">
        <v>106</v>
      </c>
    </row>
    <row r="511" spans="1:8" x14ac:dyDescent="0.3">
      <c r="A511" s="49" t="s">
        <v>107</v>
      </c>
      <c r="B511" s="50" t="s">
        <v>70</v>
      </c>
      <c r="C511" s="51" t="s">
        <v>52</v>
      </c>
      <c r="D511" s="52">
        <v>160</v>
      </c>
      <c r="F511" s="79"/>
      <c r="G511" s="53" t="s">
        <v>114</v>
      </c>
      <c r="H511" s="51" t="s">
        <v>50</v>
      </c>
    </row>
    <row r="512" spans="1:8" x14ac:dyDescent="0.3">
      <c r="A512" s="49" t="s">
        <v>107</v>
      </c>
      <c r="B512" s="50" t="s">
        <v>70</v>
      </c>
      <c r="C512" s="51" t="s">
        <v>54</v>
      </c>
      <c r="D512" s="52">
        <v>607</v>
      </c>
      <c r="F512" s="79"/>
      <c r="G512" s="53" t="s">
        <v>114</v>
      </c>
      <c r="H512" s="51" t="s">
        <v>53</v>
      </c>
    </row>
    <row r="513" spans="1:8" x14ac:dyDescent="0.3">
      <c r="A513" s="49" t="s">
        <v>107</v>
      </c>
      <c r="B513" s="50" t="s">
        <v>70</v>
      </c>
      <c r="C513" s="51" t="s">
        <v>56</v>
      </c>
      <c r="D513" s="52">
        <v>634</v>
      </c>
      <c r="F513" s="79"/>
      <c r="G513" s="53" t="s">
        <v>114</v>
      </c>
      <c r="H513" s="51" t="s">
        <v>55</v>
      </c>
    </row>
    <row r="514" spans="1:8" x14ac:dyDescent="0.3">
      <c r="A514" s="49" t="s">
        <v>107</v>
      </c>
      <c r="B514" s="50" t="s">
        <v>70</v>
      </c>
      <c r="C514" s="51" t="s">
        <v>58</v>
      </c>
      <c r="D514" s="52">
        <v>221</v>
      </c>
      <c r="F514" s="79"/>
      <c r="G514" s="53" t="s">
        <v>114</v>
      </c>
      <c r="H514" s="51" t="s">
        <v>57</v>
      </c>
    </row>
    <row r="515" spans="1:8" x14ac:dyDescent="0.3">
      <c r="A515" s="49" t="s">
        <v>107</v>
      </c>
      <c r="B515" s="50" t="s">
        <v>70</v>
      </c>
      <c r="C515" s="51" t="s">
        <v>60</v>
      </c>
      <c r="D515" s="52">
        <v>275</v>
      </c>
      <c r="F515" s="79"/>
      <c r="G515" s="53" t="s">
        <v>114</v>
      </c>
      <c r="H515" s="51" t="s">
        <v>59</v>
      </c>
    </row>
    <row r="516" spans="1:8" x14ac:dyDescent="0.3">
      <c r="A516" s="49" t="s">
        <v>107</v>
      </c>
      <c r="B516" s="50" t="s">
        <v>70</v>
      </c>
      <c r="C516" s="51" t="s">
        <v>62</v>
      </c>
      <c r="D516" s="52">
        <v>809</v>
      </c>
      <c r="F516" s="79"/>
      <c r="G516" s="53" t="s">
        <v>114</v>
      </c>
      <c r="H516" s="51" t="s">
        <v>61</v>
      </c>
    </row>
    <row r="517" spans="1:8" x14ac:dyDescent="0.3">
      <c r="A517" s="49" t="s">
        <v>107</v>
      </c>
      <c r="B517" s="50" t="s">
        <v>70</v>
      </c>
      <c r="C517" s="51" t="s">
        <v>76</v>
      </c>
      <c r="D517" s="52">
        <v>197</v>
      </c>
      <c r="F517" s="79"/>
      <c r="G517" s="53" t="s">
        <v>114</v>
      </c>
      <c r="H517" s="51" t="s">
        <v>76</v>
      </c>
    </row>
    <row r="518" spans="1:8" x14ac:dyDescent="0.3">
      <c r="A518" s="49" t="s">
        <v>107</v>
      </c>
      <c r="B518" s="50" t="s">
        <v>70</v>
      </c>
      <c r="C518" s="51" t="s">
        <v>77</v>
      </c>
      <c r="D518" s="52">
        <v>760</v>
      </c>
      <c r="F518" s="79"/>
      <c r="G518" s="53" t="s">
        <v>114</v>
      </c>
      <c r="H518" s="51" t="s">
        <v>77</v>
      </c>
    </row>
    <row r="519" spans="1:8" x14ac:dyDescent="0.3">
      <c r="A519" s="49" t="s">
        <v>107</v>
      </c>
      <c r="B519" s="50" t="s">
        <v>70</v>
      </c>
      <c r="C519" s="51" t="s">
        <v>78</v>
      </c>
      <c r="D519" s="52">
        <v>944</v>
      </c>
      <c r="F519" s="79"/>
      <c r="G519" s="53" t="s">
        <v>114</v>
      </c>
      <c r="H519" s="51" t="s">
        <v>78</v>
      </c>
    </row>
    <row r="520" spans="1:8" x14ac:dyDescent="0.3">
      <c r="A520" s="49" t="s">
        <v>107</v>
      </c>
      <c r="B520" s="50" t="s">
        <v>70</v>
      </c>
      <c r="C520" s="51" t="s">
        <v>79</v>
      </c>
      <c r="D520" s="52">
        <v>147</v>
      </c>
      <c r="F520" s="79"/>
      <c r="G520" s="53" t="s">
        <v>114</v>
      </c>
      <c r="H520" s="51" t="s">
        <v>79</v>
      </c>
    </row>
    <row r="521" spans="1:8" x14ac:dyDescent="0.3">
      <c r="A521" s="49" t="s">
        <v>107</v>
      </c>
      <c r="B521" s="50" t="s">
        <v>80</v>
      </c>
      <c r="C521" s="51" t="s">
        <v>81</v>
      </c>
      <c r="D521" s="52">
        <v>132</v>
      </c>
      <c r="F521" s="79"/>
      <c r="G521" s="53" t="s">
        <v>114</v>
      </c>
      <c r="H521" s="51" t="s">
        <v>50</v>
      </c>
    </row>
    <row r="522" spans="1:8" x14ac:dyDescent="0.3">
      <c r="A522" s="49" t="s">
        <v>107</v>
      </c>
      <c r="B522" s="50" t="s">
        <v>80</v>
      </c>
      <c r="C522" s="51" t="s">
        <v>82</v>
      </c>
      <c r="D522" s="52">
        <v>182</v>
      </c>
      <c r="F522" s="79"/>
      <c r="G522" s="53" t="s">
        <v>114</v>
      </c>
      <c r="H522" s="51" t="s">
        <v>53</v>
      </c>
    </row>
    <row r="523" spans="1:8" x14ac:dyDescent="0.3">
      <c r="A523" s="49" t="s">
        <v>107</v>
      </c>
      <c r="B523" s="50" t="s">
        <v>80</v>
      </c>
      <c r="C523" s="51" t="s">
        <v>83</v>
      </c>
      <c r="D523" s="52">
        <v>254</v>
      </c>
      <c r="F523" s="79"/>
      <c r="G523" s="53" t="s">
        <v>114</v>
      </c>
      <c r="H523" s="51" t="s">
        <v>55</v>
      </c>
    </row>
    <row r="524" spans="1:8" x14ac:dyDescent="0.3">
      <c r="A524" s="49" t="s">
        <v>107</v>
      </c>
      <c r="B524" s="50" t="s">
        <v>80</v>
      </c>
      <c r="C524" s="51" t="s">
        <v>85</v>
      </c>
      <c r="D524" s="52">
        <v>407</v>
      </c>
      <c r="F524" s="79"/>
      <c r="G524" s="53" t="s">
        <v>114</v>
      </c>
      <c r="H524" s="51" t="s">
        <v>57</v>
      </c>
    </row>
    <row r="525" spans="1:8" x14ac:dyDescent="0.3">
      <c r="A525" s="49" t="s">
        <v>107</v>
      </c>
      <c r="B525" s="50" t="s">
        <v>80</v>
      </c>
      <c r="C525" s="51" t="s">
        <v>86</v>
      </c>
      <c r="D525" s="52">
        <v>278</v>
      </c>
      <c r="F525" s="79"/>
      <c r="G525" s="53" t="s">
        <v>114</v>
      </c>
      <c r="H525" s="51" t="s">
        <v>59</v>
      </c>
    </row>
    <row r="526" spans="1:8" x14ac:dyDescent="0.3">
      <c r="A526" s="49" t="s">
        <v>107</v>
      </c>
      <c r="B526" s="50" t="s">
        <v>80</v>
      </c>
      <c r="C526" s="51" t="s">
        <v>87</v>
      </c>
      <c r="D526" s="52">
        <v>563</v>
      </c>
      <c r="F526" s="79"/>
      <c r="G526" s="53" t="s">
        <v>114</v>
      </c>
      <c r="H526" s="51" t="s">
        <v>61</v>
      </c>
    </row>
    <row r="527" spans="1:8" x14ac:dyDescent="0.3">
      <c r="A527" s="49" t="s">
        <v>107</v>
      </c>
      <c r="B527" s="50" t="s">
        <v>80</v>
      </c>
      <c r="C527" s="51" t="s">
        <v>88</v>
      </c>
      <c r="D527" s="52">
        <v>135</v>
      </c>
      <c r="F527" s="79"/>
      <c r="G527" s="53" t="s">
        <v>114</v>
      </c>
      <c r="H527" s="51" t="s">
        <v>76</v>
      </c>
    </row>
    <row r="528" spans="1:8" x14ac:dyDescent="0.3">
      <c r="A528" s="49" t="s">
        <v>107</v>
      </c>
      <c r="B528" s="50" t="s">
        <v>80</v>
      </c>
      <c r="C528" s="51" t="s">
        <v>89</v>
      </c>
      <c r="D528" s="52">
        <v>663</v>
      </c>
      <c r="F528" s="79"/>
      <c r="G528" s="53" t="s">
        <v>114</v>
      </c>
      <c r="H528" s="51" t="s">
        <v>77</v>
      </c>
    </row>
    <row r="529" spans="1:8" x14ac:dyDescent="0.3">
      <c r="A529" s="49" t="s">
        <v>107</v>
      </c>
      <c r="B529" s="50" t="s">
        <v>80</v>
      </c>
      <c r="C529" s="51" t="s">
        <v>90</v>
      </c>
      <c r="D529" s="52">
        <v>856</v>
      </c>
      <c r="F529" s="79"/>
      <c r="G529" s="53" t="s">
        <v>114</v>
      </c>
      <c r="H529" s="51" t="s">
        <v>78</v>
      </c>
    </row>
    <row r="530" spans="1:8" x14ac:dyDescent="0.3">
      <c r="A530" s="49" t="s">
        <v>107</v>
      </c>
      <c r="B530" s="50" t="s">
        <v>80</v>
      </c>
      <c r="C530" s="51" t="s">
        <v>91</v>
      </c>
      <c r="D530" s="52">
        <v>143</v>
      </c>
      <c r="F530" s="79"/>
      <c r="G530" s="53" t="s">
        <v>114</v>
      </c>
      <c r="H530" s="51" t="s">
        <v>79</v>
      </c>
    </row>
    <row r="531" spans="1:8" x14ac:dyDescent="0.3">
      <c r="A531" s="49" t="s">
        <v>107</v>
      </c>
      <c r="B531" s="50" t="s">
        <v>80</v>
      </c>
      <c r="C531" s="51" t="s">
        <v>92</v>
      </c>
      <c r="D531" s="52">
        <v>627</v>
      </c>
      <c r="F531" s="79"/>
      <c r="G531" s="53" t="s">
        <v>114</v>
      </c>
      <c r="H531" s="51" t="s">
        <v>50</v>
      </c>
    </row>
    <row r="532" spans="1:8" x14ac:dyDescent="0.3">
      <c r="A532" s="49" t="s">
        <v>107</v>
      </c>
      <c r="B532" s="50" t="s">
        <v>80</v>
      </c>
      <c r="C532" s="51" t="s">
        <v>93</v>
      </c>
      <c r="D532" s="52">
        <v>263</v>
      </c>
      <c r="F532" s="79"/>
      <c r="G532" s="53" t="s">
        <v>114</v>
      </c>
      <c r="H532" s="51" t="s">
        <v>53</v>
      </c>
    </row>
    <row r="533" spans="1:8" x14ac:dyDescent="0.3">
      <c r="A533" s="49" t="s">
        <v>107</v>
      </c>
      <c r="B533" s="50" t="s">
        <v>80</v>
      </c>
      <c r="C533" s="51" t="s">
        <v>94</v>
      </c>
      <c r="D533" s="52">
        <v>420</v>
      </c>
      <c r="F533" s="79"/>
      <c r="G533" s="53" t="s">
        <v>114</v>
      </c>
      <c r="H533" s="51" t="s">
        <v>55</v>
      </c>
    </row>
    <row r="534" spans="1:8" x14ac:dyDescent="0.3">
      <c r="A534" s="49" t="s">
        <v>107</v>
      </c>
      <c r="B534" s="50" t="s">
        <v>95</v>
      </c>
      <c r="C534" s="51" t="s">
        <v>96</v>
      </c>
      <c r="D534" s="52">
        <v>235</v>
      </c>
      <c r="F534" s="79"/>
      <c r="G534" s="53" t="s">
        <v>114</v>
      </c>
      <c r="H534" s="51" t="s">
        <v>57</v>
      </c>
    </row>
    <row r="535" spans="1:8" x14ac:dyDescent="0.3">
      <c r="A535" s="49" t="s">
        <v>107</v>
      </c>
      <c r="B535" s="50" t="s">
        <v>95</v>
      </c>
      <c r="C535" s="51" t="s">
        <v>97</v>
      </c>
      <c r="D535" s="52">
        <v>413</v>
      </c>
      <c r="F535" s="79"/>
      <c r="G535" s="53" t="s">
        <v>114</v>
      </c>
      <c r="H535" s="51" t="s">
        <v>59</v>
      </c>
    </row>
    <row r="536" spans="1:8" x14ac:dyDescent="0.3">
      <c r="A536" s="49" t="s">
        <v>107</v>
      </c>
      <c r="B536" s="50" t="s">
        <v>95</v>
      </c>
      <c r="C536" s="51" t="s">
        <v>98</v>
      </c>
      <c r="D536" s="52">
        <v>137</v>
      </c>
      <c r="F536" s="79"/>
      <c r="G536" s="53" t="s">
        <v>114</v>
      </c>
      <c r="H536" s="51" t="s">
        <v>61</v>
      </c>
    </row>
    <row r="537" spans="1:8" x14ac:dyDescent="0.3">
      <c r="A537" s="49" t="s">
        <v>107</v>
      </c>
      <c r="B537" s="50" t="s">
        <v>95</v>
      </c>
      <c r="C537" s="51" t="s">
        <v>99</v>
      </c>
      <c r="D537" s="52">
        <v>511</v>
      </c>
      <c r="F537" s="79"/>
      <c r="G537" s="53" t="s">
        <v>114</v>
      </c>
      <c r="H537" s="51" t="s">
        <v>76</v>
      </c>
    </row>
    <row r="538" spans="1:8" x14ac:dyDescent="0.3">
      <c r="A538" s="49" t="s">
        <v>107</v>
      </c>
      <c r="B538" s="50" t="s">
        <v>95</v>
      </c>
      <c r="C538" s="51" t="s">
        <v>100</v>
      </c>
      <c r="D538" s="52">
        <v>360</v>
      </c>
      <c r="F538" s="79"/>
      <c r="G538" s="53" t="s">
        <v>114</v>
      </c>
      <c r="H538" s="51" t="s">
        <v>77</v>
      </c>
    </row>
    <row r="539" spans="1:8" x14ac:dyDescent="0.3">
      <c r="A539" s="49" t="s">
        <v>107</v>
      </c>
      <c r="B539" s="50" t="s">
        <v>95</v>
      </c>
      <c r="C539" s="51" t="s">
        <v>101</v>
      </c>
      <c r="D539" s="52">
        <v>293</v>
      </c>
      <c r="F539" s="79"/>
      <c r="G539" s="53" t="s">
        <v>114</v>
      </c>
      <c r="H539" s="51" t="s">
        <v>78</v>
      </c>
    </row>
    <row r="540" spans="1:8" x14ac:dyDescent="0.3">
      <c r="A540" s="49" t="s">
        <v>107</v>
      </c>
      <c r="B540" s="50" t="s">
        <v>95</v>
      </c>
      <c r="C540" s="51" t="s">
        <v>102</v>
      </c>
      <c r="D540" s="52">
        <v>415</v>
      </c>
      <c r="F540" s="79"/>
      <c r="G540" s="53" t="s">
        <v>114</v>
      </c>
      <c r="H540" s="51" t="s">
        <v>79</v>
      </c>
    </row>
    <row r="541" spans="1:8" x14ac:dyDescent="0.3">
      <c r="A541" s="49" t="s">
        <v>107</v>
      </c>
      <c r="B541" s="50" t="s">
        <v>95</v>
      </c>
      <c r="C541" s="51" t="s">
        <v>103</v>
      </c>
      <c r="D541" s="52">
        <v>856</v>
      </c>
      <c r="F541" s="79"/>
      <c r="G541" s="53" t="s">
        <v>114</v>
      </c>
      <c r="H541" s="51" t="s">
        <v>50</v>
      </c>
    </row>
    <row r="542" spans="1:8" x14ac:dyDescent="0.3">
      <c r="A542" s="49" t="s">
        <v>107</v>
      </c>
      <c r="B542" s="50" t="s">
        <v>95</v>
      </c>
      <c r="C542" s="51" t="s">
        <v>104</v>
      </c>
      <c r="D542" s="52">
        <v>271</v>
      </c>
      <c r="F542" s="79"/>
      <c r="G542" s="53" t="s">
        <v>114</v>
      </c>
      <c r="H542" s="51" t="s">
        <v>53</v>
      </c>
    </row>
    <row r="543" spans="1:8" x14ac:dyDescent="0.3">
      <c r="A543" s="49" t="s">
        <v>107</v>
      </c>
      <c r="B543" s="50" t="s">
        <v>95</v>
      </c>
      <c r="C543" s="51" t="s">
        <v>105</v>
      </c>
      <c r="D543" s="52">
        <v>600</v>
      </c>
      <c r="F543" s="79"/>
      <c r="G543" s="53" t="s">
        <v>114</v>
      </c>
      <c r="H543" s="51" t="s">
        <v>55</v>
      </c>
    </row>
    <row r="544" spans="1:8" x14ac:dyDescent="0.3">
      <c r="A544" s="49" t="s">
        <v>107</v>
      </c>
      <c r="B544" s="50" t="s">
        <v>95</v>
      </c>
      <c r="C544" s="51" t="s">
        <v>106</v>
      </c>
      <c r="D544" s="52">
        <v>754</v>
      </c>
      <c r="F544" s="79"/>
      <c r="G544" s="53" t="s">
        <v>114</v>
      </c>
      <c r="H544" s="51" t="s">
        <v>57</v>
      </c>
    </row>
    <row r="545" spans="1:8" x14ac:dyDescent="0.3">
      <c r="A545" s="49" t="s">
        <v>108</v>
      </c>
      <c r="B545" s="50" t="s">
        <v>49</v>
      </c>
      <c r="C545" s="51" t="s">
        <v>50</v>
      </c>
      <c r="D545" s="52">
        <v>282</v>
      </c>
      <c r="F545" s="79"/>
      <c r="G545" s="53" t="s">
        <v>114</v>
      </c>
      <c r="H545" s="51" t="s">
        <v>59</v>
      </c>
    </row>
    <row r="546" spans="1:8" x14ac:dyDescent="0.3">
      <c r="A546" s="49" t="s">
        <v>108</v>
      </c>
      <c r="B546" s="50" t="s">
        <v>49</v>
      </c>
      <c r="C546" s="51" t="s">
        <v>53</v>
      </c>
      <c r="D546" s="52">
        <v>402</v>
      </c>
      <c r="F546" s="79"/>
      <c r="G546" s="53" t="s">
        <v>114</v>
      </c>
      <c r="H546" s="51" t="s">
        <v>61</v>
      </c>
    </row>
    <row r="547" spans="1:8" x14ac:dyDescent="0.3">
      <c r="A547" s="49" t="s">
        <v>108</v>
      </c>
      <c r="B547" s="50" t="s">
        <v>49</v>
      </c>
      <c r="C547" s="51" t="s">
        <v>55</v>
      </c>
      <c r="D547" s="52">
        <v>864</v>
      </c>
      <c r="F547" s="79"/>
      <c r="G547" s="53" t="s">
        <v>114</v>
      </c>
      <c r="H547" s="51" t="s">
        <v>76</v>
      </c>
    </row>
    <row r="548" spans="1:8" x14ac:dyDescent="0.3">
      <c r="A548" s="49" t="s">
        <v>108</v>
      </c>
      <c r="B548" s="50" t="s">
        <v>49</v>
      </c>
      <c r="C548" s="51" t="s">
        <v>57</v>
      </c>
      <c r="D548" s="52">
        <v>134</v>
      </c>
      <c r="F548" s="79"/>
      <c r="G548" s="53" t="s">
        <v>114</v>
      </c>
      <c r="H548" s="51" t="s">
        <v>77</v>
      </c>
    </row>
    <row r="549" spans="1:8" x14ac:dyDescent="0.3">
      <c r="A549" s="49" t="s">
        <v>108</v>
      </c>
      <c r="B549" s="50" t="s">
        <v>49</v>
      </c>
      <c r="C549" s="51" t="s">
        <v>59</v>
      </c>
      <c r="D549" s="52">
        <v>513</v>
      </c>
      <c r="F549" s="79"/>
      <c r="G549" s="53" t="s">
        <v>114</v>
      </c>
      <c r="H549" s="51" t="s">
        <v>78</v>
      </c>
    </row>
    <row r="550" spans="1:8" x14ac:dyDescent="0.3">
      <c r="A550" s="49" t="s">
        <v>108</v>
      </c>
      <c r="B550" s="50" t="s">
        <v>49</v>
      </c>
      <c r="C550" s="51" t="s">
        <v>61</v>
      </c>
      <c r="D550" s="52">
        <v>929</v>
      </c>
      <c r="F550" s="79"/>
      <c r="G550" s="53" t="s">
        <v>114</v>
      </c>
      <c r="H550" s="51" t="s">
        <v>79</v>
      </c>
    </row>
    <row r="551" spans="1:8" x14ac:dyDescent="0.3">
      <c r="A551" s="49" t="s">
        <v>108</v>
      </c>
      <c r="B551" s="50" t="s">
        <v>49</v>
      </c>
      <c r="C551" s="51" t="s">
        <v>63</v>
      </c>
      <c r="D551" s="52">
        <v>298</v>
      </c>
      <c r="F551" s="79"/>
      <c r="G551" s="53" t="s">
        <v>114</v>
      </c>
      <c r="H551" s="51" t="s">
        <v>50</v>
      </c>
    </row>
    <row r="552" spans="1:8" x14ac:dyDescent="0.3">
      <c r="A552" s="49" t="s">
        <v>108</v>
      </c>
      <c r="B552" s="50" t="s">
        <v>49</v>
      </c>
      <c r="C552" s="51" t="s">
        <v>153</v>
      </c>
      <c r="D552" s="52">
        <v>529</v>
      </c>
      <c r="F552" s="79"/>
      <c r="G552" s="53" t="s">
        <v>114</v>
      </c>
      <c r="H552" s="51" t="s">
        <v>53</v>
      </c>
    </row>
    <row r="553" spans="1:8" x14ac:dyDescent="0.3">
      <c r="A553" s="49" t="s">
        <v>108</v>
      </c>
      <c r="B553" s="50" t="s">
        <v>49</v>
      </c>
      <c r="C553" s="51" t="s">
        <v>64</v>
      </c>
      <c r="D553" s="52">
        <v>141</v>
      </c>
      <c r="F553" s="79"/>
      <c r="G553" s="53" t="s">
        <v>114</v>
      </c>
      <c r="H553" s="51" t="s">
        <v>55</v>
      </c>
    </row>
    <row r="554" spans="1:8" x14ac:dyDescent="0.3">
      <c r="A554" s="49" t="s">
        <v>108</v>
      </c>
      <c r="B554" s="50" t="s">
        <v>49</v>
      </c>
      <c r="C554" s="51" t="s">
        <v>65</v>
      </c>
      <c r="D554" s="52">
        <v>426</v>
      </c>
      <c r="F554" s="79"/>
      <c r="G554" s="53" t="s">
        <v>114</v>
      </c>
      <c r="H554" s="51" t="s">
        <v>57</v>
      </c>
    </row>
    <row r="555" spans="1:8" x14ac:dyDescent="0.3">
      <c r="A555" s="49" t="s">
        <v>108</v>
      </c>
      <c r="B555" s="50" t="s">
        <v>49</v>
      </c>
      <c r="C555" s="51" t="s">
        <v>66</v>
      </c>
      <c r="D555" s="52">
        <v>537</v>
      </c>
      <c r="F555" s="79"/>
      <c r="G555" s="53" t="s">
        <v>114</v>
      </c>
      <c r="H555" s="51" t="s">
        <v>59</v>
      </c>
    </row>
    <row r="556" spans="1:8" x14ac:dyDescent="0.3">
      <c r="A556" s="49" t="s">
        <v>108</v>
      </c>
      <c r="B556" s="50" t="s">
        <v>49</v>
      </c>
      <c r="C556" s="51" t="s">
        <v>67</v>
      </c>
      <c r="D556" s="52">
        <v>270</v>
      </c>
      <c r="F556" s="79"/>
      <c r="G556" s="53" t="s">
        <v>114</v>
      </c>
      <c r="H556" s="51" t="s">
        <v>61</v>
      </c>
    </row>
    <row r="557" spans="1:8" x14ac:dyDescent="0.3">
      <c r="A557" s="49" t="s">
        <v>108</v>
      </c>
      <c r="B557" s="50" t="s">
        <v>49</v>
      </c>
      <c r="C557" s="51" t="s">
        <v>68</v>
      </c>
      <c r="D557" s="52">
        <v>420</v>
      </c>
      <c r="F557" s="79"/>
      <c r="G557" s="53" t="s">
        <v>114</v>
      </c>
      <c r="H557" s="51" t="s">
        <v>76</v>
      </c>
    </row>
    <row r="558" spans="1:8" x14ac:dyDescent="0.3">
      <c r="A558" s="49" t="s">
        <v>108</v>
      </c>
      <c r="B558" s="50" t="s">
        <v>49</v>
      </c>
      <c r="C558" s="51" t="s">
        <v>69</v>
      </c>
      <c r="D558" s="52">
        <v>544</v>
      </c>
      <c r="F558" s="79"/>
      <c r="G558" s="53" t="s">
        <v>114</v>
      </c>
      <c r="H558" s="51" t="s">
        <v>77</v>
      </c>
    </row>
    <row r="559" spans="1:8" x14ac:dyDescent="0.3">
      <c r="A559" s="49" t="s">
        <v>108</v>
      </c>
      <c r="B559" s="50" t="s">
        <v>70</v>
      </c>
      <c r="C559" s="51" t="s">
        <v>71</v>
      </c>
      <c r="D559" s="52">
        <v>273</v>
      </c>
      <c r="F559" s="79"/>
      <c r="G559" s="53" t="s">
        <v>114</v>
      </c>
      <c r="H559" s="51" t="s">
        <v>78</v>
      </c>
    </row>
    <row r="560" spans="1:8" x14ac:dyDescent="0.3">
      <c r="A560" s="49" t="s">
        <v>108</v>
      </c>
      <c r="B560" s="50" t="s">
        <v>70</v>
      </c>
      <c r="C560" s="51" t="s">
        <v>72</v>
      </c>
      <c r="D560" s="52">
        <v>501</v>
      </c>
      <c r="F560" s="79"/>
      <c r="G560" s="53" t="s">
        <v>114</v>
      </c>
      <c r="H560" s="51" t="s">
        <v>79</v>
      </c>
    </row>
    <row r="561" spans="1:8" x14ac:dyDescent="0.3">
      <c r="A561" s="49" t="s">
        <v>108</v>
      </c>
      <c r="B561" s="50" t="s">
        <v>70</v>
      </c>
      <c r="C561" s="51" t="s">
        <v>73</v>
      </c>
      <c r="D561" s="52">
        <v>840</v>
      </c>
      <c r="F561" s="79"/>
      <c r="G561" s="53" t="s">
        <v>114</v>
      </c>
      <c r="H561" s="51" t="s">
        <v>50</v>
      </c>
    </row>
    <row r="562" spans="1:8" x14ac:dyDescent="0.3">
      <c r="A562" s="49" t="s">
        <v>108</v>
      </c>
      <c r="B562" s="50" t="s">
        <v>70</v>
      </c>
      <c r="C562" s="51" t="s">
        <v>74</v>
      </c>
      <c r="D562" s="52">
        <v>1129</v>
      </c>
      <c r="F562" s="79"/>
      <c r="G562" s="53" t="s">
        <v>114</v>
      </c>
      <c r="H562" s="51" t="s">
        <v>53</v>
      </c>
    </row>
    <row r="563" spans="1:8" x14ac:dyDescent="0.3">
      <c r="A563" s="49" t="s">
        <v>108</v>
      </c>
      <c r="B563" s="50" t="s">
        <v>70</v>
      </c>
      <c r="C563" s="51" t="s">
        <v>75</v>
      </c>
      <c r="D563" s="52">
        <v>386</v>
      </c>
      <c r="F563" s="79"/>
      <c r="G563" s="53" t="s">
        <v>114</v>
      </c>
      <c r="H563" s="51" t="s">
        <v>55</v>
      </c>
    </row>
    <row r="564" spans="1:8" x14ac:dyDescent="0.3">
      <c r="A564" s="49" t="s">
        <v>108</v>
      </c>
      <c r="B564" s="50" t="s">
        <v>70</v>
      </c>
      <c r="C564" s="51" t="s">
        <v>52</v>
      </c>
      <c r="D564" s="52">
        <v>152</v>
      </c>
      <c r="F564" s="79"/>
      <c r="G564" s="53" t="s">
        <v>114</v>
      </c>
      <c r="H564" s="51" t="s">
        <v>57</v>
      </c>
    </row>
    <row r="565" spans="1:8" x14ac:dyDescent="0.3">
      <c r="A565" s="49" t="s">
        <v>108</v>
      </c>
      <c r="B565" s="50" t="s">
        <v>70</v>
      </c>
      <c r="C565" s="51" t="s">
        <v>54</v>
      </c>
      <c r="D565" s="52">
        <v>781</v>
      </c>
      <c r="F565" s="79"/>
      <c r="G565" s="53" t="s">
        <v>114</v>
      </c>
      <c r="H565" s="51" t="s">
        <v>59</v>
      </c>
    </row>
    <row r="566" spans="1:8" x14ac:dyDescent="0.3">
      <c r="A566" s="49" t="s">
        <v>108</v>
      </c>
      <c r="B566" s="50" t="s">
        <v>70</v>
      </c>
      <c r="C566" s="51" t="s">
        <v>56</v>
      </c>
      <c r="D566" s="52">
        <v>864</v>
      </c>
      <c r="F566" s="79"/>
      <c r="G566" s="53" t="s">
        <v>114</v>
      </c>
      <c r="H566" s="51" t="s">
        <v>61</v>
      </c>
    </row>
    <row r="567" spans="1:8" x14ac:dyDescent="0.3">
      <c r="A567" s="49" t="s">
        <v>108</v>
      </c>
      <c r="B567" s="50" t="s">
        <v>70</v>
      </c>
      <c r="C567" s="51" t="s">
        <v>58</v>
      </c>
      <c r="D567" s="52">
        <v>1064</v>
      </c>
      <c r="F567" s="79"/>
      <c r="G567" s="53" t="s">
        <v>114</v>
      </c>
      <c r="H567" s="51" t="s">
        <v>76</v>
      </c>
    </row>
    <row r="568" spans="1:8" x14ac:dyDescent="0.3">
      <c r="A568" s="49" t="s">
        <v>108</v>
      </c>
      <c r="B568" s="50" t="s">
        <v>70</v>
      </c>
      <c r="C568" s="51" t="s">
        <v>60</v>
      </c>
      <c r="D568" s="52">
        <v>589</v>
      </c>
      <c r="F568" s="79"/>
      <c r="G568" s="53" t="s">
        <v>114</v>
      </c>
      <c r="H568" s="51" t="s">
        <v>77</v>
      </c>
    </row>
    <row r="569" spans="1:8" x14ac:dyDescent="0.3">
      <c r="A569" s="49" t="s">
        <v>108</v>
      </c>
      <c r="B569" s="50" t="s">
        <v>70</v>
      </c>
      <c r="C569" s="51" t="s">
        <v>62</v>
      </c>
      <c r="D569" s="52">
        <v>547</v>
      </c>
      <c r="F569" s="79"/>
      <c r="G569" s="53" t="s">
        <v>114</v>
      </c>
      <c r="H569" s="51" t="s">
        <v>78</v>
      </c>
    </row>
    <row r="570" spans="1:8" x14ac:dyDescent="0.3">
      <c r="A570" s="49" t="s">
        <v>108</v>
      </c>
      <c r="B570" s="50" t="s">
        <v>70</v>
      </c>
      <c r="C570" s="51" t="s">
        <v>76</v>
      </c>
      <c r="D570" s="52">
        <v>288</v>
      </c>
      <c r="F570" s="79"/>
      <c r="G570" s="53" t="s">
        <v>114</v>
      </c>
      <c r="H570" s="51" t="s">
        <v>79</v>
      </c>
    </row>
    <row r="571" spans="1:8" x14ac:dyDescent="0.3">
      <c r="A571" s="49" t="s">
        <v>108</v>
      </c>
      <c r="B571" s="50" t="s">
        <v>70</v>
      </c>
      <c r="C571" s="51" t="s">
        <v>77</v>
      </c>
      <c r="D571" s="52">
        <v>989</v>
      </c>
      <c r="F571" s="79"/>
      <c r="G571" s="53" t="s">
        <v>114</v>
      </c>
      <c r="H571" s="51" t="s">
        <v>50</v>
      </c>
    </row>
    <row r="572" spans="1:8" x14ac:dyDescent="0.3">
      <c r="A572" s="49" t="s">
        <v>108</v>
      </c>
      <c r="B572" s="50" t="s">
        <v>70</v>
      </c>
      <c r="C572" s="51" t="s">
        <v>78</v>
      </c>
      <c r="D572" s="52">
        <v>174</v>
      </c>
      <c r="F572" s="79"/>
      <c r="G572" s="53" t="s">
        <v>114</v>
      </c>
      <c r="H572" s="51" t="s">
        <v>53</v>
      </c>
    </row>
    <row r="573" spans="1:8" x14ac:dyDescent="0.3">
      <c r="A573" s="49" t="s">
        <v>108</v>
      </c>
      <c r="B573" s="50" t="s">
        <v>70</v>
      </c>
      <c r="C573" s="51" t="s">
        <v>79</v>
      </c>
      <c r="D573" s="52">
        <v>874</v>
      </c>
      <c r="F573" s="79"/>
      <c r="G573" s="53" t="s">
        <v>114</v>
      </c>
      <c r="H573" s="51" t="s">
        <v>55</v>
      </c>
    </row>
    <row r="574" spans="1:8" x14ac:dyDescent="0.3">
      <c r="A574" s="49" t="s">
        <v>108</v>
      </c>
      <c r="B574" s="50" t="s">
        <v>80</v>
      </c>
      <c r="C574" s="51" t="s">
        <v>81</v>
      </c>
      <c r="D574" s="52">
        <v>527</v>
      </c>
      <c r="F574" s="79"/>
      <c r="G574" s="53" t="s">
        <v>114</v>
      </c>
      <c r="H574" s="51" t="s">
        <v>57</v>
      </c>
    </row>
    <row r="575" spans="1:8" x14ac:dyDescent="0.3">
      <c r="A575" s="49" t="s">
        <v>108</v>
      </c>
      <c r="B575" s="50" t="s">
        <v>80</v>
      </c>
      <c r="C575" s="51" t="s">
        <v>82</v>
      </c>
      <c r="D575" s="52">
        <v>138</v>
      </c>
      <c r="F575" s="79"/>
      <c r="G575" s="53" t="s">
        <v>114</v>
      </c>
      <c r="H575" s="51" t="s">
        <v>59</v>
      </c>
    </row>
    <row r="576" spans="1:8" x14ac:dyDescent="0.3">
      <c r="A576" s="49" t="s">
        <v>108</v>
      </c>
      <c r="B576" s="50" t="s">
        <v>80</v>
      </c>
      <c r="C576" s="51" t="s">
        <v>83</v>
      </c>
      <c r="D576" s="52">
        <v>376</v>
      </c>
      <c r="F576" s="79"/>
      <c r="G576" s="53" t="s">
        <v>114</v>
      </c>
      <c r="H576" s="51" t="s">
        <v>61</v>
      </c>
    </row>
    <row r="577" spans="1:8" x14ac:dyDescent="0.3">
      <c r="A577" s="49" t="s">
        <v>108</v>
      </c>
      <c r="B577" s="50" t="s">
        <v>80</v>
      </c>
      <c r="C577" s="51" t="s">
        <v>84</v>
      </c>
      <c r="D577" s="52">
        <v>429</v>
      </c>
      <c r="F577" s="79"/>
      <c r="G577" s="53" t="s">
        <v>114</v>
      </c>
      <c r="H577" s="51" t="s">
        <v>76</v>
      </c>
    </row>
    <row r="578" spans="1:8" x14ac:dyDescent="0.3">
      <c r="A578" s="49" t="s">
        <v>108</v>
      </c>
      <c r="B578" s="50" t="s">
        <v>80</v>
      </c>
      <c r="C578" s="51" t="s">
        <v>85</v>
      </c>
      <c r="D578" s="52">
        <v>293</v>
      </c>
      <c r="F578" s="79"/>
      <c r="G578" s="53" t="s">
        <v>114</v>
      </c>
      <c r="H578" s="51" t="s">
        <v>77</v>
      </c>
    </row>
    <row r="579" spans="1:8" x14ac:dyDescent="0.3">
      <c r="A579" s="49" t="s">
        <v>108</v>
      </c>
      <c r="B579" s="50" t="s">
        <v>80</v>
      </c>
      <c r="C579" s="51" t="s">
        <v>86</v>
      </c>
      <c r="D579" s="52">
        <v>147</v>
      </c>
      <c r="F579" s="79"/>
      <c r="G579" s="53" t="s">
        <v>114</v>
      </c>
      <c r="H579" s="51" t="s">
        <v>78</v>
      </c>
    </row>
    <row r="580" spans="1:8" x14ac:dyDescent="0.3">
      <c r="A580" s="49" t="s">
        <v>108</v>
      </c>
      <c r="B580" s="50" t="s">
        <v>80</v>
      </c>
      <c r="C580" s="51" t="s">
        <v>87</v>
      </c>
      <c r="D580" s="52">
        <v>858</v>
      </c>
      <c r="F580" s="79"/>
      <c r="G580" s="53" t="s">
        <v>114</v>
      </c>
      <c r="H580" s="51" t="s">
        <v>79</v>
      </c>
    </row>
    <row r="581" spans="1:8" x14ac:dyDescent="0.3">
      <c r="A581" s="49" t="s">
        <v>108</v>
      </c>
      <c r="B581" s="50" t="s">
        <v>80</v>
      </c>
      <c r="C581" s="51" t="s">
        <v>88</v>
      </c>
      <c r="D581" s="52">
        <v>1140</v>
      </c>
      <c r="F581" s="79"/>
      <c r="G581" s="53" t="s">
        <v>114</v>
      </c>
      <c r="H581" s="51" t="s">
        <v>50</v>
      </c>
    </row>
    <row r="582" spans="1:8" x14ac:dyDescent="0.3">
      <c r="A582" s="49" t="s">
        <v>108</v>
      </c>
      <c r="B582" s="50" t="s">
        <v>80</v>
      </c>
      <c r="C582" s="51" t="s">
        <v>89</v>
      </c>
      <c r="D582" s="52">
        <v>271</v>
      </c>
      <c r="F582" s="79"/>
      <c r="G582" s="53" t="s">
        <v>114</v>
      </c>
      <c r="H582" s="51" t="s">
        <v>53</v>
      </c>
    </row>
    <row r="583" spans="1:8" x14ac:dyDescent="0.3">
      <c r="A583" s="49" t="s">
        <v>108</v>
      </c>
      <c r="B583" s="50" t="s">
        <v>80</v>
      </c>
      <c r="C583" s="51" t="s">
        <v>90</v>
      </c>
      <c r="D583" s="52">
        <v>523</v>
      </c>
      <c r="F583" s="79"/>
      <c r="G583" s="53" t="s">
        <v>114</v>
      </c>
      <c r="H583" s="51" t="s">
        <v>55</v>
      </c>
    </row>
    <row r="584" spans="1:8" x14ac:dyDescent="0.3">
      <c r="A584" s="49" t="s">
        <v>108</v>
      </c>
      <c r="B584" s="50" t="s">
        <v>80</v>
      </c>
      <c r="C584" s="51" t="s">
        <v>91</v>
      </c>
      <c r="D584" s="52">
        <v>371</v>
      </c>
      <c r="F584" s="79"/>
      <c r="G584" s="53" t="s">
        <v>114</v>
      </c>
      <c r="H584" s="51" t="s">
        <v>57</v>
      </c>
    </row>
    <row r="585" spans="1:8" x14ac:dyDescent="0.3">
      <c r="A585" s="49" t="s">
        <v>108</v>
      </c>
      <c r="B585" s="50" t="s">
        <v>80</v>
      </c>
      <c r="C585" s="51" t="s">
        <v>92</v>
      </c>
      <c r="D585" s="52">
        <v>415</v>
      </c>
      <c r="F585" s="79"/>
      <c r="G585" s="53" t="s">
        <v>114</v>
      </c>
      <c r="H585" s="51" t="s">
        <v>59</v>
      </c>
    </row>
    <row r="586" spans="1:8" x14ac:dyDescent="0.3">
      <c r="A586" s="49" t="s">
        <v>108</v>
      </c>
      <c r="B586" s="50" t="s">
        <v>80</v>
      </c>
      <c r="C586" s="51" t="s">
        <v>93</v>
      </c>
      <c r="D586" s="52">
        <v>868</v>
      </c>
      <c r="F586" s="79"/>
      <c r="G586" s="53" t="s">
        <v>114</v>
      </c>
      <c r="H586" s="51" t="s">
        <v>61</v>
      </c>
    </row>
    <row r="587" spans="1:8" x14ac:dyDescent="0.3">
      <c r="A587" s="49" t="s">
        <v>108</v>
      </c>
      <c r="B587" s="50" t="s">
        <v>80</v>
      </c>
      <c r="C587" s="51" t="s">
        <v>94</v>
      </c>
      <c r="D587" s="52">
        <v>685</v>
      </c>
      <c r="F587" s="79"/>
      <c r="G587" s="53" t="s">
        <v>114</v>
      </c>
      <c r="H587" s="51" t="s">
        <v>76</v>
      </c>
    </row>
    <row r="588" spans="1:8" x14ac:dyDescent="0.3">
      <c r="A588" s="49" t="s">
        <v>108</v>
      </c>
      <c r="B588" s="50" t="s">
        <v>95</v>
      </c>
      <c r="C588" s="51" t="s">
        <v>96</v>
      </c>
      <c r="D588" s="52">
        <v>522</v>
      </c>
      <c r="F588" s="79"/>
      <c r="G588" s="53" t="s">
        <v>114</v>
      </c>
      <c r="H588" s="51" t="s">
        <v>77</v>
      </c>
    </row>
    <row r="589" spans="1:8" x14ac:dyDescent="0.3">
      <c r="A589" s="49" t="s">
        <v>108</v>
      </c>
      <c r="B589" s="50" t="s">
        <v>95</v>
      </c>
      <c r="C589" s="51" t="s">
        <v>97</v>
      </c>
      <c r="D589" s="52">
        <v>1130</v>
      </c>
      <c r="F589" s="79"/>
      <c r="G589" s="53" t="s">
        <v>114</v>
      </c>
      <c r="H589" s="51" t="s">
        <v>78</v>
      </c>
    </row>
    <row r="590" spans="1:8" x14ac:dyDescent="0.3">
      <c r="A590" s="49" t="s">
        <v>108</v>
      </c>
      <c r="B590" s="50" t="s">
        <v>95</v>
      </c>
      <c r="C590" s="51" t="s">
        <v>98</v>
      </c>
      <c r="D590" s="52">
        <v>146</v>
      </c>
      <c r="F590" s="79"/>
      <c r="G590" s="53" t="s">
        <v>114</v>
      </c>
      <c r="H590" s="51" t="s">
        <v>79</v>
      </c>
    </row>
    <row r="591" spans="1:8" x14ac:dyDescent="0.3">
      <c r="A591" s="49" t="s">
        <v>108</v>
      </c>
      <c r="B591" s="50" t="s">
        <v>95</v>
      </c>
      <c r="C591" s="51" t="s">
        <v>99</v>
      </c>
      <c r="D591" s="52">
        <v>168</v>
      </c>
      <c r="F591" s="79"/>
      <c r="G591" s="53" t="s">
        <v>114</v>
      </c>
      <c r="H591" s="51" t="s">
        <v>50</v>
      </c>
    </row>
    <row r="592" spans="1:8" x14ac:dyDescent="0.3">
      <c r="A592" s="49" t="s">
        <v>108</v>
      </c>
      <c r="B592" s="50" t="s">
        <v>95</v>
      </c>
      <c r="C592" s="51" t="s">
        <v>100</v>
      </c>
      <c r="D592" s="52">
        <v>1021</v>
      </c>
      <c r="F592" s="79"/>
      <c r="G592" s="53" t="s">
        <v>114</v>
      </c>
      <c r="H592" s="51" t="s">
        <v>53</v>
      </c>
    </row>
    <row r="593" spans="1:8" x14ac:dyDescent="0.3">
      <c r="A593" s="49" t="s">
        <v>108</v>
      </c>
      <c r="B593" s="50" t="s">
        <v>95</v>
      </c>
      <c r="C593" s="51" t="s">
        <v>101</v>
      </c>
      <c r="D593" s="52">
        <v>1123</v>
      </c>
      <c r="F593" s="79"/>
      <c r="G593" s="53" t="s">
        <v>114</v>
      </c>
      <c r="H593" s="51" t="s">
        <v>55</v>
      </c>
    </row>
    <row r="594" spans="1:8" x14ac:dyDescent="0.3">
      <c r="A594" s="49" t="s">
        <v>108</v>
      </c>
      <c r="B594" s="50" t="s">
        <v>95</v>
      </c>
      <c r="C594" s="51" t="s">
        <v>102</v>
      </c>
      <c r="D594" s="52">
        <v>304</v>
      </c>
      <c r="F594" s="79"/>
      <c r="G594" s="53" t="s">
        <v>114</v>
      </c>
      <c r="H594" s="51" t="s">
        <v>57</v>
      </c>
    </row>
    <row r="595" spans="1:8" x14ac:dyDescent="0.3">
      <c r="A595" s="49" t="s">
        <v>108</v>
      </c>
      <c r="B595" s="50" t="s">
        <v>95</v>
      </c>
      <c r="C595" s="51" t="s">
        <v>103</v>
      </c>
      <c r="D595" s="52">
        <v>293</v>
      </c>
      <c r="F595" s="79"/>
      <c r="G595" s="53" t="s">
        <v>114</v>
      </c>
      <c r="H595" s="51" t="s">
        <v>59</v>
      </c>
    </row>
    <row r="596" spans="1:8" x14ac:dyDescent="0.3">
      <c r="A596" s="49" t="s">
        <v>108</v>
      </c>
      <c r="B596" s="50" t="s">
        <v>95</v>
      </c>
      <c r="C596" s="51" t="s">
        <v>104</v>
      </c>
      <c r="D596" s="52">
        <v>1026</v>
      </c>
      <c r="F596" s="79"/>
      <c r="G596" s="53" t="s">
        <v>114</v>
      </c>
      <c r="H596" s="51" t="s">
        <v>61</v>
      </c>
    </row>
    <row r="597" spans="1:8" x14ac:dyDescent="0.3">
      <c r="A597" s="49" t="s">
        <v>108</v>
      </c>
      <c r="B597" s="50" t="s">
        <v>95</v>
      </c>
      <c r="C597" s="51" t="s">
        <v>105</v>
      </c>
      <c r="D597" s="52">
        <v>1130</v>
      </c>
      <c r="F597" s="79"/>
      <c r="G597" s="53" t="s">
        <v>114</v>
      </c>
      <c r="H597" s="51" t="s">
        <v>76</v>
      </c>
    </row>
    <row r="598" spans="1:8" x14ac:dyDescent="0.3">
      <c r="A598" s="49" t="s">
        <v>108</v>
      </c>
      <c r="B598" s="50" t="s">
        <v>95</v>
      </c>
      <c r="C598" s="51" t="s">
        <v>106</v>
      </c>
      <c r="D598" s="52">
        <v>627</v>
      </c>
      <c r="F598" s="79"/>
      <c r="G598" s="53" t="s">
        <v>114</v>
      </c>
      <c r="H598" s="51" t="s">
        <v>77</v>
      </c>
    </row>
    <row r="599" spans="1:8" x14ac:dyDescent="0.3">
      <c r="A599" s="49" t="s">
        <v>110</v>
      </c>
      <c r="B599" s="50" t="s">
        <v>49</v>
      </c>
      <c r="C599" s="51" t="s">
        <v>50</v>
      </c>
      <c r="D599" s="52">
        <v>159</v>
      </c>
      <c r="F599" s="79"/>
      <c r="G599" s="53" t="s">
        <v>114</v>
      </c>
      <c r="H599" s="51" t="s">
        <v>78</v>
      </c>
    </row>
    <row r="600" spans="1:8" x14ac:dyDescent="0.3">
      <c r="A600" s="49" t="s">
        <v>110</v>
      </c>
      <c r="B600" s="50" t="s">
        <v>49</v>
      </c>
      <c r="C600" s="51" t="s">
        <v>53</v>
      </c>
      <c r="D600" s="52">
        <v>155</v>
      </c>
      <c r="F600" s="79"/>
      <c r="G600" s="53" t="s">
        <v>114</v>
      </c>
      <c r="H600" s="51" t="s">
        <v>79</v>
      </c>
    </row>
    <row r="601" spans="1:8" x14ac:dyDescent="0.3">
      <c r="A601" s="49" t="s">
        <v>110</v>
      </c>
      <c r="B601" s="50" t="s">
        <v>49</v>
      </c>
      <c r="C601" s="51" t="s">
        <v>55</v>
      </c>
      <c r="D601" s="52">
        <v>394</v>
      </c>
      <c r="F601" s="79"/>
      <c r="G601" s="53" t="s">
        <v>114</v>
      </c>
      <c r="H601" s="51" t="s">
        <v>50</v>
      </c>
    </row>
    <row r="602" spans="1:8" x14ac:dyDescent="0.3">
      <c r="A602" s="49" t="s">
        <v>110</v>
      </c>
      <c r="B602" s="50" t="s">
        <v>49</v>
      </c>
      <c r="C602" s="51" t="s">
        <v>57</v>
      </c>
      <c r="D602" s="52">
        <v>647</v>
      </c>
      <c r="F602" s="79"/>
      <c r="G602" s="53" t="s">
        <v>114</v>
      </c>
      <c r="H602" s="51" t="s">
        <v>53</v>
      </c>
    </row>
    <row r="603" spans="1:8" x14ac:dyDescent="0.3">
      <c r="A603" s="49" t="s">
        <v>110</v>
      </c>
      <c r="B603" s="50" t="s">
        <v>49</v>
      </c>
      <c r="C603" s="51" t="s">
        <v>59</v>
      </c>
      <c r="D603" s="52">
        <v>1113</v>
      </c>
      <c r="F603" s="79"/>
      <c r="G603" s="53" t="s">
        <v>114</v>
      </c>
      <c r="H603" s="51" t="s">
        <v>55</v>
      </c>
    </row>
    <row r="604" spans="1:8" x14ac:dyDescent="0.3">
      <c r="A604" s="49" t="s">
        <v>110</v>
      </c>
      <c r="B604" s="50" t="s">
        <v>49</v>
      </c>
      <c r="C604" s="51" t="s">
        <v>61</v>
      </c>
      <c r="D604" s="52">
        <v>582</v>
      </c>
      <c r="F604" s="79"/>
      <c r="G604" s="53" t="s">
        <v>114</v>
      </c>
      <c r="H604" s="51" t="s">
        <v>57</v>
      </c>
    </row>
    <row r="605" spans="1:8" x14ac:dyDescent="0.3">
      <c r="A605" s="49" t="s">
        <v>110</v>
      </c>
      <c r="B605" s="50" t="s">
        <v>49</v>
      </c>
      <c r="C605" s="51" t="s">
        <v>63</v>
      </c>
      <c r="D605" s="52">
        <v>177</v>
      </c>
      <c r="F605" s="79"/>
      <c r="G605" s="53" t="s">
        <v>114</v>
      </c>
      <c r="H605" s="51" t="s">
        <v>59</v>
      </c>
    </row>
    <row r="606" spans="1:8" x14ac:dyDescent="0.3">
      <c r="A606" s="49" t="s">
        <v>110</v>
      </c>
      <c r="B606" s="50" t="s">
        <v>49</v>
      </c>
      <c r="C606" s="51" t="s">
        <v>153</v>
      </c>
      <c r="D606" s="52">
        <v>715</v>
      </c>
      <c r="F606" s="79"/>
      <c r="G606" s="53" t="s">
        <v>114</v>
      </c>
      <c r="H606" s="51" t="s">
        <v>61</v>
      </c>
    </row>
    <row r="607" spans="1:8" x14ac:dyDescent="0.3">
      <c r="A607" s="49" t="s">
        <v>110</v>
      </c>
      <c r="B607" s="50" t="s">
        <v>49</v>
      </c>
      <c r="C607" s="51" t="s">
        <v>64</v>
      </c>
      <c r="D607" s="52">
        <v>869</v>
      </c>
      <c r="F607" s="79"/>
      <c r="G607" s="53" t="s">
        <v>114</v>
      </c>
      <c r="H607" s="51" t="s">
        <v>76</v>
      </c>
    </row>
    <row r="608" spans="1:8" x14ac:dyDescent="0.3">
      <c r="A608" s="49" t="s">
        <v>110</v>
      </c>
      <c r="B608" s="50" t="s">
        <v>49</v>
      </c>
      <c r="C608" s="51" t="s">
        <v>65</v>
      </c>
      <c r="D608" s="52">
        <v>1054</v>
      </c>
      <c r="F608" s="79"/>
      <c r="G608" s="53" t="s">
        <v>114</v>
      </c>
      <c r="H608" s="51" t="s">
        <v>77</v>
      </c>
    </row>
    <row r="609" spans="1:8" x14ac:dyDescent="0.3">
      <c r="A609" s="49" t="s">
        <v>110</v>
      </c>
      <c r="B609" s="50" t="s">
        <v>49</v>
      </c>
      <c r="C609" s="51" t="s">
        <v>66</v>
      </c>
      <c r="D609" s="52">
        <v>832</v>
      </c>
      <c r="F609" s="79"/>
      <c r="G609" s="53" t="s">
        <v>114</v>
      </c>
      <c r="H609" s="51" t="s">
        <v>78</v>
      </c>
    </row>
    <row r="610" spans="1:8" x14ac:dyDescent="0.3">
      <c r="A610" s="49" t="s">
        <v>110</v>
      </c>
      <c r="B610" s="50" t="s">
        <v>49</v>
      </c>
      <c r="C610" s="51" t="s">
        <v>67</v>
      </c>
      <c r="D610" s="52">
        <v>137</v>
      </c>
      <c r="F610" s="79"/>
      <c r="G610" s="53" t="s">
        <v>114</v>
      </c>
      <c r="H610" s="51" t="s">
        <v>79</v>
      </c>
    </row>
    <row r="611" spans="1:8" x14ac:dyDescent="0.3">
      <c r="A611" s="49" t="s">
        <v>110</v>
      </c>
      <c r="B611" s="50" t="s">
        <v>49</v>
      </c>
      <c r="C611" s="51" t="s">
        <v>68</v>
      </c>
      <c r="D611" s="52">
        <v>647</v>
      </c>
      <c r="F611" s="79"/>
      <c r="G611" s="53" t="s">
        <v>114</v>
      </c>
      <c r="H611" s="51" t="s">
        <v>50</v>
      </c>
    </row>
    <row r="612" spans="1:8" x14ac:dyDescent="0.3">
      <c r="A612" s="49" t="s">
        <v>110</v>
      </c>
      <c r="B612" s="50" t="s">
        <v>49</v>
      </c>
      <c r="C612" s="51" t="s">
        <v>69</v>
      </c>
      <c r="D612" s="52">
        <v>405</v>
      </c>
      <c r="F612" s="79"/>
      <c r="G612" s="53" t="s">
        <v>114</v>
      </c>
      <c r="H612" s="51" t="s">
        <v>53</v>
      </c>
    </row>
    <row r="613" spans="1:8" x14ac:dyDescent="0.3">
      <c r="A613" s="49" t="s">
        <v>110</v>
      </c>
      <c r="B613" s="50" t="s">
        <v>70</v>
      </c>
      <c r="C613" s="51" t="s">
        <v>71</v>
      </c>
      <c r="D613" s="52">
        <v>869</v>
      </c>
      <c r="F613" s="79"/>
      <c r="G613" s="53" t="s">
        <v>114</v>
      </c>
      <c r="H613" s="51" t="s">
        <v>55</v>
      </c>
    </row>
    <row r="614" spans="1:8" x14ac:dyDescent="0.3">
      <c r="A614" s="49" t="s">
        <v>110</v>
      </c>
      <c r="B614" s="50" t="s">
        <v>70</v>
      </c>
      <c r="C614" s="51" t="s">
        <v>72</v>
      </c>
      <c r="D614" s="52">
        <v>408</v>
      </c>
      <c r="F614" s="79"/>
      <c r="G614" s="53" t="s">
        <v>114</v>
      </c>
      <c r="H614" s="51" t="s">
        <v>57</v>
      </c>
    </row>
    <row r="615" spans="1:8" x14ac:dyDescent="0.3">
      <c r="A615" s="49" t="s">
        <v>110</v>
      </c>
      <c r="B615" s="50" t="s">
        <v>70</v>
      </c>
      <c r="C615" s="51" t="s">
        <v>73</v>
      </c>
      <c r="D615" s="52">
        <v>291</v>
      </c>
      <c r="F615" s="79"/>
      <c r="G615" s="53" t="s">
        <v>114</v>
      </c>
      <c r="H615" s="51" t="s">
        <v>59</v>
      </c>
    </row>
    <row r="616" spans="1:8" x14ac:dyDescent="0.3">
      <c r="A616" s="49" t="s">
        <v>110</v>
      </c>
      <c r="B616" s="50" t="s">
        <v>70</v>
      </c>
      <c r="C616" s="51" t="s">
        <v>74</v>
      </c>
      <c r="D616" s="52">
        <v>1107</v>
      </c>
      <c r="F616" s="79"/>
      <c r="G616" s="53" t="s">
        <v>114</v>
      </c>
      <c r="H616" s="51" t="s">
        <v>61</v>
      </c>
    </row>
    <row r="617" spans="1:8" x14ac:dyDescent="0.3">
      <c r="A617" s="49" t="s">
        <v>110</v>
      </c>
      <c r="B617" s="50" t="s">
        <v>70</v>
      </c>
      <c r="C617" s="51" t="s">
        <v>75</v>
      </c>
      <c r="D617" s="52">
        <v>627</v>
      </c>
      <c r="F617" s="79"/>
      <c r="G617" s="53" t="s">
        <v>114</v>
      </c>
      <c r="H617" s="51" t="s">
        <v>76</v>
      </c>
    </row>
    <row r="618" spans="1:8" x14ac:dyDescent="0.3">
      <c r="A618" s="49" t="s">
        <v>110</v>
      </c>
      <c r="B618" s="50" t="s">
        <v>70</v>
      </c>
      <c r="C618" s="51" t="s">
        <v>52</v>
      </c>
      <c r="D618" s="52">
        <v>951</v>
      </c>
      <c r="F618" s="79"/>
      <c r="G618" s="53" t="s">
        <v>114</v>
      </c>
      <c r="H618" s="51" t="s">
        <v>77</v>
      </c>
    </row>
    <row r="619" spans="1:8" x14ac:dyDescent="0.3">
      <c r="A619" s="49" t="s">
        <v>110</v>
      </c>
      <c r="B619" s="50" t="s">
        <v>70</v>
      </c>
      <c r="C619" s="51" t="s">
        <v>54</v>
      </c>
      <c r="D619" s="52">
        <v>828</v>
      </c>
      <c r="F619" s="79"/>
      <c r="G619" s="53" t="s">
        <v>114</v>
      </c>
      <c r="H619" s="51" t="s">
        <v>78</v>
      </c>
    </row>
    <row r="620" spans="1:8" x14ac:dyDescent="0.3">
      <c r="A620" s="49" t="s">
        <v>110</v>
      </c>
      <c r="B620" s="50" t="s">
        <v>70</v>
      </c>
      <c r="C620" s="51" t="s">
        <v>56</v>
      </c>
      <c r="D620" s="52">
        <v>294</v>
      </c>
      <c r="F620" s="79"/>
      <c r="G620" s="53" t="s">
        <v>114</v>
      </c>
      <c r="H620" s="51" t="s">
        <v>79</v>
      </c>
    </row>
    <row r="621" spans="1:8" x14ac:dyDescent="0.3">
      <c r="A621" s="49" t="s">
        <v>110</v>
      </c>
      <c r="B621" s="50" t="s">
        <v>70</v>
      </c>
      <c r="C621" s="51" t="s">
        <v>58</v>
      </c>
      <c r="D621" s="52">
        <v>1129</v>
      </c>
      <c r="F621" s="79"/>
      <c r="G621" s="53" t="s">
        <v>114</v>
      </c>
      <c r="H621" s="51" t="s">
        <v>50</v>
      </c>
    </row>
    <row r="622" spans="1:8" x14ac:dyDescent="0.3">
      <c r="A622" s="49" t="s">
        <v>110</v>
      </c>
      <c r="B622" s="50" t="s">
        <v>70</v>
      </c>
      <c r="C622" s="51" t="s">
        <v>60</v>
      </c>
      <c r="D622" s="52">
        <v>411</v>
      </c>
      <c r="F622" s="79"/>
      <c r="G622" s="53" t="s">
        <v>114</v>
      </c>
      <c r="H622" s="51" t="s">
        <v>53</v>
      </c>
    </row>
    <row r="623" spans="1:8" x14ac:dyDescent="0.3">
      <c r="A623" s="49" t="s">
        <v>110</v>
      </c>
      <c r="B623" s="50" t="s">
        <v>70</v>
      </c>
      <c r="C623" s="51" t="s">
        <v>62</v>
      </c>
      <c r="D623" s="52">
        <v>661</v>
      </c>
      <c r="F623" s="79"/>
      <c r="G623" s="53" t="s">
        <v>114</v>
      </c>
      <c r="H623" s="51" t="s">
        <v>55</v>
      </c>
    </row>
    <row r="624" spans="1:8" x14ac:dyDescent="0.3">
      <c r="A624" s="49" t="s">
        <v>110</v>
      </c>
      <c r="B624" s="50" t="s">
        <v>70</v>
      </c>
      <c r="C624" s="51" t="s">
        <v>76</v>
      </c>
      <c r="D624" s="52">
        <v>908</v>
      </c>
      <c r="F624" s="79"/>
      <c r="G624" s="53" t="s">
        <v>114</v>
      </c>
      <c r="H624" s="51" t="s">
        <v>57</v>
      </c>
    </row>
    <row r="625" spans="1:8" x14ac:dyDescent="0.3">
      <c r="A625" s="49" t="s">
        <v>110</v>
      </c>
      <c r="B625" s="50" t="s">
        <v>70</v>
      </c>
      <c r="C625" s="51" t="s">
        <v>77</v>
      </c>
      <c r="D625" s="52">
        <v>423</v>
      </c>
      <c r="F625" s="79"/>
      <c r="G625" s="53" t="s">
        <v>114</v>
      </c>
      <c r="H625" s="51" t="s">
        <v>59</v>
      </c>
    </row>
    <row r="626" spans="1:8" x14ac:dyDescent="0.3">
      <c r="A626" s="49" t="s">
        <v>110</v>
      </c>
      <c r="B626" s="50" t="s">
        <v>70</v>
      </c>
      <c r="C626" s="51" t="s">
        <v>78</v>
      </c>
      <c r="D626" s="52">
        <v>168</v>
      </c>
      <c r="F626" s="79"/>
      <c r="G626" s="53" t="s">
        <v>114</v>
      </c>
      <c r="H626" s="51" t="s">
        <v>61</v>
      </c>
    </row>
    <row r="627" spans="1:8" x14ac:dyDescent="0.3">
      <c r="A627" s="49" t="s">
        <v>110</v>
      </c>
      <c r="B627" s="50" t="s">
        <v>70</v>
      </c>
      <c r="C627" s="51" t="s">
        <v>79</v>
      </c>
      <c r="D627" s="52">
        <v>679</v>
      </c>
      <c r="F627" s="79"/>
      <c r="G627" s="53" t="s">
        <v>114</v>
      </c>
      <c r="H627" s="51" t="s">
        <v>76</v>
      </c>
    </row>
    <row r="628" spans="1:8" x14ac:dyDescent="0.3">
      <c r="A628" s="49" t="s">
        <v>110</v>
      </c>
      <c r="B628" s="50" t="s">
        <v>80</v>
      </c>
      <c r="C628" s="51" t="s">
        <v>81</v>
      </c>
      <c r="D628" s="52">
        <v>863</v>
      </c>
      <c r="F628" s="79"/>
      <c r="G628" s="53" t="s">
        <v>114</v>
      </c>
      <c r="H628" s="51" t="s">
        <v>77</v>
      </c>
    </row>
    <row r="629" spans="1:8" x14ac:dyDescent="0.3">
      <c r="A629" s="49" t="s">
        <v>110</v>
      </c>
      <c r="B629" s="50" t="s">
        <v>80</v>
      </c>
      <c r="C629" s="51" t="s">
        <v>82</v>
      </c>
      <c r="D629" s="52">
        <v>296</v>
      </c>
      <c r="F629" s="79"/>
      <c r="G629" s="53" t="s">
        <v>114</v>
      </c>
      <c r="H629" s="51" t="s">
        <v>78</v>
      </c>
    </row>
    <row r="630" spans="1:8" x14ac:dyDescent="0.3">
      <c r="A630" s="49" t="s">
        <v>110</v>
      </c>
      <c r="B630" s="50" t="s">
        <v>80</v>
      </c>
      <c r="C630" s="51" t="s">
        <v>83</v>
      </c>
      <c r="D630" s="52">
        <v>416</v>
      </c>
      <c r="F630" s="79"/>
      <c r="G630" s="53" t="s">
        <v>114</v>
      </c>
      <c r="H630" s="51" t="s">
        <v>79</v>
      </c>
    </row>
    <row r="631" spans="1:8" x14ac:dyDescent="0.3">
      <c r="A631" s="49" t="s">
        <v>110</v>
      </c>
      <c r="B631" s="50" t="s">
        <v>80</v>
      </c>
      <c r="C631" s="51" t="s">
        <v>84</v>
      </c>
      <c r="D631" s="52">
        <v>899</v>
      </c>
      <c r="F631" s="79"/>
      <c r="G631" s="53" t="s">
        <v>114</v>
      </c>
      <c r="H631" s="51" t="s">
        <v>50</v>
      </c>
    </row>
    <row r="632" spans="1:8" x14ac:dyDescent="0.3">
      <c r="A632" s="49" t="s">
        <v>110</v>
      </c>
      <c r="B632" s="50" t="s">
        <v>80</v>
      </c>
      <c r="C632" s="51" t="s">
        <v>85</v>
      </c>
      <c r="D632" s="52">
        <v>367</v>
      </c>
      <c r="F632" s="79"/>
      <c r="G632" s="53" t="s">
        <v>114</v>
      </c>
      <c r="H632" s="51" t="s">
        <v>53</v>
      </c>
    </row>
    <row r="633" spans="1:8" x14ac:dyDescent="0.3">
      <c r="A633" s="49" t="s">
        <v>110</v>
      </c>
      <c r="B633" s="50" t="s">
        <v>80</v>
      </c>
      <c r="C633" s="51" t="s">
        <v>86</v>
      </c>
      <c r="D633" s="52">
        <v>627</v>
      </c>
      <c r="F633" s="79"/>
      <c r="G633" s="53" t="s">
        <v>114</v>
      </c>
      <c r="H633" s="51" t="s">
        <v>55</v>
      </c>
    </row>
    <row r="634" spans="1:8" x14ac:dyDescent="0.3">
      <c r="A634" s="49" t="s">
        <v>110</v>
      </c>
      <c r="B634" s="50" t="s">
        <v>80</v>
      </c>
      <c r="C634" s="51" t="s">
        <v>87</v>
      </c>
      <c r="D634" s="52">
        <v>679</v>
      </c>
      <c r="F634" s="79"/>
      <c r="G634" s="53" t="s">
        <v>114</v>
      </c>
      <c r="H634" s="51" t="s">
        <v>57</v>
      </c>
    </row>
    <row r="635" spans="1:8" x14ac:dyDescent="0.3">
      <c r="A635" s="49" t="s">
        <v>110</v>
      </c>
      <c r="B635" s="50" t="s">
        <v>80</v>
      </c>
      <c r="C635" s="51" t="s">
        <v>88</v>
      </c>
      <c r="D635" s="52">
        <v>657</v>
      </c>
      <c r="F635" s="79"/>
      <c r="G635" s="53" t="s">
        <v>114</v>
      </c>
      <c r="H635" s="51" t="s">
        <v>59</v>
      </c>
    </row>
    <row r="636" spans="1:8" x14ac:dyDescent="0.3">
      <c r="A636" s="49" t="s">
        <v>110</v>
      </c>
      <c r="B636" s="50" t="s">
        <v>80</v>
      </c>
      <c r="C636" s="51" t="s">
        <v>89</v>
      </c>
      <c r="D636" s="52">
        <v>845</v>
      </c>
      <c r="F636" s="79"/>
      <c r="G636" s="53" t="s">
        <v>114</v>
      </c>
      <c r="H636" s="51" t="s">
        <v>61</v>
      </c>
    </row>
    <row r="637" spans="1:8" x14ac:dyDescent="0.3">
      <c r="A637" s="49" t="s">
        <v>110</v>
      </c>
      <c r="B637" s="50" t="s">
        <v>80</v>
      </c>
      <c r="C637" s="51" t="s">
        <v>90</v>
      </c>
      <c r="D637" s="52">
        <v>642</v>
      </c>
      <c r="F637" s="79"/>
      <c r="G637" s="53" t="s">
        <v>114</v>
      </c>
      <c r="H637" s="51" t="s">
        <v>76</v>
      </c>
    </row>
    <row r="638" spans="1:8" x14ac:dyDescent="0.3">
      <c r="A638" s="49" t="s">
        <v>110</v>
      </c>
      <c r="B638" s="50" t="s">
        <v>80</v>
      </c>
      <c r="C638" s="51" t="s">
        <v>91</v>
      </c>
      <c r="D638" s="52">
        <v>1129</v>
      </c>
      <c r="F638" s="79"/>
      <c r="G638" s="53" t="s">
        <v>114</v>
      </c>
      <c r="H638" s="51" t="s">
        <v>77</v>
      </c>
    </row>
    <row r="639" spans="1:8" x14ac:dyDescent="0.3">
      <c r="A639" s="49" t="s">
        <v>110</v>
      </c>
      <c r="B639" s="50" t="s">
        <v>80</v>
      </c>
      <c r="C639" s="51" t="s">
        <v>92</v>
      </c>
      <c r="D639" s="52">
        <v>403</v>
      </c>
      <c r="F639" s="79"/>
      <c r="G639" s="53" t="s">
        <v>114</v>
      </c>
      <c r="H639" s="51" t="s">
        <v>78</v>
      </c>
    </row>
    <row r="640" spans="1:8" x14ac:dyDescent="0.3">
      <c r="A640" s="49" t="s">
        <v>110</v>
      </c>
      <c r="B640" s="50" t="s">
        <v>80</v>
      </c>
      <c r="C640" s="51" t="s">
        <v>93</v>
      </c>
      <c r="D640" s="52">
        <v>1092</v>
      </c>
      <c r="F640" s="79"/>
      <c r="G640" s="53" t="s">
        <v>114</v>
      </c>
      <c r="H640" s="51" t="s">
        <v>79</v>
      </c>
    </row>
    <row r="641" spans="1:8" x14ac:dyDescent="0.3">
      <c r="A641" s="49" t="s">
        <v>110</v>
      </c>
      <c r="B641" s="50" t="s">
        <v>80</v>
      </c>
      <c r="C641" s="51" t="s">
        <v>94</v>
      </c>
      <c r="D641" s="52">
        <v>409</v>
      </c>
      <c r="F641" s="79"/>
      <c r="G641" s="53" t="s">
        <v>114</v>
      </c>
      <c r="H641" s="51" t="s">
        <v>50</v>
      </c>
    </row>
    <row r="642" spans="1:8" x14ac:dyDescent="0.3">
      <c r="A642" s="49" t="s">
        <v>110</v>
      </c>
      <c r="B642" s="50" t="s">
        <v>95</v>
      </c>
      <c r="C642" s="51" t="s">
        <v>96</v>
      </c>
      <c r="D642" s="52">
        <v>782</v>
      </c>
      <c r="F642" s="79"/>
      <c r="G642" s="53" t="s">
        <v>114</v>
      </c>
      <c r="H642" s="51" t="s">
        <v>53</v>
      </c>
    </row>
    <row r="643" spans="1:8" x14ac:dyDescent="0.3">
      <c r="A643" s="49" t="s">
        <v>110</v>
      </c>
      <c r="B643" s="50" t="s">
        <v>95</v>
      </c>
      <c r="C643" s="51" t="s">
        <v>97</v>
      </c>
      <c r="D643" s="52">
        <v>1061</v>
      </c>
      <c r="F643" s="79"/>
      <c r="G643" s="53" t="s">
        <v>114</v>
      </c>
      <c r="H643" s="51" t="s">
        <v>55</v>
      </c>
    </row>
    <row r="644" spans="1:8" x14ac:dyDescent="0.3">
      <c r="A644" s="49" t="s">
        <v>110</v>
      </c>
      <c r="B644" s="50" t="s">
        <v>95</v>
      </c>
      <c r="C644" s="51" t="s">
        <v>98</v>
      </c>
      <c r="D644" s="52">
        <v>646</v>
      </c>
      <c r="F644" s="79"/>
      <c r="G644" s="53" t="s">
        <v>114</v>
      </c>
      <c r="H644" s="51" t="s">
        <v>57</v>
      </c>
    </row>
    <row r="645" spans="1:8" x14ac:dyDescent="0.3">
      <c r="A645" s="49" t="s">
        <v>110</v>
      </c>
      <c r="B645" s="50" t="s">
        <v>95</v>
      </c>
      <c r="C645" s="51" t="s">
        <v>99</v>
      </c>
      <c r="D645" s="52">
        <v>350</v>
      </c>
      <c r="F645" s="79"/>
      <c r="G645" s="53" t="s">
        <v>114</v>
      </c>
      <c r="H645" s="51" t="s">
        <v>59</v>
      </c>
    </row>
    <row r="646" spans="1:8" x14ac:dyDescent="0.3">
      <c r="A646" s="49" t="s">
        <v>110</v>
      </c>
      <c r="B646" s="50" t="s">
        <v>95</v>
      </c>
      <c r="C646" s="51" t="s">
        <v>100</v>
      </c>
      <c r="D646" s="52">
        <v>640</v>
      </c>
      <c r="F646" s="79"/>
      <c r="G646" s="53" t="s">
        <v>114</v>
      </c>
      <c r="H646" s="51" t="s">
        <v>61</v>
      </c>
    </row>
    <row r="647" spans="1:8" x14ac:dyDescent="0.3">
      <c r="A647" s="49" t="s">
        <v>110</v>
      </c>
      <c r="B647" s="50" t="s">
        <v>95</v>
      </c>
      <c r="C647" s="51" t="s">
        <v>101</v>
      </c>
      <c r="D647" s="52">
        <v>638</v>
      </c>
      <c r="F647" s="79"/>
      <c r="G647" s="53" t="s">
        <v>114</v>
      </c>
      <c r="H647" s="51" t="s">
        <v>76</v>
      </c>
    </row>
    <row r="648" spans="1:8" x14ac:dyDescent="0.3">
      <c r="A648" s="49" t="s">
        <v>110</v>
      </c>
      <c r="B648" s="50" t="s">
        <v>95</v>
      </c>
      <c r="C648" s="51" t="s">
        <v>102</v>
      </c>
      <c r="D648" s="52">
        <v>1129</v>
      </c>
      <c r="F648" s="79"/>
      <c r="G648" s="53" t="s">
        <v>114</v>
      </c>
      <c r="H648" s="51" t="s">
        <v>77</v>
      </c>
    </row>
    <row r="649" spans="1:8" x14ac:dyDescent="0.3">
      <c r="A649" s="49" t="s">
        <v>110</v>
      </c>
      <c r="B649" s="50" t="s">
        <v>95</v>
      </c>
      <c r="C649" s="51" t="s">
        <v>103</v>
      </c>
      <c r="D649" s="52">
        <v>770</v>
      </c>
      <c r="F649" s="79"/>
      <c r="G649" s="53" t="s">
        <v>114</v>
      </c>
      <c r="H649" s="51" t="s">
        <v>78</v>
      </c>
    </row>
    <row r="650" spans="1:8" x14ac:dyDescent="0.3">
      <c r="A650" s="49" t="s">
        <v>110</v>
      </c>
      <c r="B650" s="50" t="s">
        <v>95</v>
      </c>
      <c r="C650" s="51" t="s">
        <v>104</v>
      </c>
      <c r="D650" s="52">
        <v>164</v>
      </c>
      <c r="F650" s="79"/>
      <c r="G650" s="53" t="s">
        <v>114</v>
      </c>
      <c r="H650" s="51" t="s">
        <v>79</v>
      </c>
    </row>
    <row r="651" spans="1:8" x14ac:dyDescent="0.3">
      <c r="A651" s="49" t="s">
        <v>110</v>
      </c>
      <c r="B651" s="50" t="s">
        <v>95</v>
      </c>
      <c r="C651" s="51" t="s">
        <v>105</v>
      </c>
      <c r="D651" s="52">
        <v>294</v>
      </c>
      <c r="F651" s="79"/>
      <c r="G651" s="53" t="s">
        <v>114</v>
      </c>
      <c r="H651" s="51" t="s">
        <v>50</v>
      </c>
    </row>
    <row r="652" spans="1:8" x14ac:dyDescent="0.3">
      <c r="A652" s="49" t="s">
        <v>110</v>
      </c>
      <c r="B652" s="50" t="s">
        <v>95</v>
      </c>
      <c r="C652" s="51" t="s">
        <v>106</v>
      </c>
      <c r="D652" s="52">
        <v>1102</v>
      </c>
      <c r="F652" s="79"/>
      <c r="G652" s="53" t="s">
        <v>114</v>
      </c>
      <c r="H652" s="51" t="s">
        <v>53</v>
      </c>
    </row>
    <row r="653" spans="1:8" x14ac:dyDescent="0.3">
      <c r="A653" s="49" t="s">
        <v>48</v>
      </c>
      <c r="B653" s="50" t="s">
        <v>49</v>
      </c>
      <c r="C653" s="51" t="s">
        <v>50</v>
      </c>
      <c r="D653" s="52">
        <v>700</v>
      </c>
      <c r="F653" s="79"/>
      <c r="G653" s="53" t="s">
        <v>114</v>
      </c>
      <c r="H653" s="51" t="s">
        <v>55</v>
      </c>
    </row>
    <row r="654" spans="1:8" x14ac:dyDescent="0.3">
      <c r="A654" s="49" t="s">
        <v>48</v>
      </c>
      <c r="B654" s="50" t="s">
        <v>49</v>
      </c>
      <c r="C654" s="51" t="s">
        <v>53</v>
      </c>
      <c r="D654" s="52">
        <v>420</v>
      </c>
      <c r="F654" s="79"/>
      <c r="G654" s="53" t="s">
        <v>114</v>
      </c>
      <c r="H654" s="51" t="s">
        <v>57</v>
      </c>
    </row>
    <row r="655" spans="1:8" x14ac:dyDescent="0.3">
      <c r="A655" s="49" t="s">
        <v>48</v>
      </c>
      <c r="B655" s="50" t="s">
        <v>49</v>
      </c>
      <c r="C655" s="51" t="s">
        <v>55</v>
      </c>
      <c r="D655" s="52">
        <v>300</v>
      </c>
      <c r="F655" s="79"/>
      <c r="G655" s="53" t="s">
        <v>114</v>
      </c>
      <c r="H655" s="51" t="s">
        <v>59</v>
      </c>
    </row>
    <row r="656" spans="1:8" x14ac:dyDescent="0.3">
      <c r="A656" s="49" t="s">
        <v>48</v>
      </c>
      <c r="B656" s="50" t="s">
        <v>49</v>
      </c>
      <c r="C656" s="51" t="s">
        <v>57</v>
      </c>
      <c r="D656" s="52">
        <v>200</v>
      </c>
      <c r="F656" s="79"/>
      <c r="G656" s="53" t="s">
        <v>114</v>
      </c>
      <c r="H656" s="51" t="s">
        <v>61</v>
      </c>
    </row>
    <row r="657" spans="1:8" x14ac:dyDescent="0.3">
      <c r="A657" s="49" t="s">
        <v>48</v>
      </c>
      <c r="B657" s="50" t="s">
        <v>49</v>
      </c>
      <c r="C657" s="51" t="s">
        <v>59</v>
      </c>
      <c r="D657" s="52">
        <v>854</v>
      </c>
      <c r="F657" s="79"/>
      <c r="G657" s="53" t="s">
        <v>114</v>
      </c>
      <c r="H657" s="51" t="s">
        <v>76</v>
      </c>
    </row>
    <row r="658" spans="1:8" x14ac:dyDescent="0.3">
      <c r="A658" s="49" t="s">
        <v>48</v>
      </c>
      <c r="B658" s="50" t="s">
        <v>49</v>
      </c>
      <c r="C658" s="51" t="s">
        <v>61</v>
      </c>
      <c r="D658" s="52">
        <v>345</v>
      </c>
      <c r="F658" s="79"/>
      <c r="G658" s="53" t="s">
        <v>114</v>
      </c>
      <c r="H658" s="51" t="s">
        <v>77</v>
      </c>
    </row>
    <row r="659" spans="1:8" x14ac:dyDescent="0.3">
      <c r="A659" s="49" t="s">
        <v>48</v>
      </c>
      <c r="B659" s="50" t="s">
        <v>49</v>
      </c>
      <c r="C659" s="51" t="s">
        <v>63</v>
      </c>
      <c r="D659" s="52">
        <v>220</v>
      </c>
      <c r="F659" s="79"/>
      <c r="G659" s="53" t="s">
        <v>114</v>
      </c>
      <c r="H659" s="51" t="s">
        <v>78</v>
      </c>
    </row>
    <row r="660" spans="1:8" x14ac:dyDescent="0.3">
      <c r="A660" s="49" t="s">
        <v>48</v>
      </c>
      <c r="B660" s="50" t="s">
        <v>49</v>
      </c>
      <c r="C660" s="51" t="s">
        <v>153</v>
      </c>
      <c r="D660" s="52">
        <v>420</v>
      </c>
      <c r="F660" s="79"/>
      <c r="G660" s="53" t="s">
        <v>114</v>
      </c>
      <c r="H660" s="51" t="s">
        <v>79</v>
      </c>
    </row>
    <row r="661" spans="1:8" x14ac:dyDescent="0.3">
      <c r="A661" s="49" t="s">
        <v>48</v>
      </c>
      <c r="B661" s="50" t="s">
        <v>49</v>
      </c>
      <c r="C661" s="51" t="s">
        <v>64</v>
      </c>
      <c r="D661" s="52">
        <v>400</v>
      </c>
      <c r="F661" s="79"/>
      <c r="G661" s="53" t="s">
        <v>114</v>
      </c>
      <c r="H661" s="51" t="s">
        <v>50</v>
      </c>
    </row>
    <row r="662" spans="1:8" x14ac:dyDescent="0.3">
      <c r="A662" s="49" t="s">
        <v>48</v>
      </c>
      <c r="B662" s="50" t="s">
        <v>49</v>
      </c>
      <c r="C662" s="51" t="s">
        <v>65</v>
      </c>
      <c r="D662" s="52">
        <v>800</v>
      </c>
      <c r="F662" s="79"/>
      <c r="G662" s="53" t="s">
        <v>114</v>
      </c>
      <c r="H662" s="51" t="s">
        <v>53</v>
      </c>
    </row>
    <row r="663" spans="1:8" x14ac:dyDescent="0.3">
      <c r="A663" s="49" t="s">
        <v>48</v>
      </c>
      <c r="B663" s="50" t="s">
        <v>49</v>
      </c>
      <c r="C663" s="51" t="s">
        <v>66</v>
      </c>
      <c r="D663" s="52">
        <v>369</v>
      </c>
      <c r="F663" s="79"/>
      <c r="G663" s="53" t="s">
        <v>114</v>
      </c>
      <c r="H663" s="51" t="s">
        <v>55</v>
      </c>
    </row>
    <row r="664" spans="1:8" x14ac:dyDescent="0.3">
      <c r="A664" s="49" t="s">
        <v>48</v>
      </c>
      <c r="B664" s="50" t="s">
        <v>49</v>
      </c>
      <c r="C664" s="51" t="s">
        <v>67</v>
      </c>
      <c r="D664" s="52">
        <v>560</v>
      </c>
      <c r="F664" s="79"/>
      <c r="G664" s="53" t="s">
        <v>114</v>
      </c>
      <c r="H664" s="51" t="s">
        <v>57</v>
      </c>
    </row>
    <row r="665" spans="1:8" x14ac:dyDescent="0.3">
      <c r="A665" s="49" t="s">
        <v>48</v>
      </c>
      <c r="B665" s="50" t="s">
        <v>49</v>
      </c>
      <c r="C665" s="51" t="s">
        <v>68</v>
      </c>
      <c r="D665" s="52">
        <v>157</v>
      </c>
      <c r="F665" s="79"/>
      <c r="G665" s="53" t="s">
        <v>114</v>
      </c>
      <c r="H665" s="51" t="s">
        <v>59</v>
      </c>
    </row>
    <row r="666" spans="1:8" x14ac:dyDescent="0.3">
      <c r="A666" s="49" t="s">
        <v>48</v>
      </c>
      <c r="B666" s="50" t="s">
        <v>49</v>
      </c>
      <c r="C666" s="51" t="s">
        <v>69</v>
      </c>
      <c r="D666" s="52">
        <v>700</v>
      </c>
      <c r="F666" s="79"/>
      <c r="G666" s="53" t="s">
        <v>114</v>
      </c>
      <c r="H666" s="51" t="s">
        <v>61</v>
      </c>
    </row>
    <row r="667" spans="1:8" x14ac:dyDescent="0.3">
      <c r="A667" s="49" t="s">
        <v>48</v>
      </c>
      <c r="B667" s="50" t="s">
        <v>70</v>
      </c>
      <c r="C667" s="51" t="s">
        <v>71</v>
      </c>
      <c r="D667" s="52">
        <v>300</v>
      </c>
      <c r="F667" s="79"/>
      <c r="G667" s="53" t="s">
        <v>114</v>
      </c>
      <c r="H667" s="51" t="s">
        <v>76</v>
      </c>
    </row>
    <row r="668" spans="1:8" x14ac:dyDescent="0.3">
      <c r="A668" s="49" t="s">
        <v>48</v>
      </c>
      <c r="B668" s="50" t="s">
        <v>70</v>
      </c>
      <c r="C668" s="51" t="s">
        <v>72</v>
      </c>
      <c r="D668" s="52">
        <v>400</v>
      </c>
      <c r="F668" s="79"/>
      <c r="G668" s="53" t="s">
        <v>114</v>
      </c>
      <c r="H668" s="51" t="s">
        <v>77</v>
      </c>
    </row>
    <row r="669" spans="1:8" x14ac:dyDescent="0.3">
      <c r="A669" s="49" t="s">
        <v>48</v>
      </c>
      <c r="B669" s="50" t="s">
        <v>70</v>
      </c>
      <c r="C669" s="51" t="s">
        <v>73</v>
      </c>
      <c r="D669" s="52">
        <v>500</v>
      </c>
      <c r="F669" s="79"/>
      <c r="G669" s="53" t="s">
        <v>114</v>
      </c>
      <c r="H669" s="51" t="s">
        <v>78</v>
      </c>
    </row>
    <row r="670" spans="1:8" x14ac:dyDescent="0.3">
      <c r="A670" s="49" t="s">
        <v>48</v>
      </c>
      <c r="B670" s="50" t="s">
        <v>70</v>
      </c>
      <c r="C670" s="51" t="s">
        <v>74</v>
      </c>
      <c r="D670" s="52">
        <v>1000</v>
      </c>
      <c r="F670" s="79"/>
      <c r="G670" s="53" t="s">
        <v>114</v>
      </c>
      <c r="H670" s="51" t="s">
        <v>79</v>
      </c>
    </row>
    <row r="671" spans="1:8" x14ac:dyDescent="0.3">
      <c r="A671" s="49" t="s">
        <v>48</v>
      </c>
      <c r="B671" s="50" t="s">
        <v>70</v>
      </c>
      <c r="C671" s="51" t="s">
        <v>75</v>
      </c>
      <c r="D671" s="52">
        <v>200</v>
      </c>
      <c r="F671" s="79"/>
      <c r="G671" s="53" t="s">
        <v>114</v>
      </c>
      <c r="H671" s="51" t="s">
        <v>50</v>
      </c>
    </row>
    <row r="672" spans="1:8" x14ac:dyDescent="0.3">
      <c r="A672" s="49" t="s">
        <v>48</v>
      </c>
      <c r="B672" s="50" t="s">
        <v>70</v>
      </c>
      <c r="C672" s="51" t="s">
        <v>52</v>
      </c>
      <c r="D672" s="52">
        <v>300</v>
      </c>
      <c r="F672" s="79"/>
      <c r="G672" s="53" t="s">
        <v>114</v>
      </c>
      <c r="H672" s="51" t="s">
        <v>53</v>
      </c>
    </row>
    <row r="673" spans="1:8" x14ac:dyDescent="0.3">
      <c r="A673" s="49" t="s">
        <v>48</v>
      </c>
      <c r="B673" s="50" t="s">
        <v>70</v>
      </c>
      <c r="C673" s="51" t="s">
        <v>54</v>
      </c>
      <c r="D673" s="52">
        <v>400</v>
      </c>
      <c r="F673" s="79"/>
      <c r="G673" s="53" t="s">
        <v>114</v>
      </c>
      <c r="H673" s="51" t="s">
        <v>55</v>
      </c>
    </row>
    <row r="674" spans="1:8" x14ac:dyDescent="0.3">
      <c r="A674" s="49" t="s">
        <v>48</v>
      </c>
      <c r="B674" s="50" t="s">
        <v>70</v>
      </c>
      <c r="C674" s="51" t="s">
        <v>56</v>
      </c>
      <c r="D674" s="52">
        <v>700</v>
      </c>
      <c r="F674" s="79"/>
      <c r="G674" s="53" t="s">
        <v>114</v>
      </c>
      <c r="H674" s="51" t="s">
        <v>57</v>
      </c>
    </row>
    <row r="675" spans="1:8" x14ac:dyDescent="0.3">
      <c r="A675" s="49" t="s">
        <v>48</v>
      </c>
      <c r="B675" s="50" t="s">
        <v>70</v>
      </c>
      <c r="C675" s="51" t="s">
        <v>58</v>
      </c>
      <c r="D675" s="52">
        <v>370</v>
      </c>
      <c r="F675" s="79"/>
      <c r="G675" s="53" t="s">
        <v>114</v>
      </c>
      <c r="H675" s="51" t="s">
        <v>59</v>
      </c>
    </row>
    <row r="676" spans="1:8" x14ac:dyDescent="0.3">
      <c r="A676" s="49" t="s">
        <v>48</v>
      </c>
      <c r="B676" s="50" t="s">
        <v>70</v>
      </c>
      <c r="C676" s="51" t="s">
        <v>60</v>
      </c>
      <c r="D676" s="52">
        <v>450</v>
      </c>
      <c r="F676" s="79"/>
      <c r="G676" s="53" t="s">
        <v>114</v>
      </c>
      <c r="H676" s="51" t="s">
        <v>61</v>
      </c>
    </row>
    <row r="677" spans="1:8" x14ac:dyDescent="0.3">
      <c r="A677" s="49" t="s">
        <v>48</v>
      </c>
      <c r="B677" s="50" t="s">
        <v>70</v>
      </c>
      <c r="C677" s="51" t="s">
        <v>62</v>
      </c>
      <c r="D677" s="52">
        <v>350</v>
      </c>
      <c r="F677" s="79"/>
      <c r="G677" s="53" t="s">
        <v>114</v>
      </c>
      <c r="H677" s="51" t="s">
        <v>76</v>
      </c>
    </row>
    <row r="678" spans="1:8" x14ac:dyDescent="0.3">
      <c r="A678" s="49" t="s">
        <v>48</v>
      </c>
      <c r="B678" s="50" t="s">
        <v>70</v>
      </c>
      <c r="C678" s="51" t="s">
        <v>76</v>
      </c>
      <c r="D678" s="52">
        <v>420</v>
      </c>
      <c r="F678" s="79"/>
      <c r="G678" s="53" t="s">
        <v>114</v>
      </c>
      <c r="H678" s="51" t="s">
        <v>77</v>
      </c>
    </row>
    <row r="679" spans="1:8" x14ac:dyDescent="0.3">
      <c r="A679" s="49" t="s">
        <v>48</v>
      </c>
      <c r="B679" s="50" t="s">
        <v>70</v>
      </c>
      <c r="C679" s="51" t="s">
        <v>77</v>
      </c>
      <c r="D679" s="52">
        <v>530</v>
      </c>
      <c r="F679" s="79"/>
      <c r="G679" s="53" t="s">
        <v>114</v>
      </c>
      <c r="H679" s="51" t="s">
        <v>78</v>
      </c>
    </row>
    <row r="680" spans="1:8" x14ac:dyDescent="0.3">
      <c r="A680" s="49" t="s">
        <v>48</v>
      </c>
      <c r="B680" s="50" t="s">
        <v>70</v>
      </c>
      <c r="C680" s="51" t="s">
        <v>78</v>
      </c>
      <c r="D680" s="52">
        <v>1100</v>
      </c>
      <c r="F680" s="79"/>
      <c r="G680" s="53" t="s">
        <v>114</v>
      </c>
      <c r="H680" s="51" t="s">
        <v>79</v>
      </c>
    </row>
    <row r="681" spans="1:8" x14ac:dyDescent="0.3">
      <c r="A681" s="49" t="s">
        <v>48</v>
      </c>
      <c r="B681" s="50" t="s">
        <v>70</v>
      </c>
      <c r="C681" s="51" t="s">
        <v>79</v>
      </c>
      <c r="D681" s="52">
        <v>450</v>
      </c>
      <c r="F681" s="79"/>
      <c r="G681" s="53" t="s">
        <v>114</v>
      </c>
      <c r="H681" s="51" t="s">
        <v>50</v>
      </c>
    </row>
    <row r="682" spans="1:8" x14ac:dyDescent="0.3">
      <c r="A682" s="49" t="s">
        <v>48</v>
      </c>
      <c r="B682" s="50" t="s">
        <v>80</v>
      </c>
      <c r="C682" s="51" t="s">
        <v>81</v>
      </c>
      <c r="D682" s="52">
        <v>265</v>
      </c>
      <c r="F682" s="79"/>
      <c r="G682" s="53" t="s">
        <v>114</v>
      </c>
      <c r="H682" s="51" t="s">
        <v>53</v>
      </c>
    </row>
    <row r="683" spans="1:8" x14ac:dyDescent="0.3">
      <c r="A683" s="49" t="s">
        <v>48</v>
      </c>
      <c r="B683" s="50" t="s">
        <v>80</v>
      </c>
      <c r="C683" s="51" t="s">
        <v>82</v>
      </c>
      <c r="D683" s="52">
        <v>452</v>
      </c>
      <c r="F683" s="79"/>
      <c r="G683" s="53" t="s">
        <v>114</v>
      </c>
      <c r="H683" s="51" t="s">
        <v>55</v>
      </c>
    </row>
    <row r="684" spans="1:8" x14ac:dyDescent="0.3">
      <c r="A684" s="49" t="s">
        <v>48</v>
      </c>
      <c r="B684" s="50" t="s">
        <v>80</v>
      </c>
      <c r="C684" s="51" t="s">
        <v>83</v>
      </c>
      <c r="D684" s="52">
        <v>693</v>
      </c>
      <c r="F684" s="79"/>
      <c r="G684" s="53" t="s">
        <v>114</v>
      </c>
      <c r="H684" s="51" t="s">
        <v>57</v>
      </c>
    </row>
    <row r="685" spans="1:8" x14ac:dyDescent="0.3">
      <c r="A685" s="49" t="s">
        <v>48</v>
      </c>
      <c r="B685" s="50" t="s">
        <v>80</v>
      </c>
      <c r="C685" s="51" t="s">
        <v>84</v>
      </c>
      <c r="D685" s="52">
        <v>1226</v>
      </c>
      <c r="F685" s="79"/>
      <c r="G685" s="53" t="s">
        <v>114</v>
      </c>
      <c r="H685" s="51" t="s">
        <v>59</v>
      </c>
    </row>
    <row r="686" spans="1:8" x14ac:dyDescent="0.3">
      <c r="A686" s="49" t="s">
        <v>48</v>
      </c>
      <c r="B686" s="50" t="s">
        <v>80</v>
      </c>
      <c r="C686" s="51" t="s">
        <v>85</v>
      </c>
      <c r="D686" s="52">
        <v>1505</v>
      </c>
      <c r="F686" s="79"/>
      <c r="G686" s="53" t="s">
        <v>114</v>
      </c>
      <c r="H686" s="51" t="s">
        <v>61</v>
      </c>
    </row>
    <row r="687" spans="1:8" x14ac:dyDescent="0.3">
      <c r="A687" s="49" t="s">
        <v>48</v>
      </c>
      <c r="B687" s="50" t="s">
        <v>80</v>
      </c>
      <c r="C687" s="51" t="s">
        <v>86</v>
      </c>
      <c r="D687" s="52">
        <v>346</v>
      </c>
      <c r="F687" s="79"/>
      <c r="G687" s="53" t="s">
        <v>114</v>
      </c>
      <c r="H687" s="51" t="s">
        <v>76</v>
      </c>
    </row>
    <row r="688" spans="1:8" x14ac:dyDescent="0.3">
      <c r="A688" s="49" t="s">
        <v>48</v>
      </c>
      <c r="B688" s="50" t="s">
        <v>80</v>
      </c>
      <c r="C688" s="51" t="s">
        <v>87</v>
      </c>
      <c r="D688" s="52">
        <v>470</v>
      </c>
      <c r="F688" s="79"/>
      <c r="G688" s="53" t="s">
        <v>114</v>
      </c>
      <c r="H688" s="51" t="s">
        <v>77</v>
      </c>
    </row>
    <row r="689" spans="1:8" x14ac:dyDescent="0.3">
      <c r="A689" s="49" t="s">
        <v>48</v>
      </c>
      <c r="B689" s="50" t="s">
        <v>80</v>
      </c>
      <c r="C689" s="51" t="s">
        <v>88</v>
      </c>
      <c r="D689" s="52">
        <v>881</v>
      </c>
      <c r="F689" s="79"/>
      <c r="G689" s="53" t="s">
        <v>114</v>
      </c>
      <c r="H689" s="51" t="s">
        <v>78</v>
      </c>
    </row>
    <row r="690" spans="1:8" x14ac:dyDescent="0.3">
      <c r="A690" s="49" t="s">
        <v>48</v>
      </c>
      <c r="B690" s="50" t="s">
        <v>80</v>
      </c>
      <c r="C690" s="51" t="s">
        <v>89</v>
      </c>
      <c r="D690" s="52">
        <v>505</v>
      </c>
      <c r="F690" s="79"/>
      <c r="G690" s="53" t="s">
        <v>114</v>
      </c>
      <c r="H690" s="51" t="s">
        <v>79</v>
      </c>
    </row>
    <row r="691" spans="1:8" x14ac:dyDescent="0.3">
      <c r="A691" s="49" t="s">
        <v>48</v>
      </c>
      <c r="B691" s="50" t="s">
        <v>80</v>
      </c>
      <c r="C691" s="51" t="s">
        <v>90</v>
      </c>
      <c r="D691" s="52">
        <v>286</v>
      </c>
      <c r="F691" s="79"/>
      <c r="G691" s="53" t="s">
        <v>114</v>
      </c>
      <c r="H691" s="51" t="s">
        <v>50</v>
      </c>
    </row>
    <row r="692" spans="1:8" x14ac:dyDescent="0.3">
      <c r="A692" s="49" t="s">
        <v>48</v>
      </c>
      <c r="B692" s="50" t="s">
        <v>80</v>
      </c>
      <c r="C692" s="51" t="s">
        <v>91</v>
      </c>
      <c r="D692" s="52">
        <v>168</v>
      </c>
      <c r="F692" s="79"/>
      <c r="G692" s="53" t="s">
        <v>114</v>
      </c>
      <c r="H692" s="51" t="s">
        <v>53</v>
      </c>
    </row>
    <row r="693" spans="1:8" x14ac:dyDescent="0.3">
      <c r="A693" s="49" t="s">
        <v>48</v>
      </c>
      <c r="B693" s="50" t="s">
        <v>80</v>
      </c>
      <c r="C693" s="51" t="s">
        <v>92</v>
      </c>
      <c r="D693" s="52">
        <v>388</v>
      </c>
      <c r="F693" s="79"/>
      <c r="G693" s="53" t="s">
        <v>114</v>
      </c>
      <c r="H693" s="51" t="s">
        <v>55</v>
      </c>
    </row>
    <row r="694" spans="1:8" x14ac:dyDescent="0.3">
      <c r="A694" s="49" t="s">
        <v>48</v>
      </c>
      <c r="B694" s="50" t="s">
        <v>80</v>
      </c>
      <c r="C694" s="51" t="s">
        <v>93</v>
      </c>
      <c r="D694" s="52">
        <v>334</v>
      </c>
      <c r="F694" s="79"/>
      <c r="G694" s="53" t="s">
        <v>114</v>
      </c>
      <c r="H694" s="51" t="s">
        <v>57</v>
      </c>
    </row>
    <row r="695" spans="1:8" x14ac:dyDescent="0.3">
      <c r="A695" s="49" t="s">
        <v>48</v>
      </c>
      <c r="B695" s="50" t="s">
        <v>80</v>
      </c>
      <c r="C695" s="51" t="s">
        <v>94</v>
      </c>
      <c r="D695" s="52">
        <v>472</v>
      </c>
      <c r="F695" s="79"/>
      <c r="G695" s="53" t="s">
        <v>114</v>
      </c>
      <c r="H695" s="51" t="s">
        <v>59</v>
      </c>
    </row>
    <row r="696" spans="1:8" x14ac:dyDescent="0.3">
      <c r="A696" s="49" t="s">
        <v>48</v>
      </c>
      <c r="B696" s="50" t="s">
        <v>95</v>
      </c>
      <c r="C696" s="51" t="s">
        <v>96</v>
      </c>
      <c r="D696" s="52">
        <v>147</v>
      </c>
      <c r="F696" s="79"/>
      <c r="G696" s="53" t="s">
        <v>114</v>
      </c>
      <c r="H696" s="51" t="s">
        <v>61</v>
      </c>
    </row>
    <row r="697" spans="1:8" x14ac:dyDescent="0.3">
      <c r="A697" s="49" t="s">
        <v>48</v>
      </c>
      <c r="B697" s="50" t="s">
        <v>95</v>
      </c>
      <c r="C697" s="51" t="s">
        <v>97</v>
      </c>
      <c r="D697" s="52">
        <v>239</v>
      </c>
      <c r="F697" s="79"/>
      <c r="G697" s="53" t="s">
        <v>114</v>
      </c>
      <c r="H697" s="51" t="s">
        <v>76</v>
      </c>
    </row>
    <row r="698" spans="1:8" x14ac:dyDescent="0.3">
      <c r="A698" s="49" t="s">
        <v>48</v>
      </c>
      <c r="B698" s="50" t="s">
        <v>95</v>
      </c>
      <c r="C698" s="51" t="s">
        <v>98</v>
      </c>
      <c r="D698" s="52">
        <v>290</v>
      </c>
      <c r="F698" s="79"/>
      <c r="G698" s="53" t="s">
        <v>114</v>
      </c>
      <c r="H698" s="51" t="s">
        <v>77</v>
      </c>
    </row>
    <row r="699" spans="1:8" x14ac:dyDescent="0.3">
      <c r="A699" s="49" t="s">
        <v>48</v>
      </c>
      <c r="B699" s="50" t="s">
        <v>95</v>
      </c>
      <c r="C699" s="51" t="s">
        <v>99</v>
      </c>
      <c r="D699" s="52">
        <v>587</v>
      </c>
      <c r="F699" s="79"/>
      <c r="G699" s="53" t="s">
        <v>114</v>
      </c>
      <c r="H699" s="51" t="s">
        <v>78</v>
      </c>
    </row>
    <row r="700" spans="1:8" x14ac:dyDescent="0.3">
      <c r="A700" s="49" t="s">
        <v>48</v>
      </c>
      <c r="B700" s="50" t="s">
        <v>95</v>
      </c>
      <c r="C700" s="51" t="s">
        <v>100</v>
      </c>
      <c r="D700" s="52">
        <v>1098</v>
      </c>
      <c r="F700" s="79"/>
      <c r="G700" s="53" t="s">
        <v>114</v>
      </c>
      <c r="H700" s="51" t="s">
        <v>79</v>
      </c>
    </row>
    <row r="701" spans="1:8" x14ac:dyDescent="0.3">
      <c r="A701" s="49" t="s">
        <v>48</v>
      </c>
      <c r="B701" s="50" t="s">
        <v>95</v>
      </c>
      <c r="C701" s="51" t="s">
        <v>101</v>
      </c>
      <c r="D701" s="52">
        <v>154</v>
      </c>
      <c r="F701" s="79"/>
      <c r="G701" s="53" t="s">
        <v>114</v>
      </c>
      <c r="H701" s="51" t="s">
        <v>50</v>
      </c>
    </row>
    <row r="702" spans="1:8" x14ac:dyDescent="0.3">
      <c r="A702" s="49" t="s">
        <v>48</v>
      </c>
      <c r="B702" s="50" t="s">
        <v>95</v>
      </c>
      <c r="C702" s="51" t="s">
        <v>102</v>
      </c>
      <c r="D702" s="52">
        <v>1221</v>
      </c>
      <c r="F702" s="79"/>
      <c r="G702" s="53" t="s">
        <v>114</v>
      </c>
      <c r="H702" s="51" t="s">
        <v>53</v>
      </c>
    </row>
    <row r="703" spans="1:8" x14ac:dyDescent="0.3">
      <c r="A703" s="49" t="s">
        <v>48</v>
      </c>
      <c r="B703" s="50" t="s">
        <v>95</v>
      </c>
      <c r="C703" s="51" t="s">
        <v>103</v>
      </c>
      <c r="D703" s="52">
        <v>219</v>
      </c>
      <c r="F703" s="79"/>
      <c r="G703" s="53" t="s">
        <v>114</v>
      </c>
      <c r="H703" s="51" t="s">
        <v>55</v>
      </c>
    </row>
    <row r="704" spans="1:8" x14ac:dyDescent="0.3">
      <c r="A704" s="49" t="s">
        <v>48</v>
      </c>
      <c r="B704" s="50" t="s">
        <v>95</v>
      </c>
      <c r="C704" s="51" t="s">
        <v>104</v>
      </c>
      <c r="D704" s="52">
        <v>739</v>
      </c>
      <c r="F704" s="79"/>
      <c r="G704" s="53" t="s">
        <v>114</v>
      </c>
      <c r="H704" s="51" t="s">
        <v>57</v>
      </c>
    </row>
    <row r="705" spans="1:8" x14ac:dyDescent="0.3">
      <c r="A705" s="49" t="s">
        <v>48</v>
      </c>
      <c r="B705" s="50" t="s">
        <v>95</v>
      </c>
      <c r="C705" s="51" t="s">
        <v>105</v>
      </c>
      <c r="D705" s="52">
        <v>602</v>
      </c>
      <c r="F705" s="79"/>
      <c r="G705" s="53" t="s">
        <v>114</v>
      </c>
      <c r="H705" s="51" t="s">
        <v>59</v>
      </c>
    </row>
    <row r="706" spans="1:8" x14ac:dyDescent="0.3">
      <c r="A706" s="49" t="s">
        <v>48</v>
      </c>
      <c r="B706" s="50" t="s">
        <v>95</v>
      </c>
      <c r="C706" s="51" t="s">
        <v>106</v>
      </c>
      <c r="D706" s="52">
        <v>321</v>
      </c>
      <c r="F706" s="79"/>
      <c r="G706" s="53" t="s">
        <v>114</v>
      </c>
      <c r="H706" s="51" t="s">
        <v>61</v>
      </c>
    </row>
    <row r="707" spans="1:8" x14ac:dyDescent="0.3">
      <c r="A707" s="49" t="s">
        <v>107</v>
      </c>
      <c r="B707" s="50" t="s">
        <v>49</v>
      </c>
      <c r="C707" s="51" t="s">
        <v>50</v>
      </c>
      <c r="D707" s="52">
        <v>184</v>
      </c>
      <c r="F707" s="79"/>
      <c r="G707" s="53" t="s">
        <v>114</v>
      </c>
      <c r="H707" s="51" t="s">
        <v>76</v>
      </c>
    </row>
    <row r="708" spans="1:8" x14ac:dyDescent="0.3">
      <c r="A708" s="49" t="s">
        <v>107</v>
      </c>
      <c r="B708" s="50" t="s">
        <v>49</v>
      </c>
      <c r="C708" s="51" t="s">
        <v>53</v>
      </c>
      <c r="D708" s="52">
        <v>330</v>
      </c>
      <c r="F708" s="79"/>
      <c r="G708" s="53" t="s">
        <v>114</v>
      </c>
      <c r="H708" s="51" t="s">
        <v>77</v>
      </c>
    </row>
    <row r="709" spans="1:8" x14ac:dyDescent="0.3">
      <c r="A709" s="49" t="s">
        <v>107</v>
      </c>
      <c r="B709" s="50" t="s">
        <v>49</v>
      </c>
      <c r="C709" s="51" t="s">
        <v>55</v>
      </c>
      <c r="D709" s="52">
        <v>367</v>
      </c>
      <c r="F709" s="79"/>
      <c r="G709" s="53" t="s">
        <v>114</v>
      </c>
      <c r="H709" s="51" t="s">
        <v>78</v>
      </c>
    </row>
    <row r="710" spans="1:8" x14ac:dyDescent="0.3">
      <c r="A710" s="49" t="s">
        <v>107</v>
      </c>
      <c r="B710" s="50" t="s">
        <v>49</v>
      </c>
      <c r="C710" s="51" t="s">
        <v>57</v>
      </c>
      <c r="D710" s="52">
        <v>178</v>
      </c>
      <c r="F710" s="79"/>
      <c r="G710" s="53" t="s">
        <v>114</v>
      </c>
      <c r="H710" s="51" t="s">
        <v>79</v>
      </c>
    </row>
    <row r="711" spans="1:8" x14ac:dyDescent="0.3">
      <c r="A711" s="49" t="s">
        <v>107</v>
      </c>
      <c r="B711" s="50" t="s">
        <v>49</v>
      </c>
      <c r="C711" s="51" t="s">
        <v>59</v>
      </c>
      <c r="D711" s="52">
        <v>698</v>
      </c>
      <c r="F711" s="79"/>
      <c r="G711" s="53" t="s">
        <v>114</v>
      </c>
      <c r="H711" s="51" t="s">
        <v>50</v>
      </c>
    </row>
    <row r="712" spans="1:8" x14ac:dyDescent="0.3">
      <c r="A712" s="49" t="s">
        <v>107</v>
      </c>
      <c r="B712" s="50" t="s">
        <v>49</v>
      </c>
      <c r="C712" s="51" t="s">
        <v>61</v>
      </c>
      <c r="D712" s="52">
        <v>857</v>
      </c>
      <c r="F712" s="79"/>
      <c r="G712" s="53" t="s">
        <v>114</v>
      </c>
      <c r="H712" s="51" t="s">
        <v>53</v>
      </c>
    </row>
    <row r="713" spans="1:8" x14ac:dyDescent="0.3">
      <c r="A713" s="49" t="s">
        <v>107</v>
      </c>
      <c r="B713" s="50" t="s">
        <v>49</v>
      </c>
      <c r="C713" s="51" t="s">
        <v>63</v>
      </c>
      <c r="D713" s="52">
        <v>698</v>
      </c>
      <c r="F713" s="79"/>
      <c r="G713" s="53" t="s">
        <v>114</v>
      </c>
      <c r="H713" s="51" t="s">
        <v>55</v>
      </c>
    </row>
    <row r="714" spans="1:8" x14ac:dyDescent="0.3">
      <c r="A714" s="49" t="s">
        <v>107</v>
      </c>
      <c r="B714" s="50" t="s">
        <v>49</v>
      </c>
      <c r="C714" s="51" t="s">
        <v>153</v>
      </c>
      <c r="D714" s="52">
        <v>152</v>
      </c>
      <c r="F714" s="79"/>
      <c r="G714" s="53" t="s">
        <v>114</v>
      </c>
      <c r="H714" s="51" t="s">
        <v>57</v>
      </c>
    </row>
    <row r="715" spans="1:8" x14ac:dyDescent="0.3">
      <c r="A715" s="49" t="s">
        <v>107</v>
      </c>
      <c r="B715" s="50" t="s">
        <v>49</v>
      </c>
      <c r="C715" s="51" t="s">
        <v>64</v>
      </c>
      <c r="D715" s="52">
        <v>482</v>
      </c>
      <c r="F715" s="79"/>
      <c r="G715" s="53" t="s">
        <v>114</v>
      </c>
      <c r="H715" s="51" t="s">
        <v>59</v>
      </c>
    </row>
    <row r="716" spans="1:8" x14ac:dyDescent="0.3">
      <c r="A716" s="49" t="s">
        <v>107</v>
      </c>
      <c r="B716" s="50" t="s">
        <v>49</v>
      </c>
      <c r="C716" s="51" t="s">
        <v>65</v>
      </c>
      <c r="D716" s="52">
        <v>794</v>
      </c>
      <c r="F716" s="79"/>
      <c r="G716" s="53" t="s">
        <v>114</v>
      </c>
      <c r="H716" s="51" t="s">
        <v>61</v>
      </c>
    </row>
    <row r="717" spans="1:8" x14ac:dyDescent="0.3">
      <c r="A717" s="49" t="s">
        <v>107</v>
      </c>
      <c r="B717" s="50" t="s">
        <v>49</v>
      </c>
      <c r="C717" s="51" t="s">
        <v>66</v>
      </c>
      <c r="D717" s="52">
        <v>854</v>
      </c>
      <c r="F717" s="79"/>
      <c r="G717" s="53" t="s">
        <v>114</v>
      </c>
      <c r="H717" s="51" t="s">
        <v>76</v>
      </c>
    </row>
    <row r="718" spans="1:8" x14ac:dyDescent="0.3">
      <c r="A718" s="49" t="s">
        <v>107</v>
      </c>
      <c r="B718" s="50" t="s">
        <v>49</v>
      </c>
      <c r="C718" s="51" t="s">
        <v>67</v>
      </c>
      <c r="D718" s="52">
        <v>178</v>
      </c>
      <c r="F718" s="79"/>
      <c r="G718" s="53" t="s">
        <v>114</v>
      </c>
      <c r="H718" s="51" t="s">
        <v>77</v>
      </c>
    </row>
    <row r="719" spans="1:8" x14ac:dyDescent="0.3">
      <c r="A719" s="49" t="s">
        <v>107</v>
      </c>
      <c r="B719" s="50" t="s">
        <v>49</v>
      </c>
      <c r="C719" s="51" t="s">
        <v>68</v>
      </c>
      <c r="D719" s="52">
        <v>290</v>
      </c>
      <c r="F719" s="79"/>
      <c r="G719" s="53" t="s">
        <v>114</v>
      </c>
      <c r="H719" s="51" t="s">
        <v>78</v>
      </c>
    </row>
    <row r="720" spans="1:8" x14ac:dyDescent="0.3">
      <c r="A720" s="49" t="s">
        <v>107</v>
      </c>
      <c r="B720" s="50" t="s">
        <v>49</v>
      </c>
      <c r="C720" s="51" t="s">
        <v>69</v>
      </c>
      <c r="D720" s="52">
        <v>1044</v>
      </c>
      <c r="F720" s="79"/>
      <c r="G720" s="53" t="s">
        <v>114</v>
      </c>
      <c r="H720" s="51" t="s">
        <v>79</v>
      </c>
    </row>
    <row r="721" spans="1:8" x14ac:dyDescent="0.3">
      <c r="A721" s="49" t="s">
        <v>107</v>
      </c>
      <c r="B721" s="50" t="s">
        <v>70</v>
      </c>
      <c r="C721" s="51" t="s">
        <v>71</v>
      </c>
      <c r="D721" s="52">
        <v>721</v>
      </c>
      <c r="F721" s="79"/>
      <c r="G721" s="53" t="s">
        <v>114</v>
      </c>
      <c r="H721" s="51" t="s">
        <v>50</v>
      </c>
    </row>
    <row r="722" spans="1:8" x14ac:dyDescent="0.3">
      <c r="A722" s="49" t="s">
        <v>107</v>
      </c>
      <c r="B722" s="50" t="s">
        <v>70</v>
      </c>
      <c r="C722" s="51" t="s">
        <v>72</v>
      </c>
      <c r="D722" s="52">
        <v>630</v>
      </c>
      <c r="F722" s="79"/>
      <c r="G722" s="53" t="s">
        <v>114</v>
      </c>
      <c r="H722" s="51" t="s">
        <v>53</v>
      </c>
    </row>
    <row r="723" spans="1:8" x14ac:dyDescent="0.3">
      <c r="A723" s="49" t="s">
        <v>107</v>
      </c>
      <c r="B723" s="50" t="s">
        <v>70</v>
      </c>
      <c r="C723" s="51" t="s">
        <v>73</v>
      </c>
      <c r="D723" s="52">
        <v>234</v>
      </c>
      <c r="F723" s="79"/>
      <c r="G723" s="53" t="s">
        <v>114</v>
      </c>
      <c r="H723" s="51" t="s">
        <v>55</v>
      </c>
    </row>
    <row r="724" spans="1:8" x14ac:dyDescent="0.3">
      <c r="A724" s="49" t="s">
        <v>107</v>
      </c>
      <c r="B724" s="50" t="s">
        <v>70</v>
      </c>
      <c r="C724" s="51" t="s">
        <v>74</v>
      </c>
      <c r="D724" s="52">
        <v>315</v>
      </c>
      <c r="F724" s="79"/>
      <c r="G724" s="53" t="s">
        <v>114</v>
      </c>
      <c r="H724" s="51" t="s">
        <v>57</v>
      </c>
    </row>
    <row r="725" spans="1:8" x14ac:dyDescent="0.3">
      <c r="A725" s="49" t="s">
        <v>107</v>
      </c>
      <c r="B725" s="50" t="s">
        <v>70</v>
      </c>
      <c r="C725" s="51" t="s">
        <v>75</v>
      </c>
      <c r="D725" s="52">
        <v>1080</v>
      </c>
      <c r="F725" s="79"/>
      <c r="G725" s="53" t="s">
        <v>114</v>
      </c>
      <c r="H725" s="51" t="s">
        <v>59</v>
      </c>
    </row>
    <row r="726" spans="1:8" x14ac:dyDescent="0.3">
      <c r="A726" s="49" t="s">
        <v>107</v>
      </c>
      <c r="B726" s="50" t="s">
        <v>70</v>
      </c>
      <c r="C726" s="51" t="s">
        <v>52</v>
      </c>
      <c r="D726" s="52">
        <v>168</v>
      </c>
      <c r="F726" s="79"/>
      <c r="G726" s="53" t="s">
        <v>114</v>
      </c>
      <c r="H726" s="51" t="s">
        <v>61</v>
      </c>
    </row>
    <row r="727" spans="1:8" x14ac:dyDescent="0.3">
      <c r="A727" s="49" t="s">
        <v>107</v>
      </c>
      <c r="B727" s="50" t="s">
        <v>70</v>
      </c>
      <c r="C727" s="51" t="s">
        <v>54</v>
      </c>
      <c r="D727" s="52">
        <v>656</v>
      </c>
      <c r="F727" s="79"/>
      <c r="G727" s="53" t="s">
        <v>114</v>
      </c>
      <c r="H727" s="51" t="s">
        <v>76</v>
      </c>
    </row>
    <row r="728" spans="1:8" x14ac:dyDescent="0.3">
      <c r="A728" s="49" t="s">
        <v>107</v>
      </c>
      <c r="B728" s="50" t="s">
        <v>70</v>
      </c>
      <c r="C728" s="51" t="s">
        <v>56</v>
      </c>
      <c r="D728" s="52">
        <v>685</v>
      </c>
      <c r="F728" s="79"/>
      <c r="G728" s="53" t="s">
        <v>114</v>
      </c>
      <c r="H728" s="51" t="s">
        <v>77</v>
      </c>
    </row>
    <row r="729" spans="1:8" x14ac:dyDescent="0.3">
      <c r="A729" s="49" t="s">
        <v>107</v>
      </c>
      <c r="B729" s="50" t="s">
        <v>70</v>
      </c>
      <c r="C729" s="51" t="s">
        <v>58</v>
      </c>
      <c r="D729" s="52">
        <v>239</v>
      </c>
      <c r="F729" s="79"/>
      <c r="G729" s="53" t="s">
        <v>114</v>
      </c>
      <c r="H729" s="51" t="s">
        <v>78</v>
      </c>
    </row>
    <row r="730" spans="1:8" x14ac:dyDescent="0.3">
      <c r="A730" s="49" t="s">
        <v>107</v>
      </c>
      <c r="B730" s="50" t="s">
        <v>70</v>
      </c>
      <c r="C730" s="51" t="s">
        <v>60</v>
      </c>
      <c r="D730" s="52">
        <v>303</v>
      </c>
      <c r="F730" s="79"/>
      <c r="G730" s="53" t="s">
        <v>114</v>
      </c>
      <c r="H730" s="51" t="s">
        <v>79</v>
      </c>
    </row>
    <row r="731" spans="1:8" x14ac:dyDescent="0.3">
      <c r="A731" s="49" t="s">
        <v>107</v>
      </c>
      <c r="B731" s="50" t="s">
        <v>70</v>
      </c>
      <c r="C731" s="51" t="s">
        <v>62</v>
      </c>
      <c r="D731" s="52">
        <v>874</v>
      </c>
      <c r="F731" s="79"/>
      <c r="G731" s="53" t="s">
        <v>114</v>
      </c>
      <c r="H731" s="51" t="s">
        <v>50</v>
      </c>
    </row>
    <row r="732" spans="1:8" x14ac:dyDescent="0.3">
      <c r="A732" s="49" t="s">
        <v>107</v>
      </c>
      <c r="B732" s="50" t="s">
        <v>70</v>
      </c>
      <c r="C732" s="51" t="s">
        <v>76</v>
      </c>
      <c r="D732" s="52">
        <v>215</v>
      </c>
      <c r="F732" s="79"/>
      <c r="G732" s="53" t="s">
        <v>114</v>
      </c>
      <c r="H732" s="51" t="s">
        <v>53</v>
      </c>
    </row>
    <row r="733" spans="1:8" x14ac:dyDescent="0.3">
      <c r="A733" s="49" t="s">
        <v>107</v>
      </c>
      <c r="B733" s="50" t="s">
        <v>70</v>
      </c>
      <c r="C733" s="51" t="s">
        <v>77</v>
      </c>
      <c r="D733" s="52">
        <v>821</v>
      </c>
      <c r="F733" s="79"/>
      <c r="G733" s="53" t="s">
        <v>114</v>
      </c>
      <c r="H733" s="51" t="s">
        <v>55</v>
      </c>
    </row>
    <row r="734" spans="1:8" x14ac:dyDescent="0.3">
      <c r="A734" s="49" t="s">
        <v>107</v>
      </c>
      <c r="B734" s="50" t="s">
        <v>70</v>
      </c>
      <c r="C734" s="51" t="s">
        <v>78</v>
      </c>
      <c r="D734" s="52">
        <v>1020</v>
      </c>
      <c r="F734" s="79"/>
      <c r="G734" s="53" t="s">
        <v>114</v>
      </c>
      <c r="H734" s="51" t="s">
        <v>57</v>
      </c>
    </row>
    <row r="735" spans="1:8" x14ac:dyDescent="0.3">
      <c r="A735" s="49" t="s">
        <v>107</v>
      </c>
      <c r="B735" s="50" t="s">
        <v>70</v>
      </c>
      <c r="C735" s="51" t="s">
        <v>79</v>
      </c>
      <c r="D735" s="52">
        <v>154</v>
      </c>
      <c r="F735" s="79"/>
      <c r="G735" s="53" t="s">
        <v>114</v>
      </c>
      <c r="H735" s="51" t="s">
        <v>59</v>
      </c>
    </row>
    <row r="736" spans="1:8" x14ac:dyDescent="0.3">
      <c r="A736" s="49" t="s">
        <v>107</v>
      </c>
      <c r="B736" s="50" t="s">
        <v>80</v>
      </c>
      <c r="C736" s="51" t="s">
        <v>81</v>
      </c>
      <c r="D736" s="52">
        <v>139</v>
      </c>
      <c r="F736" s="79"/>
      <c r="G736" s="53" t="s">
        <v>114</v>
      </c>
      <c r="H736" s="51" t="s">
        <v>61</v>
      </c>
    </row>
    <row r="737" spans="1:8" x14ac:dyDescent="0.3">
      <c r="A737" s="49" t="s">
        <v>107</v>
      </c>
      <c r="B737" s="50" t="s">
        <v>80</v>
      </c>
      <c r="C737" s="51" t="s">
        <v>82</v>
      </c>
      <c r="D737" s="52">
        <v>191</v>
      </c>
      <c r="F737" s="79"/>
      <c r="G737" s="53" t="s">
        <v>114</v>
      </c>
      <c r="H737" s="51" t="s">
        <v>76</v>
      </c>
    </row>
    <row r="738" spans="1:8" x14ac:dyDescent="0.3">
      <c r="A738" s="49" t="s">
        <v>107</v>
      </c>
      <c r="B738" s="50" t="s">
        <v>80</v>
      </c>
      <c r="C738" s="51" t="s">
        <v>83</v>
      </c>
      <c r="D738" s="52">
        <v>267</v>
      </c>
      <c r="F738" s="79"/>
      <c r="G738" s="53" t="s">
        <v>114</v>
      </c>
      <c r="H738" s="51" t="s">
        <v>77</v>
      </c>
    </row>
    <row r="739" spans="1:8" x14ac:dyDescent="0.3">
      <c r="A739" s="49" t="s">
        <v>107</v>
      </c>
      <c r="B739" s="50" t="s">
        <v>80</v>
      </c>
      <c r="C739" s="51" t="s">
        <v>85</v>
      </c>
      <c r="D739" s="52">
        <v>435</v>
      </c>
      <c r="F739" s="79"/>
      <c r="G739" s="53" t="s">
        <v>114</v>
      </c>
      <c r="H739" s="51" t="s">
        <v>78</v>
      </c>
    </row>
    <row r="740" spans="1:8" x14ac:dyDescent="0.3">
      <c r="A740" s="49" t="s">
        <v>107</v>
      </c>
      <c r="B740" s="50" t="s">
        <v>80</v>
      </c>
      <c r="C740" s="51" t="s">
        <v>86</v>
      </c>
      <c r="D740" s="52">
        <v>284</v>
      </c>
      <c r="F740" s="79"/>
      <c r="G740" s="53" t="s">
        <v>114</v>
      </c>
      <c r="H740" s="51" t="s">
        <v>79</v>
      </c>
    </row>
    <row r="741" spans="1:8" x14ac:dyDescent="0.3">
      <c r="A741" s="49" t="s">
        <v>107</v>
      </c>
      <c r="B741" s="50" t="s">
        <v>80</v>
      </c>
      <c r="C741" s="51" t="s">
        <v>87</v>
      </c>
      <c r="D741" s="52">
        <v>574</v>
      </c>
      <c r="F741" s="79"/>
      <c r="G741" s="53" t="s">
        <v>114</v>
      </c>
      <c r="H741" s="51" t="s">
        <v>50</v>
      </c>
    </row>
    <row r="742" spans="1:8" x14ac:dyDescent="0.3">
      <c r="A742" s="49" t="s">
        <v>107</v>
      </c>
      <c r="B742" s="50" t="s">
        <v>80</v>
      </c>
      <c r="C742" s="51" t="s">
        <v>88</v>
      </c>
      <c r="D742" s="52">
        <v>142</v>
      </c>
      <c r="F742" s="79"/>
      <c r="G742" s="53" t="s">
        <v>114</v>
      </c>
      <c r="H742" s="51" t="s">
        <v>53</v>
      </c>
    </row>
    <row r="743" spans="1:8" x14ac:dyDescent="0.3">
      <c r="A743" s="49" t="s">
        <v>107</v>
      </c>
      <c r="B743" s="50" t="s">
        <v>80</v>
      </c>
      <c r="C743" s="51" t="s">
        <v>89</v>
      </c>
      <c r="D743" s="52">
        <v>676</v>
      </c>
      <c r="F743" s="79"/>
      <c r="G743" s="53" t="s">
        <v>114</v>
      </c>
      <c r="H743" s="51" t="s">
        <v>55</v>
      </c>
    </row>
    <row r="744" spans="1:8" x14ac:dyDescent="0.3">
      <c r="A744" s="49" t="s">
        <v>107</v>
      </c>
      <c r="B744" s="50" t="s">
        <v>80</v>
      </c>
      <c r="C744" s="51" t="s">
        <v>90</v>
      </c>
      <c r="D744" s="52">
        <v>899</v>
      </c>
      <c r="F744" s="79"/>
      <c r="G744" s="53" t="s">
        <v>114</v>
      </c>
      <c r="H744" s="51" t="s">
        <v>57</v>
      </c>
    </row>
    <row r="745" spans="1:8" x14ac:dyDescent="0.3">
      <c r="A745" s="49" t="s">
        <v>107</v>
      </c>
      <c r="B745" s="50" t="s">
        <v>80</v>
      </c>
      <c r="C745" s="51" t="s">
        <v>91</v>
      </c>
      <c r="D745" s="52">
        <v>153</v>
      </c>
      <c r="F745" s="79"/>
      <c r="G745" s="53" t="s">
        <v>114</v>
      </c>
      <c r="H745" s="51" t="s">
        <v>59</v>
      </c>
    </row>
    <row r="746" spans="1:8" x14ac:dyDescent="0.3">
      <c r="A746" s="49" t="s">
        <v>107</v>
      </c>
      <c r="B746" s="50" t="s">
        <v>80</v>
      </c>
      <c r="C746" s="51" t="s">
        <v>92</v>
      </c>
      <c r="D746" s="52">
        <v>683</v>
      </c>
      <c r="F746" s="79"/>
      <c r="G746" s="53" t="s">
        <v>114</v>
      </c>
      <c r="H746" s="51" t="s">
        <v>61</v>
      </c>
    </row>
    <row r="747" spans="1:8" x14ac:dyDescent="0.3">
      <c r="A747" s="49" t="s">
        <v>107</v>
      </c>
      <c r="B747" s="50" t="s">
        <v>80</v>
      </c>
      <c r="C747" s="51" t="s">
        <v>93</v>
      </c>
      <c r="D747" s="52">
        <v>281</v>
      </c>
      <c r="F747" s="79"/>
      <c r="G747" s="53" t="s">
        <v>114</v>
      </c>
      <c r="H747" s="51" t="s">
        <v>76</v>
      </c>
    </row>
    <row r="748" spans="1:8" x14ac:dyDescent="0.3">
      <c r="A748" s="49" t="s">
        <v>107</v>
      </c>
      <c r="B748" s="50" t="s">
        <v>80</v>
      </c>
      <c r="C748" s="51" t="s">
        <v>94</v>
      </c>
      <c r="D748" s="52">
        <v>449</v>
      </c>
      <c r="F748" s="79"/>
      <c r="G748" s="53" t="s">
        <v>114</v>
      </c>
      <c r="H748" s="51" t="s">
        <v>77</v>
      </c>
    </row>
    <row r="749" spans="1:8" x14ac:dyDescent="0.3">
      <c r="A749" s="49" t="s">
        <v>107</v>
      </c>
      <c r="B749" s="50" t="s">
        <v>95</v>
      </c>
      <c r="C749" s="51" t="s">
        <v>96</v>
      </c>
      <c r="D749" s="52">
        <v>240</v>
      </c>
      <c r="F749" s="79"/>
      <c r="G749" s="53" t="s">
        <v>114</v>
      </c>
      <c r="H749" s="51" t="s">
        <v>78</v>
      </c>
    </row>
    <row r="750" spans="1:8" x14ac:dyDescent="0.3">
      <c r="A750" s="49" t="s">
        <v>107</v>
      </c>
      <c r="B750" s="50" t="s">
        <v>95</v>
      </c>
      <c r="C750" s="51" t="s">
        <v>97</v>
      </c>
      <c r="D750" s="52">
        <v>442</v>
      </c>
      <c r="F750" s="79"/>
      <c r="G750" s="53" t="s">
        <v>114</v>
      </c>
      <c r="H750" s="51" t="s">
        <v>79</v>
      </c>
    </row>
    <row r="751" spans="1:8" x14ac:dyDescent="0.3">
      <c r="A751" s="49" t="s">
        <v>107</v>
      </c>
      <c r="B751" s="50" t="s">
        <v>95</v>
      </c>
      <c r="C751" s="51" t="s">
        <v>98</v>
      </c>
      <c r="D751" s="52">
        <v>142</v>
      </c>
      <c r="F751" s="79"/>
      <c r="G751" s="53" t="s">
        <v>115</v>
      </c>
      <c r="H751" s="51" t="s">
        <v>89</v>
      </c>
    </row>
    <row r="752" spans="1:8" x14ac:dyDescent="0.3">
      <c r="A752" s="49" t="s">
        <v>107</v>
      </c>
      <c r="B752" s="50" t="s">
        <v>95</v>
      </c>
      <c r="C752" s="51" t="s">
        <v>99</v>
      </c>
      <c r="D752" s="52">
        <v>547</v>
      </c>
      <c r="F752" s="79"/>
      <c r="G752" s="53" t="s">
        <v>115</v>
      </c>
      <c r="H752" s="51" t="s">
        <v>90</v>
      </c>
    </row>
    <row r="753" spans="1:8" x14ac:dyDescent="0.3">
      <c r="A753" s="49" t="s">
        <v>107</v>
      </c>
      <c r="B753" s="50" t="s">
        <v>95</v>
      </c>
      <c r="C753" s="51" t="s">
        <v>100</v>
      </c>
      <c r="D753" s="52">
        <v>382</v>
      </c>
      <c r="F753" s="79"/>
      <c r="G753" s="53" t="s">
        <v>115</v>
      </c>
      <c r="H753" s="51" t="s">
        <v>91</v>
      </c>
    </row>
    <row r="754" spans="1:8" x14ac:dyDescent="0.3">
      <c r="A754" s="49" t="s">
        <v>107</v>
      </c>
      <c r="B754" s="50" t="s">
        <v>95</v>
      </c>
      <c r="C754" s="51" t="s">
        <v>101</v>
      </c>
      <c r="D754" s="52">
        <v>314</v>
      </c>
      <c r="F754" s="79"/>
      <c r="G754" s="53" t="s">
        <v>115</v>
      </c>
      <c r="H754" s="51" t="s">
        <v>92</v>
      </c>
    </row>
    <row r="755" spans="1:8" x14ac:dyDescent="0.3">
      <c r="A755" s="49" t="s">
        <v>107</v>
      </c>
      <c r="B755" s="50" t="s">
        <v>95</v>
      </c>
      <c r="C755" s="51" t="s">
        <v>102</v>
      </c>
      <c r="D755" s="52">
        <v>457</v>
      </c>
      <c r="F755" s="79"/>
      <c r="G755" s="53" t="s">
        <v>115</v>
      </c>
      <c r="H755" s="51" t="s">
        <v>93</v>
      </c>
    </row>
    <row r="756" spans="1:8" x14ac:dyDescent="0.3">
      <c r="A756" s="49" t="s">
        <v>107</v>
      </c>
      <c r="B756" s="50" t="s">
        <v>95</v>
      </c>
      <c r="C756" s="51" t="s">
        <v>103</v>
      </c>
      <c r="D756" s="52">
        <v>916</v>
      </c>
      <c r="F756" s="79"/>
      <c r="G756" s="53" t="s">
        <v>115</v>
      </c>
      <c r="H756" s="51" t="s">
        <v>94</v>
      </c>
    </row>
    <row r="757" spans="1:8" x14ac:dyDescent="0.3">
      <c r="A757" s="49" t="s">
        <v>107</v>
      </c>
      <c r="B757" s="50" t="s">
        <v>95</v>
      </c>
      <c r="C757" s="51" t="s">
        <v>104</v>
      </c>
      <c r="D757" s="52">
        <v>290</v>
      </c>
      <c r="F757" s="79"/>
      <c r="G757" s="53" t="s">
        <v>115</v>
      </c>
      <c r="H757" s="51" t="s">
        <v>89</v>
      </c>
    </row>
    <row r="758" spans="1:8" x14ac:dyDescent="0.3">
      <c r="A758" s="49" t="s">
        <v>107</v>
      </c>
      <c r="B758" s="50" t="s">
        <v>95</v>
      </c>
      <c r="C758" s="51" t="s">
        <v>105</v>
      </c>
      <c r="D758" s="52">
        <v>642</v>
      </c>
      <c r="F758" s="79"/>
      <c r="G758" s="53" t="s">
        <v>115</v>
      </c>
      <c r="H758" s="51" t="s">
        <v>90</v>
      </c>
    </row>
    <row r="759" spans="1:8" x14ac:dyDescent="0.3">
      <c r="A759" s="49" t="s">
        <v>107</v>
      </c>
      <c r="B759" s="50" t="s">
        <v>95</v>
      </c>
      <c r="C759" s="51" t="s">
        <v>106</v>
      </c>
      <c r="D759" s="52">
        <v>807</v>
      </c>
      <c r="F759" s="79"/>
      <c r="G759" s="53" t="s">
        <v>115</v>
      </c>
      <c r="H759" s="51" t="s">
        <v>91</v>
      </c>
    </row>
    <row r="760" spans="1:8" x14ac:dyDescent="0.3">
      <c r="A760" s="49" t="s">
        <v>108</v>
      </c>
      <c r="B760" s="50" t="s">
        <v>49</v>
      </c>
      <c r="C760" s="51" t="s">
        <v>50</v>
      </c>
      <c r="D760" s="52">
        <v>312</v>
      </c>
      <c r="F760" s="79"/>
      <c r="G760" s="53" t="s">
        <v>115</v>
      </c>
      <c r="H760" s="51" t="s">
        <v>92</v>
      </c>
    </row>
    <row r="761" spans="1:8" x14ac:dyDescent="0.3">
      <c r="A761" s="49" t="s">
        <v>108</v>
      </c>
      <c r="B761" s="50" t="s">
        <v>49</v>
      </c>
      <c r="C761" s="51" t="s">
        <v>53</v>
      </c>
      <c r="D761" s="52">
        <v>422</v>
      </c>
      <c r="F761" s="79"/>
      <c r="G761" s="53" t="s">
        <v>115</v>
      </c>
      <c r="H761" s="51" t="s">
        <v>93</v>
      </c>
    </row>
    <row r="762" spans="1:8" x14ac:dyDescent="0.3">
      <c r="A762" s="49" t="s">
        <v>108</v>
      </c>
      <c r="B762" s="50" t="s">
        <v>49</v>
      </c>
      <c r="C762" s="51" t="s">
        <v>55</v>
      </c>
      <c r="D762" s="52">
        <v>953</v>
      </c>
      <c r="F762" s="79"/>
      <c r="G762" s="53" t="s">
        <v>115</v>
      </c>
      <c r="H762" s="51" t="s">
        <v>94</v>
      </c>
    </row>
    <row r="763" spans="1:8" x14ac:dyDescent="0.3">
      <c r="A763" s="49" t="s">
        <v>108</v>
      </c>
      <c r="B763" s="50" t="s">
        <v>49</v>
      </c>
      <c r="C763" s="51" t="s">
        <v>57</v>
      </c>
      <c r="D763" s="52">
        <v>143</v>
      </c>
      <c r="F763" s="79"/>
      <c r="G763" s="53" t="s">
        <v>115</v>
      </c>
      <c r="H763" s="51" t="s">
        <v>89</v>
      </c>
    </row>
    <row r="764" spans="1:8" x14ac:dyDescent="0.3">
      <c r="A764" s="49" t="s">
        <v>108</v>
      </c>
      <c r="B764" s="50" t="s">
        <v>49</v>
      </c>
      <c r="C764" s="51" t="s">
        <v>59</v>
      </c>
      <c r="D764" s="52">
        <v>528</v>
      </c>
      <c r="F764" s="79"/>
      <c r="G764" s="53" t="s">
        <v>115</v>
      </c>
      <c r="H764" s="51" t="s">
        <v>90</v>
      </c>
    </row>
    <row r="765" spans="1:8" x14ac:dyDescent="0.3">
      <c r="A765" s="49" t="s">
        <v>108</v>
      </c>
      <c r="B765" s="50" t="s">
        <v>49</v>
      </c>
      <c r="C765" s="51" t="s">
        <v>61</v>
      </c>
      <c r="D765" s="52">
        <v>1025</v>
      </c>
      <c r="F765" s="79"/>
      <c r="G765" s="53" t="s">
        <v>115</v>
      </c>
      <c r="H765" s="51" t="s">
        <v>91</v>
      </c>
    </row>
    <row r="766" spans="1:8" x14ac:dyDescent="0.3">
      <c r="A766" s="49" t="s">
        <v>108</v>
      </c>
      <c r="B766" s="50" t="s">
        <v>49</v>
      </c>
      <c r="C766" s="51" t="s">
        <v>63</v>
      </c>
      <c r="D766" s="52">
        <v>322</v>
      </c>
      <c r="F766" s="79"/>
      <c r="G766" s="53" t="s">
        <v>115</v>
      </c>
      <c r="H766" s="51" t="s">
        <v>92</v>
      </c>
    </row>
    <row r="767" spans="1:8" x14ac:dyDescent="0.3">
      <c r="A767" s="49" t="s">
        <v>108</v>
      </c>
      <c r="B767" s="50" t="s">
        <v>49</v>
      </c>
      <c r="C767" s="51" t="s">
        <v>153</v>
      </c>
      <c r="D767" s="52">
        <v>566</v>
      </c>
      <c r="F767" s="79"/>
      <c r="G767" s="53" t="s">
        <v>115</v>
      </c>
      <c r="H767" s="51" t="s">
        <v>93</v>
      </c>
    </row>
    <row r="768" spans="1:8" x14ac:dyDescent="0.3">
      <c r="A768" s="49" t="s">
        <v>108</v>
      </c>
      <c r="B768" s="50" t="s">
        <v>49</v>
      </c>
      <c r="C768" s="51" t="s">
        <v>64</v>
      </c>
      <c r="D768" s="52">
        <v>154</v>
      </c>
      <c r="F768" s="79"/>
      <c r="G768" s="53" t="s">
        <v>115</v>
      </c>
      <c r="H768" s="51" t="s">
        <v>94</v>
      </c>
    </row>
    <row r="769" spans="1:8" x14ac:dyDescent="0.3">
      <c r="A769" s="49" t="s">
        <v>108</v>
      </c>
      <c r="B769" s="50" t="s">
        <v>49</v>
      </c>
      <c r="C769" s="51" t="s">
        <v>65</v>
      </c>
      <c r="D769" s="52">
        <v>464</v>
      </c>
      <c r="F769" s="79"/>
      <c r="G769" s="53" t="s">
        <v>115</v>
      </c>
      <c r="H769" s="51" t="s">
        <v>89</v>
      </c>
    </row>
    <row r="770" spans="1:8" x14ac:dyDescent="0.3">
      <c r="A770" s="49" t="s">
        <v>108</v>
      </c>
      <c r="B770" s="50" t="s">
        <v>49</v>
      </c>
      <c r="C770" s="51" t="s">
        <v>66</v>
      </c>
      <c r="D770" s="52">
        <v>553</v>
      </c>
      <c r="F770" s="79"/>
      <c r="G770" s="53" t="s">
        <v>115</v>
      </c>
      <c r="H770" s="51" t="s">
        <v>90</v>
      </c>
    </row>
    <row r="771" spans="1:8" x14ac:dyDescent="0.3">
      <c r="A771" s="49" t="s">
        <v>108</v>
      </c>
      <c r="B771" s="50" t="s">
        <v>49</v>
      </c>
      <c r="C771" s="51" t="s">
        <v>67</v>
      </c>
      <c r="D771" s="52">
        <v>292</v>
      </c>
      <c r="F771" s="79"/>
      <c r="G771" s="53" t="s">
        <v>115</v>
      </c>
      <c r="H771" s="51" t="s">
        <v>91</v>
      </c>
    </row>
    <row r="772" spans="1:8" x14ac:dyDescent="0.3">
      <c r="A772" s="49" t="s">
        <v>108</v>
      </c>
      <c r="B772" s="50" t="s">
        <v>49</v>
      </c>
      <c r="C772" s="51" t="s">
        <v>68</v>
      </c>
      <c r="D772" s="52">
        <v>454</v>
      </c>
      <c r="F772" s="79"/>
      <c r="G772" s="53" t="s">
        <v>115</v>
      </c>
      <c r="H772" s="51" t="s">
        <v>92</v>
      </c>
    </row>
    <row r="773" spans="1:8" x14ac:dyDescent="0.3">
      <c r="A773" s="49" t="s">
        <v>108</v>
      </c>
      <c r="B773" s="50" t="s">
        <v>49</v>
      </c>
      <c r="C773" s="51" t="s">
        <v>69</v>
      </c>
      <c r="D773" s="52">
        <v>601</v>
      </c>
      <c r="F773" s="79"/>
      <c r="G773" s="53" t="s">
        <v>115</v>
      </c>
      <c r="H773" s="51" t="s">
        <v>93</v>
      </c>
    </row>
    <row r="774" spans="1:8" x14ac:dyDescent="0.3">
      <c r="A774" s="49" t="s">
        <v>108</v>
      </c>
      <c r="B774" s="50" t="s">
        <v>70</v>
      </c>
      <c r="C774" s="51" t="s">
        <v>71</v>
      </c>
      <c r="D774" s="52">
        <v>292</v>
      </c>
      <c r="F774" s="79"/>
      <c r="G774" s="53" t="s">
        <v>115</v>
      </c>
      <c r="H774" s="51" t="s">
        <v>94</v>
      </c>
    </row>
    <row r="775" spans="1:8" x14ac:dyDescent="0.3">
      <c r="A775" s="49" t="s">
        <v>108</v>
      </c>
      <c r="B775" s="50" t="s">
        <v>70</v>
      </c>
      <c r="C775" s="51" t="s">
        <v>72</v>
      </c>
      <c r="D775" s="52">
        <v>536</v>
      </c>
      <c r="F775" s="79"/>
      <c r="G775" s="53" t="s">
        <v>115</v>
      </c>
      <c r="H775" s="51" t="s">
        <v>89</v>
      </c>
    </row>
    <row r="776" spans="1:8" x14ac:dyDescent="0.3">
      <c r="A776" s="49" t="s">
        <v>108</v>
      </c>
      <c r="B776" s="50" t="s">
        <v>70</v>
      </c>
      <c r="C776" s="51" t="s">
        <v>73</v>
      </c>
      <c r="D776" s="52">
        <v>882</v>
      </c>
      <c r="F776" s="79"/>
      <c r="G776" s="53" t="s">
        <v>115</v>
      </c>
      <c r="H776" s="51" t="s">
        <v>90</v>
      </c>
    </row>
    <row r="777" spans="1:8" x14ac:dyDescent="0.3">
      <c r="A777" s="49" t="s">
        <v>108</v>
      </c>
      <c r="B777" s="50" t="s">
        <v>70</v>
      </c>
      <c r="C777" s="51" t="s">
        <v>74</v>
      </c>
      <c r="D777" s="52">
        <v>1185</v>
      </c>
      <c r="F777" s="79"/>
      <c r="G777" s="53" t="s">
        <v>115</v>
      </c>
      <c r="H777" s="51" t="s">
        <v>91</v>
      </c>
    </row>
    <row r="778" spans="1:8" x14ac:dyDescent="0.3">
      <c r="A778" s="49" t="s">
        <v>108</v>
      </c>
      <c r="B778" s="50" t="s">
        <v>70</v>
      </c>
      <c r="C778" s="51" t="s">
        <v>75</v>
      </c>
      <c r="D778" s="52">
        <v>413</v>
      </c>
      <c r="F778" s="79"/>
      <c r="G778" s="53" t="s">
        <v>115</v>
      </c>
      <c r="H778" s="51" t="s">
        <v>92</v>
      </c>
    </row>
    <row r="779" spans="1:8" x14ac:dyDescent="0.3">
      <c r="A779" s="49" t="s">
        <v>108</v>
      </c>
      <c r="B779" s="50" t="s">
        <v>70</v>
      </c>
      <c r="C779" s="51" t="s">
        <v>52</v>
      </c>
      <c r="D779" s="52">
        <v>164</v>
      </c>
      <c r="F779" s="79"/>
      <c r="G779" s="53" t="s">
        <v>115</v>
      </c>
      <c r="H779" s="51" t="s">
        <v>93</v>
      </c>
    </row>
    <row r="780" spans="1:8" x14ac:dyDescent="0.3">
      <c r="A780" s="49" t="s">
        <v>108</v>
      </c>
      <c r="B780" s="50" t="s">
        <v>70</v>
      </c>
      <c r="C780" s="51" t="s">
        <v>54</v>
      </c>
      <c r="D780" s="52">
        <v>843</v>
      </c>
      <c r="F780" s="79"/>
      <c r="G780" s="53" t="s">
        <v>115</v>
      </c>
      <c r="H780" s="51" t="s">
        <v>94</v>
      </c>
    </row>
    <row r="781" spans="1:8" x14ac:dyDescent="0.3">
      <c r="A781" s="49" t="s">
        <v>108</v>
      </c>
      <c r="B781" s="50" t="s">
        <v>70</v>
      </c>
      <c r="C781" s="51" t="s">
        <v>56</v>
      </c>
      <c r="D781" s="52">
        <v>959</v>
      </c>
      <c r="F781" s="79"/>
      <c r="G781" s="53" t="s">
        <v>115</v>
      </c>
      <c r="H781" s="51" t="s">
        <v>89</v>
      </c>
    </row>
    <row r="782" spans="1:8" x14ac:dyDescent="0.3">
      <c r="A782" s="49" t="s">
        <v>108</v>
      </c>
      <c r="B782" s="50" t="s">
        <v>70</v>
      </c>
      <c r="C782" s="51" t="s">
        <v>58</v>
      </c>
      <c r="D782" s="52">
        <v>1138</v>
      </c>
      <c r="F782" s="79"/>
      <c r="G782" s="53" t="s">
        <v>115</v>
      </c>
      <c r="H782" s="51" t="s">
        <v>90</v>
      </c>
    </row>
    <row r="783" spans="1:8" x14ac:dyDescent="0.3">
      <c r="A783" s="49" t="s">
        <v>108</v>
      </c>
      <c r="B783" s="50" t="s">
        <v>70</v>
      </c>
      <c r="C783" s="51" t="s">
        <v>60</v>
      </c>
      <c r="D783" s="52">
        <v>630</v>
      </c>
      <c r="F783" s="79"/>
      <c r="G783" s="53" t="s">
        <v>115</v>
      </c>
      <c r="H783" s="51" t="s">
        <v>91</v>
      </c>
    </row>
    <row r="784" spans="1:8" x14ac:dyDescent="0.3">
      <c r="A784" s="49" t="s">
        <v>108</v>
      </c>
      <c r="B784" s="50" t="s">
        <v>70</v>
      </c>
      <c r="C784" s="51" t="s">
        <v>62</v>
      </c>
      <c r="D784" s="52">
        <v>574</v>
      </c>
      <c r="F784" s="79"/>
      <c r="G784" s="53" t="s">
        <v>115</v>
      </c>
      <c r="H784" s="51" t="s">
        <v>92</v>
      </c>
    </row>
    <row r="785" spans="1:8" x14ac:dyDescent="0.3">
      <c r="A785" s="49" t="s">
        <v>108</v>
      </c>
      <c r="B785" s="50" t="s">
        <v>70</v>
      </c>
      <c r="C785" s="51" t="s">
        <v>76</v>
      </c>
      <c r="D785" s="52">
        <v>297</v>
      </c>
      <c r="F785" s="79"/>
      <c r="G785" s="53" t="s">
        <v>115</v>
      </c>
      <c r="H785" s="51" t="s">
        <v>93</v>
      </c>
    </row>
    <row r="786" spans="1:8" x14ac:dyDescent="0.3">
      <c r="A786" s="49" t="s">
        <v>108</v>
      </c>
      <c r="B786" s="50" t="s">
        <v>70</v>
      </c>
      <c r="C786" s="51" t="s">
        <v>77</v>
      </c>
      <c r="D786" s="52">
        <v>1098</v>
      </c>
      <c r="F786" s="79"/>
      <c r="G786" s="53" t="s">
        <v>115</v>
      </c>
      <c r="H786" s="51" t="s">
        <v>94</v>
      </c>
    </row>
    <row r="787" spans="1:8" x14ac:dyDescent="0.3">
      <c r="A787" s="49" t="s">
        <v>108</v>
      </c>
      <c r="B787" s="50" t="s">
        <v>70</v>
      </c>
      <c r="C787" s="51" t="s">
        <v>78</v>
      </c>
      <c r="D787" s="52">
        <v>183</v>
      </c>
      <c r="F787" s="79"/>
      <c r="G787" s="53" t="s">
        <v>115</v>
      </c>
      <c r="H787" s="51" t="s">
        <v>89</v>
      </c>
    </row>
    <row r="788" spans="1:8" x14ac:dyDescent="0.3">
      <c r="A788" s="49" t="s">
        <v>108</v>
      </c>
      <c r="B788" s="50" t="s">
        <v>70</v>
      </c>
      <c r="C788" s="51" t="s">
        <v>79</v>
      </c>
      <c r="D788" s="52">
        <v>918</v>
      </c>
      <c r="F788" s="79"/>
      <c r="G788" s="53" t="s">
        <v>115</v>
      </c>
      <c r="H788" s="51" t="s">
        <v>90</v>
      </c>
    </row>
    <row r="789" spans="1:8" x14ac:dyDescent="0.3">
      <c r="A789" s="49" t="s">
        <v>108</v>
      </c>
      <c r="B789" s="50" t="s">
        <v>80</v>
      </c>
      <c r="C789" s="51" t="s">
        <v>81</v>
      </c>
      <c r="D789" s="52">
        <v>543</v>
      </c>
      <c r="F789" s="79"/>
      <c r="G789" s="53" t="s">
        <v>115</v>
      </c>
      <c r="H789" s="51" t="s">
        <v>91</v>
      </c>
    </row>
    <row r="790" spans="1:8" x14ac:dyDescent="0.3">
      <c r="A790" s="49" t="s">
        <v>108</v>
      </c>
      <c r="B790" s="50" t="s">
        <v>80</v>
      </c>
      <c r="C790" s="51" t="s">
        <v>82</v>
      </c>
      <c r="D790" s="52">
        <v>145</v>
      </c>
      <c r="F790" s="79"/>
      <c r="G790" s="53" t="s">
        <v>115</v>
      </c>
      <c r="H790" s="51" t="s">
        <v>92</v>
      </c>
    </row>
    <row r="791" spans="1:8" x14ac:dyDescent="0.3">
      <c r="A791" s="49" t="s">
        <v>108</v>
      </c>
      <c r="B791" s="50" t="s">
        <v>80</v>
      </c>
      <c r="C791" s="51" t="s">
        <v>83</v>
      </c>
      <c r="D791" s="52">
        <v>387</v>
      </c>
      <c r="F791" s="79"/>
      <c r="G791" s="53" t="s">
        <v>115</v>
      </c>
      <c r="H791" s="51" t="s">
        <v>93</v>
      </c>
    </row>
    <row r="792" spans="1:8" x14ac:dyDescent="0.3">
      <c r="A792" s="49" t="s">
        <v>108</v>
      </c>
      <c r="B792" s="50" t="s">
        <v>80</v>
      </c>
      <c r="C792" s="51" t="s">
        <v>84</v>
      </c>
      <c r="D792" s="52">
        <v>446</v>
      </c>
      <c r="F792" s="79"/>
      <c r="G792" s="53" t="s">
        <v>115</v>
      </c>
      <c r="H792" s="51" t="s">
        <v>94</v>
      </c>
    </row>
    <row r="793" spans="1:8" x14ac:dyDescent="0.3">
      <c r="A793" s="49" t="s">
        <v>108</v>
      </c>
      <c r="B793" s="50" t="s">
        <v>80</v>
      </c>
      <c r="C793" s="51" t="s">
        <v>85</v>
      </c>
      <c r="D793" s="52">
        <v>314</v>
      </c>
      <c r="F793" s="79"/>
      <c r="G793" s="53" t="s">
        <v>115</v>
      </c>
      <c r="H793" s="51" t="s">
        <v>89</v>
      </c>
    </row>
    <row r="794" spans="1:8" x14ac:dyDescent="0.3">
      <c r="A794" s="49" t="s">
        <v>108</v>
      </c>
      <c r="B794" s="50" t="s">
        <v>80</v>
      </c>
      <c r="C794" s="51" t="s">
        <v>86</v>
      </c>
      <c r="D794" s="52">
        <v>157</v>
      </c>
      <c r="F794" s="79"/>
      <c r="G794" s="53" t="s">
        <v>115</v>
      </c>
      <c r="H794" s="51" t="s">
        <v>90</v>
      </c>
    </row>
    <row r="795" spans="1:8" x14ac:dyDescent="0.3">
      <c r="A795" s="49" t="s">
        <v>108</v>
      </c>
      <c r="B795" s="50" t="s">
        <v>80</v>
      </c>
      <c r="C795" s="51" t="s">
        <v>87</v>
      </c>
      <c r="D795" s="52">
        <v>901</v>
      </c>
      <c r="F795" s="79"/>
      <c r="G795" s="53" t="s">
        <v>115</v>
      </c>
      <c r="H795" s="51" t="s">
        <v>91</v>
      </c>
    </row>
    <row r="796" spans="1:8" x14ac:dyDescent="0.3">
      <c r="A796" s="49" t="s">
        <v>108</v>
      </c>
      <c r="B796" s="50" t="s">
        <v>80</v>
      </c>
      <c r="C796" s="51" t="s">
        <v>88</v>
      </c>
      <c r="D796" s="52">
        <v>1197</v>
      </c>
      <c r="F796" s="79"/>
      <c r="G796" s="53" t="s">
        <v>115</v>
      </c>
      <c r="H796" s="51" t="s">
        <v>92</v>
      </c>
    </row>
    <row r="797" spans="1:8" x14ac:dyDescent="0.3">
      <c r="A797" s="49" t="s">
        <v>108</v>
      </c>
      <c r="B797" s="50" t="s">
        <v>80</v>
      </c>
      <c r="C797" s="51" t="s">
        <v>89</v>
      </c>
      <c r="D797" s="52">
        <v>279</v>
      </c>
      <c r="F797" s="79"/>
      <c r="G797" s="53" t="s">
        <v>115</v>
      </c>
      <c r="H797" s="51" t="s">
        <v>93</v>
      </c>
    </row>
    <row r="798" spans="1:8" x14ac:dyDescent="0.3">
      <c r="A798" s="49" t="s">
        <v>108</v>
      </c>
      <c r="B798" s="50" t="s">
        <v>80</v>
      </c>
      <c r="C798" s="51" t="s">
        <v>90</v>
      </c>
      <c r="D798" s="52">
        <v>565</v>
      </c>
      <c r="F798" s="79"/>
      <c r="G798" s="53" t="s">
        <v>115</v>
      </c>
      <c r="H798" s="51" t="s">
        <v>94</v>
      </c>
    </row>
    <row r="799" spans="1:8" x14ac:dyDescent="0.3">
      <c r="A799" s="49" t="s">
        <v>108</v>
      </c>
      <c r="B799" s="50" t="s">
        <v>80</v>
      </c>
      <c r="C799" s="51" t="s">
        <v>91</v>
      </c>
      <c r="D799" s="52">
        <v>390</v>
      </c>
      <c r="F799" s="79"/>
      <c r="G799" s="53" t="s">
        <v>115</v>
      </c>
      <c r="H799" s="51" t="s">
        <v>89</v>
      </c>
    </row>
    <row r="800" spans="1:8" x14ac:dyDescent="0.3">
      <c r="A800" s="49" t="s">
        <v>108</v>
      </c>
      <c r="B800" s="50" t="s">
        <v>80</v>
      </c>
      <c r="C800" s="51" t="s">
        <v>92</v>
      </c>
      <c r="D800" s="52">
        <v>444</v>
      </c>
      <c r="F800" s="79"/>
      <c r="G800" s="53" t="s">
        <v>115</v>
      </c>
      <c r="H800" s="51" t="s">
        <v>90</v>
      </c>
    </row>
    <row r="801" spans="1:8" x14ac:dyDescent="0.3">
      <c r="A801" s="49" t="s">
        <v>108</v>
      </c>
      <c r="B801" s="50" t="s">
        <v>80</v>
      </c>
      <c r="C801" s="51" t="s">
        <v>93</v>
      </c>
      <c r="D801" s="52">
        <v>929</v>
      </c>
      <c r="F801" s="79"/>
      <c r="G801" s="53" t="s">
        <v>115</v>
      </c>
      <c r="H801" s="51" t="s">
        <v>91</v>
      </c>
    </row>
    <row r="802" spans="1:8" x14ac:dyDescent="0.3">
      <c r="A802" s="49" t="s">
        <v>108</v>
      </c>
      <c r="B802" s="50" t="s">
        <v>80</v>
      </c>
      <c r="C802" s="51" t="s">
        <v>94</v>
      </c>
      <c r="D802" s="52">
        <v>733</v>
      </c>
      <c r="F802" s="79"/>
      <c r="G802" s="53" t="s">
        <v>115</v>
      </c>
      <c r="H802" s="51" t="s">
        <v>92</v>
      </c>
    </row>
    <row r="803" spans="1:8" x14ac:dyDescent="0.3">
      <c r="A803" s="49" t="s">
        <v>108</v>
      </c>
      <c r="B803" s="50" t="s">
        <v>95</v>
      </c>
      <c r="C803" s="51" t="s">
        <v>96</v>
      </c>
      <c r="D803" s="52">
        <v>559</v>
      </c>
      <c r="F803" s="79"/>
      <c r="G803" s="53" t="s">
        <v>115</v>
      </c>
      <c r="H803" s="51" t="s">
        <v>93</v>
      </c>
    </row>
    <row r="804" spans="1:8" x14ac:dyDescent="0.3">
      <c r="A804" s="49" t="s">
        <v>108</v>
      </c>
      <c r="B804" s="50" t="s">
        <v>95</v>
      </c>
      <c r="C804" s="51" t="s">
        <v>97</v>
      </c>
      <c r="D804" s="52">
        <v>1209</v>
      </c>
      <c r="F804" s="79"/>
      <c r="G804" s="53" t="s">
        <v>115</v>
      </c>
      <c r="H804" s="51" t="s">
        <v>94</v>
      </c>
    </row>
    <row r="805" spans="1:8" x14ac:dyDescent="0.3">
      <c r="A805" s="49" t="s">
        <v>108</v>
      </c>
      <c r="B805" s="50" t="s">
        <v>95</v>
      </c>
      <c r="C805" s="51" t="s">
        <v>98</v>
      </c>
      <c r="D805" s="52">
        <v>156</v>
      </c>
      <c r="F805" s="79"/>
      <c r="G805" s="53" t="s">
        <v>115</v>
      </c>
      <c r="H805" s="51" t="s">
        <v>89</v>
      </c>
    </row>
    <row r="806" spans="1:8" x14ac:dyDescent="0.3">
      <c r="A806" s="49" t="s">
        <v>108</v>
      </c>
      <c r="B806" s="50" t="s">
        <v>95</v>
      </c>
      <c r="C806" s="51" t="s">
        <v>99</v>
      </c>
      <c r="D806" s="52">
        <v>173</v>
      </c>
      <c r="F806" s="79"/>
      <c r="G806" s="53" t="s">
        <v>115</v>
      </c>
      <c r="H806" s="51" t="s">
        <v>90</v>
      </c>
    </row>
    <row r="807" spans="1:8" x14ac:dyDescent="0.3">
      <c r="A807" s="49" t="s">
        <v>108</v>
      </c>
      <c r="B807" s="50" t="s">
        <v>95</v>
      </c>
      <c r="C807" s="51" t="s">
        <v>100</v>
      </c>
      <c r="D807" s="52">
        <v>1052</v>
      </c>
      <c r="F807" s="79"/>
      <c r="G807" s="53" t="s">
        <v>115</v>
      </c>
      <c r="H807" s="51" t="s">
        <v>91</v>
      </c>
    </row>
    <row r="808" spans="1:8" x14ac:dyDescent="0.3">
      <c r="A808" s="49" t="s">
        <v>108</v>
      </c>
      <c r="B808" s="50" t="s">
        <v>95</v>
      </c>
      <c r="C808" s="51" t="s">
        <v>101</v>
      </c>
      <c r="D808" s="52">
        <v>1202</v>
      </c>
      <c r="F808" s="79"/>
      <c r="G808" s="53" t="s">
        <v>115</v>
      </c>
      <c r="H808" s="51" t="s">
        <v>92</v>
      </c>
    </row>
    <row r="809" spans="1:8" x14ac:dyDescent="0.3">
      <c r="A809" s="49" t="s">
        <v>108</v>
      </c>
      <c r="B809" s="50" t="s">
        <v>95</v>
      </c>
      <c r="C809" s="51" t="s">
        <v>102</v>
      </c>
      <c r="D809" s="52">
        <v>325</v>
      </c>
      <c r="F809" s="79"/>
      <c r="G809" s="53" t="s">
        <v>115</v>
      </c>
      <c r="H809" s="51" t="s">
        <v>93</v>
      </c>
    </row>
    <row r="810" spans="1:8" x14ac:dyDescent="0.3">
      <c r="A810" s="49" t="s">
        <v>108</v>
      </c>
      <c r="B810" s="50" t="s">
        <v>95</v>
      </c>
      <c r="C810" s="51" t="s">
        <v>103</v>
      </c>
      <c r="D810" s="52">
        <v>314</v>
      </c>
      <c r="F810" s="79"/>
      <c r="G810" s="53" t="s">
        <v>115</v>
      </c>
      <c r="H810" s="51" t="s">
        <v>94</v>
      </c>
    </row>
    <row r="811" spans="1:8" x14ac:dyDescent="0.3">
      <c r="A811" s="49" t="s">
        <v>108</v>
      </c>
      <c r="B811" s="50" t="s">
        <v>95</v>
      </c>
      <c r="C811" s="51" t="s">
        <v>104</v>
      </c>
      <c r="D811" s="52">
        <v>1057</v>
      </c>
      <c r="F811" s="79"/>
      <c r="G811" s="53" t="s">
        <v>115</v>
      </c>
      <c r="H811" s="51" t="s">
        <v>89</v>
      </c>
    </row>
    <row r="812" spans="1:8" x14ac:dyDescent="0.3">
      <c r="A812" s="49" t="s">
        <v>108</v>
      </c>
      <c r="B812" s="50" t="s">
        <v>95</v>
      </c>
      <c r="C812" s="51" t="s">
        <v>105</v>
      </c>
      <c r="D812" s="52">
        <v>1164</v>
      </c>
      <c r="F812" s="79"/>
      <c r="G812" s="53" t="s">
        <v>115</v>
      </c>
      <c r="H812" s="51" t="s">
        <v>90</v>
      </c>
    </row>
    <row r="813" spans="1:8" x14ac:dyDescent="0.3">
      <c r="A813" s="49" t="s">
        <v>108</v>
      </c>
      <c r="B813" s="50" t="s">
        <v>95</v>
      </c>
      <c r="C813" s="51" t="s">
        <v>106</v>
      </c>
      <c r="D813" s="52">
        <v>646</v>
      </c>
      <c r="F813" s="79"/>
      <c r="G813" s="53" t="s">
        <v>115</v>
      </c>
      <c r="H813" s="51" t="s">
        <v>91</v>
      </c>
    </row>
    <row r="814" spans="1:8" x14ac:dyDescent="0.3">
      <c r="A814" s="49" t="s">
        <v>110</v>
      </c>
      <c r="B814" s="50" t="s">
        <v>49</v>
      </c>
      <c r="C814" s="51" t="s">
        <v>50</v>
      </c>
      <c r="D814" s="52">
        <v>164</v>
      </c>
      <c r="F814" s="79"/>
      <c r="G814" s="53" t="s">
        <v>115</v>
      </c>
      <c r="H814" s="51" t="s">
        <v>92</v>
      </c>
    </row>
    <row r="815" spans="1:8" x14ac:dyDescent="0.3">
      <c r="A815" s="49" t="s">
        <v>110</v>
      </c>
      <c r="B815" s="50" t="s">
        <v>49</v>
      </c>
      <c r="C815" s="51" t="s">
        <v>53</v>
      </c>
      <c r="D815" s="52">
        <v>160</v>
      </c>
      <c r="F815" s="79"/>
      <c r="G815" s="53" t="s">
        <v>115</v>
      </c>
      <c r="H815" s="51" t="s">
        <v>93</v>
      </c>
    </row>
    <row r="816" spans="1:8" x14ac:dyDescent="0.3">
      <c r="A816" s="49" t="s">
        <v>110</v>
      </c>
      <c r="B816" s="50" t="s">
        <v>49</v>
      </c>
      <c r="C816" s="51" t="s">
        <v>55</v>
      </c>
      <c r="D816" s="52">
        <v>406</v>
      </c>
      <c r="F816" s="79"/>
      <c r="G816" s="53" t="s">
        <v>115</v>
      </c>
      <c r="H816" s="51" t="s">
        <v>94</v>
      </c>
    </row>
    <row r="817" spans="1:8" x14ac:dyDescent="0.3">
      <c r="A817" s="49" t="s">
        <v>110</v>
      </c>
      <c r="B817" s="50" t="s">
        <v>49</v>
      </c>
      <c r="C817" s="51" t="s">
        <v>57</v>
      </c>
      <c r="D817" s="52">
        <v>692</v>
      </c>
      <c r="F817" s="79"/>
      <c r="G817" s="53" t="s">
        <v>115</v>
      </c>
      <c r="H817" s="51" t="s">
        <v>89</v>
      </c>
    </row>
    <row r="818" spans="1:8" x14ac:dyDescent="0.3">
      <c r="A818" s="49" t="s">
        <v>110</v>
      </c>
      <c r="B818" s="50" t="s">
        <v>49</v>
      </c>
      <c r="C818" s="51" t="s">
        <v>59</v>
      </c>
      <c r="D818" s="52">
        <v>1191</v>
      </c>
      <c r="F818" s="79"/>
      <c r="G818" s="53" t="s">
        <v>115</v>
      </c>
      <c r="H818" s="51" t="s">
        <v>90</v>
      </c>
    </row>
    <row r="819" spans="1:8" x14ac:dyDescent="0.3">
      <c r="A819" s="49" t="s">
        <v>110</v>
      </c>
      <c r="B819" s="50" t="s">
        <v>49</v>
      </c>
      <c r="C819" s="51" t="s">
        <v>61</v>
      </c>
      <c r="D819" s="52">
        <v>652</v>
      </c>
      <c r="F819" s="79"/>
      <c r="G819" s="53" t="s">
        <v>115</v>
      </c>
      <c r="H819" s="51" t="s">
        <v>91</v>
      </c>
    </row>
    <row r="820" spans="1:8" x14ac:dyDescent="0.3">
      <c r="A820" s="49" t="s">
        <v>110</v>
      </c>
      <c r="B820" s="50" t="s">
        <v>49</v>
      </c>
      <c r="C820" s="51" t="s">
        <v>63</v>
      </c>
      <c r="D820" s="52">
        <v>189</v>
      </c>
      <c r="F820" s="79"/>
      <c r="G820" s="53" t="s">
        <v>115</v>
      </c>
      <c r="H820" s="51" t="s">
        <v>92</v>
      </c>
    </row>
    <row r="821" spans="1:8" x14ac:dyDescent="0.3">
      <c r="A821" s="49" t="s">
        <v>110</v>
      </c>
      <c r="B821" s="50" t="s">
        <v>49</v>
      </c>
      <c r="C821" s="51" t="s">
        <v>153</v>
      </c>
      <c r="D821" s="52">
        <v>801</v>
      </c>
      <c r="F821" s="79"/>
      <c r="G821" s="53" t="s">
        <v>115</v>
      </c>
      <c r="H821" s="51" t="s">
        <v>93</v>
      </c>
    </row>
    <row r="822" spans="1:8" x14ac:dyDescent="0.3">
      <c r="A822" s="49" t="s">
        <v>110</v>
      </c>
      <c r="B822" s="50" t="s">
        <v>49</v>
      </c>
      <c r="C822" s="51" t="s">
        <v>64</v>
      </c>
      <c r="D822" s="52">
        <v>895</v>
      </c>
      <c r="F822" s="79"/>
      <c r="G822" s="53" t="s">
        <v>115</v>
      </c>
      <c r="H822" s="51" t="s">
        <v>94</v>
      </c>
    </row>
    <row r="823" spans="1:8" x14ac:dyDescent="0.3">
      <c r="A823" s="49" t="s">
        <v>110</v>
      </c>
      <c r="B823" s="50" t="s">
        <v>49</v>
      </c>
      <c r="C823" s="51" t="s">
        <v>65</v>
      </c>
      <c r="D823" s="52">
        <v>1086</v>
      </c>
      <c r="F823" s="79"/>
      <c r="G823" s="53" t="s">
        <v>115</v>
      </c>
      <c r="H823" s="51" t="s">
        <v>89</v>
      </c>
    </row>
    <row r="824" spans="1:8" x14ac:dyDescent="0.3">
      <c r="A824" s="49" t="s">
        <v>110</v>
      </c>
      <c r="B824" s="50" t="s">
        <v>49</v>
      </c>
      <c r="C824" s="51" t="s">
        <v>66</v>
      </c>
      <c r="D824" s="52">
        <v>857</v>
      </c>
      <c r="F824" s="79"/>
      <c r="G824" s="53" t="s">
        <v>115</v>
      </c>
      <c r="H824" s="51" t="s">
        <v>90</v>
      </c>
    </row>
    <row r="825" spans="1:8" x14ac:dyDescent="0.3">
      <c r="A825" s="49" t="s">
        <v>110</v>
      </c>
      <c r="B825" s="50" t="s">
        <v>49</v>
      </c>
      <c r="C825" s="51" t="s">
        <v>67</v>
      </c>
      <c r="D825" s="52">
        <v>141</v>
      </c>
      <c r="F825" s="79"/>
      <c r="G825" s="53" t="s">
        <v>115</v>
      </c>
      <c r="H825" s="51" t="s">
        <v>91</v>
      </c>
    </row>
    <row r="826" spans="1:8" x14ac:dyDescent="0.3">
      <c r="A826" s="49" t="s">
        <v>110</v>
      </c>
      <c r="B826" s="50" t="s">
        <v>49</v>
      </c>
      <c r="C826" s="51" t="s">
        <v>68</v>
      </c>
      <c r="D826" s="52">
        <v>692</v>
      </c>
      <c r="F826" s="79"/>
      <c r="G826" s="53" t="s">
        <v>115</v>
      </c>
      <c r="H826" s="51" t="s">
        <v>92</v>
      </c>
    </row>
    <row r="827" spans="1:8" x14ac:dyDescent="0.3">
      <c r="A827" s="49" t="s">
        <v>110</v>
      </c>
      <c r="B827" s="50" t="s">
        <v>49</v>
      </c>
      <c r="C827" s="51" t="s">
        <v>69</v>
      </c>
      <c r="D827" s="52">
        <v>417</v>
      </c>
      <c r="F827" s="79"/>
      <c r="G827" s="53" t="s">
        <v>115</v>
      </c>
      <c r="H827" s="51" t="s">
        <v>93</v>
      </c>
    </row>
    <row r="828" spans="1:8" x14ac:dyDescent="0.3">
      <c r="A828" s="49" t="s">
        <v>110</v>
      </c>
      <c r="B828" s="50" t="s">
        <v>70</v>
      </c>
      <c r="C828" s="51" t="s">
        <v>71</v>
      </c>
      <c r="D828" s="52">
        <v>930</v>
      </c>
      <c r="F828" s="79"/>
      <c r="G828" s="53" t="s">
        <v>115</v>
      </c>
      <c r="H828" s="51" t="s">
        <v>94</v>
      </c>
    </row>
    <row r="829" spans="1:8" x14ac:dyDescent="0.3">
      <c r="A829" s="49" t="s">
        <v>110</v>
      </c>
      <c r="B829" s="50" t="s">
        <v>70</v>
      </c>
      <c r="C829" s="51" t="s">
        <v>72</v>
      </c>
      <c r="D829" s="52">
        <v>437</v>
      </c>
      <c r="F829" s="79"/>
      <c r="G829" s="53" t="s">
        <v>115</v>
      </c>
      <c r="H829" s="51" t="s">
        <v>89</v>
      </c>
    </row>
    <row r="830" spans="1:8" x14ac:dyDescent="0.3">
      <c r="A830" s="49" t="s">
        <v>110</v>
      </c>
      <c r="B830" s="50" t="s">
        <v>70</v>
      </c>
      <c r="C830" s="51" t="s">
        <v>73</v>
      </c>
      <c r="D830" s="52">
        <v>300</v>
      </c>
      <c r="F830" s="79"/>
      <c r="G830" s="53" t="s">
        <v>115</v>
      </c>
      <c r="H830" s="51" t="s">
        <v>90</v>
      </c>
    </row>
    <row r="831" spans="1:8" x14ac:dyDescent="0.3">
      <c r="A831" s="49" t="s">
        <v>110</v>
      </c>
      <c r="B831" s="50" t="s">
        <v>70</v>
      </c>
      <c r="C831" s="51" t="s">
        <v>74</v>
      </c>
      <c r="D831" s="52">
        <v>1140</v>
      </c>
      <c r="F831" s="79"/>
      <c r="G831" s="53" t="s">
        <v>115</v>
      </c>
      <c r="H831" s="51" t="s">
        <v>91</v>
      </c>
    </row>
    <row r="832" spans="1:8" x14ac:dyDescent="0.3">
      <c r="A832" s="49" t="s">
        <v>110</v>
      </c>
      <c r="B832" s="50" t="s">
        <v>70</v>
      </c>
      <c r="C832" s="51" t="s">
        <v>75</v>
      </c>
      <c r="D832" s="52">
        <v>646</v>
      </c>
      <c r="F832" s="79"/>
      <c r="G832" s="53" t="s">
        <v>115</v>
      </c>
      <c r="H832" s="51" t="s">
        <v>92</v>
      </c>
    </row>
    <row r="833" spans="1:8" x14ac:dyDescent="0.3">
      <c r="A833" s="49" t="s">
        <v>110</v>
      </c>
      <c r="B833" s="50" t="s">
        <v>70</v>
      </c>
      <c r="C833" s="51" t="s">
        <v>52</v>
      </c>
      <c r="D833" s="52">
        <v>1018</v>
      </c>
      <c r="F833" s="79"/>
      <c r="G833" s="53" t="s">
        <v>115</v>
      </c>
      <c r="H833" s="51" t="s">
        <v>93</v>
      </c>
    </row>
    <row r="834" spans="1:8" x14ac:dyDescent="0.3">
      <c r="A834" s="49" t="s">
        <v>110</v>
      </c>
      <c r="B834" s="50" t="s">
        <v>70</v>
      </c>
      <c r="C834" s="51" t="s">
        <v>54</v>
      </c>
      <c r="D834" s="52">
        <v>886</v>
      </c>
      <c r="F834" s="79"/>
      <c r="G834" s="53" t="s">
        <v>115</v>
      </c>
      <c r="H834" s="51" t="s">
        <v>94</v>
      </c>
    </row>
    <row r="835" spans="1:8" x14ac:dyDescent="0.3">
      <c r="A835" s="49" t="s">
        <v>110</v>
      </c>
      <c r="B835" s="50" t="s">
        <v>70</v>
      </c>
      <c r="C835" s="51" t="s">
        <v>56</v>
      </c>
      <c r="D835" s="52">
        <v>315</v>
      </c>
      <c r="F835" s="79"/>
      <c r="G835" s="53" t="s">
        <v>115</v>
      </c>
      <c r="H835" s="51" t="s">
        <v>89</v>
      </c>
    </row>
    <row r="836" spans="1:8" x14ac:dyDescent="0.3">
      <c r="A836" s="49" t="s">
        <v>110</v>
      </c>
      <c r="B836" s="50" t="s">
        <v>70</v>
      </c>
      <c r="C836" s="51" t="s">
        <v>58</v>
      </c>
      <c r="D836" s="52">
        <v>1163</v>
      </c>
      <c r="F836" s="79"/>
      <c r="G836" s="53" t="s">
        <v>115</v>
      </c>
      <c r="H836" s="51" t="s">
        <v>90</v>
      </c>
    </row>
    <row r="837" spans="1:8" x14ac:dyDescent="0.3">
      <c r="A837" s="49" t="s">
        <v>110</v>
      </c>
      <c r="B837" s="50" t="s">
        <v>70</v>
      </c>
      <c r="C837" s="51" t="s">
        <v>60</v>
      </c>
      <c r="D837" s="52">
        <v>423</v>
      </c>
      <c r="F837" s="79"/>
      <c r="G837" s="53" t="s">
        <v>115</v>
      </c>
      <c r="H837" s="51" t="s">
        <v>91</v>
      </c>
    </row>
    <row r="838" spans="1:8" x14ac:dyDescent="0.3">
      <c r="A838" s="49" t="s">
        <v>110</v>
      </c>
      <c r="B838" s="50" t="s">
        <v>70</v>
      </c>
      <c r="C838" s="51" t="s">
        <v>62</v>
      </c>
      <c r="D838" s="52">
        <v>681</v>
      </c>
      <c r="F838" s="79"/>
      <c r="G838" s="53" t="s">
        <v>115</v>
      </c>
      <c r="H838" s="51" t="s">
        <v>92</v>
      </c>
    </row>
    <row r="839" spans="1:8" x14ac:dyDescent="0.3">
      <c r="A839" s="49" t="s">
        <v>110</v>
      </c>
      <c r="B839" s="50" t="s">
        <v>70</v>
      </c>
      <c r="C839" s="51" t="s">
        <v>76</v>
      </c>
      <c r="D839" s="52">
        <v>935</v>
      </c>
      <c r="F839" s="79"/>
      <c r="G839" s="53" t="s">
        <v>115</v>
      </c>
      <c r="H839" s="51" t="s">
        <v>93</v>
      </c>
    </row>
    <row r="840" spans="1:8" x14ac:dyDescent="0.3">
      <c r="A840" s="49" t="s">
        <v>110</v>
      </c>
      <c r="B840" s="50" t="s">
        <v>70</v>
      </c>
      <c r="C840" s="51" t="s">
        <v>77</v>
      </c>
      <c r="D840" s="52">
        <v>436</v>
      </c>
      <c r="F840" s="79"/>
      <c r="G840" s="53" t="s">
        <v>115</v>
      </c>
      <c r="H840" s="51" t="s">
        <v>94</v>
      </c>
    </row>
    <row r="841" spans="1:8" x14ac:dyDescent="0.3">
      <c r="A841" s="49" t="s">
        <v>110</v>
      </c>
      <c r="B841" s="50" t="s">
        <v>70</v>
      </c>
      <c r="C841" s="51" t="s">
        <v>78</v>
      </c>
      <c r="D841" s="52">
        <v>173</v>
      </c>
      <c r="F841" s="79"/>
      <c r="G841" s="53" t="s">
        <v>115</v>
      </c>
      <c r="H841" s="51" t="s">
        <v>89</v>
      </c>
    </row>
    <row r="842" spans="1:8" x14ac:dyDescent="0.3">
      <c r="A842" s="49" t="s">
        <v>110</v>
      </c>
      <c r="B842" s="50" t="s">
        <v>70</v>
      </c>
      <c r="C842" s="51" t="s">
        <v>79</v>
      </c>
      <c r="D842" s="52">
        <v>699</v>
      </c>
      <c r="F842" s="79"/>
      <c r="G842" s="53" t="s">
        <v>115</v>
      </c>
      <c r="H842" s="51" t="s">
        <v>90</v>
      </c>
    </row>
    <row r="843" spans="1:8" x14ac:dyDescent="0.3">
      <c r="A843" s="49" t="s">
        <v>110</v>
      </c>
      <c r="B843" s="50" t="s">
        <v>80</v>
      </c>
      <c r="C843" s="51" t="s">
        <v>81</v>
      </c>
      <c r="D843" s="52">
        <v>923</v>
      </c>
      <c r="F843" s="79"/>
      <c r="G843" s="53" t="s">
        <v>115</v>
      </c>
      <c r="H843" s="51" t="s">
        <v>91</v>
      </c>
    </row>
    <row r="844" spans="1:8" x14ac:dyDescent="0.3">
      <c r="A844" s="49" t="s">
        <v>110</v>
      </c>
      <c r="B844" s="50" t="s">
        <v>80</v>
      </c>
      <c r="C844" s="51" t="s">
        <v>82</v>
      </c>
      <c r="D844" s="52">
        <v>317</v>
      </c>
      <c r="F844" s="79"/>
      <c r="G844" s="53" t="s">
        <v>115</v>
      </c>
      <c r="H844" s="51" t="s">
        <v>92</v>
      </c>
    </row>
    <row r="845" spans="1:8" x14ac:dyDescent="0.3">
      <c r="A845" s="49" t="s">
        <v>110</v>
      </c>
      <c r="B845" s="50" t="s">
        <v>80</v>
      </c>
      <c r="C845" s="51" t="s">
        <v>83</v>
      </c>
      <c r="D845" s="52">
        <v>445</v>
      </c>
      <c r="F845" s="79"/>
      <c r="G845" s="53" t="s">
        <v>115</v>
      </c>
      <c r="H845" s="51" t="s">
        <v>93</v>
      </c>
    </row>
    <row r="846" spans="1:8" x14ac:dyDescent="0.3">
      <c r="A846" s="49" t="s">
        <v>110</v>
      </c>
      <c r="B846" s="50" t="s">
        <v>80</v>
      </c>
      <c r="C846" s="51" t="s">
        <v>84</v>
      </c>
      <c r="D846" s="52">
        <v>962</v>
      </c>
      <c r="F846" s="79"/>
      <c r="G846" s="53" t="s">
        <v>115</v>
      </c>
      <c r="H846" s="51" t="s">
        <v>94</v>
      </c>
    </row>
    <row r="847" spans="1:8" x14ac:dyDescent="0.3">
      <c r="A847" s="49" t="s">
        <v>110</v>
      </c>
      <c r="B847" s="50" t="s">
        <v>80</v>
      </c>
      <c r="C847" s="51" t="s">
        <v>85</v>
      </c>
      <c r="D847" s="52">
        <v>393</v>
      </c>
      <c r="F847" s="79"/>
      <c r="G847" s="53" t="s">
        <v>115</v>
      </c>
      <c r="H847" s="51" t="s">
        <v>89</v>
      </c>
    </row>
    <row r="848" spans="1:8" x14ac:dyDescent="0.3">
      <c r="A848" s="49" t="s">
        <v>110</v>
      </c>
      <c r="B848" s="50" t="s">
        <v>80</v>
      </c>
      <c r="C848" s="51" t="s">
        <v>86</v>
      </c>
      <c r="D848" s="52">
        <v>671</v>
      </c>
      <c r="F848" s="79"/>
      <c r="G848" s="53" t="s">
        <v>115</v>
      </c>
      <c r="H848" s="51" t="s">
        <v>90</v>
      </c>
    </row>
    <row r="849" spans="1:8" x14ac:dyDescent="0.3">
      <c r="A849" s="49" t="s">
        <v>110</v>
      </c>
      <c r="B849" s="50" t="s">
        <v>80</v>
      </c>
      <c r="C849" s="51" t="s">
        <v>87</v>
      </c>
      <c r="D849" s="52">
        <v>727</v>
      </c>
      <c r="F849" s="79"/>
      <c r="G849" s="53" t="s">
        <v>115</v>
      </c>
      <c r="H849" s="51" t="s">
        <v>91</v>
      </c>
    </row>
    <row r="850" spans="1:8" x14ac:dyDescent="0.3">
      <c r="A850" s="49" t="s">
        <v>110</v>
      </c>
      <c r="B850" s="50" t="s">
        <v>80</v>
      </c>
      <c r="C850" s="51" t="s">
        <v>88</v>
      </c>
      <c r="D850" s="52">
        <v>703</v>
      </c>
      <c r="F850" s="79"/>
      <c r="G850" s="53" t="s">
        <v>115</v>
      </c>
      <c r="H850" s="51" t="s">
        <v>92</v>
      </c>
    </row>
    <row r="851" spans="1:8" x14ac:dyDescent="0.3">
      <c r="A851" s="49" t="s">
        <v>110</v>
      </c>
      <c r="B851" s="50" t="s">
        <v>80</v>
      </c>
      <c r="C851" s="51" t="s">
        <v>89</v>
      </c>
      <c r="D851" s="52">
        <v>904</v>
      </c>
      <c r="F851" s="79"/>
      <c r="G851" s="53" t="s">
        <v>115</v>
      </c>
      <c r="H851" s="51" t="s">
        <v>93</v>
      </c>
    </row>
    <row r="852" spans="1:8" x14ac:dyDescent="0.3">
      <c r="A852" s="49" t="s">
        <v>110</v>
      </c>
      <c r="B852" s="50" t="s">
        <v>80</v>
      </c>
      <c r="C852" s="51" t="s">
        <v>90</v>
      </c>
      <c r="D852" s="52">
        <v>687</v>
      </c>
      <c r="F852" s="79"/>
      <c r="G852" s="53" t="s">
        <v>115</v>
      </c>
      <c r="H852" s="51" t="s">
        <v>94</v>
      </c>
    </row>
    <row r="853" spans="1:8" x14ac:dyDescent="0.3">
      <c r="A853" s="49" t="s">
        <v>110</v>
      </c>
      <c r="B853" s="50" t="s">
        <v>80</v>
      </c>
      <c r="C853" s="51" t="s">
        <v>91</v>
      </c>
      <c r="D853" s="52">
        <v>1208</v>
      </c>
      <c r="F853" s="79"/>
      <c r="G853" s="53" t="s">
        <v>115</v>
      </c>
      <c r="H853" s="51" t="s">
        <v>89</v>
      </c>
    </row>
    <row r="854" spans="1:8" x14ac:dyDescent="0.3">
      <c r="A854" s="49" t="s">
        <v>110</v>
      </c>
      <c r="B854" s="50" t="s">
        <v>80</v>
      </c>
      <c r="C854" s="51" t="s">
        <v>92</v>
      </c>
      <c r="D854" s="52">
        <v>431</v>
      </c>
      <c r="F854" s="79"/>
      <c r="G854" s="53" t="s">
        <v>115</v>
      </c>
      <c r="H854" s="51" t="s">
        <v>90</v>
      </c>
    </row>
    <row r="855" spans="1:8" x14ac:dyDescent="0.3">
      <c r="A855" s="49" t="s">
        <v>110</v>
      </c>
      <c r="B855" s="50" t="s">
        <v>80</v>
      </c>
      <c r="C855" s="51" t="s">
        <v>93</v>
      </c>
      <c r="D855" s="52">
        <v>1168</v>
      </c>
      <c r="F855" s="79"/>
      <c r="G855" s="53" t="s">
        <v>115</v>
      </c>
      <c r="H855" s="51" t="s">
        <v>91</v>
      </c>
    </row>
    <row r="856" spans="1:8" x14ac:dyDescent="0.3">
      <c r="A856" s="49" t="s">
        <v>110</v>
      </c>
      <c r="B856" s="50" t="s">
        <v>80</v>
      </c>
      <c r="C856" s="51" t="s">
        <v>94</v>
      </c>
      <c r="D856" s="52">
        <v>438</v>
      </c>
      <c r="F856" s="79"/>
      <c r="G856" s="53" t="s">
        <v>115</v>
      </c>
      <c r="H856" s="51" t="s">
        <v>92</v>
      </c>
    </row>
    <row r="857" spans="1:8" x14ac:dyDescent="0.3">
      <c r="A857" s="49" t="s">
        <v>110</v>
      </c>
      <c r="B857" s="50" t="s">
        <v>95</v>
      </c>
      <c r="C857" s="51" t="s">
        <v>96</v>
      </c>
      <c r="D857" s="52">
        <v>837</v>
      </c>
      <c r="F857" s="79"/>
      <c r="G857" s="53" t="s">
        <v>115</v>
      </c>
      <c r="H857" s="51" t="s">
        <v>93</v>
      </c>
    </row>
    <row r="858" spans="1:8" x14ac:dyDescent="0.3">
      <c r="A858" s="49" t="s">
        <v>110</v>
      </c>
      <c r="B858" s="50" t="s">
        <v>95</v>
      </c>
      <c r="C858" s="51" t="s">
        <v>97</v>
      </c>
      <c r="D858" s="52">
        <v>1082</v>
      </c>
      <c r="F858" s="79"/>
      <c r="G858" s="53" t="s">
        <v>115</v>
      </c>
      <c r="H858" s="51" t="s">
        <v>94</v>
      </c>
    </row>
    <row r="859" spans="1:8" x14ac:dyDescent="0.3">
      <c r="A859" s="49" t="s">
        <v>110</v>
      </c>
      <c r="B859" s="50" t="s">
        <v>95</v>
      </c>
      <c r="C859" s="51" t="s">
        <v>98</v>
      </c>
      <c r="D859" s="52">
        <v>659</v>
      </c>
      <c r="F859" s="79"/>
      <c r="G859" s="53" t="s">
        <v>115</v>
      </c>
      <c r="H859" s="51" t="s">
        <v>89</v>
      </c>
    </row>
    <row r="860" spans="1:8" x14ac:dyDescent="0.3">
      <c r="A860" s="49" t="s">
        <v>110</v>
      </c>
      <c r="B860" s="50" t="s">
        <v>95</v>
      </c>
      <c r="C860" s="51" t="s">
        <v>99</v>
      </c>
      <c r="D860" s="52">
        <v>375</v>
      </c>
      <c r="F860" s="79"/>
      <c r="G860" s="53" t="s">
        <v>115</v>
      </c>
      <c r="H860" s="51" t="s">
        <v>90</v>
      </c>
    </row>
    <row r="861" spans="1:8" x14ac:dyDescent="0.3">
      <c r="A861" s="49" t="s">
        <v>110</v>
      </c>
      <c r="B861" s="50" t="s">
        <v>95</v>
      </c>
      <c r="C861" s="51" t="s">
        <v>100</v>
      </c>
      <c r="D861" s="52">
        <v>685</v>
      </c>
      <c r="F861" s="79"/>
      <c r="G861" s="53" t="s">
        <v>115</v>
      </c>
      <c r="H861" s="51" t="s">
        <v>91</v>
      </c>
    </row>
    <row r="862" spans="1:8" x14ac:dyDescent="0.3">
      <c r="A862" s="49" t="s">
        <v>110</v>
      </c>
      <c r="B862" s="50" t="s">
        <v>95</v>
      </c>
      <c r="C862" s="51" t="s">
        <v>101</v>
      </c>
      <c r="D862" s="52">
        <v>651</v>
      </c>
      <c r="F862" s="79"/>
      <c r="G862" s="53" t="s">
        <v>115</v>
      </c>
      <c r="H862" s="51" t="s">
        <v>92</v>
      </c>
    </row>
    <row r="863" spans="1:8" x14ac:dyDescent="0.3">
      <c r="A863" s="49" t="s">
        <v>110</v>
      </c>
      <c r="B863" s="50" t="s">
        <v>95</v>
      </c>
      <c r="C863" s="51" t="s">
        <v>102</v>
      </c>
      <c r="D863" s="52">
        <v>1152</v>
      </c>
      <c r="F863" s="79"/>
      <c r="G863" s="53" t="s">
        <v>115</v>
      </c>
      <c r="H863" s="51" t="s">
        <v>93</v>
      </c>
    </row>
    <row r="864" spans="1:8" x14ac:dyDescent="0.3">
      <c r="A864" s="49" t="s">
        <v>110</v>
      </c>
      <c r="B864" s="50" t="s">
        <v>95</v>
      </c>
      <c r="C864" s="51" t="s">
        <v>103</v>
      </c>
      <c r="D864" s="52">
        <v>824</v>
      </c>
      <c r="F864" s="79"/>
      <c r="G864" s="53" t="s">
        <v>115</v>
      </c>
      <c r="H864" s="51" t="s">
        <v>94</v>
      </c>
    </row>
    <row r="865" spans="1:8" x14ac:dyDescent="0.3">
      <c r="A865" s="49" t="s">
        <v>110</v>
      </c>
      <c r="B865" s="50" t="s">
        <v>95</v>
      </c>
      <c r="C865" s="51" t="s">
        <v>104</v>
      </c>
      <c r="D865" s="52">
        <v>175</v>
      </c>
      <c r="F865" s="79"/>
      <c r="G865" s="53" t="s">
        <v>115</v>
      </c>
      <c r="H865" s="51" t="s">
        <v>89</v>
      </c>
    </row>
    <row r="866" spans="1:8" x14ac:dyDescent="0.3">
      <c r="A866" s="49" t="s">
        <v>110</v>
      </c>
      <c r="B866" s="50" t="s">
        <v>95</v>
      </c>
      <c r="C866" s="51" t="s">
        <v>105</v>
      </c>
      <c r="D866" s="52">
        <v>315</v>
      </c>
      <c r="F866" s="79"/>
      <c r="G866" s="53" t="s">
        <v>115</v>
      </c>
      <c r="H866" s="51" t="s">
        <v>90</v>
      </c>
    </row>
    <row r="867" spans="1:8" x14ac:dyDescent="0.3">
      <c r="A867" s="49" t="s">
        <v>110</v>
      </c>
      <c r="B867" s="50" t="s">
        <v>95</v>
      </c>
      <c r="C867" s="51" t="s">
        <v>106</v>
      </c>
      <c r="D867" s="52">
        <v>1179</v>
      </c>
      <c r="F867" s="79"/>
      <c r="G867" s="53" t="s">
        <v>115</v>
      </c>
      <c r="H867" s="51" t="s">
        <v>91</v>
      </c>
    </row>
    <row r="868" spans="1:8" x14ac:dyDescent="0.3">
      <c r="A868" s="49" t="s">
        <v>48</v>
      </c>
      <c r="B868" s="50" t="s">
        <v>49</v>
      </c>
      <c r="C868" s="51" t="s">
        <v>50</v>
      </c>
      <c r="D868" s="52">
        <v>900</v>
      </c>
      <c r="F868" s="79"/>
      <c r="G868" s="53" t="s">
        <v>115</v>
      </c>
      <c r="H868" s="51" t="s">
        <v>92</v>
      </c>
    </row>
    <row r="869" spans="1:8" x14ac:dyDescent="0.3">
      <c r="A869" s="49" t="s">
        <v>48</v>
      </c>
      <c r="B869" s="50" t="s">
        <v>49</v>
      </c>
      <c r="C869" s="51" t="s">
        <v>53</v>
      </c>
      <c r="D869" s="52">
        <v>500</v>
      </c>
      <c r="F869" s="79"/>
      <c r="G869" s="53" t="s">
        <v>115</v>
      </c>
      <c r="H869" s="51" t="s">
        <v>93</v>
      </c>
    </row>
    <row r="870" spans="1:8" x14ac:dyDescent="0.3">
      <c r="A870" s="49" t="s">
        <v>48</v>
      </c>
      <c r="B870" s="50" t="s">
        <v>49</v>
      </c>
      <c r="C870" s="51" t="s">
        <v>55</v>
      </c>
      <c r="D870" s="52">
        <v>320</v>
      </c>
      <c r="F870" s="79"/>
      <c r="G870" s="53" t="s">
        <v>115</v>
      </c>
      <c r="H870" s="51" t="s">
        <v>94</v>
      </c>
    </row>
    <row r="871" spans="1:8" x14ac:dyDescent="0.3">
      <c r="A871" s="49" t="s">
        <v>48</v>
      </c>
      <c r="B871" s="50" t="s">
        <v>49</v>
      </c>
      <c r="C871" s="51" t="s">
        <v>57</v>
      </c>
      <c r="D871" s="52">
        <v>225</v>
      </c>
      <c r="F871" s="79"/>
      <c r="G871" s="53" t="s">
        <v>115</v>
      </c>
      <c r="H871" s="51" t="s">
        <v>89</v>
      </c>
    </row>
    <row r="872" spans="1:8" x14ac:dyDescent="0.3">
      <c r="A872" s="49" t="s">
        <v>48</v>
      </c>
      <c r="B872" s="50" t="s">
        <v>49</v>
      </c>
      <c r="C872" s="51" t="s">
        <v>59</v>
      </c>
      <c r="D872" s="52">
        <v>856</v>
      </c>
      <c r="F872" s="79"/>
      <c r="G872" s="53" t="s">
        <v>115</v>
      </c>
      <c r="H872" s="51" t="s">
        <v>90</v>
      </c>
    </row>
    <row r="873" spans="1:8" x14ac:dyDescent="0.3">
      <c r="A873" s="49" t="s">
        <v>48</v>
      </c>
      <c r="B873" s="50" t="s">
        <v>49</v>
      </c>
      <c r="C873" s="51" t="s">
        <v>61</v>
      </c>
      <c r="D873" s="52">
        <v>420</v>
      </c>
      <c r="F873" s="79"/>
      <c r="G873" s="53" t="s">
        <v>115</v>
      </c>
      <c r="H873" s="51" t="s">
        <v>91</v>
      </c>
    </row>
    <row r="874" spans="1:8" x14ac:dyDescent="0.3">
      <c r="A874" s="49" t="s">
        <v>48</v>
      </c>
      <c r="B874" s="50" t="s">
        <v>49</v>
      </c>
      <c r="C874" s="51" t="s">
        <v>63</v>
      </c>
      <c r="D874" s="52">
        <v>250</v>
      </c>
      <c r="F874" s="79"/>
      <c r="G874" s="53" t="s">
        <v>115</v>
      </c>
      <c r="H874" s="51" t="s">
        <v>92</v>
      </c>
    </row>
    <row r="875" spans="1:8" x14ac:dyDescent="0.3">
      <c r="A875" s="49" t="s">
        <v>48</v>
      </c>
      <c r="B875" s="50" t="s">
        <v>49</v>
      </c>
      <c r="C875" s="51" t="s">
        <v>153</v>
      </c>
      <c r="D875" s="52">
        <v>430</v>
      </c>
      <c r="F875" s="79"/>
      <c r="G875" s="53" t="s">
        <v>115</v>
      </c>
      <c r="H875" s="51" t="s">
        <v>93</v>
      </c>
    </row>
    <row r="876" spans="1:8" x14ac:dyDescent="0.3">
      <c r="A876" s="49" t="s">
        <v>48</v>
      </c>
      <c r="B876" s="50" t="s">
        <v>49</v>
      </c>
      <c r="C876" s="51" t="s">
        <v>64</v>
      </c>
      <c r="D876" s="52">
        <v>450</v>
      </c>
      <c r="F876" s="79"/>
      <c r="G876" s="53" t="s">
        <v>115</v>
      </c>
      <c r="H876" s="51" t="s">
        <v>94</v>
      </c>
    </row>
    <row r="877" spans="1:8" x14ac:dyDescent="0.3">
      <c r="A877" s="49" t="s">
        <v>48</v>
      </c>
      <c r="B877" s="50" t="s">
        <v>49</v>
      </c>
      <c r="C877" s="51" t="s">
        <v>65</v>
      </c>
      <c r="D877" s="52">
        <v>896</v>
      </c>
      <c r="F877" s="79"/>
      <c r="G877" s="53" t="s">
        <v>115</v>
      </c>
      <c r="H877" s="51" t="s">
        <v>89</v>
      </c>
    </row>
    <row r="878" spans="1:8" x14ac:dyDescent="0.3">
      <c r="A878" s="49" t="s">
        <v>48</v>
      </c>
      <c r="B878" s="50" t="s">
        <v>49</v>
      </c>
      <c r="C878" s="51" t="s">
        <v>66</v>
      </c>
      <c r="D878" s="52">
        <v>425</v>
      </c>
      <c r="F878" s="79"/>
      <c r="G878" s="53" t="s">
        <v>115</v>
      </c>
      <c r="H878" s="51" t="s">
        <v>90</v>
      </c>
    </row>
    <row r="879" spans="1:8" x14ac:dyDescent="0.3">
      <c r="A879" s="49" t="s">
        <v>48</v>
      </c>
      <c r="B879" s="50" t="s">
        <v>49</v>
      </c>
      <c r="C879" s="51" t="s">
        <v>67</v>
      </c>
      <c r="D879" s="52">
        <v>680</v>
      </c>
      <c r="F879" s="79"/>
      <c r="G879" s="53" t="s">
        <v>115</v>
      </c>
      <c r="H879" s="51" t="s">
        <v>91</v>
      </c>
    </row>
    <row r="880" spans="1:8" x14ac:dyDescent="0.3">
      <c r="A880" s="49" t="s">
        <v>48</v>
      </c>
      <c r="B880" s="50" t="s">
        <v>49</v>
      </c>
      <c r="C880" s="51" t="s">
        <v>68</v>
      </c>
      <c r="D880" s="52">
        <v>200</v>
      </c>
      <c r="F880" s="79"/>
      <c r="G880" s="53" t="s">
        <v>115</v>
      </c>
      <c r="H880" s="51" t="s">
        <v>92</v>
      </c>
    </row>
    <row r="881" spans="1:8" x14ac:dyDescent="0.3">
      <c r="A881" s="49" t="s">
        <v>48</v>
      </c>
      <c r="B881" s="50" t="s">
        <v>49</v>
      </c>
      <c r="C881" s="51" t="s">
        <v>69</v>
      </c>
      <c r="D881" s="52">
        <v>732</v>
      </c>
      <c r="F881" s="79"/>
      <c r="G881" s="53" t="s">
        <v>115</v>
      </c>
      <c r="H881" s="51" t="s">
        <v>93</v>
      </c>
    </row>
    <row r="882" spans="1:8" x14ac:dyDescent="0.3">
      <c r="A882" s="49" t="s">
        <v>48</v>
      </c>
      <c r="B882" s="50" t="s">
        <v>70</v>
      </c>
      <c r="C882" s="51" t="s">
        <v>71</v>
      </c>
      <c r="D882" s="52">
        <v>320</v>
      </c>
      <c r="F882" s="79"/>
      <c r="G882" s="53" t="s">
        <v>115</v>
      </c>
      <c r="H882" s="51" t="s">
        <v>94</v>
      </c>
    </row>
    <row r="883" spans="1:8" x14ac:dyDescent="0.3">
      <c r="A883" s="49" t="s">
        <v>48</v>
      </c>
      <c r="B883" s="50" t="s">
        <v>70</v>
      </c>
      <c r="C883" s="51" t="s">
        <v>72</v>
      </c>
      <c r="D883" s="52">
        <v>420</v>
      </c>
      <c r="F883" s="79"/>
      <c r="G883" s="53" t="s">
        <v>115</v>
      </c>
      <c r="H883" s="51" t="s">
        <v>89</v>
      </c>
    </row>
    <row r="884" spans="1:8" x14ac:dyDescent="0.3">
      <c r="A884" s="49" t="s">
        <v>48</v>
      </c>
      <c r="B884" s="50" t="s">
        <v>70</v>
      </c>
      <c r="C884" s="51" t="s">
        <v>73</v>
      </c>
      <c r="D884" s="52">
        <v>530</v>
      </c>
      <c r="F884" s="79"/>
      <c r="G884" s="53" t="s">
        <v>115</v>
      </c>
      <c r="H884" s="51" t="s">
        <v>90</v>
      </c>
    </row>
    <row r="885" spans="1:8" x14ac:dyDescent="0.3">
      <c r="A885" s="49" t="s">
        <v>48</v>
      </c>
      <c r="B885" s="50" t="s">
        <v>70</v>
      </c>
      <c r="C885" s="51" t="s">
        <v>74</v>
      </c>
      <c r="D885" s="52">
        <v>1100</v>
      </c>
      <c r="F885" s="79"/>
      <c r="G885" s="53" t="s">
        <v>115</v>
      </c>
      <c r="H885" s="51" t="s">
        <v>91</v>
      </c>
    </row>
    <row r="886" spans="1:8" x14ac:dyDescent="0.3">
      <c r="A886" s="49" t="s">
        <v>48</v>
      </c>
      <c r="B886" s="50" t="s">
        <v>70</v>
      </c>
      <c r="C886" s="51" t="s">
        <v>75</v>
      </c>
      <c r="D886" s="52">
        <v>260</v>
      </c>
      <c r="F886" s="79"/>
      <c r="G886" s="53" t="s">
        <v>115</v>
      </c>
      <c r="H886" s="51" t="s">
        <v>92</v>
      </c>
    </row>
    <row r="887" spans="1:8" x14ac:dyDescent="0.3">
      <c r="A887" s="49" t="s">
        <v>48</v>
      </c>
      <c r="B887" s="50" t="s">
        <v>70</v>
      </c>
      <c r="C887" s="51" t="s">
        <v>52</v>
      </c>
      <c r="D887" s="52">
        <v>400</v>
      </c>
      <c r="F887" s="79"/>
      <c r="G887" s="53" t="s">
        <v>115</v>
      </c>
      <c r="H887" s="51" t="s">
        <v>93</v>
      </c>
    </row>
    <row r="888" spans="1:8" x14ac:dyDescent="0.3">
      <c r="A888" s="49" t="s">
        <v>48</v>
      </c>
      <c r="B888" s="50" t="s">
        <v>70</v>
      </c>
      <c r="C888" s="51" t="s">
        <v>54</v>
      </c>
      <c r="D888" s="52">
        <v>450</v>
      </c>
      <c r="F888" s="79"/>
      <c r="G888" s="53" t="s">
        <v>115</v>
      </c>
      <c r="H888" s="51" t="s">
        <v>94</v>
      </c>
    </row>
    <row r="889" spans="1:8" x14ac:dyDescent="0.3">
      <c r="A889" s="49" t="s">
        <v>48</v>
      </c>
      <c r="B889" s="50" t="s">
        <v>70</v>
      </c>
      <c r="C889" s="51" t="s">
        <v>56</v>
      </c>
      <c r="D889" s="52">
        <v>750</v>
      </c>
      <c r="F889" s="79"/>
      <c r="G889" s="53" t="s">
        <v>115</v>
      </c>
      <c r="H889" s="51" t="s">
        <v>89</v>
      </c>
    </row>
    <row r="890" spans="1:8" x14ac:dyDescent="0.3">
      <c r="A890" s="49" t="s">
        <v>48</v>
      </c>
      <c r="B890" s="50" t="s">
        <v>70</v>
      </c>
      <c r="C890" s="51" t="s">
        <v>58</v>
      </c>
      <c r="D890" s="52">
        <v>380</v>
      </c>
      <c r="F890" s="79"/>
      <c r="G890" s="53" t="s">
        <v>115</v>
      </c>
      <c r="H890" s="51" t="s">
        <v>90</v>
      </c>
    </row>
    <row r="891" spans="1:8" x14ac:dyDescent="0.3">
      <c r="A891" s="49" t="s">
        <v>48</v>
      </c>
      <c r="B891" s="50" t="s">
        <v>70</v>
      </c>
      <c r="C891" s="51" t="s">
        <v>60</v>
      </c>
      <c r="D891" s="52">
        <v>500</v>
      </c>
      <c r="F891" s="79"/>
      <c r="G891" s="53" t="s">
        <v>115</v>
      </c>
      <c r="H891" s="51" t="s">
        <v>91</v>
      </c>
    </row>
    <row r="892" spans="1:8" x14ac:dyDescent="0.3">
      <c r="A892" s="49" t="s">
        <v>48</v>
      </c>
      <c r="B892" s="50" t="s">
        <v>70</v>
      </c>
      <c r="C892" s="51" t="s">
        <v>62</v>
      </c>
      <c r="D892" s="52">
        <v>400</v>
      </c>
      <c r="F892" s="79"/>
      <c r="G892" s="53" t="s">
        <v>115</v>
      </c>
      <c r="H892" s="51" t="s">
        <v>92</v>
      </c>
    </row>
    <row r="893" spans="1:8" x14ac:dyDescent="0.3">
      <c r="A893" s="49" t="s">
        <v>48</v>
      </c>
      <c r="B893" s="50" t="s">
        <v>70</v>
      </c>
      <c r="C893" s="51" t="s">
        <v>76</v>
      </c>
      <c r="D893" s="52">
        <v>450</v>
      </c>
      <c r="F893" s="79"/>
      <c r="G893" s="53" t="s">
        <v>115</v>
      </c>
      <c r="H893" s="51" t="s">
        <v>93</v>
      </c>
    </row>
    <row r="894" spans="1:8" x14ac:dyDescent="0.3">
      <c r="A894" s="49" t="s">
        <v>48</v>
      </c>
      <c r="B894" s="50" t="s">
        <v>70</v>
      </c>
      <c r="C894" s="51" t="s">
        <v>77</v>
      </c>
      <c r="D894" s="52">
        <v>560</v>
      </c>
      <c r="F894" s="79"/>
      <c r="G894" s="53" t="s">
        <v>115</v>
      </c>
      <c r="H894" s="51" t="s">
        <v>94</v>
      </c>
    </row>
    <row r="895" spans="1:8" x14ac:dyDescent="0.3">
      <c r="A895" s="49" t="s">
        <v>48</v>
      </c>
      <c r="B895" s="50" t="s">
        <v>70</v>
      </c>
      <c r="C895" s="51" t="s">
        <v>78</v>
      </c>
      <c r="D895" s="52">
        <v>1170</v>
      </c>
      <c r="F895" s="79"/>
      <c r="G895" s="53" t="s">
        <v>116</v>
      </c>
      <c r="H895" s="51" t="s">
        <v>64</v>
      </c>
    </row>
    <row r="896" spans="1:8" x14ac:dyDescent="0.3">
      <c r="A896" s="49" t="s">
        <v>48</v>
      </c>
      <c r="B896" s="50" t="s">
        <v>70</v>
      </c>
      <c r="C896" s="51" t="s">
        <v>79</v>
      </c>
      <c r="D896" s="52">
        <v>520</v>
      </c>
      <c r="F896" s="79"/>
      <c r="G896" s="53" t="s">
        <v>116</v>
      </c>
      <c r="H896" s="51" t="s">
        <v>65</v>
      </c>
    </row>
    <row r="897" spans="1:8" x14ac:dyDescent="0.3">
      <c r="A897" s="49" t="s">
        <v>48</v>
      </c>
      <c r="B897" s="50" t="s">
        <v>80</v>
      </c>
      <c r="C897" s="51" t="s">
        <v>81</v>
      </c>
      <c r="D897" s="52">
        <v>305</v>
      </c>
      <c r="F897" s="79"/>
      <c r="G897" s="53" t="s">
        <v>116</v>
      </c>
      <c r="H897" s="51" t="s">
        <v>66</v>
      </c>
    </row>
    <row r="898" spans="1:8" x14ac:dyDescent="0.3">
      <c r="A898" s="49" t="s">
        <v>48</v>
      </c>
      <c r="B898" s="50" t="s">
        <v>80</v>
      </c>
      <c r="C898" s="51" t="s">
        <v>82</v>
      </c>
      <c r="D898" s="52">
        <v>493</v>
      </c>
      <c r="F898" s="79"/>
      <c r="G898" s="53" t="s">
        <v>116</v>
      </c>
      <c r="H898" s="51" t="s">
        <v>67</v>
      </c>
    </row>
    <row r="899" spans="1:8" x14ac:dyDescent="0.3">
      <c r="A899" s="49" t="s">
        <v>48</v>
      </c>
      <c r="B899" s="50" t="s">
        <v>80</v>
      </c>
      <c r="C899" s="51" t="s">
        <v>83</v>
      </c>
      <c r="D899" s="52">
        <v>755</v>
      </c>
      <c r="F899" s="79"/>
      <c r="G899" s="53" t="s">
        <v>116</v>
      </c>
      <c r="H899" s="51" t="s">
        <v>68</v>
      </c>
    </row>
    <row r="900" spans="1:8" x14ac:dyDescent="0.3">
      <c r="A900" s="49" t="s">
        <v>48</v>
      </c>
      <c r="B900" s="50" t="s">
        <v>80</v>
      </c>
      <c r="C900" s="51" t="s">
        <v>84</v>
      </c>
      <c r="D900" s="52">
        <v>1336</v>
      </c>
      <c r="F900" s="79"/>
      <c r="G900" s="53" t="s">
        <v>116</v>
      </c>
      <c r="H900" s="51" t="s">
        <v>69</v>
      </c>
    </row>
    <row r="901" spans="1:8" x14ac:dyDescent="0.3">
      <c r="A901" s="49" t="s">
        <v>48</v>
      </c>
      <c r="B901" s="50" t="s">
        <v>80</v>
      </c>
      <c r="C901" s="51" t="s">
        <v>85</v>
      </c>
      <c r="D901" s="52">
        <v>1640</v>
      </c>
      <c r="F901" s="79"/>
      <c r="G901" s="53" t="s">
        <v>116</v>
      </c>
      <c r="H901" s="51" t="s">
        <v>64</v>
      </c>
    </row>
    <row r="902" spans="1:8" x14ac:dyDescent="0.3">
      <c r="A902" s="49" t="s">
        <v>48</v>
      </c>
      <c r="B902" s="50" t="s">
        <v>80</v>
      </c>
      <c r="C902" s="51" t="s">
        <v>86</v>
      </c>
      <c r="D902" s="52">
        <v>481</v>
      </c>
      <c r="F902" s="79"/>
      <c r="G902" s="53" t="s">
        <v>116</v>
      </c>
      <c r="H902" s="51" t="s">
        <v>65</v>
      </c>
    </row>
    <row r="903" spans="1:8" x14ac:dyDescent="0.3">
      <c r="A903" s="49" t="s">
        <v>48</v>
      </c>
      <c r="B903" s="50" t="s">
        <v>80</v>
      </c>
      <c r="C903" s="51" t="s">
        <v>87</v>
      </c>
      <c r="D903" s="52">
        <v>512</v>
      </c>
      <c r="F903" s="79"/>
      <c r="G903" s="53" t="s">
        <v>116</v>
      </c>
      <c r="H903" s="51" t="s">
        <v>66</v>
      </c>
    </row>
    <row r="904" spans="1:8" x14ac:dyDescent="0.3">
      <c r="A904" s="49" t="s">
        <v>48</v>
      </c>
      <c r="B904" s="50" t="s">
        <v>80</v>
      </c>
      <c r="C904" s="51" t="s">
        <v>88</v>
      </c>
      <c r="D904" s="52">
        <v>960</v>
      </c>
      <c r="F904" s="79"/>
      <c r="G904" s="53" t="s">
        <v>116</v>
      </c>
      <c r="H904" s="51" t="s">
        <v>67</v>
      </c>
    </row>
    <row r="905" spans="1:8" x14ac:dyDescent="0.3">
      <c r="A905" s="49" t="s">
        <v>48</v>
      </c>
      <c r="B905" s="50" t="s">
        <v>80</v>
      </c>
      <c r="C905" s="51" t="s">
        <v>89</v>
      </c>
      <c r="D905" s="52">
        <v>550</v>
      </c>
      <c r="F905" s="79"/>
      <c r="G905" s="53" t="s">
        <v>116</v>
      </c>
      <c r="H905" s="51" t="s">
        <v>68</v>
      </c>
    </row>
    <row r="906" spans="1:8" x14ac:dyDescent="0.3">
      <c r="A906" s="49" t="s">
        <v>48</v>
      </c>
      <c r="B906" s="50" t="s">
        <v>80</v>
      </c>
      <c r="C906" s="51" t="s">
        <v>90</v>
      </c>
      <c r="D906" s="52">
        <v>312</v>
      </c>
      <c r="F906" s="79"/>
      <c r="G906" s="53" t="s">
        <v>116</v>
      </c>
      <c r="H906" s="51" t="s">
        <v>69</v>
      </c>
    </row>
    <row r="907" spans="1:8" x14ac:dyDescent="0.3">
      <c r="A907" s="49" t="s">
        <v>48</v>
      </c>
      <c r="B907" s="50" t="s">
        <v>80</v>
      </c>
      <c r="C907" s="51" t="s">
        <v>91</v>
      </c>
      <c r="D907" s="52">
        <v>183</v>
      </c>
      <c r="F907" s="79"/>
      <c r="G907" s="53" t="s">
        <v>116</v>
      </c>
      <c r="H907" s="51" t="s">
        <v>64</v>
      </c>
    </row>
    <row r="908" spans="1:8" x14ac:dyDescent="0.3">
      <c r="A908" s="49" t="s">
        <v>48</v>
      </c>
      <c r="B908" s="50" t="s">
        <v>80</v>
      </c>
      <c r="C908" s="51" t="s">
        <v>92</v>
      </c>
      <c r="D908" s="52">
        <v>423</v>
      </c>
      <c r="F908" s="79"/>
      <c r="G908" s="53" t="s">
        <v>116</v>
      </c>
      <c r="H908" s="51" t="s">
        <v>65</v>
      </c>
    </row>
    <row r="909" spans="1:8" x14ac:dyDescent="0.3">
      <c r="A909" s="49" t="s">
        <v>48</v>
      </c>
      <c r="B909" s="50" t="s">
        <v>80</v>
      </c>
      <c r="C909" s="51" t="s">
        <v>93</v>
      </c>
      <c r="D909" s="52">
        <v>364</v>
      </c>
      <c r="F909" s="79"/>
      <c r="G909" s="53" t="s">
        <v>116</v>
      </c>
      <c r="H909" s="51" t="s">
        <v>66</v>
      </c>
    </row>
    <row r="910" spans="1:8" x14ac:dyDescent="0.3">
      <c r="A910" s="49" t="s">
        <v>48</v>
      </c>
      <c r="B910" s="50" t="s">
        <v>80</v>
      </c>
      <c r="C910" s="51" t="s">
        <v>94</v>
      </c>
      <c r="D910" s="52">
        <v>514</v>
      </c>
      <c r="F910" s="79"/>
      <c r="G910" s="53" t="s">
        <v>116</v>
      </c>
      <c r="H910" s="51" t="s">
        <v>67</v>
      </c>
    </row>
    <row r="911" spans="1:8" x14ac:dyDescent="0.3">
      <c r="A911" s="49" t="s">
        <v>48</v>
      </c>
      <c r="B911" s="50" t="s">
        <v>95</v>
      </c>
      <c r="C911" s="51" t="s">
        <v>96</v>
      </c>
      <c r="D911" s="52">
        <v>154</v>
      </c>
      <c r="F911" s="79"/>
      <c r="G911" s="53" t="s">
        <v>116</v>
      </c>
      <c r="H911" s="51" t="s">
        <v>68</v>
      </c>
    </row>
    <row r="912" spans="1:8" x14ac:dyDescent="0.3">
      <c r="A912" s="49" t="s">
        <v>48</v>
      </c>
      <c r="B912" s="50" t="s">
        <v>95</v>
      </c>
      <c r="C912" s="51" t="s">
        <v>97</v>
      </c>
      <c r="D912" s="52">
        <v>256</v>
      </c>
      <c r="F912" s="79"/>
      <c r="G912" s="53" t="s">
        <v>116</v>
      </c>
      <c r="H912" s="51" t="s">
        <v>69</v>
      </c>
    </row>
    <row r="913" spans="1:8" x14ac:dyDescent="0.3">
      <c r="A913" s="49" t="s">
        <v>48</v>
      </c>
      <c r="B913" s="50" t="s">
        <v>95</v>
      </c>
      <c r="C913" s="51" t="s">
        <v>98</v>
      </c>
      <c r="D913" s="52">
        <v>310</v>
      </c>
      <c r="F913" s="79"/>
      <c r="G913" s="53" t="s">
        <v>116</v>
      </c>
      <c r="H913" s="51" t="s">
        <v>64</v>
      </c>
    </row>
    <row r="914" spans="1:8" x14ac:dyDescent="0.3">
      <c r="A914" s="49" t="s">
        <v>48</v>
      </c>
      <c r="B914" s="50" t="s">
        <v>95</v>
      </c>
      <c r="C914" s="51" t="s">
        <v>99</v>
      </c>
      <c r="D914" s="52">
        <v>628</v>
      </c>
      <c r="F914" s="79"/>
      <c r="G914" s="53" t="s">
        <v>116</v>
      </c>
      <c r="H914" s="51" t="s">
        <v>65</v>
      </c>
    </row>
    <row r="915" spans="1:8" x14ac:dyDescent="0.3">
      <c r="A915" s="49" t="s">
        <v>48</v>
      </c>
      <c r="B915" s="50" t="s">
        <v>95</v>
      </c>
      <c r="C915" s="51" t="s">
        <v>100</v>
      </c>
      <c r="D915" s="52">
        <v>1175</v>
      </c>
      <c r="F915" s="79"/>
      <c r="G915" s="53" t="s">
        <v>116</v>
      </c>
      <c r="H915" s="51" t="s">
        <v>66</v>
      </c>
    </row>
    <row r="916" spans="1:8" x14ac:dyDescent="0.3">
      <c r="A916" s="49" t="s">
        <v>48</v>
      </c>
      <c r="B916" s="50" t="s">
        <v>95</v>
      </c>
      <c r="C916" s="51" t="s">
        <v>101</v>
      </c>
      <c r="D916" s="52">
        <v>185</v>
      </c>
      <c r="F916" s="79"/>
      <c r="G916" s="53" t="s">
        <v>116</v>
      </c>
      <c r="H916" s="51" t="s">
        <v>67</v>
      </c>
    </row>
    <row r="917" spans="1:8" x14ac:dyDescent="0.3">
      <c r="A917" s="49" t="s">
        <v>48</v>
      </c>
      <c r="B917" s="50" t="s">
        <v>95</v>
      </c>
      <c r="C917" s="51" t="s">
        <v>102</v>
      </c>
      <c r="D917" s="52">
        <v>1306</v>
      </c>
      <c r="F917" s="79"/>
      <c r="G917" s="53" t="s">
        <v>116</v>
      </c>
      <c r="H917" s="51" t="s">
        <v>68</v>
      </c>
    </row>
    <row r="918" spans="1:8" x14ac:dyDescent="0.3">
      <c r="A918" s="49" t="s">
        <v>48</v>
      </c>
      <c r="B918" s="50" t="s">
        <v>95</v>
      </c>
      <c r="C918" s="51" t="s">
        <v>103</v>
      </c>
      <c r="D918" s="52">
        <v>234</v>
      </c>
      <c r="F918" s="79"/>
      <c r="G918" s="53" t="s">
        <v>116</v>
      </c>
      <c r="H918" s="51" t="s">
        <v>69</v>
      </c>
    </row>
    <row r="919" spans="1:8" x14ac:dyDescent="0.3">
      <c r="A919" s="49" t="s">
        <v>48</v>
      </c>
      <c r="B919" s="50" t="s">
        <v>95</v>
      </c>
      <c r="C919" s="51" t="s">
        <v>104</v>
      </c>
      <c r="D919" s="52">
        <v>791</v>
      </c>
      <c r="F919" s="79"/>
      <c r="G919" s="53" t="s">
        <v>116</v>
      </c>
      <c r="H919" s="51" t="s">
        <v>64</v>
      </c>
    </row>
    <row r="920" spans="1:8" x14ac:dyDescent="0.3">
      <c r="A920" s="49" t="s">
        <v>48</v>
      </c>
      <c r="B920" s="50" t="s">
        <v>95</v>
      </c>
      <c r="C920" s="51" t="s">
        <v>105</v>
      </c>
      <c r="D920" s="52">
        <v>644</v>
      </c>
      <c r="F920" s="79"/>
      <c r="G920" s="53" t="s">
        <v>116</v>
      </c>
      <c r="H920" s="51" t="s">
        <v>65</v>
      </c>
    </row>
    <row r="921" spans="1:8" x14ac:dyDescent="0.3">
      <c r="A921" s="49" t="s">
        <v>48</v>
      </c>
      <c r="B921" s="50" t="s">
        <v>95</v>
      </c>
      <c r="C921" s="51" t="s">
        <v>106</v>
      </c>
      <c r="D921" s="52">
        <v>343</v>
      </c>
      <c r="F921" s="79"/>
      <c r="G921" s="53" t="s">
        <v>116</v>
      </c>
      <c r="H921" s="51" t="s">
        <v>66</v>
      </c>
    </row>
    <row r="922" spans="1:8" x14ac:dyDescent="0.3">
      <c r="A922" s="49" t="s">
        <v>107</v>
      </c>
      <c r="B922" s="50" t="s">
        <v>49</v>
      </c>
      <c r="C922" s="51" t="s">
        <v>50</v>
      </c>
      <c r="D922" s="52">
        <v>197</v>
      </c>
      <c r="F922" s="79"/>
      <c r="G922" s="53" t="s">
        <v>116</v>
      </c>
      <c r="H922" s="51" t="s">
        <v>67</v>
      </c>
    </row>
    <row r="923" spans="1:8" x14ac:dyDescent="0.3">
      <c r="A923" s="49" t="s">
        <v>107</v>
      </c>
      <c r="B923" s="50" t="s">
        <v>49</v>
      </c>
      <c r="C923" s="51" t="s">
        <v>53</v>
      </c>
      <c r="D923" s="52">
        <v>353</v>
      </c>
      <c r="F923" s="79"/>
      <c r="G923" s="53" t="s">
        <v>116</v>
      </c>
      <c r="H923" s="51" t="s">
        <v>68</v>
      </c>
    </row>
    <row r="924" spans="1:8" x14ac:dyDescent="0.3">
      <c r="A924" s="49" t="s">
        <v>107</v>
      </c>
      <c r="B924" s="50" t="s">
        <v>49</v>
      </c>
      <c r="C924" s="51" t="s">
        <v>55</v>
      </c>
      <c r="D924" s="52">
        <v>393</v>
      </c>
      <c r="F924" s="79"/>
      <c r="G924" s="53" t="s">
        <v>116</v>
      </c>
      <c r="H924" s="51" t="s">
        <v>69</v>
      </c>
    </row>
    <row r="925" spans="1:8" x14ac:dyDescent="0.3">
      <c r="A925" s="49" t="s">
        <v>107</v>
      </c>
      <c r="B925" s="50" t="s">
        <v>49</v>
      </c>
      <c r="C925" s="51" t="s">
        <v>57</v>
      </c>
      <c r="D925" s="52">
        <v>190</v>
      </c>
      <c r="F925" s="79"/>
      <c r="G925" s="53" t="s">
        <v>116</v>
      </c>
      <c r="H925" s="51" t="s">
        <v>64</v>
      </c>
    </row>
    <row r="926" spans="1:8" x14ac:dyDescent="0.3">
      <c r="A926" s="49" t="s">
        <v>107</v>
      </c>
      <c r="B926" s="50" t="s">
        <v>49</v>
      </c>
      <c r="C926" s="51" t="s">
        <v>59</v>
      </c>
      <c r="D926" s="52">
        <v>747</v>
      </c>
      <c r="F926" s="79"/>
      <c r="G926" s="53" t="s">
        <v>116</v>
      </c>
      <c r="H926" s="51" t="s">
        <v>65</v>
      </c>
    </row>
    <row r="927" spans="1:8" x14ac:dyDescent="0.3">
      <c r="A927" s="49" t="s">
        <v>107</v>
      </c>
      <c r="B927" s="50" t="s">
        <v>49</v>
      </c>
      <c r="C927" s="51" t="s">
        <v>61</v>
      </c>
      <c r="D927" s="52">
        <v>917</v>
      </c>
      <c r="F927" s="79"/>
      <c r="G927" s="53" t="s">
        <v>116</v>
      </c>
      <c r="H927" s="51" t="s">
        <v>66</v>
      </c>
    </row>
    <row r="928" spans="1:8" x14ac:dyDescent="0.3">
      <c r="A928" s="49" t="s">
        <v>107</v>
      </c>
      <c r="B928" s="50" t="s">
        <v>49</v>
      </c>
      <c r="C928" s="51" t="s">
        <v>63</v>
      </c>
      <c r="D928" s="52">
        <v>747</v>
      </c>
      <c r="F928" s="79"/>
      <c r="G928" s="53" t="s">
        <v>116</v>
      </c>
      <c r="H928" s="51" t="s">
        <v>67</v>
      </c>
    </row>
    <row r="929" spans="1:8" x14ac:dyDescent="0.3">
      <c r="A929" s="49" t="s">
        <v>107</v>
      </c>
      <c r="B929" s="50" t="s">
        <v>49</v>
      </c>
      <c r="C929" s="51" t="s">
        <v>153</v>
      </c>
      <c r="D929" s="52">
        <v>163</v>
      </c>
      <c r="F929" s="79"/>
      <c r="G929" s="53" t="s">
        <v>116</v>
      </c>
      <c r="H929" s="51" t="s">
        <v>68</v>
      </c>
    </row>
    <row r="930" spans="1:8" x14ac:dyDescent="0.3">
      <c r="A930" s="49" t="s">
        <v>107</v>
      </c>
      <c r="B930" s="50" t="s">
        <v>49</v>
      </c>
      <c r="C930" s="51" t="s">
        <v>64</v>
      </c>
      <c r="D930" s="52">
        <v>516</v>
      </c>
      <c r="F930" s="79"/>
      <c r="G930" s="53" t="s">
        <v>116</v>
      </c>
      <c r="H930" s="51" t="s">
        <v>69</v>
      </c>
    </row>
    <row r="931" spans="1:8" x14ac:dyDescent="0.3">
      <c r="A931" s="49" t="s">
        <v>107</v>
      </c>
      <c r="B931" s="50" t="s">
        <v>49</v>
      </c>
      <c r="C931" s="51" t="s">
        <v>65</v>
      </c>
      <c r="D931" s="52">
        <v>850</v>
      </c>
      <c r="F931" s="79"/>
      <c r="G931" s="53" t="s">
        <v>116</v>
      </c>
      <c r="H931" s="51" t="s">
        <v>64</v>
      </c>
    </row>
    <row r="932" spans="1:8" x14ac:dyDescent="0.3">
      <c r="A932" s="49" t="s">
        <v>107</v>
      </c>
      <c r="B932" s="50" t="s">
        <v>49</v>
      </c>
      <c r="C932" s="51" t="s">
        <v>66</v>
      </c>
      <c r="D932" s="52">
        <v>939</v>
      </c>
      <c r="F932" s="79"/>
      <c r="G932" s="53" t="s">
        <v>116</v>
      </c>
      <c r="H932" s="51" t="s">
        <v>65</v>
      </c>
    </row>
    <row r="933" spans="1:8" x14ac:dyDescent="0.3">
      <c r="A933" s="49" t="s">
        <v>107</v>
      </c>
      <c r="B933" s="50" t="s">
        <v>49</v>
      </c>
      <c r="C933" s="51" t="s">
        <v>67</v>
      </c>
      <c r="D933" s="52">
        <v>203</v>
      </c>
      <c r="F933" s="79"/>
      <c r="G933" s="53" t="s">
        <v>116</v>
      </c>
      <c r="H933" s="51" t="s">
        <v>66</v>
      </c>
    </row>
    <row r="934" spans="1:8" x14ac:dyDescent="0.3">
      <c r="A934" s="49" t="s">
        <v>107</v>
      </c>
      <c r="B934" s="50" t="s">
        <v>49</v>
      </c>
      <c r="C934" s="51" t="s">
        <v>68</v>
      </c>
      <c r="D934" s="52">
        <v>310</v>
      </c>
      <c r="F934" s="79"/>
      <c r="G934" s="53" t="s">
        <v>116</v>
      </c>
      <c r="H934" s="51" t="s">
        <v>67</v>
      </c>
    </row>
    <row r="935" spans="1:8" x14ac:dyDescent="0.3">
      <c r="A935" s="49" t="s">
        <v>107</v>
      </c>
      <c r="B935" s="50" t="s">
        <v>49</v>
      </c>
      <c r="C935" s="51" t="s">
        <v>69</v>
      </c>
      <c r="D935" s="52">
        <v>1117</v>
      </c>
      <c r="F935" s="79"/>
      <c r="G935" s="53" t="s">
        <v>116</v>
      </c>
      <c r="H935" s="51" t="s">
        <v>68</v>
      </c>
    </row>
    <row r="936" spans="1:8" x14ac:dyDescent="0.3">
      <c r="A936" s="49" t="s">
        <v>107</v>
      </c>
      <c r="B936" s="50" t="s">
        <v>70</v>
      </c>
      <c r="C936" s="51" t="s">
        <v>71</v>
      </c>
      <c r="D936" s="52">
        <v>779</v>
      </c>
      <c r="F936" s="79"/>
      <c r="G936" s="53" t="s">
        <v>116</v>
      </c>
      <c r="H936" s="51" t="s">
        <v>69</v>
      </c>
    </row>
    <row r="937" spans="1:8" x14ac:dyDescent="0.3">
      <c r="A937" s="49" t="s">
        <v>107</v>
      </c>
      <c r="B937" s="50" t="s">
        <v>70</v>
      </c>
      <c r="C937" s="51" t="s">
        <v>72</v>
      </c>
      <c r="D937" s="52">
        <v>706</v>
      </c>
      <c r="F937" s="79"/>
      <c r="G937" s="53" t="s">
        <v>116</v>
      </c>
      <c r="H937" s="51" t="s">
        <v>64</v>
      </c>
    </row>
    <row r="938" spans="1:8" x14ac:dyDescent="0.3">
      <c r="A938" s="49" t="s">
        <v>107</v>
      </c>
      <c r="B938" s="50" t="s">
        <v>70</v>
      </c>
      <c r="C938" s="51" t="s">
        <v>73</v>
      </c>
      <c r="D938" s="52">
        <v>253</v>
      </c>
      <c r="F938" s="79"/>
      <c r="G938" s="53" t="s">
        <v>116</v>
      </c>
      <c r="H938" s="51" t="s">
        <v>65</v>
      </c>
    </row>
    <row r="939" spans="1:8" x14ac:dyDescent="0.3">
      <c r="A939" s="49" t="s">
        <v>107</v>
      </c>
      <c r="B939" s="50" t="s">
        <v>70</v>
      </c>
      <c r="C939" s="51" t="s">
        <v>74</v>
      </c>
      <c r="D939" s="52">
        <v>321</v>
      </c>
      <c r="F939" s="79"/>
      <c r="G939" s="53" t="s">
        <v>116</v>
      </c>
      <c r="H939" s="51" t="s">
        <v>66</v>
      </c>
    </row>
    <row r="940" spans="1:8" x14ac:dyDescent="0.3">
      <c r="A940" s="49" t="s">
        <v>107</v>
      </c>
      <c r="B940" s="50" t="s">
        <v>70</v>
      </c>
      <c r="C940" s="51" t="s">
        <v>75</v>
      </c>
      <c r="D940" s="52">
        <v>1166</v>
      </c>
      <c r="F940" s="79"/>
      <c r="G940" s="53" t="s">
        <v>116</v>
      </c>
      <c r="H940" s="51" t="s">
        <v>67</v>
      </c>
    </row>
    <row r="941" spans="1:8" x14ac:dyDescent="0.3">
      <c r="A941" s="49" t="s">
        <v>107</v>
      </c>
      <c r="B941" s="50" t="s">
        <v>70</v>
      </c>
      <c r="C941" s="51" t="s">
        <v>52</v>
      </c>
      <c r="D941" s="52">
        <v>171</v>
      </c>
      <c r="F941" s="79"/>
      <c r="G941" s="53" t="s">
        <v>116</v>
      </c>
      <c r="H941" s="51" t="s">
        <v>68</v>
      </c>
    </row>
    <row r="942" spans="1:8" x14ac:dyDescent="0.3">
      <c r="A942" s="49" t="s">
        <v>107</v>
      </c>
      <c r="B942" s="50" t="s">
        <v>70</v>
      </c>
      <c r="C942" s="51" t="s">
        <v>54</v>
      </c>
      <c r="D942" s="52">
        <v>708</v>
      </c>
      <c r="F942" s="79"/>
      <c r="G942" s="53" t="s">
        <v>116</v>
      </c>
      <c r="H942" s="51" t="s">
        <v>69</v>
      </c>
    </row>
    <row r="943" spans="1:8" x14ac:dyDescent="0.3">
      <c r="A943" s="49" t="s">
        <v>107</v>
      </c>
      <c r="B943" s="50" t="s">
        <v>70</v>
      </c>
      <c r="C943" s="51" t="s">
        <v>56</v>
      </c>
      <c r="D943" s="52">
        <v>712</v>
      </c>
      <c r="F943" s="79"/>
      <c r="G943" s="53" t="s">
        <v>116</v>
      </c>
      <c r="H943" s="51" t="s">
        <v>64</v>
      </c>
    </row>
    <row r="944" spans="1:8" x14ac:dyDescent="0.3">
      <c r="A944" s="49" t="s">
        <v>107</v>
      </c>
      <c r="B944" s="50" t="s">
        <v>70</v>
      </c>
      <c r="C944" s="51" t="s">
        <v>58</v>
      </c>
      <c r="D944" s="52">
        <v>258</v>
      </c>
      <c r="F944" s="79"/>
      <c r="G944" s="53" t="s">
        <v>116</v>
      </c>
      <c r="H944" s="51" t="s">
        <v>65</v>
      </c>
    </row>
    <row r="945" spans="1:8" x14ac:dyDescent="0.3">
      <c r="A945" s="49" t="s">
        <v>107</v>
      </c>
      <c r="B945" s="50" t="s">
        <v>70</v>
      </c>
      <c r="C945" s="51" t="s">
        <v>60</v>
      </c>
      <c r="D945" s="52">
        <v>333</v>
      </c>
      <c r="F945" s="79"/>
      <c r="G945" s="53" t="s">
        <v>116</v>
      </c>
      <c r="H945" s="51" t="s">
        <v>66</v>
      </c>
    </row>
    <row r="946" spans="1:8" x14ac:dyDescent="0.3">
      <c r="A946" s="49" t="s">
        <v>107</v>
      </c>
      <c r="B946" s="50" t="s">
        <v>70</v>
      </c>
      <c r="C946" s="51" t="s">
        <v>62</v>
      </c>
      <c r="D946" s="52">
        <v>944</v>
      </c>
      <c r="F946" s="79"/>
      <c r="G946" s="53" t="s">
        <v>116</v>
      </c>
      <c r="H946" s="51" t="s">
        <v>67</v>
      </c>
    </row>
    <row r="947" spans="1:8" x14ac:dyDescent="0.3">
      <c r="A947" s="49" t="s">
        <v>107</v>
      </c>
      <c r="B947" s="50" t="s">
        <v>70</v>
      </c>
      <c r="C947" s="51" t="s">
        <v>76</v>
      </c>
      <c r="D947" s="52">
        <v>217</v>
      </c>
      <c r="F947" s="79"/>
      <c r="G947" s="53" t="s">
        <v>116</v>
      </c>
      <c r="H947" s="51" t="s">
        <v>68</v>
      </c>
    </row>
    <row r="948" spans="1:8" x14ac:dyDescent="0.3">
      <c r="A948" s="49" t="s">
        <v>107</v>
      </c>
      <c r="B948" s="50" t="s">
        <v>70</v>
      </c>
      <c r="C948" s="51" t="s">
        <v>77</v>
      </c>
      <c r="D948" s="52">
        <v>887</v>
      </c>
      <c r="F948" s="79"/>
      <c r="G948" s="53" t="s">
        <v>116</v>
      </c>
      <c r="H948" s="51" t="s">
        <v>69</v>
      </c>
    </row>
    <row r="949" spans="1:8" x14ac:dyDescent="0.3">
      <c r="A949" s="49" t="s">
        <v>107</v>
      </c>
      <c r="B949" s="50" t="s">
        <v>70</v>
      </c>
      <c r="C949" s="51" t="s">
        <v>78</v>
      </c>
      <c r="D949" s="52">
        <v>1081</v>
      </c>
      <c r="F949" s="79"/>
      <c r="G949" s="53" t="s">
        <v>116</v>
      </c>
      <c r="H949" s="51" t="s">
        <v>64</v>
      </c>
    </row>
    <row r="950" spans="1:8" x14ac:dyDescent="0.3">
      <c r="A950" s="49" t="s">
        <v>107</v>
      </c>
      <c r="B950" s="50" t="s">
        <v>70</v>
      </c>
      <c r="C950" s="51" t="s">
        <v>79</v>
      </c>
      <c r="D950" s="52">
        <v>166</v>
      </c>
      <c r="F950" s="79"/>
      <c r="G950" s="53" t="s">
        <v>116</v>
      </c>
      <c r="H950" s="51" t="s">
        <v>65</v>
      </c>
    </row>
    <row r="951" spans="1:8" x14ac:dyDescent="0.3">
      <c r="A951" s="49" t="s">
        <v>107</v>
      </c>
      <c r="B951" s="50" t="s">
        <v>80</v>
      </c>
      <c r="C951" s="51" t="s">
        <v>81</v>
      </c>
      <c r="D951" s="52">
        <v>146</v>
      </c>
      <c r="F951" s="79"/>
      <c r="G951" s="53" t="s">
        <v>116</v>
      </c>
      <c r="H951" s="51" t="s">
        <v>66</v>
      </c>
    </row>
    <row r="952" spans="1:8" x14ac:dyDescent="0.3">
      <c r="A952" s="49" t="s">
        <v>107</v>
      </c>
      <c r="B952" s="50" t="s">
        <v>80</v>
      </c>
      <c r="C952" s="51" t="s">
        <v>82</v>
      </c>
      <c r="D952" s="52">
        <v>201</v>
      </c>
      <c r="F952" s="79"/>
      <c r="G952" s="53" t="s">
        <v>116</v>
      </c>
      <c r="H952" s="51" t="s">
        <v>67</v>
      </c>
    </row>
    <row r="953" spans="1:8" x14ac:dyDescent="0.3">
      <c r="A953" s="49" t="s">
        <v>107</v>
      </c>
      <c r="B953" s="50" t="s">
        <v>80</v>
      </c>
      <c r="C953" s="51" t="s">
        <v>83</v>
      </c>
      <c r="D953" s="52">
        <v>280</v>
      </c>
      <c r="F953" s="79"/>
      <c r="G953" s="53" t="s">
        <v>116</v>
      </c>
      <c r="H953" s="51" t="s">
        <v>68</v>
      </c>
    </row>
    <row r="954" spans="1:8" x14ac:dyDescent="0.3">
      <c r="A954" s="49" t="s">
        <v>107</v>
      </c>
      <c r="B954" s="50" t="s">
        <v>80</v>
      </c>
      <c r="C954" s="51" t="s">
        <v>85</v>
      </c>
      <c r="D954" s="52">
        <v>461</v>
      </c>
      <c r="F954" s="79"/>
      <c r="G954" s="53" t="s">
        <v>116</v>
      </c>
      <c r="H954" s="51" t="s">
        <v>69</v>
      </c>
    </row>
    <row r="955" spans="1:8" x14ac:dyDescent="0.3">
      <c r="A955" s="49" t="s">
        <v>107</v>
      </c>
      <c r="B955" s="50" t="s">
        <v>80</v>
      </c>
      <c r="C955" s="51" t="s">
        <v>86</v>
      </c>
      <c r="D955" s="52">
        <v>290</v>
      </c>
      <c r="F955" s="79"/>
      <c r="G955" s="53" t="s">
        <v>116</v>
      </c>
      <c r="H955" s="51" t="s">
        <v>64</v>
      </c>
    </row>
    <row r="956" spans="1:8" x14ac:dyDescent="0.3">
      <c r="A956" s="49" t="s">
        <v>107</v>
      </c>
      <c r="B956" s="50" t="s">
        <v>80</v>
      </c>
      <c r="C956" s="51" t="s">
        <v>87</v>
      </c>
      <c r="D956" s="52">
        <v>631</v>
      </c>
      <c r="F956" s="79"/>
      <c r="G956" s="53" t="s">
        <v>116</v>
      </c>
      <c r="H956" s="51" t="s">
        <v>65</v>
      </c>
    </row>
    <row r="957" spans="1:8" x14ac:dyDescent="0.3">
      <c r="A957" s="49" t="s">
        <v>107</v>
      </c>
      <c r="B957" s="50" t="s">
        <v>80</v>
      </c>
      <c r="C957" s="51" t="s">
        <v>88</v>
      </c>
      <c r="D957" s="52">
        <v>152</v>
      </c>
      <c r="F957" s="79"/>
      <c r="G957" s="53" t="s">
        <v>116</v>
      </c>
      <c r="H957" s="51" t="s">
        <v>66</v>
      </c>
    </row>
    <row r="958" spans="1:8" x14ac:dyDescent="0.3">
      <c r="A958" s="49" t="s">
        <v>107</v>
      </c>
      <c r="B958" s="50" t="s">
        <v>80</v>
      </c>
      <c r="C958" s="51" t="s">
        <v>89</v>
      </c>
      <c r="D958" s="52">
        <v>723</v>
      </c>
      <c r="F958" s="79"/>
      <c r="G958" s="53" t="s">
        <v>116</v>
      </c>
      <c r="H958" s="51" t="s">
        <v>67</v>
      </c>
    </row>
    <row r="959" spans="1:8" x14ac:dyDescent="0.3">
      <c r="A959" s="49" t="s">
        <v>107</v>
      </c>
      <c r="B959" s="50" t="s">
        <v>80</v>
      </c>
      <c r="C959" s="51" t="s">
        <v>90</v>
      </c>
      <c r="D959" s="52">
        <v>917</v>
      </c>
      <c r="F959" s="79"/>
      <c r="G959" s="53" t="s">
        <v>116</v>
      </c>
      <c r="H959" s="51" t="s">
        <v>68</v>
      </c>
    </row>
    <row r="960" spans="1:8" x14ac:dyDescent="0.3">
      <c r="A960" s="49" t="s">
        <v>107</v>
      </c>
      <c r="B960" s="50" t="s">
        <v>80</v>
      </c>
      <c r="C960" s="51" t="s">
        <v>91</v>
      </c>
      <c r="D960" s="52">
        <v>164</v>
      </c>
      <c r="F960" s="79"/>
      <c r="G960" s="53" t="s">
        <v>116</v>
      </c>
      <c r="H960" s="51" t="s">
        <v>69</v>
      </c>
    </row>
    <row r="961" spans="1:8" x14ac:dyDescent="0.3">
      <c r="A961" s="49" t="s">
        <v>107</v>
      </c>
      <c r="B961" s="50" t="s">
        <v>80</v>
      </c>
      <c r="C961" s="51" t="s">
        <v>92</v>
      </c>
      <c r="D961" s="52">
        <v>710</v>
      </c>
      <c r="F961" s="79"/>
      <c r="G961" s="53" t="s">
        <v>116</v>
      </c>
      <c r="H961" s="51" t="s">
        <v>64</v>
      </c>
    </row>
    <row r="962" spans="1:8" x14ac:dyDescent="0.3">
      <c r="A962" s="49" t="s">
        <v>107</v>
      </c>
      <c r="B962" s="50" t="s">
        <v>80</v>
      </c>
      <c r="C962" s="51" t="s">
        <v>93</v>
      </c>
      <c r="D962" s="52">
        <v>301</v>
      </c>
      <c r="F962" s="79"/>
      <c r="G962" s="53" t="s">
        <v>116</v>
      </c>
      <c r="H962" s="51" t="s">
        <v>65</v>
      </c>
    </row>
    <row r="963" spans="1:8" x14ac:dyDescent="0.3">
      <c r="A963" s="49" t="s">
        <v>107</v>
      </c>
      <c r="B963" s="50" t="s">
        <v>80</v>
      </c>
      <c r="C963" s="51" t="s">
        <v>94</v>
      </c>
      <c r="D963" s="52">
        <v>480</v>
      </c>
      <c r="F963" s="79"/>
      <c r="G963" s="53" t="s">
        <v>116</v>
      </c>
      <c r="H963" s="51" t="s">
        <v>66</v>
      </c>
    </row>
    <row r="964" spans="1:8" x14ac:dyDescent="0.3">
      <c r="A964" s="49" t="s">
        <v>107</v>
      </c>
      <c r="B964" s="50" t="s">
        <v>95</v>
      </c>
      <c r="C964" s="51" t="s">
        <v>96</v>
      </c>
      <c r="D964" s="52">
        <v>252</v>
      </c>
      <c r="F964" s="79"/>
      <c r="G964" s="53" t="s">
        <v>116</v>
      </c>
      <c r="H964" s="51" t="s">
        <v>67</v>
      </c>
    </row>
    <row r="965" spans="1:8" x14ac:dyDescent="0.3">
      <c r="A965" s="49" t="s">
        <v>107</v>
      </c>
      <c r="B965" s="50" t="s">
        <v>95</v>
      </c>
      <c r="C965" s="51" t="s">
        <v>97</v>
      </c>
      <c r="D965" s="52">
        <v>482</v>
      </c>
      <c r="F965" s="79"/>
      <c r="G965" s="53" t="s">
        <v>116</v>
      </c>
      <c r="H965" s="51" t="s">
        <v>68</v>
      </c>
    </row>
    <row r="966" spans="1:8" x14ac:dyDescent="0.3">
      <c r="A966" s="49" t="s">
        <v>107</v>
      </c>
      <c r="B966" s="50" t="s">
        <v>95</v>
      </c>
      <c r="C966" s="51" t="s">
        <v>98</v>
      </c>
      <c r="D966" s="52">
        <v>152</v>
      </c>
      <c r="F966" s="79"/>
      <c r="G966" s="53" t="s">
        <v>116</v>
      </c>
      <c r="H966" s="51" t="s">
        <v>69</v>
      </c>
    </row>
    <row r="967" spans="1:8" x14ac:dyDescent="0.3">
      <c r="A967" s="49" t="s">
        <v>107</v>
      </c>
      <c r="B967" s="50" t="s">
        <v>95</v>
      </c>
      <c r="C967" s="51" t="s">
        <v>99</v>
      </c>
      <c r="D967" s="52">
        <v>585</v>
      </c>
      <c r="F967" s="79"/>
      <c r="G967" s="53" t="s">
        <v>116</v>
      </c>
      <c r="H967" s="51" t="s">
        <v>64</v>
      </c>
    </row>
    <row r="968" spans="1:8" x14ac:dyDescent="0.3">
      <c r="A968" s="49" t="s">
        <v>107</v>
      </c>
      <c r="B968" s="50" t="s">
        <v>95</v>
      </c>
      <c r="C968" s="51" t="s">
        <v>100</v>
      </c>
      <c r="D968" s="52">
        <v>390</v>
      </c>
      <c r="F968" s="79"/>
      <c r="G968" s="53" t="s">
        <v>116</v>
      </c>
      <c r="H968" s="51" t="s">
        <v>65</v>
      </c>
    </row>
    <row r="969" spans="1:8" x14ac:dyDescent="0.3">
      <c r="A969" s="49" t="s">
        <v>107</v>
      </c>
      <c r="B969" s="50" t="s">
        <v>95</v>
      </c>
      <c r="C969" s="51" t="s">
        <v>101</v>
      </c>
      <c r="D969" s="52">
        <v>349</v>
      </c>
      <c r="F969" s="79"/>
      <c r="G969" s="53" t="s">
        <v>116</v>
      </c>
      <c r="H969" s="51" t="s">
        <v>66</v>
      </c>
    </row>
    <row r="970" spans="1:8" x14ac:dyDescent="0.3">
      <c r="A970" s="49" t="s">
        <v>107</v>
      </c>
      <c r="B970" s="50" t="s">
        <v>95</v>
      </c>
      <c r="C970" s="51" t="s">
        <v>102</v>
      </c>
      <c r="D970" s="52">
        <v>489</v>
      </c>
      <c r="F970" s="79"/>
      <c r="G970" s="53" t="s">
        <v>116</v>
      </c>
      <c r="H970" s="51" t="s">
        <v>67</v>
      </c>
    </row>
    <row r="971" spans="1:8" x14ac:dyDescent="0.3">
      <c r="A971" s="49" t="s">
        <v>107</v>
      </c>
      <c r="B971" s="50" t="s">
        <v>95</v>
      </c>
      <c r="C971" s="51" t="s">
        <v>103</v>
      </c>
      <c r="D971" s="52">
        <v>980</v>
      </c>
      <c r="F971" s="79"/>
      <c r="G971" s="53" t="s">
        <v>116</v>
      </c>
      <c r="H971" s="51" t="s">
        <v>68</v>
      </c>
    </row>
    <row r="972" spans="1:8" x14ac:dyDescent="0.3">
      <c r="A972" s="49" t="s">
        <v>107</v>
      </c>
      <c r="B972" s="50" t="s">
        <v>95</v>
      </c>
      <c r="C972" s="51" t="s">
        <v>104</v>
      </c>
      <c r="D972" s="52">
        <v>310</v>
      </c>
      <c r="F972" s="79"/>
      <c r="G972" s="53" t="s">
        <v>116</v>
      </c>
      <c r="H972" s="51" t="s">
        <v>69</v>
      </c>
    </row>
    <row r="973" spans="1:8" x14ac:dyDescent="0.3">
      <c r="A973" s="49" t="s">
        <v>107</v>
      </c>
      <c r="B973" s="50" t="s">
        <v>95</v>
      </c>
      <c r="C973" s="51" t="s">
        <v>105</v>
      </c>
      <c r="D973" s="52">
        <v>687</v>
      </c>
      <c r="F973" s="79"/>
      <c r="G973" s="53" t="s">
        <v>116</v>
      </c>
      <c r="H973" s="51" t="s">
        <v>64</v>
      </c>
    </row>
    <row r="974" spans="1:8" x14ac:dyDescent="0.3">
      <c r="A974" s="49" t="s">
        <v>107</v>
      </c>
      <c r="B974" s="50" t="s">
        <v>95</v>
      </c>
      <c r="C974" s="51" t="s">
        <v>106</v>
      </c>
      <c r="D974" s="52">
        <v>863</v>
      </c>
      <c r="F974" s="79"/>
      <c r="G974" s="53" t="s">
        <v>116</v>
      </c>
      <c r="H974" s="51" t="s">
        <v>65</v>
      </c>
    </row>
    <row r="975" spans="1:8" x14ac:dyDescent="0.3">
      <c r="A975" s="49" t="s">
        <v>108</v>
      </c>
      <c r="B975" s="50" t="s">
        <v>49</v>
      </c>
      <c r="C975" s="51" t="s">
        <v>50</v>
      </c>
      <c r="D975" s="52">
        <v>334</v>
      </c>
      <c r="F975" s="79"/>
      <c r="G975" s="53" t="s">
        <v>116</v>
      </c>
      <c r="H975" s="51" t="s">
        <v>66</v>
      </c>
    </row>
    <row r="976" spans="1:8" x14ac:dyDescent="0.3">
      <c r="A976" s="49" t="s">
        <v>108</v>
      </c>
      <c r="B976" s="50" t="s">
        <v>49</v>
      </c>
      <c r="C976" s="51" t="s">
        <v>53</v>
      </c>
      <c r="D976" s="52">
        <v>452</v>
      </c>
      <c r="F976" s="79"/>
      <c r="G976" s="53" t="s">
        <v>116</v>
      </c>
      <c r="H976" s="51" t="s">
        <v>67</v>
      </c>
    </row>
    <row r="977" spans="1:8" x14ac:dyDescent="0.3">
      <c r="A977" s="49" t="s">
        <v>108</v>
      </c>
      <c r="B977" s="50" t="s">
        <v>49</v>
      </c>
      <c r="C977" s="51" t="s">
        <v>55</v>
      </c>
      <c r="D977" s="52">
        <v>982</v>
      </c>
      <c r="F977" s="79"/>
      <c r="G977" s="53" t="s">
        <v>116</v>
      </c>
      <c r="H977" s="51" t="s">
        <v>68</v>
      </c>
    </row>
    <row r="978" spans="1:8" x14ac:dyDescent="0.3">
      <c r="A978" s="49" t="s">
        <v>108</v>
      </c>
      <c r="B978" s="50" t="s">
        <v>49</v>
      </c>
      <c r="C978" s="51" t="s">
        <v>57</v>
      </c>
      <c r="D978" s="52">
        <v>150</v>
      </c>
      <c r="F978" s="79"/>
      <c r="G978" s="53" t="s">
        <v>116</v>
      </c>
      <c r="H978" s="51" t="s">
        <v>69</v>
      </c>
    </row>
    <row r="979" spans="1:8" x14ac:dyDescent="0.3">
      <c r="A979" s="49" t="s">
        <v>108</v>
      </c>
      <c r="B979" s="50" t="s">
        <v>49</v>
      </c>
      <c r="C979" s="51" t="s">
        <v>59</v>
      </c>
      <c r="D979" s="52">
        <v>554</v>
      </c>
      <c r="F979" s="79"/>
      <c r="G979" s="53" t="s">
        <v>116</v>
      </c>
      <c r="H979" s="51" t="s">
        <v>64</v>
      </c>
    </row>
    <row r="980" spans="1:8" x14ac:dyDescent="0.3">
      <c r="A980" s="49" t="s">
        <v>108</v>
      </c>
      <c r="B980" s="50" t="s">
        <v>49</v>
      </c>
      <c r="C980" s="51" t="s">
        <v>61</v>
      </c>
      <c r="D980" s="52">
        <v>1076</v>
      </c>
      <c r="F980" s="79"/>
      <c r="G980" s="53" t="s">
        <v>116</v>
      </c>
      <c r="H980" s="51" t="s">
        <v>65</v>
      </c>
    </row>
    <row r="981" spans="1:8" x14ac:dyDescent="0.3">
      <c r="A981" s="49" t="s">
        <v>108</v>
      </c>
      <c r="B981" s="50" t="s">
        <v>49</v>
      </c>
      <c r="C981" s="51" t="s">
        <v>63</v>
      </c>
      <c r="D981" s="52">
        <v>338</v>
      </c>
      <c r="F981" s="79"/>
      <c r="G981" s="53" t="s">
        <v>116</v>
      </c>
      <c r="H981" s="51" t="s">
        <v>66</v>
      </c>
    </row>
    <row r="982" spans="1:8" x14ac:dyDescent="0.3">
      <c r="A982" s="49" t="s">
        <v>108</v>
      </c>
      <c r="B982" s="50" t="s">
        <v>49</v>
      </c>
      <c r="C982" s="51" t="s">
        <v>153</v>
      </c>
      <c r="D982" s="52">
        <v>625</v>
      </c>
      <c r="F982" s="79"/>
      <c r="G982" s="53" t="s">
        <v>116</v>
      </c>
      <c r="H982" s="51" t="s">
        <v>67</v>
      </c>
    </row>
    <row r="983" spans="1:8" x14ac:dyDescent="0.3">
      <c r="A983" s="49" t="s">
        <v>108</v>
      </c>
      <c r="B983" s="50" t="s">
        <v>49</v>
      </c>
      <c r="C983" s="51" t="s">
        <v>64</v>
      </c>
      <c r="D983" s="52">
        <v>168</v>
      </c>
      <c r="F983" s="79"/>
      <c r="G983" s="53" t="s">
        <v>116</v>
      </c>
      <c r="H983" s="51" t="s">
        <v>68</v>
      </c>
    </row>
    <row r="984" spans="1:8" x14ac:dyDescent="0.3">
      <c r="A984" s="49" t="s">
        <v>108</v>
      </c>
      <c r="B984" s="50" t="s">
        <v>49</v>
      </c>
      <c r="C984" s="51" t="s">
        <v>65</v>
      </c>
      <c r="D984" s="52">
        <v>478</v>
      </c>
      <c r="F984" s="79"/>
      <c r="G984" s="53" t="s">
        <v>116</v>
      </c>
      <c r="H984" s="51" t="s">
        <v>69</v>
      </c>
    </row>
    <row r="985" spans="1:8" x14ac:dyDescent="0.3">
      <c r="A985" s="49" t="s">
        <v>108</v>
      </c>
      <c r="B985" s="50" t="s">
        <v>49</v>
      </c>
      <c r="C985" s="51" t="s">
        <v>66</v>
      </c>
      <c r="D985" s="52">
        <v>597</v>
      </c>
      <c r="F985" s="79"/>
      <c r="G985" s="53" t="s">
        <v>116</v>
      </c>
      <c r="H985" s="51" t="s">
        <v>64</v>
      </c>
    </row>
    <row r="986" spans="1:8" x14ac:dyDescent="0.3">
      <c r="A986" s="49" t="s">
        <v>108</v>
      </c>
      <c r="B986" s="50" t="s">
        <v>49</v>
      </c>
      <c r="C986" s="51" t="s">
        <v>67</v>
      </c>
      <c r="D986" s="52">
        <v>315</v>
      </c>
      <c r="F986" s="79"/>
      <c r="G986" s="53" t="s">
        <v>116</v>
      </c>
      <c r="H986" s="51" t="s">
        <v>65</v>
      </c>
    </row>
    <row r="987" spans="1:8" x14ac:dyDescent="0.3">
      <c r="A987" s="49" t="s">
        <v>108</v>
      </c>
      <c r="B987" s="50" t="s">
        <v>49</v>
      </c>
      <c r="C987" s="51" t="s">
        <v>68</v>
      </c>
      <c r="D987" s="52">
        <v>490</v>
      </c>
      <c r="F987" s="79"/>
      <c r="G987" s="53" t="s">
        <v>116</v>
      </c>
      <c r="H987" s="51" t="s">
        <v>66</v>
      </c>
    </row>
    <row r="988" spans="1:8" x14ac:dyDescent="0.3">
      <c r="A988" s="49" t="s">
        <v>108</v>
      </c>
      <c r="B988" s="50" t="s">
        <v>49</v>
      </c>
      <c r="C988" s="51" t="s">
        <v>69</v>
      </c>
      <c r="D988" s="52">
        <v>655</v>
      </c>
      <c r="F988" s="79"/>
      <c r="G988" s="53" t="s">
        <v>116</v>
      </c>
      <c r="H988" s="51" t="s">
        <v>67</v>
      </c>
    </row>
    <row r="989" spans="1:8" x14ac:dyDescent="0.3">
      <c r="A989" s="49" t="s">
        <v>108</v>
      </c>
      <c r="B989" s="50" t="s">
        <v>70</v>
      </c>
      <c r="C989" s="51" t="s">
        <v>71</v>
      </c>
      <c r="D989" s="52">
        <v>324</v>
      </c>
      <c r="F989" s="79"/>
      <c r="G989" s="53" t="s">
        <v>116</v>
      </c>
      <c r="H989" s="51" t="s">
        <v>68</v>
      </c>
    </row>
    <row r="990" spans="1:8" x14ac:dyDescent="0.3">
      <c r="A990" s="49" t="s">
        <v>108</v>
      </c>
      <c r="B990" s="50" t="s">
        <v>70</v>
      </c>
      <c r="C990" s="51" t="s">
        <v>72</v>
      </c>
      <c r="D990" s="52">
        <v>563</v>
      </c>
      <c r="F990" s="79"/>
      <c r="G990" s="53" t="s">
        <v>116</v>
      </c>
      <c r="H990" s="51" t="s">
        <v>69</v>
      </c>
    </row>
    <row r="991" spans="1:8" x14ac:dyDescent="0.3">
      <c r="A991" s="49" t="s">
        <v>108</v>
      </c>
      <c r="B991" s="50" t="s">
        <v>70</v>
      </c>
      <c r="C991" s="51" t="s">
        <v>73</v>
      </c>
      <c r="D991" s="52">
        <v>944</v>
      </c>
      <c r="F991" s="79"/>
      <c r="G991" s="53" t="s">
        <v>116</v>
      </c>
      <c r="H991" s="51" t="s">
        <v>64</v>
      </c>
    </row>
    <row r="992" spans="1:8" x14ac:dyDescent="0.3">
      <c r="A992" s="49" t="s">
        <v>108</v>
      </c>
      <c r="B992" s="50" t="s">
        <v>70</v>
      </c>
      <c r="C992" s="51" t="s">
        <v>74</v>
      </c>
      <c r="D992" s="52">
        <v>1292</v>
      </c>
      <c r="F992" s="79"/>
      <c r="G992" s="53" t="s">
        <v>116</v>
      </c>
      <c r="H992" s="51" t="s">
        <v>65</v>
      </c>
    </row>
    <row r="993" spans="1:8" x14ac:dyDescent="0.3">
      <c r="A993" s="49" t="s">
        <v>108</v>
      </c>
      <c r="B993" s="50" t="s">
        <v>70</v>
      </c>
      <c r="C993" s="51" t="s">
        <v>75</v>
      </c>
      <c r="D993" s="52">
        <v>442</v>
      </c>
      <c r="F993" s="79"/>
      <c r="G993" s="53" t="s">
        <v>116</v>
      </c>
      <c r="H993" s="51" t="s">
        <v>66</v>
      </c>
    </row>
    <row r="994" spans="1:8" x14ac:dyDescent="0.3">
      <c r="A994" s="49" t="s">
        <v>108</v>
      </c>
      <c r="B994" s="50" t="s">
        <v>70</v>
      </c>
      <c r="C994" s="51" t="s">
        <v>52</v>
      </c>
      <c r="D994" s="52">
        <v>172</v>
      </c>
      <c r="F994" s="79"/>
      <c r="G994" s="53" t="s">
        <v>116</v>
      </c>
      <c r="H994" s="51" t="s">
        <v>67</v>
      </c>
    </row>
    <row r="995" spans="1:8" x14ac:dyDescent="0.3">
      <c r="A995" s="49" t="s">
        <v>108</v>
      </c>
      <c r="B995" s="50" t="s">
        <v>70</v>
      </c>
      <c r="C995" s="51" t="s">
        <v>54</v>
      </c>
      <c r="D995" s="52">
        <v>902</v>
      </c>
      <c r="F995" s="79"/>
      <c r="G995" s="53" t="s">
        <v>116</v>
      </c>
      <c r="H995" s="51" t="s">
        <v>68</v>
      </c>
    </row>
    <row r="996" spans="1:8" x14ac:dyDescent="0.3">
      <c r="A996" s="49" t="s">
        <v>108</v>
      </c>
      <c r="B996" s="50" t="s">
        <v>70</v>
      </c>
      <c r="C996" s="51" t="s">
        <v>56</v>
      </c>
      <c r="D996" s="52">
        <v>1064</v>
      </c>
      <c r="F996" s="79"/>
      <c r="G996" s="53" t="s">
        <v>116</v>
      </c>
      <c r="H996" s="51" t="s">
        <v>69</v>
      </c>
    </row>
    <row r="997" spans="1:8" x14ac:dyDescent="0.3">
      <c r="A997" s="49" t="s">
        <v>108</v>
      </c>
      <c r="B997" s="50" t="s">
        <v>70</v>
      </c>
      <c r="C997" s="51" t="s">
        <v>58</v>
      </c>
      <c r="D997" s="52">
        <v>1263</v>
      </c>
      <c r="F997" s="79"/>
      <c r="G997" s="53" t="s">
        <v>116</v>
      </c>
      <c r="H997" s="51" t="s">
        <v>64</v>
      </c>
    </row>
    <row r="998" spans="1:8" x14ac:dyDescent="0.3">
      <c r="A998" s="49" t="s">
        <v>108</v>
      </c>
      <c r="B998" s="50" t="s">
        <v>70</v>
      </c>
      <c r="C998" s="51" t="s">
        <v>60</v>
      </c>
      <c r="D998" s="52">
        <v>699</v>
      </c>
      <c r="F998" s="79"/>
      <c r="G998" s="53" t="s">
        <v>116</v>
      </c>
      <c r="H998" s="51" t="s">
        <v>65</v>
      </c>
    </row>
    <row r="999" spans="1:8" x14ac:dyDescent="0.3">
      <c r="A999" s="49" t="s">
        <v>108</v>
      </c>
      <c r="B999" s="50" t="s">
        <v>70</v>
      </c>
      <c r="C999" s="51" t="s">
        <v>62</v>
      </c>
      <c r="D999" s="52">
        <v>637</v>
      </c>
      <c r="F999" s="79"/>
      <c r="G999" s="53" t="s">
        <v>116</v>
      </c>
      <c r="H999" s="51" t="s">
        <v>66</v>
      </c>
    </row>
    <row r="1000" spans="1:8" x14ac:dyDescent="0.3">
      <c r="A1000" s="49" t="s">
        <v>108</v>
      </c>
      <c r="B1000" s="50" t="s">
        <v>70</v>
      </c>
      <c r="C1000" s="51" t="s">
        <v>76</v>
      </c>
      <c r="D1000" s="52">
        <v>312</v>
      </c>
      <c r="F1000" s="79"/>
      <c r="G1000" s="53" t="s">
        <v>116</v>
      </c>
      <c r="H1000" s="51" t="s">
        <v>67</v>
      </c>
    </row>
    <row r="1001" spans="1:8" x14ac:dyDescent="0.3">
      <c r="A1001" s="49" t="s">
        <v>108</v>
      </c>
      <c r="B1001" s="50" t="s">
        <v>70</v>
      </c>
      <c r="C1001" s="51" t="s">
        <v>77</v>
      </c>
      <c r="D1001" s="52">
        <v>1153</v>
      </c>
      <c r="F1001" s="79"/>
      <c r="G1001" s="53" t="s">
        <v>116</v>
      </c>
      <c r="H1001" s="51" t="s">
        <v>68</v>
      </c>
    </row>
    <row r="1002" spans="1:8" x14ac:dyDescent="0.3">
      <c r="A1002" s="49" t="s">
        <v>108</v>
      </c>
      <c r="B1002" s="50" t="s">
        <v>70</v>
      </c>
      <c r="C1002" s="51" t="s">
        <v>78</v>
      </c>
      <c r="D1002" s="52">
        <v>192</v>
      </c>
      <c r="F1002" s="79"/>
      <c r="G1002" s="53" t="s">
        <v>116</v>
      </c>
      <c r="H1002" s="51" t="s">
        <v>69</v>
      </c>
    </row>
    <row r="1003" spans="1:8" x14ac:dyDescent="0.3">
      <c r="A1003" s="49" t="s">
        <v>108</v>
      </c>
      <c r="B1003" s="50" t="s">
        <v>70</v>
      </c>
      <c r="C1003" s="51" t="s">
        <v>79</v>
      </c>
      <c r="D1003" s="52">
        <v>964</v>
      </c>
      <c r="F1003" s="79"/>
      <c r="G1003" s="53" t="s">
        <v>116</v>
      </c>
      <c r="H1003" s="51" t="s">
        <v>64</v>
      </c>
    </row>
    <row r="1004" spans="1:8" x14ac:dyDescent="0.3">
      <c r="A1004" s="49" t="s">
        <v>108</v>
      </c>
      <c r="B1004" s="50" t="s">
        <v>80</v>
      </c>
      <c r="C1004" s="51" t="s">
        <v>81</v>
      </c>
      <c r="D1004" s="52">
        <v>586</v>
      </c>
      <c r="F1004" s="79"/>
      <c r="G1004" s="53" t="s">
        <v>116</v>
      </c>
      <c r="H1004" s="51" t="s">
        <v>65</v>
      </c>
    </row>
    <row r="1005" spans="1:8" x14ac:dyDescent="0.3">
      <c r="A1005" s="49" t="s">
        <v>108</v>
      </c>
      <c r="B1005" s="50" t="s">
        <v>80</v>
      </c>
      <c r="C1005" s="51" t="s">
        <v>82</v>
      </c>
      <c r="D1005" s="52">
        <v>160</v>
      </c>
      <c r="F1005" s="79"/>
      <c r="G1005" s="53" t="s">
        <v>116</v>
      </c>
      <c r="H1005" s="51" t="s">
        <v>66</v>
      </c>
    </row>
    <row r="1006" spans="1:8" x14ac:dyDescent="0.3">
      <c r="A1006" s="49" t="s">
        <v>108</v>
      </c>
      <c r="B1006" s="50" t="s">
        <v>80</v>
      </c>
      <c r="C1006" s="51" t="s">
        <v>83</v>
      </c>
      <c r="D1006" s="52">
        <v>418</v>
      </c>
      <c r="F1006" s="79"/>
      <c r="G1006" s="53" t="s">
        <v>116</v>
      </c>
      <c r="H1006" s="51" t="s">
        <v>67</v>
      </c>
    </row>
    <row r="1007" spans="1:8" x14ac:dyDescent="0.3">
      <c r="A1007" s="49" t="s">
        <v>108</v>
      </c>
      <c r="B1007" s="50" t="s">
        <v>80</v>
      </c>
      <c r="C1007" s="51" t="s">
        <v>84</v>
      </c>
      <c r="D1007" s="52">
        <v>486</v>
      </c>
      <c r="F1007" s="79"/>
      <c r="G1007" s="53" t="s">
        <v>116</v>
      </c>
      <c r="H1007" s="51" t="s">
        <v>68</v>
      </c>
    </row>
    <row r="1008" spans="1:8" x14ac:dyDescent="0.3">
      <c r="A1008" s="49" t="s">
        <v>108</v>
      </c>
      <c r="B1008" s="50" t="s">
        <v>80</v>
      </c>
      <c r="C1008" s="51" t="s">
        <v>85</v>
      </c>
      <c r="D1008" s="52">
        <v>345</v>
      </c>
      <c r="F1008" s="79"/>
      <c r="G1008" s="53" t="s">
        <v>116</v>
      </c>
      <c r="H1008" s="51" t="s">
        <v>69</v>
      </c>
    </row>
    <row r="1009" spans="1:8" x14ac:dyDescent="0.3">
      <c r="A1009" s="49" t="s">
        <v>108</v>
      </c>
      <c r="B1009" s="50" t="s">
        <v>80</v>
      </c>
      <c r="C1009" s="51" t="s">
        <v>86</v>
      </c>
      <c r="D1009" s="52">
        <v>170</v>
      </c>
      <c r="F1009" s="79"/>
      <c r="G1009" s="53" t="s">
        <v>116</v>
      </c>
      <c r="H1009" s="51" t="s">
        <v>64</v>
      </c>
    </row>
    <row r="1010" spans="1:8" x14ac:dyDescent="0.3">
      <c r="A1010" s="49" t="s">
        <v>108</v>
      </c>
      <c r="B1010" s="50" t="s">
        <v>80</v>
      </c>
      <c r="C1010" s="51" t="s">
        <v>87</v>
      </c>
      <c r="D1010" s="52">
        <v>982</v>
      </c>
      <c r="F1010" s="79"/>
      <c r="G1010" s="53" t="s">
        <v>116</v>
      </c>
      <c r="H1010" s="51" t="s">
        <v>65</v>
      </c>
    </row>
    <row r="1011" spans="1:8" x14ac:dyDescent="0.3">
      <c r="A1011" s="49" t="s">
        <v>108</v>
      </c>
      <c r="B1011" s="50" t="s">
        <v>80</v>
      </c>
      <c r="C1011" s="51" t="s">
        <v>88</v>
      </c>
      <c r="D1011" s="52">
        <v>1257</v>
      </c>
      <c r="F1011" s="79"/>
      <c r="G1011" s="53" t="s">
        <v>116</v>
      </c>
      <c r="H1011" s="51" t="s">
        <v>66</v>
      </c>
    </row>
    <row r="1012" spans="1:8" x14ac:dyDescent="0.3">
      <c r="A1012" s="49" t="s">
        <v>108</v>
      </c>
      <c r="B1012" s="50" t="s">
        <v>80</v>
      </c>
      <c r="C1012" s="51" t="s">
        <v>89</v>
      </c>
      <c r="D1012" s="52">
        <v>301</v>
      </c>
      <c r="F1012" s="79"/>
      <c r="G1012" s="53" t="s">
        <v>116</v>
      </c>
      <c r="H1012" s="51" t="s">
        <v>67</v>
      </c>
    </row>
    <row r="1013" spans="1:8" x14ac:dyDescent="0.3">
      <c r="A1013" s="49" t="s">
        <v>108</v>
      </c>
      <c r="B1013" s="50" t="s">
        <v>80</v>
      </c>
      <c r="C1013" s="51" t="s">
        <v>90</v>
      </c>
      <c r="D1013" s="52">
        <v>610</v>
      </c>
      <c r="F1013" s="79"/>
      <c r="G1013" s="53" t="s">
        <v>116</v>
      </c>
      <c r="H1013" s="51" t="s">
        <v>68</v>
      </c>
    </row>
    <row r="1014" spans="1:8" x14ac:dyDescent="0.3">
      <c r="A1014" s="49" t="s">
        <v>108</v>
      </c>
      <c r="B1014" s="50" t="s">
        <v>80</v>
      </c>
      <c r="C1014" s="51" t="s">
        <v>91</v>
      </c>
      <c r="D1014" s="52">
        <v>417</v>
      </c>
      <c r="F1014" s="79"/>
      <c r="G1014" s="53" t="s">
        <v>116</v>
      </c>
      <c r="H1014" s="51" t="s">
        <v>69</v>
      </c>
    </row>
    <row r="1015" spans="1:8" x14ac:dyDescent="0.3">
      <c r="A1015" s="49" t="s">
        <v>108</v>
      </c>
      <c r="B1015" s="50" t="s">
        <v>80</v>
      </c>
      <c r="C1015" s="51" t="s">
        <v>92</v>
      </c>
      <c r="D1015" s="52">
        <v>475</v>
      </c>
      <c r="F1015" s="79"/>
      <c r="G1015" s="53" t="s">
        <v>116</v>
      </c>
      <c r="H1015" s="51" t="s">
        <v>64</v>
      </c>
    </row>
    <row r="1016" spans="1:8" x14ac:dyDescent="0.3">
      <c r="A1016" s="49" t="s">
        <v>108</v>
      </c>
      <c r="B1016" s="50" t="s">
        <v>80</v>
      </c>
      <c r="C1016" s="51" t="s">
        <v>93</v>
      </c>
      <c r="D1016" s="52">
        <v>994</v>
      </c>
      <c r="F1016" s="79"/>
      <c r="G1016" s="53" t="s">
        <v>116</v>
      </c>
      <c r="H1016" s="51" t="s">
        <v>65</v>
      </c>
    </row>
    <row r="1017" spans="1:8" x14ac:dyDescent="0.3">
      <c r="A1017" s="49" t="s">
        <v>108</v>
      </c>
      <c r="B1017" s="50" t="s">
        <v>80</v>
      </c>
      <c r="C1017" s="51" t="s">
        <v>94</v>
      </c>
      <c r="D1017" s="52">
        <v>784</v>
      </c>
      <c r="F1017" s="79"/>
      <c r="G1017" s="53" t="s">
        <v>116</v>
      </c>
      <c r="H1017" s="51" t="s">
        <v>66</v>
      </c>
    </row>
    <row r="1018" spans="1:8" x14ac:dyDescent="0.3">
      <c r="A1018" s="49" t="s">
        <v>108</v>
      </c>
      <c r="B1018" s="50" t="s">
        <v>95</v>
      </c>
      <c r="C1018" s="51" t="s">
        <v>96</v>
      </c>
      <c r="D1018" s="52">
        <v>598</v>
      </c>
      <c r="F1018" s="79"/>
      <c r="G1018" s="53" t="s">
        <v>116</v>
      </c>
      <c r="H1018" s="51" t="s">
        <v>67</v>
      </c>
    </row>
    <row r="1019" spans="1:8" x14ac:dyDescent="0.3">
      <c r="A1019" s="49" t="s">
        <v>108</v>
      </c>
      <c r="B1019" s="50" t="s">
        <v>95</v>
      </c>
      <c r="C1019" s="51" t="s">
        <v>97</v>
      </c>
      <c r="D1019" s="52">
        <v>1294</v>
      </c>
      <c r="F1019" s="79"/>
      <c r="G1019" s="53" t="s">
        <v>116</v>
      </c>
      <c r="H1019" s="51" t="s">
        <v>68</v>
      </c>
    </row>
    <row r="1020" spans="1:8" x14ac:dyDescent="0.3">
      <c r="A1020" s="49" t="s">
        <v>108</v>
      </c>
      <c r="B1020" s="50" t="s">
        <v>95</v>
      </c>
      <c r="C1020" s="51" t="s">
        <v>98</v>
      </c>
      <c r="D1020" s="52">
        <v>168</v>
      </c>
      <c r="F1020" s="79"/>
      <c r="G1020" s="53" t="s">
        <v>116</v>
      </c>
      <c r="H1020" s="51" t="s">
        <v>69</v>
      </c>
    </row>
    <row r="1021" spans="1:8" x14ac:dyDescent="0.3">
      <c r="A1021" s="49" t="s">
        <v>108</v>
      </c>
      <c r="B1021" s="50" t="s">
        <v>95</v>
      </c>
      <c r="C1021" s="51" t="s">
        <v>99</v>
      </c>
      <c r="D1021" s="52">
        <v>187</v>
      </c>
      <c r="F1021" s="79"/>
      <c r="G1021" s="53" t="s">
        <v>116</v>
      </c>
      <c r="H1021" s="51" t="s">
        <v>64</v>
      </c>
    </row>
    <row r="1022" spans="1:8" x14ac:dyDescent="0.3">
      <c r="A1022" s="49" t="s">
        <v>108</v>
      </c>
      <c r="B1022" s="50" t="s">
        <v>95</v>
      </c>
      <c r="C1022" s="51" t="s">
        <v>100</v>
      </c>
      <c r="D1022" s="52">
        <v>1136</v>
      </c>
      <c r="F1022" s="79"/>
      <c r="G1022" s="53" t="s">
        <v>116</v>
      </c>
      <c r="H1022" s="51" t="s">
        <v>65</v>
      </c>
    </row>
    <row r="1023" spans="1:8" x14ac:dyDescent="0.3">
      <c r="A1023" s="49" t="s">
        <v>108</v>
      </c>
      <c r="B1023" s="50" t="s">
        <v>95</v>
      </c>
      <c r="C1023" s="51" t="s">
        <v>101</v>
      </c>
      <c r="D1023" s="52">
        <v>1286</v>
      </c>
      <c r="F1023" s="79"/>
      <c r="G1023" s="53" t="s">
        <v>116</v>
      </c>
      <c r="H1023" s="51" t="s">
        <v>66</v>
      </c>
    </row>
    <row r="1024" spans="1:8" x14ac:dyDescent="0.3">
      <c r="A1024" s="49" t="s">
        <v>108</v>
      </c>
      <c r="B1024" s="50" t="s">
        <v>95</v>
      </c>
      <c r="C1024" s="51" t="s">
        <v>102</v>
      </c>
      <c r="D1024" s="52">
        <v>348</v>
      </c>
      <c r="F1024" s="79"/>
      <c r="G1024" s="53" t="s">
        <v>116</v>
      </c>
      <c r="H1024" s="51" t="s">
        <v>67</v>
      </c>
    </row>
    <row r="1025" spans="1:8" x14ac:dyDescent="0.3">
      <c r="A1025" s="49" t="s">
        <v>108</v>
      </c>
      <c r="B1025" s="50" t="s">
        <v>95</v>
      </c>
      <c r="C1025" s="51" t="s">
        <v>103</v>
      </c>
      <c r="D1025" s="52">
        <v>336</v>
      </c>
      <c r="F1025" s="79"/>
      <c r="G1025" s="53" t="s">
        <v>116</v>
      </c>
      <c r="H1025" s="51" t="s">
        <v>68</v>
      </c>
    </row>
    <row r="1026" spans="1:8" x14ac:dyDescent="0.3">
      <c r="A1026" s="49" t="s">
        <v>108</v>
      </c>
      <c r="B1026" s="50" t="s">
        <v>95</v>
      </c>
      <c r="C1026" s="51" t="s">
        <v>104</v>
      </c>
      <c r="D1026" s="52">
        <v>1131</v>
      </c>
      <c r="F1026" s="79"/>
      <c r="G1026" s="53" t="s">
        <v>116</v>
      </c>
      <c r="H1026" s="51" t="s">
        <v>69</v>
      </c>
    </row>
    <row r="1027" spans="1:8" x14ac:dyDescent="0.3">
      <c r="A1027" s="49" t="s">
        <v>108</v>
      </c>
      <c r="B1027" s="50" t="s">
        <v>95</v>
      </c>
      <c r="C1027" s="51" t="s">
        <v>105</v>
      </c>
      <c r="D1027" s="52">
        <v>1245</v>
      </c>
      <c r="F1027" s="79"/>
      <c r="G1027" s="53" t="s">
        <v>116</v>
      </c>
      <c r="H1027" s="51" t="s">
        <v>64</v>
      </c>
    </row>
    <row r="1028" spans="1:8" x14ac:dyDescent="0.3">
      <c r="A1028" s="49" t="s">
        <v>108</v>
      </c>
      <c r="B1028" s="50" t="s">
        <v>95</v>
      </c>
      <c r="C1028" s="51" t="s">
        <v>106</v>
      </c>
      <c r="D1028" s="52">
        <v>691</v>
      </c>
      <c r="F1028" s="79"/>
      <c r="G1028" s="53" t="s">
        <v>116</v>
      </c>
      <c r="H1028" s="51" t="s">
        <v>65</v>
      </c>
    </row>
    <row r="1029" spans="1:8" x14ac:dyDescent="0.3">
      <c r="A1029" s="49" t="s">
        <v>110</v>
      </c>
      <c r="B1029" s="50" t="s">
        <v>49</v>
      </c>
      <c r="C1029" s="51" t="s">
        <v>50</v>
      </c>
      <c r="D1029" s="52">
        <v>184</v>
      </c>
      <c r="F1029" s="79"/>
      <c r="G1029" s="53" t="s">
        <v>116</v>
      </c>
      <c r="H1029" s="51" t="s">
        <v>66</v>
      </c>
    </row>
    <row r="1030" spans="1:8" x14ac:dyDescent="0.3">
      <c r="A1030" s="49" t="s">
        <v>110</v>
      </c>
      <c r="B1030" s="50" t="s">
        <v>49</v>
      </c>
      <c r="C1030" s="51" t="s">
        <v>53</v>
      </c>
      <c r="D1030" s="52">
        <v>171</v>
      </c>
      <c r="F1030" s="79"/>
      <c r="G1030" s="53" t="s">
        <v>116</v>
      </c>
      <c r="H1030" s="51" t="s">
        <v>67</v>
      </c>
    </row>
    <row r="1031" spans="1:8" x14ac:dyDescent="0.3">
      <c r="A1031" s="49" t="s">
        <v>110</v>
      </c>
      <c r="B1031" s="50" t="s">
        <v>49</v>
      </c>
      <c r="C1031" s="51" t="s">
        <v>55</v>
      </c>
      <c r="D1031" s="52">
        <v>434</v>
      </c>
      <c r="F1031" s="79"/>
      <c r="G1031" s="53" t="s">
        <v>116</v>
      </c>
      <c r="H1031" s="51" t="s">
        <v>68</v>
      </c>
    </row>
    <row r="1032" spans="1:8" x14ac:dyDescent="0.3">
      <c r="A1032" s="49" t="s">
        <v>110</v>
      </c>
      <c r="B1032" s="50" t="s">
        <v>49</v>
      </c>
      <c r="C1032" s="51" t="s">
        <v>57</v>
      </c>
      <c r="D1032" s="52">
        <v>713</v>
      </c>
      <c r="F1032" s="79"/>
      <c r="G1032" s="53" t="s">
        <v>116</v>
      </c>
      <c r="H1032" s="51" t="s">
        <v>69</v>
      </c>
    </row>
    <row r="1033" spans="1:8" x14ac:dyDescent="0.3">
      <c r="A1033" s="49" t="s">
        <v>110</v>
      </c>
      <c r="B1033" s="50" t="s">
        <v>49</v>
      </c>
      <c r="C1033" s="51" t="s">
        <v>59</v>
      </c>
      <c r="D1033" s="52">
        <v>1227</v>
      </c>
      <c r="F1033" s="79"/>
      <c r="G1033" s="53" t="s">
        <v>116</v>
      </c>
      <c r="H1033" s="51" t="s">
        <v>64</v>
      </c>
    </row>
    <row r="1034" spans="1:8" x14ac:dyDescent="0.3">
      <c r="A1034" s="49" t="s">
        <v>110</v>
      </c>
      <c r="B1034" s="50" t="s">
        <v>49</v>
      </c>
      <c r="C1034" s="51" t="s">
        <v>61</v>
      </c>
      <c r="D1034" s="52">
        <v>730</v>
      </c>
      <c r="F1034" s="79"/>
      <c r="G1034" s="53" t="s">
        <v>116</v>
      </c>
      <c r="H1034" s="51" t="s">
        <v>65</v>
      </c>
    </row>
    <row r="1035" spans="1:8" x14ac:dyDescent="0.3">
      <c r="A1035" s="49" t="s">
        <v>110</v>
      </c>
      <c r="B1035" s="50" t="s">
        <v>49</v>
      </c>
      <c r="C1035" s="51" t="s">
        <v>63</v>
      </c>
      <c r="D1035" s="52">
        <v>212</v>
      </c>
      <c r="F1035" s="79"/>
      <c r="G1035" s="53" t="s">
        <v>116</v>
      </c>
      <c r="H1035" s="51" t="s">
        <v>66</v>
      </c>
    </row>
    <row r="1036" spans="1:8" x14ac:dyDescent="0.3">
      <c r="A1036" s="49" t="s">
        <v>110</v>
      </c>
      <c r="B1036" s="50" t="s">
        <v>49</v>
      </c>
      <c r="C1036" s="51" t="s">
        <v>153</v>
      </c>
      <c r="D1036" s="52">
        <v>897</v>
      </c>
      <c r="F1036" s="79"/>
      <c r="G1036" s="53" t="s">
        <v>116</v>
      </c>
      <c r="H1036" s="51" t="s">
        <v>67</v>
      </c>
    </row>
    <row r="1037" spans="1:8" x14ac:dyDescent="0.3">
      <c r="A1037" s="49" t="s">
        <v>110</v>
      </c>
      <c r="B1037" s="50" t="s">
        <v>49</v>
      </c>
      <c r="C1037" s="51" t="s">
        <v>64</v>
      </c>
      <c r="D1037" s="52">
        <v>1002</v>
      </c>
      <c r="F1037" s="79"/>
      <c r="G1037" s="53" t="s">
        <v>116</v>
      </c>
      <c r="H1037" s="51" t="s">
        <v>68</v>
      </c>
    </row>
    <row r="1038" spans="1:8" x14ac:dyDescent="0.3">
      <c r="A1038" s="49" t="s">
        <v>110</v>
      </c>
      <c r="B1038" s="50" t="s">
        <v>49</v>
      </c>
      <c r="C1038" s="51" t="s">
        <v>65</v>
      </c>
      <c r="D1038" s="52">
        <v>1216</v>
      </c>
      <c r="F1038" s="79"/>
      <c r="G1038" s="53" t="s">
        <v>116</v>
      </c>
      <c r="H1038" s="51" t="s">
        <v>69</v>
      </c>
    </row>
    <row r="1039" spans="1:8" x14ac:dyDescent="0.3">
      <c r="A1039" s="49" t="s">
        <v>110</v>
      </c>
      <c r="B1039" s="50" t="s">
        <v>49</v>
      </c>
      <c r="C1039" s="51" t="s">
        <v>66</v>
      </c>
      <c r="D1039" s="52">
        <v>917</v>
      </c>
      <c r="F1039" s="79"/>
      <c r="G1039" s="53" t="s">
        <v>117</v>
      </c>
      <c r="H1039" s="51" t="s">
        <v>71</v>
      </c>
    </row>
    <row r="1040" spans="1:8" x14ac:dyDescent="0.3">
      <c r="A1040" s="49" t="s">
        <v>110</v>
      </c>
      <c r="B1040" s="50" t="s">
        <v>49</v>
      </c>
      <c r="C1040" s="51" t="s">
        <v>67</v>
      </c>
      <c r="D1040" s="52">
        <v>151</v>
      </c>
      <c r="F1040" s="79"/>
      <c r="G1040" s="53" t="s">
        <v>117</v>
      </c>
      <c r="H1040" s="51" t="s">
        <v>72</v>
      </c>
    </row>
    <row r="1041" spans="1:8" x14ac:dyDescent="0.3">
      <c r="A1041" s="49" t="s">
        <v>110</v>
      </c>
      <c r="B1041" s="50" t="s">
        <v>49</v>
      </c>
      <c r="C1041" s="51" t="s">
        <v>68</v>
      </c>
      <c r="D1041" s="52">
        <v>740</v>
      </c>
      <c r="F1041" s="79"/>
      <c r="G1041" s="53" t="s">
        <v>117</v>
      </c>
      <c r="H1041" s="51" t="s">
        <v>73</v>
      </c>
    </row>
    <row r="1042" spans="1:8" x14ac:dyDescent="0.3">
      <c r="A1042" s="49" t="s">
        <v>110</v>
      </c>
      <c r="B1042" s="50" t="s">
        <v>49</v>
      </c>
      <c r="C1042" s="51" t="s">
        <v>69</v>
      </c>
      <c r="D1042" s="52">
        <v>446</v>
      </c>
      <c r="F1042" s="79"/>
      <c r="G1042" s="53" t="s">
        <v>117</v>
      </c>
      <c r="H1042" s="51" t="s">
        <v>74</v>
      </c>
    </row>
    <row r="1043" spans="1:8" x14ac:dyDescent="0.3">
      <c r="A1043" s="49" t="s">
        <v>110</v>
      </c>
      <c r="B1043" s="50" t="s">
        <v>70</v>
      </c>
      <c r="C1043" s="51" t="s">
        <v>71</v>
      </c>
      <c r="D1043" s="52">
        <v>1042</v>
      </c>
      <c r="F1043" s="79"/>
      <c r="G1043" s="53" t="s">
        <v>117</v>
      </c>
      <c r="H1043" s="51" t="s">
        <v>75</v>
      </c>
    </row>
    <row r="1044" spans="1:8" x14ac:dyDescent="0.3">
      <c r="A1044" s="49" t="s">
        <v>110</v>
      </c>
      <c r="B1044" s="50" t="s">
        <v>70</v>
      </c>
      <c r="C1044" s="51" t="s">
        <v>72</v>
      </c>
      <c r="D1044" s="52">
        <v>489</v>
      </c>
      <c r="F1044" s="79"/>
      <c r="G1044" s="53" t="s">
        <v>117</v>
      </c>
      <c r="H1044" s="51" t="s">
        <v>71</v>
      </c>
    </row>
    <row r="1045" spans="1:8" x14ac:dyDescent="0.3">
      <c r="A1045" s="49" t="s">
        <v>110</v>
      </c>
      <c r="B1045" s="50" t="s">
        <v>70</v>
      </c>
      <c r="C1045" s="51" t="s">
        <v>73</v>
      </c>
      <c r="D1045" s="52">
        <v>336</v>
      </c>
      <c r="F1045" s="79"/>
      <c r="G1045" s="53" t="s">
        <v>117</v>
      </c>
      <c r="H1045" s="51" t="s">
        <v>72</v>
      </c>
    </row>
    <row r="1046" spans="1:8" x14ac:dyDescent="0.3">
      <c r="A1046" s="49" t="s">
        <v>110</v>
      </c>
      <c r="B1046" s="50" t="s">
        <v>70</v>
      </c>
      <c r="C1046" s="51" t="s">
        <v>74</v>
      </c>
      <c r="D1046" s="52">
        <v>1277</v>
      </c>
      <c r="F1046" s="79"/>
      <c r="G1046" s="53" t="s">
        <v>117</v>
      </c>
      <c r="H1046" s="51" t="s">
        <v>73</v>
      </c>
    </row>
    <row r="1047" spans="1:8" x14ac:dyDescent="0.3">
      <c r="A1047" s="49" t="s">
        <v>110</v>
      </c>
      <c r="B1047" s="50" t="s">
        <v>70</v>
      </c>
      <c r="C1047" s="51" t="s">
        <v>75</v>
      </c>
      <c r="D1047" s="52">
        <v>724</v>
      </c>
      <c r="F1047" s="79"/>
      <c r="G1047" s="53" t="s">
        <v>117</v>
      </c>
      <c r="H1047" s="51" t="s">
        <v>74</v>
      </c>
    </row>
    <row r="1048" spans="1:8" x14ac:dyDescent="0.3">
      <c r="A1048" s="49" t="s">
        <v>110</v>
      </c>
      <c r="B1048" s="50" t="s">
        <v>70</v>
      </c>
      <c r="C1048" s="51" t="s">
        <v>52</v>
      </c>
      <c r="D1048" s="52">
        <v>1140</v>
      </c>
      <c r="F1048" s="79"/>
      <c r="G1048" s="53" t="s">
        <v>117</v>
      </c>
      <c r="H1048" s="51" t="s">
        <v>75</v>
      </c>
    </row>
    <row r="1049" spans="1:8" x14ac:dyDescent="0.3">
      <c r="A1049" s="49" t="s">
        <v>110</v>
      </c>
      <c r="B1049" s="50" t="s">
        <v>70</v>
      </c>
      <c r="C1049" s="51" t="s">
        <v>54</v>
      </c>
      <c r="D1049" s="52">
        <v>992</v>
      </c>
      <c r="F1049" s="79"/>
      <c r="G1049" s="53" t="s">
        <v>117</v>
      </c>
      <c r="H1049" s="51" t="s">
        <v>71</v>
      </c>
    </row>
    <row r="1050" spans="1:8" x14ac:dyDescent="0.3">
      <c r="A1050" s="49" t="s">
        <v>110</v>
      </c>
      <c r="B1050" s="50" t="s">
        <v>70</v>
      </c>
      <c r="C1050" s="51" t="s">
        <v>56</v>
      </c>
      <c r="D1050" s="52">
        <v>321</v>
      </c>
      <c r="F1050" s="79"/>
      <c r="G1050" s="53" t="s">
        <v>117</v>
      </c>
      <c r="H1050" s="51" t="s">
        <v>72</v>
      </c>
    </row>
    <row r="1051" spans="1:8" x14ac:dyDescent="0.3">
      <c r="A1051" s="49" t="s">
        <v>110</v>
      </c>
      <c r="B1051" s="50" t="s">
        <v>70</v>
      </c>
      <c r="C1051" s="51" t="s">
        <v>58</v>
      </c>
      <c r="D1051" s="52">
        <v>1186</v>
      </c>
      <c r="F1051" s="79"/>
      <c r="G1051" s="53" t="s">
        <v>117</v>
      </c>
      <c r="H1051" s="51" t="s">
        <v>73</v>
      </c>
    </row>
    <row r="1052" spans="1:8" x14ac:dyDescent="0.3">
      <c r="A1052" s="49" t="s">
        <v>110</v>
      </c>
      <c r="B1052" s="50" t="s">
        <v>70</v>
      </c>
      <c r="C1052" s="51" t="s">
        <v>60</v>
      </c>
      <c r="D1052" s="52">
        <v>453</v>
      </c>
      <c r="F1052" s="79"/>
      <c r="G1052" s="53" t="s">
        <v>117</v>
      </c>
      <c r="H1052" s="51" t="s">
        <v>74</v>
      </c>
    </row>
    <row r="1053" spans="1:8" x14ac:dyDescent="0.3">
      <c r="A1053" s="49" t="s">
        <v>110</v>
      </c>
      <c r="B1053" s="50" t="s">
        <v>70</v>
      </c>
      <c r="C1053" s="51" t="s">
        <v>62</v>
      </c>
      <c r="D1053" s="52">
        <v>729</v>
      </c>
      <c r="F1053" s="79"/>
      <c r="G1053" s="53" t="s">
        <v>117</v>
      </c>
      <c r="H1053" s="51" t="s">
        <v>75</v>
      </c>
    </row>
    <row r="1054" spans="1:8" x14ac:dyDescent="0.3">
      <c r="A1054" s="49" t="s">
        <v>110</v>
      </c>
      <c r="B1054" s="50" t="s">
        <v>70</v>
      </c>
      <c r="C1054" s="51" t="s">
        <v>76</v>
      </c>
      <c r="D1054" s="52">
        <v>963</v>
      </c>
      <c r="F1054" s="79"/>
      <c r="G1054" s="53" t="s">
        <v>117</v>
      </c>
      <c r="H1054" s="51" t="s">
        <v>71</v>
      </c>
    </row>
    <row r="1055" spans="1:8" x14ac:dyDescent="0.3">
      <c r="A1055" s="49" t="s">
        <v>110</v>
      </c>
      <c r="B1055" s="50" t="s">
        <v>70</v>
      </c>
      <c r="C1055" s="51" t="s">
        <v>77</v>
      </c>
      <c r="D1055" s="52">
        <v>445</v>
      </c>
      <c r="F1055" s="79"/>
      <c r="G1055" s="53" t="s">
        <v>117</v>
      </c>
      <c r="H1055" s="51" t="s">
        <v>72</v>
      </c>
    </row>
    <row r="1056" spans="1:8" x14ac:dyDescent="0.3">
      <c r="A1056" s="49" t="s">
        <v>110</v>
      </c>
      <c r="B1056" s="50" t="s">
        <v>70</v>
      </c>
      <c r="C1056" s="51" t="s">
        <v>78</v>
      </c>
      <c r="D1056" s="52">
        <v>176</v>
      </c>
      <c r="F1056" s="79"/>
      <c r="G1056" s="53" t="s">
        <v>117</v>
      </c>
      <c r="H1056" s="51" t="s">
        <v>73</v>
      </c>
    </row>
    <row r="1057" spans="1:8" x14ac:dyDescent="0.3">
      <c r="A1057" s="49" t="s">
        <v>110</v>
      </c>
      <c r="B1057" s="50" t="s">
        <v>70</v>
      </c>
      <c r="C1057" s="51" t="s">
        <v>79</v>
      </c>
      <c r="D1057" s="52">
        <v>713</v>
      </c>
      <c r="F1057" s="79"/>
      <c r="G1057" s="53" t="s">
        <v>117</v>
      </c>
      <c r="H1057" s="51" t="s">
        <v>74</v>
      </c>
    </row>
    <row r="1058" spans="1:8" x14ac:dyDescent="0.3">
      <c r="A1058" s="49" t="s">
        <v>110</v>
      </c>
      <c r="B1058" s="50" t="s">
        <v>80</v>
      </c>
      <c r="C1058" s="51" t="s">
        <v>81</v>
      </c>
      <c r="D1058" s="52">
        <v>988</v>
      </c>
      <c r="F1058" s="79"/>
      <c r="G1058" s="53" t="s">
        <v>117</v>
      </c>
      <c r="H1058" s="51" t="s">
        <v>75</v>
      </c>
    </row>
    <row r="1059" spans="1:8" x14ac:dyDescent="0.3">
      <c r="A1059" s="49" t="s">
        <v>110</v>
      </c>
      <c r="B1059" s="50" t="s">
        <v>80</v>
      </c>
      <c r="C1059" s="51" t="s">
        <v>82</v>
      </c>
      <c r="D1059" s="52">
        <v>339</v>
      </c>
      <c r="F1059" s="79"/>
      <c r="G1059" s="53" t="s">
        <v>117</v>
      </c>
      <c r="H1059" s="51" t="s">
        <v>71</v>
      </c>
    </row>
    <row r="1060" spans="1:8" x14ac:dyDescent="0.3">
      <c r="A1060" s="49" t="s">
        <v>110</v>
      </c>
      <c r="B1060" s="50" t="s">
        <v>80</v>
      </c>
      <c r="C1060" s="51" t="s">
        <v>83</v>
      </c>
      <c r="D1060" s="52">
        <v>476</v>
      </c>
      <c r="F1060" s="79"/>
      <c r="G1060" s="53" t="s">
        <v>117</v>
      </c>
      <c r="H1060" s="51" t="s">
        <v>72</v>
      </c>
    </row>
    <row r="1061" spans="1:8" x14ac:dyDescent="0.3">
      <c r="A1061" s="49" t="s">
        <v>110</v>
      </c>
      <c r="B1061" s="50" t="s">
        <v>80</v>
      </c>
      <c r="C1061" s="51" t="s">
        <v>84</v>
      </c>
      <c r="D1061" s="52">
        <v>1029</v>
      </c>
      <c r="F1061" s="79"/>
      <c r="G1061" s="53" t="s">
        <v>117</v>
      </c>
      <c r="H1061" s="51" t="s">
        <v>73</v>
      </c>
    </row>
    <row r="1062" spans="1:8" x14ac:dyDescent="0.3">
      <c r="A1062" s="49" t="s">
        <v>110</v>
      </c>
      <c r="B1062" s="50" t="s">
        <v>80</v>
      </c>
      <c r="C1062" s="51" t="s">
        <v>85</v>
      </c>
      <c r="D1062" s="52">
        <v>421</v>
      </c>
      <c r="F1062" s="79"/>
      <c r="G1062" s="53" t="s">
        <v>117</v>
      </c>
      <c r="H1062" s="51" t="s">
        <v>74</v>
      </c>
    </row>
    <row r="1063" spans="1:8" x14ac:dyDescent="0.3">
      <c r="A1063" s="49" t="s">
        <v>110</v>
      </c>
      <c r="B1063" s="50" t="s">
        <v>80</v>
      </c>
      <c r="C1063" s="51" t="s">
        <v>86</v>
      </c>
      <c r="D1063" s="52">
        <v>718</v>
      </c>
      <c r="F1063" s="79"/>
      <c r="G1063" s="53" t="s">
        <v>117</v>
      </c>
      <c r="H1063" s="51" t="s">
        <v>75</v>
      </c>
    </row>
    <row r="1064" spans="1:8" x14ac:dyDescent="0.3">
      <c r="A1064" s="49" t="s">
        <v>110</v>
      </c>
      <c r="B1064" s="50" t="s">
        <v>80</v>
      </c>
      <c r="C1064" s="51" t="s">
        <v>87</v>
      </c>
      <c r="D1064" s="52">
        <v>778</v>
      </c>
      <c r="F1064" s="79"/>
      <c r="G1064" s="53" t="s">
        <v>117</v>
      </c>
      <c r="H1064" s="51" t="s">
        <v>71</v>
      </c>
    </row>
    <row r="1065" spans="1:8" x14ac:dyDescent="0.3">
      <c r="A1065" s="49" t="s">
        <v>110</v>
      </c>
      <c r="B1065" s="50" t="s">
        <v>80</v>
      </c>
      <c r="C1065" s="51" t="s">
        <v>88</v>
      </c>
      <c r="D1065" s="52">
        <v>752</v>
      </c>
      <c r="F1065" s="79"/>
      <c r="G1065" s="53" t="s">
        <v>117</v>
      </c>
      <c r="H1065" s="51" t="s">
        <v>72</v>
      </c>
    </row>
    <row r="1066" spans="1:8" x14ac:dyDescent="0.3">
      <c r="A1066" s="49" t="s">
        <v>110</v>
      </c>
      <c r="B1066" s="50" t="s">
        <v>80</v>
      </c>
      <c r="C1066" s="51" t="s">
        <v>89</v>
      </c>
      <c r="D1066" s="52">
        <v>967</v>
      </c>
      <c r="F1066" s="79"/>
      <c r="G1066" s="53" t="s">
        <v>117</v>
      </c>
      <c r="H1066" s="51" t="s">
        <v>73</v>
      </c>
    </row>
    <row r="1067" spans="1:8" x14ac:dyDescent="0.3">
      <c r="A1067" s="49" t="s">
        <v>110</v>
      </c>
      <c r="B1067" s="50" t="s">
        <v>80</v>
      </c>
      <c r="C1067" s="51" t="s">
        <v>90</v>
      </c>
      <c r="D1067" s="52">
        <v>735</v>
      </c>
      <c r="F1067" s="79"/>
      <c r="G1067" s="53" t="s">
        <v>117</v>
      </c>
      <c r="H1067" s="51" t="s">
        <v>74</v>
      </c>
    </row>
    <row r="1068" spans="1:8" x14ac:dyDescent="0.3">
      <c r="A1068" s="49" t="s">
        <v>110</v>
      </c>
      <c r="B1068" s="50" t="s">
        <v>80</v>
      </c>
      <c r="C1068" s="51" t="s">
        <v>91</v>
      </c>
      <c r="D1068" s="52">
        <v>1293</v>
      </c>
      <c r="F1068" s="79"/>
      <c r="G1068" s="53" t="s">
        <v>117</v>
      </c>
      <c r="H1068" s="51" t="s">
        <v>75</v>
      </c>
    </row>
    <row r="1069" spans="1:8" x14ac:dyDescent="0.3">
      <c r="A1069" s="49" t="s">
        <v>110</v>
      </c>
      <c r="B1069" s="50" t="s">
        <v>80</v>
      </c>
      <c r="C1069" s="51" t="s">
        <v>92</v>
      </c>
      <c r="D1069" s="52">
        <v>461</v>
      </c>
      <c r="F1069" s="79"/>
      <c r="G1069" s="53" t="s">
        <v>117</v>
      </c>
      <c r="H1069" s="51" t="s">
        <v>71</v>
      </c>
    </row>
    <row r="1070" spans="1:8" x14ac:dyDescent="0.3">
      <c r="A1070" s="49" t="s">
        <v>110</v>
      </c>
      <c r="B1070" s="50" t="s">
        <v>80</v>
      </c>
      <c r="C1070" s="51" t="s">
        <v>93</v>
      </c>
      <c r="D1070" s="52">
        <v>1250</v>
      </c>
      <c r="F1070" s="79"/>
      <c r="G1070" s="53" t="s">
        <v>117</v>
      </c>
      <c r="H1070" s="51" t="s">
        <v>72</v>
      </c>
    </row>
    <row r="1071" spans="1:8" x14ac:dyDescent="0.3">
      <c r="A1071" s="49" t="s">
        <v>110</v>
      </c>
      <c r="B1071" s="50" t="s">
        <v>80</v>
      </c>
      <c r="C1071" s="51" t="s">
        <v>94</v>
      </c>
      <c r="D1071" s="52">
        <v>469</v>
      </c>
      <c r="F1071" s="79"/>
      <c r="G1071" s="53" t="s">
        <v>117</v>
      </c>
      <c r="H1071" s="51" t="s">
        <v>73</v>
      </c>
    </row>
    <row r="1072" spans="1:8" x14ac:dyDescent="0.3">
      <c r="A1072" s="49" t="s">
        <v>110</v>
      </c>
      <c r="B1072" s="50" t="s">
        <v>95</v>
      </c>
      <c r="C1072" s="51" t="s">
        <v>96</v>
      </c>
      <c r="D1072" s="52">
        <v>896</v>
      </c>
      <c r="F1072" s="79"/>
      <c r="G1072" s="53" t="s">
        <v>117</v>
      </c>
      <c r="H1072" s="51" t="s">
        <v>74</v>
      </c>
    </row>
    <row r="1073" spans="1:8" x14ac:dyDescent="0.3">
      <c r="A1073" s="49" t="s">
        <v>110</v>
      </c>
      <c r="B1073" s="50" t="s">
        <v>95</v>
      </c>
      <c r="C1073" s="51" t="s">
        <v>97</v>
      </c>
      <c r="D1073" s="52">
        <v>1158</v>
      </c>
      <c r="F1073" s="79"/>
      <c r="G1073" s="53" t="s">
        <v>117</v>
      </c>
      <c r="H1073" s="51" t="s">
        <v>75</v>
      </c>
    </row>
    <row r="1074" spans="1:8" x14ac:dyDescent="0.3">
      <c r="A1074" s="49" t="s">
        <v>110</v>
      </c>
      <c r="B1074" s="50" t="s">
        <v>95</v>
      </c>
      <c r="C1074" s="51" t="s">
        <v>98</v>
      </c>
      <c r="D1074" s="52">
        <v>705</v>
      </c>
      <c r="F1074" s="79"/>
      <c r="G1074" s="53" t="s">
        <v>117</v>
      </c>
      <c r="H1074" s="51" t="s">
        <v>71</v>
      </c>
    </row>
    <row r="1075" spans="1:8" x14ac:dyDescent="0.3">
      <c r="A1075" s="49" t="s">
        <v>110</v>
      </c>
      <c r="B1075" s="50" t="s">
        <v>95</v>
      </c>
      <c r="C1075" s="51" t="s">
        <v>99</v>
      </c>
      <c r="D1075" s="52">
        <v>401</v>
      </c>
      <c r="F1075" s="79"/>
      <c r="G1075" s="53" t="s">
        <v>117</v>
      </c>
      <c r="H1075" s="51" t="s">
        <v>72</v>
      </c>
    </row>
    <row r="1076" spans="1:8" x14ac:dyDescent="0.3">
      <c r="A1076" s="49" t="s">
        <v>110</v>
      </c>
      <c r="B1076" s="50" t="s">
        <v>95</v>
      </c>
      <c r="C1076" s="51" t="s">
        <v>100</v>
      </c>
      <c r="D1076" s="52">
        <v>733</v>
      </c>
      <c r="F1076" s="79"/>
      <c r="G1076" s="53" t="s">
        <v>117</v>
      </c>
      <c r="H1076" s="51" t="s">
        <v>73</v>
      </c>
    </row>
    <row r="1077" spans="1:8" x14ac:dyDescent="0.3">
      <c r="A1077" s="49" t="s">
        <v>110</v>
      </c>
      <c r="B1077" s="50" t="s">
        <v>95</v>
      </c>
      <c r="C1077" s="51" t="s">
        <v>101</v>
      </c>
      <c r="D1077" s="52">
        <v>697</v>
      </c>
      <c r="F1077" s="79"/>
      <c r="G1077" s="53" t="s">
        <v>117</v>
      </c>
      <c r="H1077" s="51" t="s">
        <v>74</v>
      </c>
    </row>
    <row r="1078" spans="1:8" x14ac:dyDescent="0.3">
      <c r="A1078" s="49" t="s">
        <v>110</v>
      </c>
      <c r="B1078" s="50" t="s">
        <v>95</v>
      </c>
      <c r="C1078" s="51" t="s">
        <v>102</v>
      </c>
      <c r="D1078" s="52">
        <v>1233</v>
      </c>
      <c r="F1078" s="79"/>
      <c r="G1078" s="53" t="s">
        <v>117</v>
      </c>
      <c r="H1078" s="51" t="s">
        <v>75</v>
      </c>
    </row>
    <row r="1079" spans="1:8" x14ac:dyDescent="0.3">
      <c r="A1079" s="49" t="s">
        <v>110</v>
      </c>
      <c r="B1079" s="50" t="s">
        <v>95</v>
      </c>
      <c r="C1079" s="51" t="s">
        <v>103</v>
      </c>
      <c r="D1079" s="52">
        <v>882</v>
      </c>
      <c r="F1079" s="79"/>
      <c r="G1079" s="53" t="s">
        <v>117</v>
      </c>
      <c r="H1079" s="51" t="s">
        <v>71</v>
      </c>
    </row>
    <row r="1080" spans="1:8" x14ac:dyDescent="0.3">
      <c r="A1080" s="49" t="s">
        <v>110</v>
      </c>
      <c r="B1080" s="50" t="s">
        <v>95</v>
      </c>
      <c r="C1080" s="51" t="s">
        <v>104</v>
      </c>
      <c r="D1080" s="52">
        <v>187</v>
      </c>
      <c r="F1080" s="79"/>
      <c r="G1080" s="53" t="s">
        <v>117</v>
      </c>
      <c r="H1080" s="51" t="s">
        <v>72</v>
      </c>
    </row>
    <row r="1081" spans="1:8" x14ac:dyDescent="0.3">
      <c r="A1081" s="49" t="s">
        <v>110</v>
      </c>
      <c r="B1081" s="50" t="s">
        <v>95</v>
      </c>
      <c r="C1081" s="51" t="s">
        <v>105</v>
      </c>
      <c r="D1081" s="52">
        <v>337</v>
      </c>
      <c r="F1081" s="79"/>
      <c r="G1081" s="53" t="s">
        <v>117</v>
      </c>
      <c r="H1081" s="51" t="s">
        <v>73</v>
      </c>
    </row>
    <row r="1082" spans="1:8" x14ac:dyDescent="0.3">
      <c r="A1082" s="49" t="s">
        <v>110</v>
      </c>
      <c r="B1082" s="50" t="s">
        <v>95</v>
      </c>
      <c r="C1082" s="51" t="s">
        <v>106</v>
      </c>
      <c r="D1082" s="52">
        <v>1262</v>
      </c>
      <c r="F1082" s="79"/>
      <c r="G1082" s="53" t="s">
        <v>117</v>
      </c>
      <c r="H1082" s="51" t="s">
        <v>74</v>
      </c>
    </row>
    <row r="1083" spans="1:8" x14ac:dyDescent="0.3">
      <c r="A1083" s="49" t="s">
        <v>48</v>
      </c>
      <c r="B1083" s="50" t="s">
        <v>49</v>
      </c>
      <c r="C1083" s="51" t="s">
        <v>50</v>
      </c>
      <c r="D1083" s="52">
        <v>950</v>
      </c>
      <c r="F1083" s="79"/>
      <c r="G1083" s="53" t="s">
        <v>117</v>
      </c>
      <c r="H1083" s="51" t="s">
        <v>75</v>
      </c>
    </row>
    <row r="1084" spans="1:8" x14ac:dyDescent="0.3">
      <c r="A1084" s="49" t="s">
        <v>48</v>
      </c>
      <c r="B1084" s="50" t="s">
        <v>49</v>
      </c>
      <c r="C1084" s="51" t="s">
        <v>53</v>
      </c>
      <c r="D1084" s="52">
        <v>520</v>
      </c>
      <c r="F1084" s="79"/>
      <c r="G1084" s="53" t="s">
        <v>117</v>
      </c>
      <c r="H1084" s="51" t="s">
        <v>71</v>
      </c>
    </row>
    <row r="1085" spans="1:8" x14ac:dyDescent="0.3">
      <c r="A1085" s="49" t="s">
        <v>48</v>
      </c>
      <c r="B1085" s="50" t="s">
        <v>49</v>
      </c>
      <c r="C1085" s="51" t="s">
        <v>55</v>
      </c>
      <c r="D1085" s="52">
        <v>340</v>
      </c>
      <c r="F1085" s="79"/>
      <c r="G1085" s="53" t="s">
        <v>117</v>
      </c>
      <c r="H1085" s="51" t="s">
        <v>72</v>
      </c>
    </row>
    <row r="1086" spans="1:8" x14ac:dyDescent="0.3">
      <c r="A1086" s="49" t="s">
        <v>48</v>
      </c>
      <c r="B1086" s="50" t="s">
        <v>49</v>
      </c>
      <c r="C1086" s="51" t="s">
        <v>57</v>
      </c>
      <c r="D1086" s="52">
        <v>250</v>
      </c>
      <c r="F1086" s="79"/>
      <c r="G1086" s="53" t="s">
        <v>117</v>
      </c>
      <c r="H1086" s="51" t="s">
        <v>73</v>
      </c>
    </row>
    <row r="1087" spans="1:8" x14ac:dyDescent="0.3">
      <c r="A1087" s="49" t="s">
        <v>48</v>
      </c>
      <c r="B1087" s="50" t="s">
        <v>49</v>
      </c>
      <c r="C1087" s="51" t="s">
        <v>59</v>
      </c>
      <c r="D1087" s="52">
        <v>900</v>
      </c>
      <c r="F1087" s="79"/>
      <c r="G1087" s="53" t="s">
        <v>117</v>
      </c>
      <c r="H1087" s="51" t="s">
        <v>74</v>
      </c>
    </row>
    <row r="1088" spans="1:8" x14ac:dyDescent="0.3">
      <c r="A1088" s="49" t="s">
        <v>48</v>
      </c>
      <c r="B1088" s="50" t="s">
        <v>49</v>
      </c>
      <c r="C1088" s="51" t="s">
        <v>61</v>
      </c>
      <c r="D1088" s="52">
        <v>450</v>
      </c>
      <c r="F1088" s="79"/>
      <c r="G1088" s="53" t="s">
        <v>117</v>
      </c>
      <c r="H1088" s="51" t="s">
        <v>75</v>
      </c>
    </row>
    <row r="1089" spans="1:8" x14ac:dyDescent="0.3">
      <c r="A1089" s="49" t="s">
        <v>48</v>
      </c>
      <c r="B1089" s="50" t="s">
        <v>49</v>
      </c>
      <c r="C1089" s="51" t="s">
        <v>63</v>
      </c>
      <c r="D1089" s="52">
        <v>300</v>
      </c>
      <c r="F1089" s="79"/>
      <c r="G1089" s="53" t="s">
        <v>117</v>
      </c>
      <c r="H1089" s="51" t="s">
        <v>71</v>
      </c>
    </row>
    <row r="1090" spans="1:8" x14ac:dyDescent="0.3">
      <c r="A1090" s="49" t="s">
        <v>48</v>
      </c>
      <c r="B1090" s="50" t="s">
        <v>49</v>
      </c>
      <c r="C1090" s="51" t="s">
        <v>153</v>
      </c>
      <c r="D1090" s="52">
        <v>500</v>
      </c>
      <c r="F1090" s="79"/>
      <c r="G1090" s="53" t="s">
        <v>117</v>
      </c>
      <c r="H1090" s="51" t="s">
        <v>72</v>
      </c>
    </row>
    <row r="1091" spans="1:8" x14ac:dyDescent="0.3">
      <c r="A1091" s="49" t="s">
        <v>48</v>
      </c>
      <c r="B1091" s="50" t="s">
        <v>49</v>
      </c>
      <c r="C1091" s="51" t="s">
        <v>64</v>
      </c>
      <c r="D1091" s="52">
        <v>500</v>
      </c>
      <c r="F1091" s="79"/>
      <c r="G1091" s="53" t="s">
        <v>117</v>
      </c>
      <c r="H1091" s="51" t="s">
        <v>73</v>
      </c>
    </row>
    <row r="1092" spans="1:8" x14ac:dyDescent="0.3">
      <c r="A1092" s="49" t="s">
        <v>48</v>
      </c>
      <c r="B1092" s="50" t="s">
        <v>49</v>
      </c>
      <c r="C1092" s="51" t="s">
        <v>65</v>
      </c>
      <c r="D1092" s="52">
        <v>900</v>
      </c>
      <c r="F1092" s="79"/>
      <c r="G1092" s="53" t="s">
        <v>117</v>
      </c>
      <c r="H1092" s="51" t="s">
        <v>74</v>
      </c>
    </row>
    <row r="1093" spans="1:8" x14ac:dyDescent="0.3">
      <c r="A1093" s="49" t="s">
        <v>48</v>
      </c>
      <c r="B1093" s="50" t="s">
        <v>49</v>
      </c>
      <c r="C1093" s="51" t="s">
        <v>66</v>
      </c>
      <c r="D1093" s="52">
        <v>500</v>
      </c>
      <c r="F1093" s="79"/>
      <c r="G1093" s="53" t="s">
        <v>117</v>
      </c>
      <c r="H1093" s="51" t="s">
        <v>75</v>
      </c>
    </row>
    <row r="1094" spans="1:8" x14ac:dyDescent="0.3">
      <c r="A1094" s="49" t="s">
        <v>48</v>
      </c>
      <c r="B1094" s="50" t="s">
        <v>49</v>
      </c>
      <c r="C1094" s="51" t="s">
        <v>67</v>
      </c>
      <c r="D1094" s="52">
        <v>700</v>
      </c>
      <c r="F1094" s="79"/>
      <c r="G1094" s="53" t="s">
        <v>117</v>
      </c>
      <c r="H1094" s="51" t="s">
        <v>71</v>
      </c>
    </row>
    <row r="1095" spans="1:8" x14ac:dyDescent="0.3">
      <c r="A1095" s="49" t="s">
        <v>48</v>
      </c>
      <c r="B1095" s="50" t="s">
        <v>49</v>
      </c>
      <c r="C1095" s="51" t="s">
        <v>68</v>
      </c>
      <c r="D1095" s="52">
        <v>300</v>
      </c>
      <c r="F1095" s="79"/>
      <c r="G1095" s="53" t="s">
        <v>117</v>
      </c>
      <c r="H1095" s="51" t="s">
        <v>72</v>
      </c>
    </row>
    <row r="1096" spans="1:8" x14ac:dyDescent="0.3">
      <c r="A1096" s="49" t="s">
        <v>48</v>
      </c>
      <c r="B1096" s="50" t="s">
        <v>49</v>
      </c>
      <c r="C1096" s="51" t="s">
        <v>69</v>
      </c>
      <c r="D1096" s="52">
        <v>800</v>
      </c>
      <c r="F1096" s="79"/>
      <c r="G1096" s="53" t="s">
        <v>117</v>
      </c>
      <c r="H1096" s="51" t="s">
        <v>73</v>
      </c>
    </row>
    <row r="1097" spans="1:8" x14ac:dyDescent="0.3">
      <c r="A1097" s="49" t="s">
        <v>48</v>
      </c>
      <c r="B1097" s="50" t="s">
        <v>70</v>
      </c>
      <c r="C1097" s="51" t="s">
        <v>71</v>
      </c>
      <c r="D1097" s="52">
        <v>340</v>
      </c>
      <c r="F1097" s="79"/>
      <c r="G1097" s="53" t="s">
        <v>117</v>
      </c>
      <c r="H1097" s="51" t="s">
        <v>74</v>
      </c>
    </row>
    <row r="1098" spans="1:8" x14ac:dyDescent="0.3">
      <c r="A1098" s="49" t="s">
        <v>48</v>
      </c>
      <c r="B1098" s="50" t="s">
        <v>70</v>
      </c>
      <c r="C1098" s="51" t="s">
        <v>72</v>
      </c>
      <c r="D1098" s="52">
        <v>460</v>
      </c>
      <c r="F1098" s="79"/>
      <c r="G1098" s="53" t="s">
        <v>117</v>
      </c>
      <c r="H1098" s="51" t="s">
        <v>75</v>
      </c>
    </row>
    <row r="1099" spans="1:8" x14ac:dyDescent="0.3">
      <c r="A1099" s="49" t="s">
        <v>48</v>
      </c>
      <c r="B1099" s="50" t="s">
        <v>70</v>
      </c>
      <c r="C1099" s="51" t="s">
        <v>73</v>
      </c>
      <c r="D1099" s="52">
        <v>550</v>
      </c>
      <c r="F1099" s="79"/>
      <c r="G1099" s="53" t="s">
        <v>117</v>
      </c>
      <c r="H1099" s="51" t="s">
        <v>71</v>
      </c>
    </row>
    <row r="1100" spans="1:8" x14ac:dyDescent="0.3">
      <c r="A1100" s="49" t="s">
        <v>48</v>
      </c>
      <c r="B1100" s="50" t="s">
        <v>70</v>
      </c>
      <c r="C1100" s="51" t="s">
        <v>74</v>
      </c>
      <c r="D1100" s="52">
        <v>1150</v>
      </c>
      <c r="F1100" s="79"/>
      <c r="G1100" s="53" t="s">
        <v>117</v>
      </c>
      <c r="H1100" s="51" t="s">
        <v>72</v>
      </c>
    </row>
    <row r="1101" spans="1:8" x14ac:dyDescent="0.3">
      <c r="A1101" s="49" t="s">
        <v>48</v>
      </c>
      <c r="B1101" s="50" t="s">
        <v>70</v>
      </c>
      <c r="C1101" s="51" t="s">
        <v>75</v>
      </c>
      <c r="D1101" s="52">
        <v>280</v>
      </c>
      <c r="F1101" s="79"/>
      <c r="G1101" s="53" t="s">
        <v>117</v>
      </c>
      <c r="H1101" s="51" t="s">
        <v>73</v>
      </c>
    </row>
    <row r="1102" spans="1:8" x14ac:dyDescent="0.3">
      <c r="A1102" s="49" t="s">
        <v>48</v>
      </c>
      <c r="B1102" s="50" t="s">
        <v>70</v>
      </c>
      <c r="C1102" s="51" t="s">
        <v>52</v>
      </c>
      <c r="D1102" s="52">
        <v>420</v>
      </c>
      <c r="F1102" s="79"/>
      <c r="G1102" s="53" t="s">
        <v>117</v>
      </c>
      <c r="H1102" s="51" t="s">
        <v>74</v>
      </c>
    </row>
    <row r="1103" spans="1:8" x14ac:dyDescent="0.3">
      <c r="A1103" s="49" t="s">
        <v>48</v>
      </c>
      <c r="B1103" s="50" t="s">
        <v>70</v>
      </c>
      <c r="C1103" s="51" t="s">
        <v>54</v>
      </c>
      <c r="D1103" s="52">
        <v>470</v>
      </c>
      <c r="F1103" s="79"/>
      <c r="G1103" s="53" t="s">
        <v>117</v>
      </c>
      <c r="H1103" s="51" t="s">
        <v>75</v>
      </c>
    </row>
    <row r="1104" spans="1:8" x14ac:dyDescent="0.3">
      <c r="A1104" s="49" t="s">
        <v>48</v>
      </c>
      <c r="B1104" s="50" t="s">
        <v>70</v>
      </c>
      <c r="C1104" s="51" t="s">
        <v>56</v>
      </c>
      <c r="D1104" s="52">
        <v>759</v>
      </c>
      <c r="F1104" s="79"/>
      <c r="G1104" s="53" t="s">
        <v>117</v>
      </c>
      <c r="H1104" s="51" t="s">
        <v>71</v>
      </c>
    </row>
    <row r="1105" spans="1:8" x14ac:dyDescent="0.3">
      <c r="A1105" s="49" t="s">
        <v>48</v>
      </c>
      <c r="B1105" s="50" t="s">
        <v>70</v>
      </c>
      <c r="C1105" s="51" t="s">
        <v>58</v>
      </c>
      <c r="D1105" s="52">
        <v>400</v>
      </c>
      <c r="F1105" s="79"/>
      <c r="G1105" s="53" t="s">
        <v>117</v>
      </c>
      <c r="H1105" s="51" t="s">
        <v>72</v>
      </c>
    </row>
    <row r="1106" spans="1:8" x14ac:dyDescent="0.3">
      <c r="A1106" s="49" t="s">
        <v>48</v>
      </c>
      <c r="B1106" s="50" t="s">
        <v>70</v>
      </c>
      <c r="C1106" s="51" t="s">
        <v>60</v>
      </c>
      <c r="D1106" s="52">
        <v>510</v>
      </c>
      <c r="F1106" s="79"/>
      <c r="G1106" s="53" t="s">
        <v>117</v>
      </c>
      <c r="H1106" s="51" t="s">
        <v>73</v>
      </c>
    </row>
    <row r="1107" spans="1:8" x14ac:dyDescent="0.3">
      <c r="A1107" s="49" t="s">
        <v>48</v>
      </c>
      <c r="B1107" s="50" t="s">
        <v>70</v>
      </c>
      <c r="C1107" s="51" t="s">
        <v>62</v>
      </c>
      <c r="D1107" s="52">
        <v>415</v>
      </c>
      <c r="F1107" s="79"/>
      <c r="G1107" s="53" t="s">
        <v>117</v>
      </c>
      <c r="H1107" s="51" t="s">
        <v>74</v>
      </c>
    </row>
    <row r="1108" spans="1:8" x14ac:dyDescent="0.3">
      <c r="A1108" s="49" t="s">
        <v>48</v>
      </c>
      <c r="B1108" s="50" t="s">
        <v>70</v>
      </c>
      <c r="C1108" s="51" t="s">
        <v>76</v>
      </c>
      <c r="D1108" s="52">
        <v>469</v>
      </c>
      <c r="F1108" s="79"/>
      <c r="G1108" s="53" t="s">
        <v>117</v>
      </c>
      <c r="H1108" s="51" t="s">
        <v>75</v>
      </c>
    </row>
    <row r="1109" spans="1:8" x14ac:dyDescent="0.3">
      <c r="A1109" s="49" t="s">
        <v>48</v>
      </c>
      <c r="B1109" s="50" t="s">
        <v>70</v>
      </c>
      <c r="C1109" s="51" t="s">
        <v>77</v>
      </c>
      <c r="D1109" s="52">
        <v>578</v>
      </c>
      <c r="F1109" s="79"/>
      <c r="G1109" s="53" t="s">
        <v>117</v>
      </c>
      <c r="H1109" s="51" t="s">
        <v>71</v>
      </c>
    </row>
    <row r="1110" spans="1:8" x14ac:dyDescent="0.3">
      <c r="A1110" s="49" t="s">
        <v>48</v>
      </c>
      <c r="B1110" s="50" t="s">
        <v>70</v>
      </c>
      <c r="C1110" s="51" t="s">
        <v>78</v>
      </c>
      <c r="D1110" s="52">
        <v>1190</v>
      </c>
      <c r="F1110" s="79"/>
      <c r="G1110" s="53" t="s">
        <v>117</v>
      </c>
      <c r="H1110" s="51" t="s">
        <v>72</v>
      </c>
    </row>
    <row r="1111" spans="1:8" x14ac:dyDescent="0.3">
      <c r="A1111" s="49" t="s">
        <v>48</v>
      </c>
      <c r="B1111" s="50" t="s">
        <v>70</v>
      </c>
      <c r="C1111" s="51" t="s">
        <v>79</v>
      </c>
      <c r="D1111" s="52">
        <v>535</v>
      </c>
      <c r="F1111" s="79"/>
      <c r="G1111" s="53" t="s">
        <v>117</v>
      </c>
      <c r="H1111" s="51" t="s">
        <v>73</v>
      </c>
    </row>
    <row r="1112" spans="1:8" x14ac:dyDescent="0.3">
      <c r="A1112" s="49" t="s">
        <v>48</v>
      </c>
      <c r="B1112" s="50" t="s">
        <v>80</v>
      </c>
      <c r="C1112" s="51" t="s">
        <v>81</v>
      </c>
      <c r="D1112" s="52">
        <v>332</v>
      </c>
      <c r="F1112" s="79"/>
      <c r="G1112" s="53" t="s">
        <v>117</v>
      </c>
      <c r="H1112" s="51" t="s">
        <v>74</v>
      </c>
    </row>
    <row r="1113" spans="1:8" x14ac:dyDescent="0.3">
      <c r="A1113" s="49" t="s">
        <v>48</v>
      </c>
      <c r="B1113" s="50" t="s">
        <v>80</v>
      </c>
      <c r="C1113" s="51" t="s">
        <v>82</v>
      </c>
      <c r="D1113" s="52">
        <v>587</v>
      </c>
      <c r="F1113" s="79"/>
      <c r="G1113" s="53" t="s">
        <v>117</v>
      </c>
      <c r="H1113" s="51" t="s">
        <v>75</v>
      </c>
    </row>
    <row r="1114" spans="1:8" x14ac:dyDescent="0.3">
      <c r="A1114" s="49" t="s">
        <v>48</v>
      </c>
      <c r="B1114" s="50" t="s">
        <v>80</v>
      </c>
      <c r="C1114" s="51" t="s">
        <v>83</v>
      </c>
      <c r="D1114" s="52">
        <v>823</v>
      </c>
      <c r="F1114" s="79"/>
      <c r="G1114" s="53" t="s">
        <v>117</v>
      </c>
      <c r="H1114" s="51" t="s">
        <v>71</v>
      </c>
    </row>
    <row r="1115" spans="1:8" x14ac:dyDescent="0.3">
      <c r="A1115" s="49" t="s">
        <v>48</v>
      </c>
      <c r="B1115" s="50" t="s">
        <v>80</v>
      </c>
      <c r="C1115" s="51" t="s">
        <v>84</v>
      </c>
      <c r="D1115" s="52">
        <v>1456</v>
      </c>
      <c r="F1115" s="79"/>
      <c r="G1115" s="53" t="s">
        <v>117</v>
      </c>
      <c r="H1115" s="51" t="s">
        <v>72</v>
      </c>
    </row>
    <row r="1116" spans="1:8" x14ac:dyDescent="0.3">
      <c r="A1116" s="49" t="s">
        <v>48</v>
      </c>
      <c r="B1116" s="50" t="s">
        <v>80</v>
      </c>
      <c r="C1116" s="51" t="s">
        <v>85</v>
      </c>
      <c r="D1116" s="52">
        <v>2148</v>
      </c>
      <c r="F1116" s="79"/>
      <c r="G1116" s="53" t="s">
        <v>117</v>
      </c>
      <c r="H1116" s="51" t="s">
        <v>73</v>
      </c>
    </row>
    <row r="1117" spans="1:8" x14ac:dyDescent="0.3">
      <c r="A1117" s="49" t="s">
        <v>48</v>
      </c>
      <c r="B1117" s="50" t="s">
        <v>80</v>
      </c>
      <c r="C1117" s="51" t="s">
        <v>86</v>
      </c>
      <c r="D1117" s="52">
        <v>524</v>
      </c>
      <c r="F1117" s="79"/>
      <c r="G1117" s="53" t="s">
        <v>117</v>
      </c>
      <c r="H1117" s="51" t="s">
        <v>74</v>
      </c>
    </row>
    <row r="1118" spans="1:8" x14ac:dyDescent="0.3">
      <c r="A1118" s="49" t="s">
        <v>48</v>
      </c>
      <c r="B1118" s="50" t="s">
        <v>80</v>
      </c>
      <c r="C1118" s="51" t="s">
        <v>87</v>
      </c>
      <c r="D1118" s="52">
        <v>589</v>
      </c>
      <c r="F1118" s="79"/>
      <c r="G1118" s="53" t="s">
        <v>117</v>
      </c>
      <c r="H1118" s="51" t="s">
        <v>75</v>
      </c>
    </row>
    <row r="1119" spans="1:8" x14ac:dyDescent="0.3">
      <c r="A1119" s="49" t="s">
        <v>48</v>
      </c>
      <c r="B1119" s="50" t="s">
        <v>80</v>
      </c>
      <c r="C1119" s="51" t="s">
        <v>88</v>
      </c>
      <c r="D1119" s="52">
        <v>1046</v>
      </c>
      <c r="F1119" s="79"/>
      <c r="G1119" s="53" t="s">
        <v>117</v>
      </c>
      <c r="H1119" s="51" t="s">
        <v>71</v>
      </c>
    </row>
    <row r="1120" spans="1:8" x14ac:dyDescent="0.3">
      <c r="A1120" s="49" t="s">
        <v>48</v>
      </c>
      <c r="B1120" s="50" t="s">
        <v>80</v>
      </c>
      <c r="C1120" s="51" t="s">
        <v>89</v>
      </c>
      <c r="D1120" s="52">
        <v>600</v>
      </c>
      <c r="F1120" s="79"/>
      <c r="G1120" s="53" t="s">
        <v>117</v>
      </c>
      <c r="H1120" s="51" t="s">
        <v>72</v>
      </c>
    </row>
    <row r="1121" spans="1:8" x14ac:dyDescent="0.3">
      <c r="A1121" s="49" t="s">
        <v>48</v>
      </c>
      <c r="B1121" s="50" t="s">
        <v>80</v>
      </c>
      <c r="C1121" s="51" t="s">
        <v>90</v>
      </c>
      <c r="D1121" s="52">
        <v>340</v>
      </c>
      <c r="F1121" s="79"/>
      <c r="G1121" s="53" t="s">
        <v>117</v>
      </c>
      <c r="H1121" s="51" t="s">
        <v>73</v>
      </c>
    </row>
    <row r="1122" spans="1:8" x14ac:dyDescent="0.3">
      <c r="A1122" s="49" t="s">
        <v>48</v>
      </c>
      <c r="B1122" s="50" t="s">
        <v>80</v>
      </c>
      <c r="C1122" s="51" t="s">
        <v>91</v>
      </c>
      <c r="D1122" s="52">
        <v>199</v>
      </c>
      <c r="F1122" s="79"/>
      <c r="G1122" s="53" t="s">
        <v>117</v>
      </c>
      <c r="H1122" s="51" t="s">
        <v>74</v>
      </c>
    </row>
    <row r="1123" spans="1:8" x14ac:dyDescent="0.3">
      <c r="A1123" s="49" t="s">
        <v>48</v>
      </c>
      <c r="B1123" s="50" t="s">
        <v>80</v>
      </c>
      <c r="C1123" s="51" t="s">
        <v>92</v>
      </c>
      <c r="D1123" s="52">
        <v>461</v>
      </c>
      <c r="F1123" s="79"/>
      <c r="G1123" s="53" t="s">
        <v>117</v>
      </c>
      <c r="H1123" s="51" t="s">
        <v>75</v>
      </c>
    </row>
    <row r="1124" spans="1:8" x14ac:dyDescent="0.3">
      <c r="A1124" s="49" t="s">
        <v>48</v>
      </c>
      <c r="B1124" s="50" t="s">
        <v>80</v>
      </c>
      <c r="C1124" s="51" t="s">
        <v>93</v>
      </c>
      <c r="D1124" s="52">
        <v>397</v>
      </c>
      <c r="F1124" s="79"/>
      <c r="G1124" s="53" t="s">
        <v>117</v>
      </c>
      <c r="H1124" s="51" t="s">
        <v>71</v>
      </c>
    </row>
    <row r="1125" spans="1:8" x14ac:dyDescent="0.3">
      <c r="A1125" s="49" t="s">
        <v>48</v>
      </c>
      <c r="B1125" s="50" t="s">
        <v>80</v>
      </c>
      <c r="C1125" s="51" t="s">
        <v>94</v>
      </c>
      <c r="D1125" s="52">
        <v>560</v>
      </c>
      <c r="F1125" s="79"/>
      <c r="G1125" s="53" t="s">
        <v>117</v>
      </c>
      <c r="H1125" s="51" t="s">
        <v>72</v>
      </c>
    </row>
    <row r="1126" spans="1:8" x14ac:dyDescent="0.3">
      <c r="A1126" s="49" t="s">
        <v>48</v>
      </c>
      <c r="B1126" s="50" t="s">
        <v>95</v>
      </c>
      <c r="C1126" s="51" t="s">
        <v>96</v>
      </c>
      <c r="D1126" s="52">
        <v>165</v>
      </c>
      <c r="F1126" s="79"/>
      <c r="G1126" s="53" t="s">
        <v>117</v>
      </c>
      <c r="H1126" s="51" t="s">
        <v>73</v>
      </c>
    </row>
    <row r="1127" spans="1:8" x14ac:dyDescent="0.3">
      <c r="A1127" s="49" t="s">
        <v>48</v>
      </c>
      <c r="B1127" s="50" t="s">
        <v>95</v>
      </c>
      <c r="C1127" s="51" t="s">
        <v>97</v>
      </c>
      <c r="D1127" s="52">
        <v>274</v>
      </c>
      <c r="F1127" s="79"/>
      <c r="G1127" s="53" t="s">
        <v>117</v>
      </c>
      <c r="H1127" s="51" t="s">
        <v>74</v>
      </c>
    </row>
    <row r="1128" spans="1:8" x14ac:dyDescent="0.3">
      <c r="A1128" s="49" t="s">
        <v>48</v>
      </c>
      <c r="B1128" s="50" t="s">
        <v>95</v>
      </c>
      <c r="C1128" s="51" t="s">
        <v>98</v>
      </c>
      <c r="D1128" s="52">
        <v>332</v>
      </c>
      <c r="F1128" s="79"/>
      <c r="G1128" s="53" t="s">
        <v>117</v>
      </c>
      <c r="H1128" s="51" t="s">
        <v>75</v>
      </c>
    </row>
    <row r="1129" spans="1:8" x14ac:dyDescent="0.3">
      <c r="A1129" s="49" t="s">
        <v>48</v>
      </c>
      <c r="B1129" s="50" t="s">
        <v>95</v>
      </c>
      <c r="C1129" s="51" t="s">
        <v>99</v>
      </c>
      <c r="D1129" s="52">
        <v>672</v>
      </c>
      <c r="F1129" s="79"/>
      <c r="G1129" s="53" t="s">
        <v>117</v>
      </c>
      <c r="H1129" s="51" t="s">
        <v>71</v>
      </c>
    </row>
    <row r="1130" spans="1:8" x14ac:dyDescent="0.3">
      <c r="A1130" s="49" t="s">
        <v>48</v>
      </c>
      <c r="B1130" s="50" t="s">
        <v>95</v>
      </c>
      <c r="C1130" s="51" t="s">
        <v>100</v>
      </c>
      <c r="D1130" s="52">
        <v>1257</v>
      </c>
      <c r="F1130" s="79"/>
      <c r="G1130" s="53" t="s">
        <v>117</v>
      </c>
      <c r="H1130" s="51" t="s">
        <v>72</v>
      </c>
    </row>
    <row r="1131" spans="1:8" x14ac:dyDescent="0.3">
      <c r="A1131" s="49" t="s">
        <v>48</v>
      </c>
      <c r="B1131" s="50" t="s">
        <v>95</v>
      </c>
      <c r="C1131" s="51" t="s">
        <v>101</v>
      </c>
      <c r="D1131" s="52">
        <v>198</v>
      </c>
      <c r="F1131" s="79"/>
      <c r="G1131" s="53" t="s">
        <v>117</v>
      </c>
      <c r="H1131" s="51" t="s">
        <v>73</v>
      </c>
    </row>
    <row r="1132" spans="1:8" x14ac:dyDescent="0.3">
      <c r="A1132" s="49" t="s">
        <v>48</v>
      </c>
      <c r="B1132" s="50" t="s">
        <v>95</v>
      </c>
      <c r="C1132" s="51" t="s">
        <v>102</v>
      </c>
      <c r="D1132" s="52">
        <v>1397</v>
      </c>
      <c r="F1132" s="79"/>
      <c r="G1132" s="53" t="s">
        <v>117</v>
      </c>
      <c r="H1132" s="51" t="s">
        <v>74</v>
      </c>
    </row>
    <row r="1133" spans="1:8" x14ac:dyDescent="0.3">
      <c r="A1133" s="49" t="s">
        <v>48</v>
      </c>
      <c r="B1133" s="50" t="s">
        <v>95</v>
      </c>
      <c r="C1133" s="51" t="s">
        <v>103</v>
      </c>
      <c r="D1133" s="52">
        <v>269</v>
      </c>
      <c r="F1133" s="79"/>
      <c r="G1133" s="53" t="s">
        <v>117</v>
      </c>
      <c r="H1133" s="51" t="s">
        <v>75</v>
      </c>
    </row>
    <row r="1134" spans="1:8" x14ac:dyDescent="0.3">
      <c r="A1134" s="49" t="s">
        <v>48</v>
      </c>
      <c r="B1134" s="50" t="s">
        <v>95</v>
      </c>
      <c r="C1134" s="51" t="s">
        <v>104</v>
      </c>
      <c r="D1134" s="52">
        <v>846</v>
      </c>
      <c r="F1134" s="79"/>
      <c r="G1134" s="53" t="s">
        <v>117</v>
      </c>
      <c r="H1134" s="51" t="s">
        <v>71</v>
      </c>
    </row>
    <row r="1135" spans="1:8" x14ac:dyDescent="0.3">
      <c r="A1135" s="49" t="s">
        <v>48</v>
      </c>
      <c r="B1135" s="50" t="s">
        <v>95</v>
      </c>
      <c r="C1135" s="51" t="s">
        <v>105</v>
      </c>
      <c r="D1135" s="52">
        <v>689</v>
      </c>
      <c r="F1135" s="79"/>
      <c r="G1135" s="53" t="s">
        <v>117</v>
      </c>
      <c r="H1135" s="51" t="s">
        <v>72</v>
      </c>
    </row>
    <row r="1136" spans="1:8" x14ac:dyDescent="0.3">
      <c r="A1136" s="49" t="s">
        <v>48</v>
      </c>
      <c r="B1136" s="50" t="s">
        <v>95</v>
      </c>
      <c r="C1136" s="51" t="s">
        <v>106</v>
      </c>
      <c r="D1136" s="52">
        <v>367</v>
      </c>
      <c r="F1136" s="79"/>
      <c r="G1136" s="53" t="s">
        <v>117</v>
      </c>
      <c r="H1136" s="51" t="s">
        <v>73</v>
      </c>
    </row>
    <row r="1137" spans="1:8" x14ac:dyDescent="0.3">
      <c r="A1137" s="49" t="s">
        <v>107</v>
      </c>
      <c r="B1137" s="50" t="s">
        <v>49</v>
      </c>
      <c r="C1137" s="51" t="s">
        <v>50</v>
      </c>
      <c r="D1137" s="52">
        <v>211</v>
      </c>
      <c r="F1137" s="79"/>
      <c r="G1137" s="53" t="s">
        <v>117</v>
      </c>
      <c r="H1137" s="51" t="s">
        <v>74</v>
      </c>
    </row>
    <row r="1138" spans="1:8" x14ac:dyDescent="0.3">
      <c r="A1138" s="49" t="s">
        <v>107</v>
      </c>
      <c r="B1138" s="50" t="s">
        <v>49</v>
      </c>
      <c r="C1138" s="51" t="s">
        <v>53</v>
      </c>
      <c r="D1138" s="52">
        <v>378</v>
      </c>
      <c r="F1138" s="79"/>
      <c r="G1138" s="53" t="s">
        <v>117</v>
      </c>
      <c r="H1138" s="51" t="s">
        <v>75</v>
      </c>
    </row>
    <row r="1139" spans="1:8" x14ac:dyDescent="0.3">
      <c r="A1139" s="49" t="s">
        <v>107</v>
      </c>
      <c r="B1139" s="50" t="s">
        <v>49</v>
      </c>
      <c r="C1139" s="51" t="s">
        <v>55</v>
      </c>
      <c r="D1139" s="52">
        <v>421</v>
      </c>
      <c r="F1139" s="79"/>
      <c r="G1139" s="53" t="s">
        <v>117</v>
      </c>
      <c r="H1139" s="51" t="s">
        <v>71</v>
      </c>
    </row>
    <row r="1140" spans="1:8" x14ac:dyDescent="0.3">
      <c r="A1140" s="49" t="s">
        <v>107</v>
      </c>
      <c r="B1140" s="50" t="s">
        <v>49</v>
      </c>
      <c r="C1140" s="51" t="s">
        <v>57</v>
      </c>
      <c r="D1140" s="52">
        <v>203</v>
      </c>
      <c r="F1140" s="79"/>
      <c r="G1140" s="53" t="s">
        <v>117</v>
      </c>
      <c r="H1140" s="51" t="s">
        <v>72</v>
      </c>
    </row>
    <row r="1141" spans="1:8" x14ac:dyDescent="0.3">
      <c r="A1141" s="49" t="s">
        <v>107</v>
      </c>
      <c r="B1141" s="50" t="s">
        <v>49</v>
      </c>
      <c r="C1141" s="51" t="s">
        <v>59</v>
      </c>
      <c r="D1141" s="52">
        <v>799</v>
      </c>
      <c r="F1141" s="79"/>
      <c r="G1141" s="53" t="s">
        <v>117</v>
      </c>
      <c r="H1141" s="51" t="s">
        <v>73</v>
      </c>
    </row>
    <row r="1142" spans="1:8" x14ac:dyDescent="0.3">
      <c r="A1142" s="49" t="s">
        <v>107</v>
      </c>
      <c r="B1142" s="50" t="s">
        <v>49</v>
      </c>
      <c r="C1142" s="51" t="s">
        <v>61</v>
      </c>
      <c r="D1142" s="52">
        <v>981</v>
      </c>
      <c r="F1142" s="79"/>
      <c r="G1142" s="53" t="s">
        <v>117</v>
      </c>
      <c r="H1142" s="51" t="s">
        <v>74</v>
      </c>
    </row>
    <row r="1143" spans="1:8" x14ac:dyDescent="0.3">
      <c r="A1143" s="49" t="s">
        <v>107</v>
      </c>
      <c r="B1143" s="50" t="s">
        <v>49</v>
      </c>
      <c r="C1143" s="51" t="s">
        <v>63</v>
      </c>
      <c r="D1143" s="52">
        <v>799</v>
      </c>
      <c r="F1143" s="79"/>
      <c r="G1143" s="53" t="s">
        <v>117</v>
      </c>
      <c r="H1143" s="51" t="s">
        <v>75</v>
      </c>
    </row>
    <row r="1144" spans="1:8" x14ac:dyDescent="0.3">
      <c r="A1144" s="49" t="s">
        <v>107</v>
      </c>
      <c r="B1144" s="50" t="s">
        <v>49</v>
      </c>
      <c r="C1144" s="51" t="s">
        <v>153</v>
      </c>
      <c r="D1144" s="52">
        <v>174</v>
      </c>
      <c r="F1144" s="79"/>
      <c r="G1144" s="53" t="s">
        <v>117</v>
      </c>
      <c r="H1144" s="51" t="s">
        <v>71</v>
      </c>
    </row>
    <row r="1145" spans="1:8" x14ac:dyDescent="0.3">
      <c r="A1145" s="49" t="s">
        <v>107</v>
      </c>
      <c r="B1145" s="50" t="s">
        <v>49</v>
      </c>
      <c r="C1145" s="51" t="s">
        <v>64</v>
      </c>
      <c r="D1145" s="52">
        <v>552</v>
      </c>
      <c r="F1145" s="79"/>
      <c r="G1145" s="53" t="s">
        <v>117</v>
      </c>
      <c r="H1145" s="51" t="s">
        <v>72</v>
      </c>
    </row>
    <row r="1146" spans="1:8" x14ac:dyDescent="0.3">
      <c r="A1146" s="49" t="s">
        <v>107</v>
      </c>
      <c r="B1146" s="50" t="s">
        <v>49</v>
      </c>
      <c r="C1146" s="51" t="s">
        <v>65</v>
      </c>
      <c r="D1146" s="52">
        <v>1114</v>
      </c>
      <c r="F1146" s="79"/>
      <c r="G1146" s="53" t="s">
        <v>117</v>
      </c>
      <c r="H1146" s="51" t="s">
        <v>73</v>
      </c>
    </row>
    <row r="1147" spans="1:8" x14ac:dyDescent="0.3">
      <c r="A1147" s="49" t="s">
        <v>107</v>
      </c>
      <c r="B1147" s="50" t="s">
        <v>49</v>
      </c>
      <c r="C1147" s="51" t="s">
        <v>66</v>
      </c>
      <c r="D1147" s="52">
        <v>1005</v>
      </c>
      <c r="F1147" s="79"/>
      <c r="G1147" s="53" t="s">
        <v>117</v>
      </c>
      <c r="H1147" s="51" t="s">
        <v>74</v>
      </c>
    </row>
    <row r="1148" spans="1:8" x14ac:dyDescent="0.3">
      <c r="A1148" s="49" t="s">
        <v>107</v>
      </c>
      <c r="B1148" s="50" t="s">
        <v>49</v>
      </c>
      <c r="C1148" s="51" t="s">
        <v>67</v>
      </c>
      <c r="D1148" s="52">
        <v>217</v>
      </c>
      <c r="F1148" s="79"/>
      <c r="G1148" s="53" t="s">
        <v>117</v>
      </c>
      <c r="H1148" s="51" t="s">
        <v>75</v>
      </c>
    </row>
    <row r="1149" spans="1:8" x14ac:dyDescent="0.3">
      <c r="A1149" s="49" t="s">
        <v>107</v>
      </c>
      <c r="B1149" s="50" t="s">
        <v>49</v>
      </c>
      <c r="C1149" s="51" t="s">
        <v>68</v>
      </c>
      <c r="D1149" s="52">
        <v>378</v>
      </c>
      <c r="F1149" s="79"/>
      <c r="G1149" s="53" t="s">
        <v>117</v>
      </c>
      <c r="H1149" s="51" t="s">
        <v>71</v>
      </c>
    </row>
    <row r="1150" spans="1:8" x14ac:dyDescent="0.3">
      <c r="A1150" s="49" t="s">
        <v>107</v>
      </c>
      <c r="B1150" s="50" t="s">
        <v>49</v>
      </c>
      <c r="C1150" s="51" t="s">
        <v>69</v>
      </c>
      <c r="D1150" s="52">
        <v>1195</v>
      </c>
      <c r="F1150" s="79"/>
      <c r="G1150" s="53" t="s">
        <v>117</v>
      </c>
      <c r="H1150" s="51" t="s">
        <v>72</v>
      </c>
    </row>
    <row r="1151" spans="1:8" x14ac:dyDescent="0.3">
      <c r="A1151" s="49" t="s">
        <v>107</v>
      </c>
      <c r="B1151" s="50" t="s">
        <v>70</v>
      </c>
      <c r="C1151" s="51" t="s">
        <v>71</v>
      </c>
      <c r="D1151" s="52">
        <v>802</v>
      </c>
      <c r="F1151" s="79"/>
      <c r="G1151" s="53" t="s">
        <v>117</v>
      </c>
      <c r="H1151" s="51" t="s">
        <v>73</v>
      </c>
    </row>
    <row r="1152" spans="1:8" x14ac:dyDescent="0.3">
      <c r="A1152" s="49" t="s">
        <v>107</v>
      </c>
      <c r="B1152" s="50" t="s">
        <v>70</v>
      </c>
      <c r="C1152" s="51" t="s">
        <v>72</v>
      </c>
      <c r="D1152" s="52">
        <v>770</v>
      </c>
      <c r="F1152" s="79"/>
      <c r="G1152" s="53" t="s">
        <v>117</v>
      </c>
      <c r="H1152" s="51" t="s">
        <v>74</v>
      </c>
    </row>
    <row r="1153" spans="1:8" x14ac:dyDescent="0.3">
      <c r="A1153" s="49" t="s">
        <v>107</v>
      </c>
      <c r="B1153" s="50" t="s">
        <v>70</v>
      </c>
      <c r="C1153" s="51" t="s">
        <v>73</v>
      </c>
      <c r="D1153" s="52">
        <v>273</v>
      </c>
      <c r="F1153" s="79"/>
      <c r="G1153" s="53" t="s">
        <v>117</v>
      </c>
      <c r="H1153" s="51" t="s">
        <v>75</v>
      </c>
    </row>
    <row r="1154" spans="1:8" x14ac:dyDescent="0.3">
      <c r="A1154" s="49" t="s">
        <v>107</v>
      </c>
      <c r="B1154" s="50" t="s">
        <v>70</v>
      </c>
      <c r="C1154" s="51" t="s">
        <v>74</v>
      </c>
      <c r="D1154" s="52">
        <v>347</v>
      </c>
      <c r="F1154" s="79"/>
      <c r="G1154" s="53" t="s">
        <v>117</v>
      </c>
      <c r="H1154" s="51" t="s">
        <v>71</v>
      </c>
    </row>
    <row r="1155" spans="1:8" x14ac:dyDescent="0.3">
      <c r="A1155" s="49" t="s">
        <v>107</v>
      </c>
      <c r="B1155" s="50" t="s">
        <v>70</v>
      </c>
      <c r="C1155" s="51" t="s">
        <v>75</v>
      </c>
      <c r="D1155" s="52">
        <v>1259</v>
      </c>
      <c r="F1155" s="79"/>
      <c r="G1155" s="53" t="s">
        <v>117</v>
      </c>
      <c r="H1155" s="51" t="s">
        <v>72</v>
      </c>
    </row>
    <row r="1156" spans="1:8" x14ac:dyDescent="0.3">
      <c r="A1156" s="49" t="s">
        <v>107</v>
      </c>
      <c r="B1156" s="50" t="s">
        <v>70</v>
      </c>
      <c r="C1156" s="51" t="s">
        <v>52</v>
      </c>
      <c r="D1156" s="52">
        <v>185</v>
      </c>
      <c r="F1156" s="79"/>
      <c r="G1156" s="53" t="s">
        <v>117</v>
      </c>
      <c r="H1156" s="51" t="s">
        <v>73</v>
      </c>
    </row>
    <row r="1157" spans="1:8" x14ac:dyDescent="0.3">
      <c r="A1157" s="49" t="s">
        <v>107</v>
      </c>
      <c r="B1157" s="50" t="s">
        <v>70</v>
      </c>
      <c r="C1157" s="51" t="s">
        <v>54</v>
      </c>
      <c r="D1157" s="52">
        <v>758</v>
      </c>
      <c r="F1157" s="79"/>
      <c r="G1157" s="53" t="s">
        <v>117</v>
      </c>
      <c r="H1157" s="51" t="s">
        <v>74</v>
      </c>
    </row>
    <row r="1158" spans="1:8" x14ac:dyDescent="0.3">
      <c r="A1158" s="49" t="s">
        <v>107</v>
      </c>
      <c r="B1158" s="50" t="s">
        <v>70</v>
      </c>
      <c r="C1158" s="51" t="s">
        <v>56</v>
      </c>
      <c r="D1158" s="52">
        <v>769</v>
      </c>
      <c r="F1158" s="79"/>
      <c r="G1158" s="53" t="s">
        <v>117</v>
      </c>
      <c r="H1158" s="51" t="s">
        <v>75</v>
      </c>
    </row>
    <row r="1159" spans="1:8" x14ac:dyDescent="0.3">
      <c r="A1159" s="49" t="s">
        <v>107</v>
      </c>
      <c r="B1159" s="50" t="s">
        <v>70</v>
      </c>
      <c r="C1159" s="51" t="s">
        <v>58</v>
      </c>
      <c r="D1159" s="52">
        <v>279</v>
      </c>
      <c r="F1159" s="79"/>
      <c r="G1159" s="53" t="s">
        <v>118</v>
      </c>
      <c r="H1159" s="51" t="s">
        <v>63</v>
      </c>
    </row>
    <row r="1160" spans="1:8" x14ac:dyDescent="0.3">
      <c r="A1160" s="49" t="s">
        <v>107</v>
      </c>
      <c r="B1160" s="50" t="s">
        <v>70</v>
      </c>
      <c r="C1160" s="51" t="s">
        <v>60</v>
      </c>
      <c r="D1160" s="52">
        <v>360</v>
      </c>
      <c r="F1160" s="79"/>
      <c r="G1160" s="53" t="s">
        <v>118</v>
      </c>
      <c r="H1160" s="51" t="s">
        <v>153</v>
      </c>
    </row>
    <row r="1161" spans="1:8" x14ac:dyDescent="0.3">
      <c r="A1161" s="49" t="s">
        <v>107</v>
      </c>
      <c r="B1161" s="50" t="s">
        <v>70</v>
      </c>
      <c r="C1161" s="51" t="s">
        <v>62</v>
      </c>
      <c r="D1161" s="52">
        <v>991</v>
      </c>
      <c r="F1161" s="79"/>
      <c r="G1161" s="53" t="s">
        <v>118</v>
      </c>
      <c r="H1161" s="51" t="s">
        <v>63</v>
      </c>
    </row>
    <row r="1162" spans="1:8" x14ac:dyDescent="0.3">
      <c r="A1162" s="49" t="s">
        <v>107</v>
      </c>
      <c r="B1162" s="50" t="s">
        <v>70</v>
      </c>
      <c r="C1162" s="51" t="s">
        <v>76</v>
      </c>
      <c r="D1162" s="52">
        <v>224</v>
      </c>
      <c r="F1162" s="79"/>
      <c r="G1162" s="53" t="s">
        <v>118</v>
      </c>
      <c r="H1162" s="51" t="s">
        <v>153</v>
      </c>
    </row>
    <row r="1163" spans="1:8" x14ac:dyDescent="0.3">
      <c r="A1163" s="49" t="s">
        <v>107</v>
      </c>
      <c r="B1163" s="50" t="s">
        <v>70</v>
      </c>
      <c r="C1163" s="51" t="s">
        <v>77</v>
      </c>
      <c r="D1163" s="52">
        <v>958</v>
      </c>
      <c r="F1163" s="79"/>
      <c r="G1163" s="53" t="s">
        <v>118</v>
      </c>
      <c r="H1163" s="51" t="s">
        <v>63</v>
      </c>
    </row>
    <row r="1164" spans="1:8" x14ac:dyDescent="0.3">
      <c r="A1164" s="49" t="s">
        <v>107</v>
      </c>
      <c r="B1164" s="50" t="s">
        <v>70</v>
      </c>
      <c r="C1164" s="51" t="s">
        <v>78</v>
      </c>
      <c r="D1164" s="52">
        <v>1103</v>
      </c>
      <c r="F1164" s="79"/>
      <c r="G1164" s="53" t="s">
        <v>118</v>
      </c>
      <c r="H1164" s="51" t="s">
        <v>153</v>
      </c>
    </row>
    <row r="1165" spans="1:8" x14ac:dyDescent="0.3">
      <c r="A1165" s="49" t="s">
        <v>107</v>
      </c>
      <c r="B1165" s="50" t="s">
        <v>70</v>
      </c>
      <c r="C1165" s="51" t="s">
        <v>79</v>
      </c>
      <c r="D1165" s="52">
        <v>184</v>
      </c>
      <c r="F1165" s="79"/>
      <c r="G1165" s="53" t="s">
        <v>118</v>
      </c>
      <c r="H1165" s="51" t="s">
        <v>63</v>
      </c>
    </row>
    <row r="1166" spans="1:8" x14ac:dyDescent="0.3">
      <c r="A1166" s="49" t="s">
        <v>107</v>
      </c>
      <c r="B1166" s="50" t="s">
        <v>80</v>
      </c>
      <c r="C1166" s="51" t="s">
        <v>81</v>
      </c>
      <c r="D1166" s="52">
        <v>153</v>
      </c>
      <c r="F1166" s="79"/>
      <c r="G1166" s="53" t="s">
        <v>118</v>
      </c>
      <c r="H1166" s="51" t="s">
        <v>153</v>
      </c>
    </row>
    <row r="1167" spans="1:8" x14ac:dyDescent="0.3">
      <c r="A1167" s="49" t="s">
        <v>107</v>
      </c>
      <c r="B1167" s="50" t="s">
        <v>80</v>
      </c>
      <c r="C1167" s="51" t="s">
        <v>82</v>
      </c>
      <c r="D1167" s="52">
        <v>211</v>
      </c>
      <c r="F1167" s="79"/>
      <c r="G1167" s="53" t="s">
        <v>118</v>
      </c>
      <c r="H1167" s="51" t="s">
        <v>63</v>
      </c>
    </row>
    <row r="1168" spans="1:8" x14ac:dyDescent="0.3">
      <c r="A1168" s="49" t="s">
        <v>107</v>
      </c>
      <c r="B1168" s="50" t="s">
        <v>80</v>
      </c>
      <c r="C1168" s="51" t="s">
        <v>83</v>
      </c>
      <c r="D1168" s="52">
        <v>294</v>
      </c>
      <c r="F1168" s="79"/>
      <c r="G1168" s="53" t="s">
        <v>118</v>
      </c>
      <c r="H1168" s="51" t="s">
        <v>153</v>
      </c>
    </row>
    <row r="1169" spans="1:8" x14ac:dyDescent="0.3">
      <c r="A1169" s="49" t="s">
        <v>107</v>
      </c>
      <c r="B1169" s="50" t="s">
        <v>80</v>
      </c>
      <c r="C1169" s="51" t="s">
        <v>85</v>
      </c>
      <c r="D1169" s="52">
        <v>489</v>
      </c>
      <c r="F1169" s="79"/>
      <c r="G1169" s="53" t="s">
        <v>118</v>
      </c>
      <c r="H1169" s="51" t="s">
        <v>63</v>
      </c>
    </row>
    <row r="1170" spans="1:8" x14ac:dyDescent="0.3">
      <c r="A1170" s="49" t="s">
        <v>107</v>
      </c>
      <c r="B1170" s="50" t="s">
        <v>80</v>
      </c>
      <c r="C1170" s="51" t="s">
        <v>86</v>
      </c>
      <c r="D1170" s="52">
        <v>296</v>
      </c>
      <c r="F1170" s="79"/>
      <c r="G1170" s="53" t="s">
        <v>118</v>
      </c>
      <c r="H1170" s="51" t="s">
        <v>153</v>
      </c>
    </row>
    <row r="1171" spans="1:8" x14ac:dyDescent="0.3">
      <c r="A1171" s="49" t="s">
        <v>107</v>
      </c>
      <c r="B1171" s="50" t="s">
        <v>80</v>
      </c>
      <c r="C1171" s="51" t="s">
        <v>87</v>
      </c>
      <c r="D1171" s="52">
        <v>700</v>
      </c>
      <c r="F1171" s="79"/>
      <c r="G1171" s="53" t="s">
        <v>118</v>
      </c>
      <c r="H1171" s="51" t="s">
        <v>63</v>
      </c>
    </row>
    <row r="1172" spans="1:8" x14ac:dyDescent="0.3">
      <c r="A1172" s="49" t="s">
        <v>107</v>
      </c>
      <c r="B1172" s="50" t="s">
        <v>80</v>
      </c>
      <c r="C1172" s="51" t="s">
        <v>88</v>
      </c>
      <c r="D1172" s="52">
        <v>160</v>
      </c>
      <c r="F1172" s="79"/>
      <c r="G1172" s="53" t="s">
        <v>118</v>
      </c>
      <c r="H1172" s="51" t="s">
        <v>153</v>
      </c>
    </row>
    <row r="1173" spans="1:8" x14ac:dyDescent="0.3">
      <c r="A1173" s="49" t="s">
        <v>107</v>
      </c>
      <c r="B1173" s="50" t="s">
        <v>80</v>
      </c>
      <c r="C1173" s="51" t="s">
        <v>89</v>
      </c>
      <c r="D1173" s="52">
        <v>745</v>
      </c>
      <c r="F1173" s="79"/>
      <c r="G1173" s="53" t="s">
        <v>118</v>
      </c>
      <c r="H1173" s="51" t="s">
        <v>63</v>
      </c>
    </row>
    <row r="1174" spans="1:8" x14ac:dyDescent="0.3">
      <c r="A1174" s="49" t="s">
        <v>107</v>
      </c>
      <c r="B1174" s="50" t="s">
        <v>80</v>
      </c>
      <c r="C1174" s="51" t="s">
        <v>90</v>
      </c>
      <c r="D1174" s="52">
        <v>981</v>
      </c>
      <c r="F1174" s="79"/>
      <c r="G1174" s="53" t="s">
        <v>118</v>
      </c>
      <c r="H1174" s="51" t="s">
        <v>153</v>
      </c>
    </row>
    <row r="1175" spans="1:8" x14ac:dyDescent="0.3">
      <c r="A1175" s="49" t="s">
        <v>107</v>
      </c>
      <c r="B1175" s="50" t="s">
        <v>80</v>
      </c>
      <c r="C1175" s="51" t="s">
        <v>91</v>
      </c>
      <c r="D1175" s="52">
        <v>172</v>
      </c>
      <c r="F1175" s="79"/>
      <c r="G1175" s="53" t="s">
        <v>118</v>
      </c>
      <c r="H1175" s="51" t="s">
        <v>63</v>
      </c>
    </row>
    <row r="1176" spans="1:8" x14ac:dyDescent="0.3">
      <c r="A1176" s="49" t="s">
        <v>107</v>
      </c>
      <c r="B1176" s="50" t="s">
        <v>80</v>
      </c>
      <c r="C1176" s="51" t="s">
        <v>92</v>
      </c>
      <c r="D1176" s="52">
        <v>760</v>
      </c>
      <c r="F1176" s="79"/>
      <c r="G1176" s="53" t="s">
        <v>118</v>
      </c>
      <c r="H1176" s="51" t="s">
        <v>153</v>
      </c>
    </row>
    <row r="1177" spans="1:8" x14ac:dyDescent="0.3">
      <c r="A1177" s="49" t="s">
        <v>107</v>
      </c>
      <c r="B1177" s="50" t="s">
        <v>80</v>
      </c>
      <c r="C1177" s="51" t="s">
        <v>93</v>
      </c>
      <c r="D1177" s="52">
        <v>322</v>
      </c>
      <c r="F1177" s="79"/>
      <c r="G1177" s="53" t="s">
        <v>118</v>
      </c>
      <c r="H1177" s="51" t="s">
        <v>63</v>
      </c>
    </row>
    <row r="1178" spans="1:8" x14ac:dyDescent="0.3">
      <c r="A1178" s="49" t="s">
        <v>107</v>
      </c>
      <c r="B1178" s="50" t="s">
        <v>80</v>
      </c>
      <c r="C1178" s="51" t="s">
        <v>94</v>
      </c>
      <c r="D1178" s="52">
        <v>514</v>
      </c>
      <c r="F1178" s="79"/>
      <c r="G1178" s="53" t="s">
        <v>118</v>
      </c>
      <c r="H1178" s="51" t="s">
        <v>153</v>
      </c>
    </row>
    <row r="1179" spans="1:8" x14ac:dyDescent="0.3">
      <c r="A1179" s="49" t="s">
        <v>107</v>
      </c>
      <c r="B1179" s="50" t="s">
        <v>95</v>
      </c>
      <c r="C1179" s="51" t="s">
        <v>96</v>
      </c>
      <c r="D1179" s="52">
        <v>277</v>
      </c>
      <c r="F1179" s="79"/>
      <c r="G1179" s="53" t="s">
        <v>118</v>
      </c>
      <c r="H1179" s="51" t="s">
        <v>63</v>
      </c>
    </row>
    <row r="1180" spans="1:8" x14ac:dyDescent="0.3">
      <c r="A1180" s="49" t="s">
        <v>107</v>
      </c>
      <c r="B1180" s="50" t="s">
        <v>95</v>
      </c>
      <c r="C1180" s="51" t="s">
        <v>97</v>
      </c>
      <c r="D1180" s="52">
        <v>516</v>
      </c>
      <c r="F1180" s="79"/>
      <c r="G1180" s="53" t="s">
        <v>118</v>
      </c>
      <c r="H1180" s="51" t="s">
        <v>153</v>
      </c>
    </row>
    <row r="1181" spans="1:8" x14ac:dyDescent="0.3">
      <c r="A1181" s="49" t="s">
        <v>107</v>
      </c>
      <c r="B1181" s="50" t="s">
        <v>95</v>
      </c>
      <c r="C1181" s="51" t="s">
        <v>98</v>
      </c>
      <c r="D1181" s="52">
        <v>166</v>
      </c>
      <c r="F1181" s="79"/>
      <c r="G1181" s="53" t="s">
        <v>118</v>
      </c>
      <c r="H1181" s="51" t="s">
        <v>63</v>
      </c>
    </row>
    <row r="1182" spans="1:8" x14ac:dyDescent="0.3">
      <c r="A1182" s="49" t="s">
        <v>107</v>
      </c>
      <c r="B1182" s="50" t="s">
        <v>95</v>
      </c>
      <c r="C1182" s="51" t="s">
        <v>99</v>
      </c>
      <c r="D1182" s="52">
        <v>626</v>
      </c>
      <c r="F1182" s="79"/>
      <c r="G1182" s="53" t="s">
        <v>118</v>
      </c>
      <c r="H1182" s="51" t="s">
        <v>153</v>
      </c>
    </row>
    <row r="1183" spans="1:8" x14ac:dyDescent="0.3">
      <c r="A1183" s="49" t="s">
        <v>107</v>
      </c>
      <c r="B1183" s="50" t="s">
        <v>95</v>
      </c>
      <c r="C1183" s="51" t="s">
        <v>100</v>
      </c>
      <c r="D1183" s="52">
        <v>436</v>
      </c>
      <c r="F1183" s="79"/>
      <c r="G1183" s="53" t="s">
        <v>118</v>
      </c>
      <c r="H1183" s="51" t="s">
        <v>63</v>
      </c>
    </row>
    <row r="1184" spans="1:8" x14ac:dyDescent="0.3">
      <c r="A1184" s="49" t="s">
        <v>107</v>
      </c>
      <c r="B1184" s="50" t="s">
        <v>95</v>
      </c>
      <c r="C1184" s="51" t="s">
        <v>101</v>
      </c>
      <c r="D1184" s="52">
        <v>359</v>
      </c>
      <c r="F1184" s="79"/>
      <c r="G1184" s="53" t="s">
        <v>118</v>
      </c>
      <c r="H1184" s="51" t="s">
        <v>153</v>
      </c>
    </row>
    <row r="1185" spans="1:8" x14ac:dyDescent="0.3">
      <c r="A1185" s="49" t="s">
        <v>107</v>
      </c>
      <c r="B1185" s="50" t="s">
        <v>95</v>
      </c>
      <c r="C1185" s="51" t="s">
        <v>102</v>
      </c>
      <c r="D1185" s="52">
        <v>523</v>
      </c>
      <c r="F1185" s="79"/>
      <c r="G1185" s="53" t="s">
        <v>118</v>
      </c>
      <c r="H1185" s="51" t="s">
        <v>63</v>
      </c>
    </row>
    <row r="1186" spans="1:8" x14ac:dyDescent="0.3">
      <c r="A1186" s="49" t="s">
        <v>107</v>
      </c>
      <c r="B1186" s="50" t="s">
        <v>95</v>
      </c>
      <c r="C1186" s="51" t="s">
        <v>103</v>
      </c>
      <c r="D1186" s="52">
        <v>1049</v>
      </c>
      <c r="F1186" s="79"/>
      <c r="G1186" s="53" t="s">
        <v>118</v>
      </c>
      <c r="H1186" s="51" t="s">
        <v>153</v>
      </c>
    </row>
    <row r="1187" spans="1:8" x14ac:dyDescent="0.3">
      <c r="A1187" s="49" t="s">
        <v>107</v>
      </c>
      <c r="B1187" s="50" t="s">
        <v>95</v>
      </c>
      <c r="C1187" s="51" t="s">
        <v>104</v>
      </c>
      <c r="D1187" s="52">
        <v>332</v>
      </c>
      <c r="F1187" s="79"/>
      <c r="G1187" s="53" t="s">
        <v>118</v>
      </c>
      <c r="H1187" s="51" t="s">
        <v>63</v>
      </c>
    </row>
    <row r="1188" spans="1:8" x14ac:dyDescent="0.3">
      <c r="A1188" s="49" t="s">
        <v>107</v>
      </c>
      <c r="B1188" s="50" t="s">
        <v>95</v>
      </c>
      <c r="C1188" s="51" t="s">
        <v>105</v>
      </c>
      <c r="D1188" s="52">
        <v>735</v>
      </c>
      <c r="F1188" s="79"/>
      <c r="G1188" s="53" t="s">
        <v>118</v>
      </c>
      <c r="H1188" s="51" t="s">
        <v>153</v>
      </c>
    </row>
    <row r="1189" spans="1:8" x14ac:dyDescent="0.3">
      <c r="A1189" s="49" t="s">
        <v>107</v>
      </c>
      <c r="B1189" s="50" t="s">
        <v>95</v>
      </c>
      <c r="C1189" s="51" t="s">
        <v>106</v>
      </c>
      <c r="D1189" s="52">
        <v>923</v>
      </c>
      <c r="F1189" s="79"/>
      <c r="G1189" s="53" t="s">
        <v>118</v>
      </c>
      <c r="H1189" s="51" t="s">
        <v>63</v>
      </c>
    </row>
    <row r="1190" spans="1:8" x14ac:dyDescent="0.3">
      <c r="A1190" s="49" t="s">
        <v>108</v>
      </c>
      <c r="B1190" s="50" t="s">
        <v>49</v>
      </c>
      <c r="C1190" s="51" t="s">
        <v>50</v>
      </c>
      <c r="D1190" s="52">
        <v>344</v>
      </c>
      <c r="F1190" s="79"/>
      <c r="G1190" s="53" t="s">
        <v>118</v>
      </c>
      <c r="H1190" s="51" t="s">
        <v>153</v>
      </c>
    </row>
    <row r="1191" spans="1:8" x14ac:dyDescent="0.3">
      <c r="A1191" s="49" t="s">
        <v>108</v>
      </c>
      <c r="B1191" s="50" t="s">
        <v>49</v>
      </c>
      <c r="C1191" s="51" t="s">
        <v>53</v>
      </c>
      <c r="D1191" s="52">
        <v>499</v>
      </c>
      <c r="F1191" s="79"/>
      <c r="G1191" s="53" t="s">
        <v>118</v>
      </c>
      <c r="H1191" s="51" t="s">
        <v>63</v>
      </c>
    </row>
    <row r="1192" spans="1:8" x14ac:dyDescent="0.3">
      <c r="A1192" s="49" t="s">
        <v>108</v>
      </c>
      <c r="B1192" s="50" t="s">
        <v>49</v>
      </c>
      <c r="C1192" s="51" t="s">
        <v>55</v>
      </c>
      <c r="D1192" s="52">
        <v>1011</v>
      </c>
      <c r="F1192" s="79"/>
      <c r="G1192" s="53" t="s">
        <v>118</v>
      </c>
      <c r="H1192" s="51" t="s">
        <v>153</v>
      </c>
    </row>
    <row r="1193" spans="1:8" x14ac:dyDescent="0.3">
      <c r="A1193" s="49" t="s">
        <v>108</v>
      </c>
      <c r="B1193" s="50" t="s">
        <v>49</v>
      </c>
      <c r="C1193" s="51" t="s">
        <v>57</v>
      </c>
      <c r="D1193" s="52">
        <v>161</v>
      </c>
      <c r="F1193" s="79"/>
      <c r="G1193" s="53" t="s">
        <v>118</v>
      </c>
      <c r="H1193" s="51" t="s">
        <v>63</v>
      </c>
    </row>
    <row r="1194" spans="1:8" x14ac:dyDescent="0.3">
      <c r="A1194" s="49" t="s">
        <v>108</v>
      </c>
      <c r="B1194" s="50" t="s">
        <v>49</v>
      </c>
      <c r="C1194" s="51" t="s">
        <v>59</v>
      </c>
      <c r="D1194" s="52">
        <v>612</v>
      </c>
      <c r="F1194" s="79"/>
      <c r="G1194" s="53" t="s">
        <v>118</v>
      </c>
      <c r="H1194" s="51" t="s">
        <v>153</v>
      </c>
    </row>
    <row r="1195" spans="1:8" x14ac:dyDescent="0.3">
      <c r="A1195" s="49" t="s">
        <v>108</v>
      </c>
      <c r="B1195" s="50" t="s">
        <v>49</v>
      </c>
      <c r="C1195" s="51" t="s">
        <v>61</v>
      </c>
      <c r="D1195" s="52">
        <v>1189</v>
      </c>
      <c r="F1195" s="79"/>
      <c r="G1195" s="53" t="s">
        <v>118</v>
      </c>
      <c r="H1195" s="51" t="s">
        <v>63</v>
      </c>
    </row>
    <row r="1196" spans="1:8" x14ac:dyDescent="0.3">
      <c r="A1196" s="49" t="s">
        <v>108</v>
      </c>
      <c r="B1196" s="50" t="s">
        <v>49</v>
      </c>
      <c r="C1196" s="51" t="s">
        <v>63</v>
      </c>
      <c r="D1196" s="52">
        <v>362</v>
      </c>
      <c r="F1196" s="79"/>
      <c r="G1196" s="53" t="s">
        <v>118</v>
      </c>
      <c r="H1196" s="51" t="s">
        <v>153</v>
      </c>
    </row>
    <row r="1197" spans="1:8" x14ac:dyDescent="0.3">
      <c r="A1197" s="49" t="s">
        <v>108</v>
      </c>
      <c r="B1197" s="50" t="s">
        <v>49</v>
      </c>
      <c r="C1197" s="51" t="s">
        <v>153</v>
      </c>
      <c r="D1197" s="52">
        <v>691</v>
      </c>
      <c r="F1197" s="79"/>
      <c r="G1197" s="53" t="s">
        <v>118</v>
      </c>
      <c r="H1197" s="51" t="s">
        <v>63</v>
      </c>
    </row>
    <row r="1198" spans="1:8" x14ac:dyDescent="0.3">
      <c r="A1198" s="49" t="s">
        <v>108</v>
      </c>
      <c r="B1198" s="50" t="s">
        <v>49</v>
      </c>
      <c r="C1198" s="51" t="s">
        <v>64</v>
      </c>
      <c r="D1198" s="52">
        <v>173</v>
      </c>
      <c r="F1198" s="79"/>
      <c r="G1198" s="53" t="s">
        <v>118</v>
      </c>
      <c r="H1198" s="51" t="s">
        <v>153</v>
      </c>
    </row>
    <row r="1199" spans="1:8" x14ac:dyDescent="0.3">
      <c r="A1199" s="49" t="s">
        <v>108</v>
      </c>
      <c r="B1199" s="50" t="s">
        <v>49</v>
      </c>
      <c r="C1199" s="51" t="s">
        <v>65</v>
      </c>
      <c r="D1199" s="52">
        <v>516</v>
      </c>
      <c r="F1199" s="79"/>
      <c r="G1199" s="53" t="s">
        <v>118</v>
      </c>
      <c r="H1199" s="51" t="s">
        <v>63</v>
      </c>
    </row>
    <row r="1200" spans="1:8" x14ac:dyDescent="0.3">
      <c r="A1200" s="49" t="s">
        <v>108</v>
      </c>
      <c r="B1200" s="50" t="s">
        <v>49</v>
      </c>
      <c r="C1200" s="51" t="s">
        <v>66</v>
      </c>
      <c r="D1200" s="52">
        <v>660</v>
      </c>
      <c r="F1200" s="79"/>
      <c r="G1200" s="53" t="s">
        <v>118</v>
      </c>
      <c r="H1200" s="51" t="s">
        <v>153</v>
      </c>
    </row>
    <row r="1201" spans="1:8" x14ac:dyDescent="0.3">
      <c r="A1201" s="49" t="s">
        <v>108</v>
      </c>
      <c r="B1201" s="50" t="s">
        <v>49</v>
      </c>
      <c r="C1201" s="51" t="s">
        <v>67</v>
      </c>
      <c r="D1201" s="52">
        <v>343</v>
      </c>
      <c r="F1201" s="79"/>
      <c r="G1201" s="53" t="s">
        <v>118</v>
      </c>
      <c r="H1201" s="51" t="s">
        <v>63</v>
      </c>
    </row>
    <row r="1202" spans="1:8" x14ac:dyDescent="0.3">
      <c r="A1202" s="49" t="s">
        <v>108</v>
      </c>
      <c r="B1202" s="50" t="s">
        <v>49</v>
      </c>
      <c r="C1202" s="51" t="s">
        <v>68</v>
      </c>
      <c r="D1202" s="52">
        <v>534</v>
      </c>
      <c r="F1202" s="79"/>
      <c r="G1202" s="53" t="s">
        <v>118</v>
      </c>
      <c r="H1202" s="51" t="s">
        <v>153</v>
      </c>
    </row>
    <row r="1203" spans="1:8" x14ac:dyDescent="0.3">
      <c r="A1203" s="49" t="s">
        <v>108</v>
      </c>
      <c r="B1203" s="50" t="s">
        <v>49</v>
      </c>
      <c r="C1203" s="51" t="s">
        <v>69</v>
      </c>
      <c r="D1203" s="52">
        <v>714</v>
      </c>
      <c r="F1203" s="79"/>
      <c r="G1203" s="53" t="s">
        <v>118</v>
      </c>
      <c r="H1203" s="51" t="s">
        <v>63</v>
      </c>
    </row>
    <row r="1204" spans="1:8" x14ac:dyDescent="0.3">
      <c r="A1204" s="49" t="s">
        <v>108</v>
      </c>
      <c r="B1204" s="50" t="s">
        <v>70</v>
      </c>
      <c r="C1204" s="51" t="s">
        <v>71</v>
      </c>
      <c r="D1204" s="52">
        <v>347</v>
      </c>
      <c r="F1204" s="79"/>
      <c r="G1204" s="53" t="s">
        <v>118</v>
      </c>
      <c r="H1204" s="51" t="s">
        <v>153</v>
      </c>
    </row>
    <row r="1205" spans="1:8" x14ac:dyDescent="0.3">
      <c r="A1205" s="49" t="s">
        <v>108</v>
      </c>
      <c r="B1205" s="50" t="s">
        <v>70</v>
      </c>
      <c r="C1205" s="51" t="s">
        <v>72</v>
      </c>
      <c r="D1205" s="52">
        <v>602</v>
      </c>
      <c r="F1205" s="79"/>
      <c r="G1205" s="53" t="s">
        <v>118</v>
      </c>
      <c r="H1205" s="51" t="s">
        <v>63</v>
      </c>
    </row>
    <row r="1206" spans="1:8" x14ac:dyDescent="0.3">
      <c r="A1206" s="49" t="s">
        <v>108</v>
      </c>
      <c r="B1206" s="50" t="s">
        <v>70</v>
      </c>
      <c r="C1206" s="51" t="s">
        <v>73</v>
      </c>
      <c r="D1206" s="52">
        <v>991</v>
      </c>
      <c r="F1206" s="79"/>
      <c r="G1206" s="53" t="s">
        <v>118</v>
      </c>
      <c r="H1206" s="51" t="s">
        <v>153</v>
      </c>
    </row>
    <row r="1207" spans="1:8" x14ac:dyDescent="0.3">
      <c r="A1207" s="49" t="s">
        <v>108</v>
      </c>
      <c r="B1207" s="50" t="s">
        <v>70</v>
      </c>
      <c r="C1207" s="51" t="s">
        <v>74</v>
      </c>
      <c r="D1207" s="52">
        <v>1357</v>
      </c>
      <c r="F1207" s="79"/>
      <c r="G1207" s="53" t="s">
        <v>119</v>
      </c>
      <c r="H1207" s="51" t="s">
        <v>81</v>
      </c>
    </row>
    <row r="1208" spans="1:8" x14ac:dyDescent="0.3">
      <c r="A1208" s="49" t="s">
        <v>108</v>
      </c>
      <c r="B1208" s="50" t="s">
        <v>70</v>
      </c>
      <c r="C1208" s="51" t="s">
        <v>75</v>
      </c>
      <c r="D1208" s="52">
        <v>464</v>
      </c>
      <c r="F1208" s="79"/>
      <c r="G1208" s="53" t="s">
        <v>119</v>
      </c>
      <c r="H1208" s="51" t="s">
        <v>82</v>
      </c>
    </row>
    <row r="1209" spans="1:8" x14ac:dyDescent="0.3">
      <c r="A1209" s="49" t="s">
        <v>108</v>
      </c>
      <c r="B1209" s="50" t="s">
        <v>70</v>
      </c>
      <c r="C1209" s="51" t="s">
        <v>52</v>
      </c>
      <c r="D1209" s="52">
        <v>186</v>
      </c>
      <c r="F1209" s="79"/>
      <c r="G1209" s="53" t="s">
        <v>119</v>
      </c>
      <c r="H1209" s="51" t="s">
        <v>83</v>
      </c>
    </row>
    <row r="1210" spans="1:8" x14ac:dyDescent="0.3">
      <c r="A1210" s="49" t="s">
        <v>108</v>
      </c>
      <c r="B1210" s="50" t="s">
        <v>70</v>
      </c>
      <c r="C1210" s="51" t="s">
        <v>54</v>
      </c>
      <c r="D1210" s="52">
        <v>1001</v>
      </c>
      <c r="F1210" s="79"/>
      <c r="G1210" s="53" t="s">
        <v>119</v>
      </c>
      <c r="H1210" s="51" t="s">
        <v>84</v>
      </c>
    </row>
    <row r="1211" spans="1:8" x14ac:dyDescent="0.3">
      <c r="A1211" s="49" t="s">
        <v>108</v>
      </c>
      <c r="B1211" s="50" t="s">
        <v>70</v>
      </c>
      <c r="C1211" s="51" t="s">
        <v>56</v>
      </c>
      <c r="D1211" s="52">
        <v>1117</v>
      </c>
      <c r="F1211" s="79"/>
      <c r="G1211" s="53" t="s">
        <v>119</v>
      </c>
      <c r="H1211" s="51" t="s">
        <v>81</v>
      </c>
    </row>
    <row r="1212" spans="1:8" x14ac:dyDescent="0.3">
      <c r="A1212" s="49" t="s">
        <v>108</v>
      </c>
      <c r="B1212" s="50" t="s">
        <v>70</v>
      </c>
      <c r="C1212" s="51" t="s">
        <v>58</v>
      </c>
      <c r="D1212" s="52">
        <v>1326</v>
      </c>
      <c r="F1212" s="79"/>
      <c r="G1212" s="53" t="s">
        <v>119</v>
      </c>
      <c r="H1212" s="51" t="s">
        <v>82</v>
      </c>
    </row>
    <row r="1213" spans="1:8" x14ac:dyDescent="0.3">
      <c r="A1213" s="49" t="s">
        <v>108</v>
      </c>
      <c r="B1213" s="50" t="s">
        <v>70</v>
      </c>
      <c r="C1213" s="51" t="s">
        <v>60</v>
      </c>
      <c r="D1213" s="52">
        <v>734</v>
      </c>
      <c r="F1213" s="79"/>
      <c r="G1213" s="53" t="s">
        <v>119</v>
      </c>
      <c r="H1213" s="51" t="s">
        <v>83</v>
      </c>
    </row>
    <row r="1214" spans="1:8" x14ac:dyDescent="0.3">
      <c r="A1214" s="49" t="s">
        <v>108</v>
      </c>
      <c r="B1214" s="50" t="s">
        <v>70</v>
      </c>
      <c r="C1214" s="51" t="s">
        <v>62</v>
      </c>
      <c r="D1214" s="52">
        <v>669</v>
      </c>
      <c r="F1214" s="79"/>
      <c r="G1214" s="53" t="s">
        <v>119</v>
      </c>
      <c r="H1214" s="51" t="s">
        <v>81</v>
      </c>
    </row>
    <row r="1215" spans="1:8" x14ac:dyDescent="0.3">
      <c r="A1215" s="49" t="s">
        <v>108</v>
      </c>
      <c r="B1215" s="50" t="s">
        <v>70</v>
      </c>
      <c r="C1215" s="51" t="s">
        <v>76</v>
      </c>
      <c r="D1215" s="52">
        <v>328</v>
      </c>
      <c r="F1215" s="79"/>
      <c r="G1215" s="53" t="s">
        <v>119</v>
      </c>
      <c r="H1215" s="51" t="s">
        <v>82</v>
      </c>
    </row>
    <row r="1216" spans="1:8" x14ac:dyDescent="0.3">
      <c r="A1216" s="49" t="s">
        <v>108</v>
      </c>
      <c r="B1216" s="50" t="s">
        <v>70</v>
      </c>
      <c r="C1216" s="51" t="s">
        <v>77</v>
      </c>
      <c r="D1216" s="52">
        <v>1211</v>
      </c>
      <c r="F1216" s="79"/>
      <c r="G1216" s="53" t="s">
        <v>119</v>
      </c>
      <c r="H1216" s="51" t="s">
        <v>83</v>
      </c>
    </row>
    <row r="1217" spans="1:8" x14ac:dyDescent="0.3">
      <c r="A1217" s="49" t="s">
        <v>108</v>
      </c>
      <c r="B1217" s="50" t="s">
        <v>70</v>
      </c>
      <c r="C1217" s="51" t="s">
        <v>78</v>
      </c>
      <c r="D1217" s="52">
        <v>202</v>
      </c>
      <c r="F1217" s="79"/>
      <c r="G1217" s="53" t="s">
        <v>119</v>
      </c>
      <c r="H1217" s="51" t="s">
        <v>84</v>
      </c>
    </row>
    <row r="1218" spans="1:8" x14ac:dyDescent="0.3">
      <c r="A1218" s="49" t="s">
        <v>108</v>
      </c>
      <c r="B1218" s="50" t="s">
        <v>70</v>
      </c>
      <c r="C1218" s="51" t="s">
        <v>79</v>
      </c>
      <c r="D1218" s="52">
        <v>1012</v>
      </c>
      <c r="F1218" s="79"/>
      <c r="G1218" s="53" t="s">
        <v>119</v>
      </c>
      <c r="H1218" s="51" t="s">
        <v>81</v>
      </c>
    </row>
    <row r="1219" spans="1:8" x14ac:dyDescent="0.3">
      <c r="A1219" s="49" t="s">
        <v>108</v>
      </c>
      <c r="B1219" s="50" t="s">
        <v>80</v>
      </c>
      <c r="C1219" s="51" t="s">
        <v>81</v>
      </c>
      <c r="D1219" s="52">
        <v>615</v>
      </c>
      <c r="F1219" s="79"/>
      <c r="G1219" s="53" t="s">
        <v>119</v>
      </c>
      <c r="H1219" s="51" t="s">
        <v>82</v>
      </c>
    </row>
    <row r="1220" spans="1:8" x14ac:dyDescent="0.3">
      <c r="A1220" s="49" t="s">
        <v>108</v>
      </c>
      <c r="B1220" s="50" t="s">
        <v>80</v>
      </c>
      <c r="C1220" s="51" t="s">
        <v>82</v>
      </c>
      <c r="D1220" s="52">
        <v>168</v>
      </c>
      <c r="F1220" s="79"/>
      <c r="G1220" s="53" t="s">
        <v>119</v>
      </c>
      <c r="H1220" s="51" t="s">
        <v>83</v>
      </c>
    </row>
    <row r="1221" spans="1:8" x14ac:dyDescent="0.3">
      <c r="A1221" s="49" t="s">
        <v>108</v>
      </c>
      <c r="B1221" s="50" t="s">
        <v>80</v>
      </c>
      <c r="C1221" s="51" t="s">
        <v>83</v>
      </c>
      <c r="D1221" s="52">
        <v>447</v>
      </c>
      <c r="F1221" s="79"/>
      <c r="G1221" s="53" t="s">
        <v>119</v>
      </c>
      <c r="H1221" s="51" t="s">
        <v>84</v>
      </c>
    </row>
    <row r="1222" spans="1:8" x14ac:dyDescent="0.3">
      <c r="A1222" s="49" t="s">
        <v>108</v>
      </c>
      <c r="B1222" s="50" t="s">
        <v>80</v>
      </c>
      <c r="C1222" s="51" t="s">
        <v>84</v>
      </c>
      <c r="D1222" s="52">
        <v>520</v>
      </c>
      <c r="F1222" s="79"/>
      <c r="G1222" s="53" t="s">
        <v>119</v>
      </c>
      <c r="H1222" s="51" t="s">
        <v>81</v>
      </c>
    </row>
    <row r="1223" spans="1:8" x14ac:dyDescent="0.3">
      <c r="A1223" s="49" t="s">
        <v>108</v>
      </c>
      <c r="B1223" s="50" t="s">
        <v>80</v>
      </c>
      <c r="C1223" s="51" t="s">
        <v>85</v>
      </c>
      <c r="D1223" s="52">
        <v>373</v>
      </c>
      <c r="F1223" s="79"/>
      <c r="G1223" s="53" t="s">
        <v>119</v>
      </c>
      <c r="H1223" s="51" t="s">
        <v>82</v>
      </c>
    </row>
    <row r="1224" spans="1:8" x14ac:dyDescent="0.3">
      <c r="A1224" s="49" t="s">
        <v>108</v>
      </c>
      <c r="B1224" s="50" t="s">
        <v>80</v>
      </c>
      <c r="C1224" s="51" t="s">
        <v>86</v>
      </c>
      <c r="D1224" s="52">
        <v>184</v>
      </c>
      <c r="F1224" s="79"/>
      <c r="G1224" s="53" t="s">
        <v>119</v>
      </c>
      <c r="H1224" s="51" t="s">
        <v>83</v>
      </c>
    </row>
    <row r="1225" spans="1:8" x14ac:dyDescent="0.3">
      <c r="A1225" s="49" t="s">
        <v>108</v>
      </c>
      <c r="B1225" s="50" t="s">
        <v>80</v>
      </c>
      <c r="C1225" s="51" t="s">
        <v>87</v>
      </c>
      <c r="D1225" s="52">
        <v>1061</v>
      </c>
      <c r="F1225" s="79"/>
      <c r="G1225" s="53" t="s">
        <v>119</v>
      </c>
      <c r="H1225" s="51" t="s">
        <v>84</v>
      </c>
    </row>
    <row r="1226" spans="1:8" x14ac:dyDescent="0.3">
      <c r="A1226" s="49" t="s">
        <v>108</v>
      </c>
      <c r="B1226" s="50" t="s">
        <v>80</v>
      </c>
      <c r="C1226" s="51" t="s">
        <v>88</v>
      </c>
      <c r="D1226" s="52">
        <v>1358</v>
      </c>
      <c r="F1226" s="79"/>
      <c r="G1226" s="53" t="s">
        <v>119</v>
      </c>
      <c r="H1226" s="51" t="s">
        <v>81</v>
      </c>
    </row>
    <row r="1227" spans="1:8" x14ac:dyDescent="0.3">
      <c r="A1227" s="49" t="s">
        <v>108</v>
      </c>
      <c r="B1227" s="50" t="s">
        <v>80</v>
      </c>
      <c r="C1227" s="51" t="s">
        <v>89</v>
      </c>
      <c r="D1227" s="52">
        <v>325</v>
      </c>
      <c r="F1227" s="79"/>
      <c r="G1227" s="53" t="s">
        <v>119</v>
      </c>
      <c r="H1227" s="51" t="s">
        <v>82</v>
      </c>
    </row>
    <row r="1228" spans="1:8" x14ac:dyDescent="0.3">
      <c r="A1228" s="49" t="s">
        <v>108</v>
      </c>
      <c r="B1228" s="50" t="s">
        <v>80</v>
      </c>
      <c r="C1228" s="51" t="s">
        <v>90</v>
      </c>
      <c r="D1228" s="52">
        <v>659</v>
      </c>
      <c r="F1228" s="79"/>
      <c r="G1228" s="53" t="s">
        <v>119</v>
      </c>
      <c r="H1228" s="51" t="s">
        <v>83</v>
      </c>
    </row>
    <row r="1229" spans="1:8" x14ac:dyDescent="0.3">
      <c r="A1229" s="49" t="s">
        <v>108</v>
      </c>
      <c r="B1229" s="50" t="s">
        <v>80</v>
      </c>
      <c r="C1229" s="51" t="s">
        <v>91</v>
      </c>
      <c r="D1229" s="52">
        <v>450</v>
      </c>
      <c r="F1229" s="79"/>
      <c r="G1229" s="53" t="s">
        <v>119</v>
      </c>
      <c r="H1229" s="51" t="s">
        <v>81</v>
      </c>
    </row>
    <row r="1230" spans="1:8" x14ac:dyDescent="0.3">
      <c r="A1230" s="49" t="s">
        <v>108</v>
      </c>
      <c r="B1230" s="50" t="s">
        <v>80</v>
      </c>
      <c r="C1230" s="51" t="s">
        <v>92</v>
      </c>
      <c r="D1230" s="52">
        <v>513</v>
      </c>
      <c r="F1230" s="79"/>
      <c r="G1230" s="53" t="s">
        <v>119</v>
      </c>
      <c r="H1230" s="51" t="s">
        <v>82</v>
      </c>
    </row>
    <row r="1231" spans="1:8" x14ac:dyDescent="0.3">
      <c r="A1231" s="49" t="s">
        <v>108</v>
      </c>
      <c r="B1231" s="50" t="s">
        <v>80</v>
      </c>
      <c r="C1231" s="51" t="s">
        <v>93</v>
      </c>
      <c r="D1231" s="52">
        <v>1064</v>
      </c>
      <c r="F1231" s="79"/>
      <c r="G1231" s="53" t="s">
        <v>119</v>
      </c>
      <c r="H1231" s="51" t="s">
        <v>83</v>
      </c>
    </row>
    <row r="1232" spans="1:8" x14ac:dyDescent="0.3">
      <c r="A1232" s="49" t="s">
        <v>108</v>
      </c>
      <c r="B1232" s="50" t="s">
        <v>80</v>
      </c>
      <c r="C1232" s="51" t="s">
        <v>94</v>
      </c>
      <c r="D1232" s="52">
        <v>839</v>
      </c>
      <c r="F1232" s="79"/>
      <c r="G1232" s="53" t="s">
        <v>119</v>
      </c>
      <c r="H1232" s="51" t="s">
        <v>84</v>
      </c>
    </row>
    <row r="1233" spans="1:8" x14ac:dyDescent="0.3">
      <c r="A1233" s="49" t="s">
        <v>108</v>
      </c>
      <c r="B1233" s="50" t="s">
        <v>95</v>
      </c>
      <c r="C1233" s="51" t="s">
        <v>96</v>
      </c>
      <c r="D1233" s="52">
        <v>646</v>
      </c>
      <c r="F1233" s="79"/>
      <c r="G1233" s="53" t="s">
        <v>119</v>
      </c>
      <c r="H1233" s="51" t="s">
        <v>81</v>
      </c>
    </row>
    <row r="1234" spans="1:8" x14ac:dyDescent="0.3">
      <c r="A1234" s="49" t="s">
        <v>108</v>
      </c>
      <c r="B1234" s="50" t="s">
        <v>95</v>
      </c>
      <c r="C1234" s="51" t="s">
        <v>97</v>
      </c>
      <c r="D1234" s="52">
        <v>1385</v>
      </c>
      <c r="F1234" s="79"/>
      <c r="G1234" s="53" t="s">
        <v>119</v>
      </c>
      <c r="H1234" s="51" t="s">
        <v>82</v>
      </c>
    </row>
    <row r="1235" spans="1:8" x14ac:dyDescent="0.3">
      <c r="A1235" s="49" t="s">
        <v>108</v>
      </c>
      <c r="B1235" s="50" t="s">
        <v>95</v>
      </c>
      <c r="C1235" s="51" t="s">
        <v>98</v>
      </c>
      <c r="D1235" s="52">
        <v>180</v>
      </c>
      <c r="F1235" s="79"/>
      <c r="G1235" s="53" t="s">
        <v>119</v>
      </c>
      <c r="H1235" s="51" t="s">
        <v>83</v>
      </c>
    </row>
    <row r="1236" spans="1:8" x14ac:dyDescent="0.3">
      <c r="A1236" s="49" t="s">
        <v>108</v>
      </c>
      <c r="B1236" s="50" t="s">
        <v>95</v>
      </c>
      <c r="C1236" s="51" t="s">
        <v>99</v>
      </c>
      <c r="D1236" s="52">
        <v>200</v>
      </c>
      <c r="F1236" s="79"/>
      <c r="G1236" s="53" t="s">
        <v>119</v>
      </c>
      <c r="H1236" s="51" t="s">
        <v>84</v>
      </c>
    </row>
    <row r="1237" spans="1:8" x14ac:dyDescent="0.3">
      <c r="A1237" s="49" t="s">
        <v>108</v>
      </c>
      <c r="B1237" s="50" t="s">
        <v>95</v>
      </c>
      <c r="C1237" s="51" t="s">
        <v>100</v>
      </c>
      <c r="D1237" s="52">
        <v>1216</v>
      </c>
      <c r="F1237" s="79"/>
      <c r="G1237" s="53" t="s">
        <v>119</v>
      </c>
      <c r="H1237" s="51" t="s">
        <v>81</v>
      </c>
    </row>
    <row r="1238" spans="1:8" x14ac:dyDescent="0.3">
      <c r="A1238" s="49" t="s">
        <v>108</v>
      </c>
      <c r="B1238" s="50" t="s">
        <v>95</v>
      </c>
      <c r="C1238" s="51" t="s">
        <v>101</v>
      </c>
      <c r="D1238" s="52">
        <v>1376</v>
      </c>
      <c r="F1238" s="79"/>
      <c r="G1238" s="53" t="s">
        <v>119</v>
      </c>
      <c r="H1238" s="51" t="s">
        <v>82</v>
      </c>
    </row>
    <row r="1239" spans="1:8" x14ac:dyDescent="0.3">
      <c r="A1239" s="49" t="s">
        <v>108</v>
      </c>
      <c r="B1239" s="50" t="s">
        <v>95</v>
      </c>
      <c r="C1239" s="51" t="s">
        <v>102</v>
      </c>
      <c r="D1239" s="52">
        <v>372</v>
      </c>
      <c r="F1239" s="79"/>
      <c r="G1239" s="53" t="s">
        <v>119</v>
      </c>
      <c r="H1239" s="51" t="s">
        <v>83</v>
      </c>
    </row>
    <row r="1240" spans="1:8" x14ac:dyDescent="0.3">
      <c r="A1240" s="49" t="s">
        <v>108</v>
      </c>
      <c r="B1240" s="50" t="s">
        <v>95</v>
      </c>
      <c r="C1240" s="51" t="s">
        <v>103</v>
      </c>
      <c r="D1240" s="52">
        <v>360</v>
      </c>
      <c r="F1240" s="79"/>
      <c r="G1240" s="53" t="s">
        <v>119</v>
      </c>
      <c r="H1240" s="51" t="s">
        <v>84</v>
      </c>
    </row>
    <row r="1241" spans="1:8" x14ac:dyDescent="0.3">
      <c r="A1241" s="49" t="s">
        <v>108</v>
      </c>
      <c r="B1241" s="50" t="s">
        <v>95</v>
      </c>
      <c r="C1241" s="51" t="s">
        <v>104</v>
      </c>
      <c r="D1241" s="52">
        <v>1210</v>
      </c>
      <c r="F1241" s="79"/>
      <c r="G1241" s="53" t="s">
        <v>119</v>
      </c>
      <c r="H1241" s="51" t="s">
        <v>81</v>
      </c>
    </row>
    <row r="1242" spans="1:8" x14ac:dyDescent="0.3">
      <c r="A1242" s="49" t="s">
        <v>108</v>
      </c>
      <c r="B1242" s="50" t="s">
        <v>95</v>
      </c>
      <c r="C1242" s="51" t="s">
        <v>105</v>
      </c>
      <c r="D1242" s="52">
        <v>1332</v>
      </c>
      <c r="F1242" s="79"/>
      <c r="G1242" s="53" t="s">
        <v>119</v>
      </c>
      <c r="H1242" s="51" t="s">
        <v>82</v>
      </c>
    </row>
    <row r="1243" spans="1:8" x14ac:dyDescent="0.3">
      <c r="A1243" s="49" t="s">
        <v>108</v>
      </c>
      <c r="B1243" s="50" t="s">
        <v>95</v>
      </c>
      <c r="C1243" s="51" t="s">
        <v>106</v>
      </c>
      <c r="D1243" s="52">
        <v>739</v>
      </c>
      <c r="F1243" s="79"/>
      <c r="G1243" s="53" t="s">
        <v>119</v>
      </c>
      <c r="H1243" s="51" t="s">
        <v>83</v>
      </c>
    </row>
    <row r="1244" spans="1:8" x14ac:dyDescent="0.3">
      <c r="A1244" s="49" t="s">
        <v>110</v>
      </c>
      <c r="B1244" s="50" t="s">
        <v>49</v>
      </c>
      <c r="C1244" s="51" t="s">
        <v>50</v>
      </c>
      <c r="D1244" s="52">
        <v>197</v>
      </c>
      <c r="F1244" s="79"/>
      <c r="G1244" s="53" t="s">
        <v>119</v>
      </c>
      <c r="H1244" s="51" t="s">
        <v>81</v>
      </c>
    </row>
    <row r="1245" spans="1:8" x14ac:dyDescent="0.3">
      <c r="A1245" s="49" t="s">
        <v>110</v>
      </c>
      <c r="B1245" s="50" t="s">
        <v>49</v>
      </c>
      <c r="C1245" s="51" t="s">
        <v>53</v>
      </c>
      <c r="D1245" s="52">
        <v>183</v>
      </c>
      <c r="F1245" s="79"/>
      <c r="G1245" s="53" t="s">
        <v>119</v>
      </c>
      <c r="H1245" s="51" t="s">
        <v>82</v>
      </c>
    </row>
    <row r="1246" spans="1:8" x14ac:dyDescent="0.3">
      <c r="A1246" s="49" t="s">
        <v>110</v>
      </c>
      <c r="B1246" s="50" t="s">
        <v>49</v>
      </c>
      <c r="C1246" s="51" t="s">
        <v>55</v>
      </c>
      <c r="D1246" s="52">
        <v>464</v>
      </c>
      <c r="F1246" s="79"/>
      <c r="G1246" s="53" t="s">
        <v>119</v>
      </c>
      <c r="H1246" s="51" t="s">
        <v>83</v>
      </c>
    </row>
    <row r="1247" spans="1:8" x14ac:dyDescent="0.3">
      <c r="A1247" s="49" t="s">
        <v>110</v>
      </c>
      <c r="B1247" s="50" t="s">
        <v>49</v>
      </c>
      <c r="C1247" s="51" t="s">
        <v>57</v>
      </c>
      <c r="D1247" s="52">
        <v>734</v>
      </c>
      <c r="F1247" s="79"/>
      <c r="G1247" s="53" t="s">
        <v>119</v>
      </c>
      <c r="H1247" s="51" t="s">
        <v>84</v>
      </c>
    </row>
    <row r="1248" spans="1:8" x14ac:dyDescent="0.3">
      <c r="A1248" s="49" t="s">
        <v>110</v>
      </c>
      <c r="B1248" s="50" t="s">
        <v>49</v>
      </c>
      <c r="C1248" s="51" t="s">
        <v>59</v>
      </c>
      <c r="D1248" s="52">
        <v>1264</v>
      </c>
      <c r="F1248" s="79"/>
      <c r="G1248" s="53" t="s">
        <v>119</v>
      </c>
      <c r="H1248" s="51" t="s">
        <v>81</v>
      </c>
    </row>
    <row r="1249" spans="1:8" x14ac:dyDescent="0.3">
      <c r="A1249" s="49" t="s">
        <v>110</v>
      </c>
      <c r="B1249" s="50" t="s">
        <v>49</v>
      </c>
      <c r="C1249" s="51" t="s">
        <v>61</v>
      </c>
      <c r="D1249" s="52">
        <v>818</v>
      </c>
      <c r="F1249" s="79"/>
      <c r="G1249" s="53" t="s">
        <v>119</v>
      </c>
      <c r="H1249" s="51" t="s">
        <v>82</v>
      </c>
    </row>
    <row r="1250" spans="1:8" x14ac:dyDescent="0.3">
      <c r="A1250" s="49" t="s">
        <v>110</v>
      </c>
      <c r="B1250" s="50" t="s">
        <v>49</v>
      </c>
      <c r="C1250" s="51" t="s">
        <v>63</v>
      </c>
      <c r="D1250" s="52">
        <v>218</v>
      </c>
      <c r="F1250" s="79"/>
      <c r="G1250" s="53" t="s">
        <v>119</v>
      </c>
      <c r="H1250" s="51" t="s">
        <v>83</v>
      </c>
    </row>
    <row r="1251" spans="1:8" x14ac:dyDescent="0.3">
      <c r="A1251" s="49" t="s">
        <v>110</v>
      </c>
      <c r="B1251" s="50" t="s">
        <v>49</v>
      </c>
      <c r="C1251" s="51" t="s">
        <v>153</v>
      </c>
      <c r="D1251" s="52">
        <v>960</v>
      </c>
      <c r="F1251" s="79"/>
      <c r="G1251" s="53" t="s">
        <v>119</v>
      </c>
      <c r="H1251" s="51" t="s">
        <v>84</v>
      </c>
    </row>
    <row r="1252" spans="1:8" x14ac:dyDescent="0.3">
      <c r="A1252" s="49" t="s">
        <v>110</v>
      </c>
      <c r="B1252" s="50" t="s">
        <v>49</v>
      </c>
      <c r="C1252" s="51" t="s">
        <v>64</v>
      </c>
      <c r="D1252" s="52">
        <v>1032</v>
      </c>
      <c r="F1252" s="79"/>
      <c r="G1252" s="53" t="s">
        <v>119</v>
      </c>
      <c r="H1252" s="51" t="s">
        <v>81</v>
      </c>
    </row>
    <row r="1253" spans="1:8" x14ac:dyDescent="0.3">
      <c r="A1253" s="49" t="s">
        <v>110</v>
      </c>
      <c r="B1253" s="50" t="s">
        <v>49</v>
      </c>
      <c r="C1253" s="51" t="s">
        <v>65</v>
      </c>
      <c r="D1253" s="52">
        <v>1252</v>
      </c>
      <c r="F1253" s="79"/>
      <c r="G1253" s="53" t="s">
        <v>119</v>
      </c>
      <c r="H1253" s="51" t="s">
        <v>82</v>
      </c>
    </row>
    <row r="1254" spans="1:8" x14ac:dyDescent="0.3">
      <c r="A1254" s="49" t="s">
        <v>110</v>
      </c>
      <c r="B1254" s="50" t="s">
        <v>49</v>
      </c>
      <c r="C1254" s="51" t="s">
        <v>66</v>
      </c>
      <c r="D1254" s="52">
        <v>981</v>
      </c>
      <c r="F1254" s="79"/>
      <c r="G1254" s="53" t="s">
        <v>119</v>
      </c>
      <c r="H1254" s="51" t="s">
        <v>83</v>
      </c>
    </row>
    <row r="1255" spans="1:8" x14ac:dyDescent="0.3">
      <c r="A1255" s="49" t="s">
        <v>110</v>
      </c>
      <c r="B1255" s="50" t="s">
        <v>49</v>
      </c>
      <c r="C1255" s="51" t="s">
        <v>67</v>
      </c>
      <c r="D1255" s="52">
        <v>162</v>
      </c>
      <c r="F1255" s="79"/>
      <c r="G1255" s="53" t="s">
        <v>119</v>
      </c>
      <c r="H1255" s="51" t="s">
        <v>84</v>
      </c>
    </row>
    <row r="1256" spans="1:8" x14ac:dyDescent="0.3">
      <c r="A1256" s="49" t="s">
        <v>110</v>
      </c>
      <c r="B1256" s="50" t="s">
        <v>49</v>
      </c>
      <c r="C1256" s="51" t="s">
        <v>68</v>
      </c>
      <c r="D1256" s="52">
        <v>792</v>
      </c>
      <c r="F1256" s="79"/>
      <c r="G1256" s="53" t="s">
        <v>119</v>
      </c>
      <c r="H1256" s="51" t="s">
        <v>81</v>
      </c>
    </row>
    <row r="1257" spans="1:8" x14ac:dyDescent="0.3">
      <c r="A1257" s="49" t="s">
        <v>110</v>
      </c>
      <c r="B1257" s="50" t="s">
        <v>49</v>
      </c>
      <c r="C1257" s="51" t="s">
        <v>69</v>
      </c>
      <c r="D1257" s="52">
        <v>477</v>
      </c>
      <c r="F1257" s="79"/>
      <c r="G1257" s="53" t="s">
        <v>119</v>
      </c>
      <c r="H1257" s="51" t="s">
        <v>82</v>
      </c>
    </row>
    <row r="1258" spans="1:8" x14ac:dyDescent="0.3">
      <c r="A1258" s="49" t="s">
        <v>110</v>
      </c>
      <c r="B1258" s="50" t="s">
        <v>70</v>
      </c>
      <c r="C1258" s="51" t="s">
        <v>71</v>
      </c>
      <c r="D1258" s="52">
        <v>1115</v>
      </c>
      <c r="F1258" s="79"/>
      <c r="G1258" s="53" t="s">
        <v>119</v>
      </c>
      <c r="H1258" s="51" t="s">
        <v>83</v>
      </c>
    </row>
    <row r="1259" spans="1:8" x14ac:dyDescent="0.3">
      <c r="A1259" s="49" t="s">
        <v>110</v>
      </c>
      <c r="B1259" s="50" t="s">
        <v>70</v>
      </c>
      <c r="C1259" s="51" t="s">
        <v>72</v>
      </c>
      <c r="D1259" s="52">
        <v>523</v>
      </c>
      <c r="F1259" s="79"/>
      <c r="G1259" s="53" t="s">
        <v>119</v>
      </c>
      <c r="H1259" s="51" t="s">
        <v>81</v>
      </c>
    </row>
    <row r="1260" spans="1:8" x14ac:dyDescent="0.3">
      <c r="A1260" s="49" t="s">
        <v>110</v>
      </c>
      <c r="B1260" s="50" t="s">
        <v>70</v>
      </c>
      <c r="C1260" s="51" t="s">
        <v>73</v>
      </c>
      <c r="D1260" s="52">
        <v>360</v>
      </c>
      <c r="F1260" s="79"/>
      <c r="G1260" s="53" t="s">
        <v>119</v>
      </c>
      <c r="H1260" s="51" t="s">
        <v>82</v>
      </c>
    </row>
    <row r="1261" spans="1:8" x14ac:dyDescent="0.3">
      <c r="A1261" s="49" t="s">
        <v>110</v>
      </c>
      <c r="B1261" s="50" t="s">
        <v>70</v>
      </c>
      <c r="C1261" s="51" t="s">
        <v>74</v>
      </c>
      <c r="D1261" s="52">
        <v>1366</v>
      </c>
      <c r="F1261" s="79"/>
      <c r="G1261" s="53" t="s">
        <v>119</v>
      </c>
      <c r="H1261" s="51" t="s">
        <v>83</v>
      </c>
    </row>
    <row r="1262" spans="1:8" x14ac:dyDescent="0.3">
      <c r="A1262" s="49" t="s">
        <v>110</v>
      </c>
      <c r="B1262" s="50" t="s">
        <v>70</v>
      </c>
      <c r="C1262" s="51" t="s">
        <v>75</v>
      </c>
      <c r="D1262" s="52">
        <v>775</v>
      </c>
      <c r="F1262" s="79"/>
      <c r="G1262" s="53" t="s">
        <v>119</v>
      </c>
      <c r="H1262" s="51" t="s">
        <v>84</v>
      </c>
    </row>
    <row r="1263" spans="1:8" x14ac:dyDescent="0.3">
      <c r="A1263" s="49" t="s">
        <v>110</v>
      </c>
      <c r="B1263" s="50" t="s">
        <v>70</v>
      </c>
      <c r="C1263" s="51" t="s">
        <v>52</v>
      </c>
      <c r="D1263" s="52">
        <v>1174</v>
      </c>
      <c r="F1263" s="79"/>
      <c r="G1263" s="53" t="s">
        <v>119</v>
      </c>
      <c r="H1263" s="51" t="s">
        <v>81</v>
      </c>
    </row>
    <row r="1264" spans="1:8" x14ac:dyDescent="0.3">
      <c r="A1264" s="49" t="s">
        <v>110</v>
      </c>
      <c r="B1264" s="50" t="s">
        <v>70</v>
      </c>
      <c r="C1264" s="51" t="s">
        <v>54</v>
      </c>
      <c r="D1264" s="52">
        <v>1022</v>
      </c>
      <c r="F1264" s="79"/>
      <c r="G1264" s="53" t="s">
        <v>119</v>
      </c>
      <c r="H1264" s="51" t="s">
        <v>82</v>
      </c>
    </row>
    <row r="1265" spans="1:8" x14ac:dyDescent="0.3">
      <c r="A1265" s="49" t="s">
        <v>110</v>
      </c>
      <c r="B1265" s="50" t="s">
        <v>70</v>
      </c>
      <c r="C1265" s="51" t="s">
        <v>56</v>
      </c>
      <c r="D1265" s="52">
        <v>331</v>
      </c>
      <c r="F1265" s="79"/>
      <c r="G1265" s="53" t="s">
        <v>119</v>
      </c>
      <c r="H1265" s="51" t="s">
        <v>83</v>
      </c>
    </row>
    <row r="1266" spans="1:8" x14ac:dyDescent="0.3">
      <c r="A1266" s="49" t="s">
        <v>110</v>
      </c>
      <c r="B1266" s="50" t="s">
        <v>70</v>
      </c>
      <c r="C1266" s="51" t="s">
        <v>58</v>
      </c>
      <c r="D1266" s="52">
        <v>1222</v>
      </c>
      <c r="F1266" s="79"/>
      <c r="G1266" s="53" t="s">
        <v>119</v>
      </c>
      <c r="H1266" s="51" t="s">
        <v>84</v>
      </c>
    </row>
    <row r="1267" spans="1:8" x14ac:dyDescent="0.3">
      <c r="A1267" s="49" t="s">
        <v>110</v>
      </c>
      <c r="B1267" s="50" t="s">
        <v>70</v>
      </c>
      <c r="C1267" s="51" t="s">
        <v>60</v>
      </c>
      <c r="D1267" s="52">
        <v>467</v>
      </c>
      <c r="F1267" s="79"/>
      <c r="G1267" s="53" t="s">
        <v>119</v>
      </c>
      <c r="H1267" s="51" t="s">
        <v>81</v>
      </c>
    </row>
    <row r="1268" spans="1:8" x14ac:dyDescent="0.3">
      <c r="A1268" s="49" t="s">
        <v>110</v>
      </c>
      <c r="B1268" s="50" t="s">
        <v>70</v>
      </c>
      <c r="C1268" s="51" t="s">
        <v>62</v>
      </c>
      <c r="D1268" s="52">
        <v>751</v>
      </c>
      <c r="F1268" s="79"/>
      <c r="G1268" s="53" t="s">
        <v>119</v>
      </c>
      <c r="H1268" s="51" t="s">
        <v>82</v>
      </c>
    </row>
    <row r="1269" spans="1:8" x14ac:dyDescent="0.3">
      <c r="A1269" s="49" t="s">
        <v>110</v>
      </c>
      <c r="B1269" s="50" t="s">
        <v>70</v>
      </c>
      <c r="C1269" s="51" t="s">
        <v>76</v>
      </c>
      <c r="D1269" s="52">
        <v>992</v>
      </c>
      <c r="F1269" s="79"/>
      <c r="G1269" s="53" t="s">
        <v>119</v>
      </c>
      <c r="H1269" s="51" t="s">
        <v>83</v>
      </c>
    </row>
    <row r="1270" spans="1:8" x14ac:dyDescent="0.3">
      <c r="A1270" s="49" t="s">
        <v>110</v>
      </c>
      <c r="B1270" s="50" t="s">
        <v>70</v>
      </c>
      <c r="C1270" s="51" t="s">
        <v>77</v>
      </c>
      <c r="D1270" s="52">
        <v>458</v>
      </c>
      <c r="F1270" s="79"/>
      <c r="G1270" s="53" t="s">
        <v>119</v>
      </c>
      <c r="H1270" s="51" t="s">
        <v>84</v>
      </c>
    </row>
    <row r="1271" spans="1:8" x14ac:dyDescent="0.3">
      <c r="A1271" s="49" t="s">
        <v>110</v>
      </c>
      <c r="B1271" s="50" t="s">
        <v>70</v>
      </c>
      <c r="C1271" s="51" t="s">
        <v>78</v>
      </c>
      <c r="D1271" s="52">
        <v>181</v>
      </c>
      <c r="F1271" s="79"/>
      <c r="G1271" s="53" t="s">
        <v>119</v>
      </c>
      <c r="H1271" s="51" t="s">
        <v>81</v>
      </c>
    </row>
    <row r="1272" spans="1:8" x14ac:dyDescent="0.3">
      <c r="A1272" s="49" t="s">
        <v>110</v>
      </c>
      <c r="B1272" s="50" t="s">
        <v>70</v>
      </c>
      <c r="C1272" s="51" t="s">
        <v>79</v>
      </c>
      <c r="D1272" s="52">
        <v>734</v>
      </c>
      <c r="F1272" s="79"/>
      <c r="G1272" s="53" t="s">
        <v>119</v>
      </c>
      <c r="H1272" s="51" t="s">
        <v>82</v>
      </c>
    </row>
    <row r="1273" spans="1:8" x14ac:dyDescent="0.3">
      <c r="A1273" s="49" t="s">
        <v>110</v>
      </c>
      <c r="B1273" s="50" t="s">
        <v>80</v>
      </c>
      <c r="C1273" s="51" t="s">
        <v>81</v>
      </c>
      <c r="D1273" s="52">
        <v>1057</v>
      </c>
      <c r="F1273" s="79"/>
      <c r="G1273" s="53" t="s">
        <v>119</v>
      </c>
      <c r="H1273" s="51" t="s">
        <v>83</v>
      </c>
    </row>
    <row r="1274" spans="1:8" x14ac:dyDescent="0.3">
      <c r="A1274" s="49" t="s">
        <v>110</v>
      </c>
      <c r="B1274" s="50" t="s">
        <v>80</v>
      </c>
      <c r="C1274" s="51" t="s">
        <v>82</v>
      </c>
      <c r="D1274" s="52">
        <v>363</v>
      </c>
      <c r="F1274" s="79"/>
      <c r="G1274" s="53" t="s">
        <v>119</v>
      </c>
      <c r="H1274" s="51" t="s">
        <v>81</v>
      </c>
    </row>
    <row r="1275" spans="1:8" x14ac:dyDescent="0.3">
      <c r="A1275" s="49" t="s">
        <v>110</v>
      </c>
      <c r="B1275" s="50" t="s">
        <v>80</v>
      </c>
      <c r="C1275" s="51" t="s">
        <v>83</v>
      </c>
      <c r="D1275" s="52">
        <v>509</v>
      </c>
      <c r="F1275" s="79"/>
      <c r="G1275" s="53" t="s">
        <v>119</v>
      </c>
      <c r="H1275" s="51" t="s">
        <v>82</v>
      </c>
    </row>
    <row r="1276" spans="1:8" x14ac:dyDescent="0.3">
      <c r="A1276" s="49" t="s">
        <v>110</v>
      </c>
      <c r="B1276" s="50" t="s">
        <v>80</v>
      </c>
      <c r="C1276" s="51" t="s">
        <v>84</v>
      </c>
      <c r="D1276" s="52">
        <v>1101</v>
      </c>
      <c r="F1276" s="79"/>
      <c r="G1276" s="53" t="s">
        <v>119</v>
      </c>
      <c r="H1276" s="51" t="s">
        <v>83</v>
      </c>
    </row>
    <row r="1277" spans="1:8" x14ac:dyDescent="0.3">
      <c r="A1277" s="49" t="s">
        <v>110</v>
      </c>
      <c r="B1277" s="50" t="s">
        <v>80</v>
      </c>
      <c r="C1277" s="51" t="s">
        <v>85</v>
      </c>
      <c r="D1277" s="52">
        <v>450</v>
      </c>
      <c r="F1277" s="79"/>
      <c r="G1277" s="53" t="s">
        <v>119</v>
      </c>
      <c r="H1277" s="51" t="s">
        <v>84</v>
      </c>
    </row>
    <row r="1278" spans="1:8" x14ac:dyDescent="0.3">
      <c r="A1278" s="49" t="s">
        <v>110</v>
      </c>
      <c r="B1278" s="50" t="s">
        <v>80</v>
      </c>
      <c r="C1278" s="51" t="s">
        <v>86</v>
      </c>
      <c r="D1278" s="52">
        <v>768</v>
      </c>
      <c r="F1278" s="79"/>
      <c r="G1278" s="53" t="s">
        <v>119</v>
      </c>
      <c r="H1278" s="51" t="s">
        <v>81</v>
      </c>
    </row>
    <row r="1279" spans="1:8" x14ac:dyDescent="0.3">
      <c r="A1279" s="49" t="s">
        <v>110</v>
      </c>
      <c r="B1279" s="50" t="s">
        <v>80</v>
      </c>
      <c r="C1279" s="51" t="s">
        <v>87</v>
      </c>
      <c r="D1279" s="52">
        <v>832</v>
      </c>
      <c r="F1279" s="79"/>
      <c r="G1279" s="53" t="s">
        <v>119</v>
      </c>
      <c r="H1279" s="51" t="s">
        <v>82</v>
      </c>
    </row>
    <row r="1280" spans="1:8" x14ac:dyDescent="0.3">
      <c r="A1280" s="49" t="s">
        <v>110</v>
      </c>
      <c r="B1280" s="50" t="s">
        <v>80</v>
      </c>
      <c r="C1280" s="51" t="s">
        <v>88</v>
      </c>
      <c r="D1280" s="52">
        <v>805</v>
      </c>
      <c r="F1280" s="79"/>
      <c r="G1280" s="53" t="s">
        <v>119</v>
      </c>
      <c r="H1280" s="51" t="s">
        <v>83</v>
      </c>
    </row>
    <row r="1281" spans="1:8" x14ac:dyDescent="0.3">
      <c r="A1281" s="49" t="s">
        <v>110</v>
      </c>
      <c r="B1281" s="50" t="s">
        <v>80</v>
      </c>
      <c r="C1281" s="51" t="s">
        <v>89</v>
      </c>
      <c r="D1281" s="52">
        <v>1035</v>
      </c>
      <c r="F1281" s="79"/>
      <c r="G1281" s="53" t="s">
        <v>119</v>
      </c>
      <c r="H1281" s="51" t="s">
        <v>84</v>
      </c>
    </row>
    <row r="1282" spans="1:8" x14ac:dyDescent="0.3">
      <c r="A1282" s="49" t="s">
        <v>110</v>
      </c>
      <c r="B1282" s="50" t="s">
        <v>80</v>
      </c>
      <c r="C1282" s="51" t="s">
        <v>90</v>
      </c>
      <c r="D1282" s="52">
        <v>786</v>
      </c>
      <c r="F1282" s="79"/>
      <c r="G1282" s="53" t="s">
        <v>119</v>
      </c>
      <c r="H1282" s="51" t="s">
        <v>81</v>
      </c>
    </row>
    <row r="1283" spans="1:8" x14ac:dyDescent="0.3">
      <c r="A1283" s="49" t="s">
        <v>110</v>
      </c>
      <c r="B1283" s="50" t="s">
        <v>80</v>
      </c>
      <c r="C1283" s="51" t="s">
        <v>91</v>
      </c>
      <c r="D1283" s="52">
        <v>1384</v>
      </c>
      <c r="F1283" s="79"/>
      <c r="G1283" s="53" t="s">
        <v>119</v>
      </c>
      <c r="H1283" s="51" t="s">
        <v>82</v>
      </c>
    </row>
    <row r="1284" spans="1:8" x14ac:dyDescent="0.3">
      <c r="A1284" s="49" t="s">
        <v>110</v>
      </c>
      <c r="B1284" s="50" t="s">
        <v>80</v>
      </c>
      <c r="C1284" s="51" t="s">
        <v>92</v>
      </c>
      <c r="D1284" s="52">
        <v>493</v>
      </c>
      <c r="F1284" s="79"/>
      <c r="G1284" s="53" t="s">
        <v>119</v>
      </c>
      <c r="H1284" s="51" t="s">
        <v>83</v>
      </c>
    </row>
    <row r="1285" spans="1:8" x14ac:dyDescent="0.3">
      <c r="A1285" s="49" t="s">
        <v>110</v>
      </c>
      <c r="B1285" s="50" t="s">
        <v>80</v>
      </c>
      <c r="C1285" s="51" t="s">
        <v>93</v>
      </c>
      <c r="D1285" s="52">
        <v>1338</v>
      </c>
      <c r="F1285" s="79"/>
      <c r="G1285" s="53" t="s">
        <v>119</v>
      </c>
      <c r="H1285" s="51" t="s">
        <v>84</v>
      </c>
    </row>
    <row r="1286" spans="1:8" x14ac:dyDescent="0.3">
      <c r="A1286" s="49" t="s">
        <v>110</v>
      </c>
      <c r="B1286" s="50" t="s">
        <v>80</v>
      </c>
      <c r="C1286" s="51" t="s">
        <v>94</v>
      </c>
      <c r="D1286" s="52">
        <v>502</v>
      </c>
      <c r="F1286" s="79"/>
      <c r="G1286" s="53" t="s">
        <v>119</v>
      </c>
      <c r="H1286" s="51" t="s">
        <v>81</v>
      </c>
    </row>
    <row r="1287" spans="1:8" x14ac:dyDescent="0.3">
      <c r="A1287" s="49" t="s">
        <v>110</v>
      </c>
      <c r="B1287" s="50" t="s">
        <v>95</v>
      </c>
      <c r="C1287" s="51" t="s">
        <v>96</v>
      </c>
      <c r="D1287" s="52">
        <v>959</v>
      </c>
      <c r="F1287" s="79"/>
      <c r="G1287" s="53" t="s">
        <v>119</v>
      </c>
      <c r="H1287" s="51" t="s">
        <v>82</v>
      </c>
    </row>
    <row r="1288" spans="1:8" x14ac:dyDescent="0.3">
      <c r="A1288" s="49" t="s">
        <v>110</v>
      </c>
      <c r="B1288" s="50" t="s">
        <v>95</v>
      </c>
      <c r="C1288" s="51" t="s">
        <v>97</v>
      </c>
      <c r="D1288" s="52">
        <v>1239</v>
      </c>
      <c r="F1288" s="79"/>
      <c r="G1288" s="53" t="s">
        <v>119</v>
      </c>
      <c r="H1288" s="51" t="s">
        <v>83</v>
      </c>
    </row>
    <row r="1289" spans="1:8" x14ac:dyDescent="0.3">
      <c r="A1289" s="49" t="s">
        <v>110</v>
      </c>
      <c r="B1289" s="50" t="s">
        <v>95</v>
      </c>
      <c r="C1289" s="51" t="s">
        <v>98</v>
      </c>
      <c r="D1289" s="52">
        <v>754</v>
      </c>
      <c r="F1289" s="79"/>
      <c r="G1289" s="53" t="s">
        <v>119</v>
      </c>
      <c r="H1289" s="51" t="s">
        <v>81</v>
      </c>
    </row>
    <row r="1290" spans="1:8" x14ac:dyDescent="0.3">
      <c r="A1290" s="49" t="s">
        <v>110</v>
      </c>
      <c r="B1290" s="50" t="s">
        <v>95</v>
      </c>
      <c r="C1290" s="51" t="s">
        <v>99</v>
      </c>
      <c r="D1290" s="52">
        <v>429</v>
      </c>
      <c r="F1290" s="79"/>
      <c r="G1290" s="53" t="s">
        <v>119</v>
      </c>
      <c r="H1290" s="51" t="s">
        <v>82</v>
      </c>
    </row>
    <row r="1291" spans="1:8" x14ac:dyDescent="0.3">
      <c r="A1291" s="49" t="s">
        <v>110</v>
      </c>
      <c r="B1291" s="50" t="s">
        <v>95</v>
      </c>
      <c r="C1291" s="51" t="s">
        <v>100</v>
      </c>
      <c r="D1291" s="52">
        <v>784</v>
      </c>
      <c r="F1291" s="79"/>
      <c r="G1291" s="53" t="s">
        <v>119</v>
      </c>
      <c r="H1291" s="51" t="s">
        <v>83</v>
      </c>
    </row>
    <row r="1292" spans="1:8" x14ac:dyDescent="0.3">
      <c r="A1292" s="49" t="s">
        <v>110</v>
      </c>
      <c r="B1292" s="50" t="s">
        <v>95</v>
      </c>
      <c r="C1292" s="51" t="s">
        <v>101</v>
      </c>
      <c r="D1292" s="52">
        <v>746</v>
      </c>
      <c r="F1292" s="79"/>
      <c r="G1292" s="53" t="s">
        <v>119</v>
      </c>
      <c r="H1292" s="51" t="s">
        <v>84</v>
      </c>
    </row>
    <row r="1293" spans="1:8" x14ac:dyDescent="0.3">
      <c r="A1293" s="49" t="s">
        <v>110</v>
      </c>
      <c r="B1293" s="50" t="s">
        <v>95</v>
      </c>
      <c r="C1293" s="51" t="s">
        <v>102</v>
      </c>
      <c r="D1293" s="52">
        <v>1319</v>
      </c>
      <c r="F1293" s="79"/>
      <c r="G1293" s="53" t="s">
        <v>119</v>
      </c>
      <c r="H1293" s="51" t="s">
        <v>81</v>
      </c>
    </row>
    <row r="1294" spans="1:8" x14ac:dyDescent="0.3">
      <c r="A1294" s="49" t="s">
        <v>110</v>
      </c>
      <c r="B1294" s="50" t="s">
        <v>95</v>
      </c>
      <c r="C1294" s="51" t="s">
        <v>103</v>
      </c>
      <c r="D1294" s="52">
        <v>944</v>
      </c>
      <c r="F1294" s="79"/>
      <c r="G1294" s="53" t="s">
        <v>119</v>
      </c>
      <c r="H1294" s="51" t="s">
        <v>82</v>
      </c>
    </row>
    <row r="1295" spans="1:8" x14ac:dyDescent="0.3">
      <c r="A1295" s="49" t="s">
        <v>110</v>
      </c>
      <c r="B1295" s="50" t="s">
        <v>95</v>
      </c>
      <c r="C1295" s="51" t="s">
        <v>104</v>
      </c>
      <c r="D1295" s="52">
        <v>200</v>
      </c>
      <c r="F1295" s="79"/>
      <c r="G1295" s="53" t="s">
        <v>119</v>
      </c>
      <c r="H1295" s="51" t="s">
        <v>83</v>
      </c>
    </row>
    <row r="1296" spans="1:8" x14ac:dyDescent="0.3">
      <c r="A1296" s="49" t="s">
        <v>110</v>
      </c>
      <c r="B1296" s="50" t="s">
        <v>95</v>
      </c>
      <c r="C1296" s="51" t="s">
        <v>105</v>
      </c>
      <c r="D1296" s="52">
        <v>361</v>
      </c>
      <c r="F1296" s="79"/>
      <c r="G1296" s="53" t="s">
        <v>119</v>
      </c>
      <c r="H1296" s="51" t="s">
        <v>84</v>
      </c>
    </row>
    <row r="1297" spans="1:8" x14ac:dyDescent="0.3">
      <c r="A1297" s="49" t="s">
        <v>110</v>
      </c>
      <c r="B1297" s="50" t="s">
        <v>95</v>
      </c>
      <c r="C1297" s="51" t="s">
        <v>106</v>
      </c>
      <c r="D1297" s="52">
        <v>1350</v>
      </c>
      <c r="F1297" s="79"/>
      <c r="G1297" s="53"/>
      <c r="H1297" s="51"/>
    </row>
  </sheetData>
  <mergeCells count="2">
    <mergeCell ref="G5:G6"/>
    <mergeCell ref="H5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5B8B7"/>
  </sheetPr>
  <dimension ref="A1:K2595"/>
  <sheetViews>
    <sheetView workbookViewId="0">
      <selection activeCell="B4" sqref="B4"/>
    </sheetView>
  </sheetViews>
  <sheetFormatPr defaultColWidth="14.44140625" defaultRowHeight="15" customHeight="1" x14ac:dyDescent="0.3"/>
  <cols>
    <col min="1" max="1" width="12.109375" style="94" customWidth="1"/>
    <col min="3" max="6" width="25.44140625" customWidth="1"/>
    <col min="8" max="8" width="4.44140625" customWidth="1"/>
    <col min="9" max="9" width="19.6640625" customWidth="1"/>
    <col min="10" max="10" width="19.33203125" customWidth="1"/>
    <col min="11" max="11" width="21.109375" customWidth="1"/>
  </cols>
  <sheetData>
    <row r="1" spans="1:11" ht="14.4" x14ac:dyDescent="0.3">
      <c r="B1" s="38"/>
      <c r="G1" s="38"/>
    </row>
    <row r="2" spans="1:11" ht="14.4" x14ac:dyDescent="0.3">
      <c r="B2" s="38"/>
      <c r="G2" s="38"/>
    </row>
    <row r="3" spans="1:11" ht="14.25" customHeight="1" x14ac:dyDescent="0.3">
      <c r="B3" s="54" t="s">
        <v>120</v>
      </c>
      <c r="C3" s="54" t="s">
        <v>3</v>
      </c>
      <c r="D3" s="54" t="s">
        <v>121</v>
      </c>
      <c r="E3" s="54" t="s">
        <v>122</v>
      </c>
      <c r="F3" s="54" t="s">
        <v>123</v>
      </c>
      <c r="G3" s="54" t="s">
        <v>124</v>
      </c>
    </row>
    <row r="4" spans="1:11" ht="14.4" x14ac:dyDescent="0.3">
      <c r="A4" s="95">
        <f>B4</f>
        <v>44197</v>
      </c>
      <c r="B4" s="55">
        <v>44197</v>
      </c>
      <c r="C4" s="56" t="s">
        <v>110</v>
      </c>
      <c r="D4" s="56" t="s">
        <v>125</v>
      </c>
      <c r="E4" s="56" t="s">
        <v>70</v>
      </c>
      <c r="F4" s="57" t="s">
        <v>74</v>
      </c>
      <c r="G4" s="51">
        <v>14</v>
      </c>
      <c r="I4" s="7"/>
      <c r="J4" s="7"/>
      <c r="K4" s="7"/>
    </row>
    <row r="5" spans="1:11" ht="14.4" x14ac:dyDescent="0.3">
      <c r="A5" s="95">
        <f t="shared" ref="A5:A68" si="0">B5</f>
        <v>44197</v>
      </c>
      <c r="B5" s="55">
        <v>44197</v>
      </c>
      <c r="C5" s="58" t="s">
        <v>110</v>
      </c>
      <c r="D5" s="58" t="s">
        <v>125</v>
      </c>
      <c r="E5" s="58" t="s">
        <v>49</v>
      </c>
      <c r="F5" s="51" t="s">
        <v>53</v>
      </c>
      <c r="G5" s="51">
        <v>153</v>
      </c>
      <c r="I5" s="7"/>
      <c r="J5" s="7"/>
      <c r="K5" s="7"/>
    </row>
    <row r="6" spans="1:11" ht="14.4" x14ac:dyDescent="0.3">
      <c r="A6" s="95">
        <f t="shared" si="0"/>
        <v>44197</v>
      </c>
      <c r="B6" s="55">
        <v>44197</v>
      </c>
      <c r="C6" s="58" t="s">
        <v>48</v>
      </c>
      <c r="D6" s="58" t="s">
        <v>125</v>
      </c>
      <c r="E6" s="58" t="s">
        <v>49</v>
      </c>
      <c r="F6" s="51" t="s">
        <v>66</v>
      </c>
      <c r="G6" s="51">
        <v>180</v>
      </c>
    </row>
    <row r="7" spans="1:11" ht="14.4" x14ac:dyDescent="0.3">
      <c r="A7" s="95">
        <f t="shared" si="0"/>
        <v>44197</v>
      </c>
      <c r="B7" s="55">
        <v>44197</v>
      </c>
      <c r="C7" s="58" t="s">
        <v>107</v>
      </c>
      <c r="D7" s="58" t="s">
        <v>125</v>
      </c>
      <c r="E7" s="58" t="s">
        <v>95</v>
      </c>
      <c r="F7" s="51" t="s">
        <v>103</v>
      </c>
      <c r="G7" s="51">
        <v>77</v>
      </c>
    </row>
    <row r="8" spans="1:11" ht="14.4" x14ac:dyDescent="0.3">
      <c r="A8" s="95">
        <f t="shared" si="0"/>
        <v>44197</v>
      </c>
      <c r="B8" s="55">
        <v>44197</v>
      </c>
      <c r="C8" s="58" t="s">
        <v>108</v>
      </c>
      <c r="D8" s="58" t="s">
        <v>125</v>
      </c>
      <c r="E8" s="58" t="s">
        <v>80</v>
      </c>
      <c r="F8" s="51" t="s">
        <v>83</v>
      </c>
      <c r="G8" s="51">
        <v>38</v>
      </c>
    </row>
    <row r="9" spans="1:11" ht="14.4" x14ac:dyDescent="0.3">
      <c r="A9" s="95">
        <f t="shared" si="0"/>
        <v>44197</v>
      </c>
      <c r="B9" s="55">
        <v>44197</v>
      </c>
      <c r="C9" s="58" t="s">
        <v>107</v>
      </c>
      <c r="D9" s="58" t="s">
        <v>125</v>
      </c>
      <c r="E9" s="58" t="s">
        <v>49</v>
      </c>
      <c r="F9" s="51" t="s">
        <v>55</v>
      </c>
      <c r="G9" s="51">
        <v>27</v>
      </c>
    </row>
    <row r="10" spans="1:11" ht="14.4" x14ac:dyDescent="0.3">
      <c r="A10" s="95">
        <f t="shared" si="0"/>
        <v>44197</v>
      </c>
      <c r="B10" s="55">
        <v>44197</v>
      </c>
      <c r="C10" s="58" t="s">
        <v>48</v>
      </c>
      <c r="D10" s="58" t="s">
        <v>125</v>
      </c>
      <c r="E10" s="58" t="s">
        <v>95</v>
      </c>
      <c r="F10" s="51" t="s">
        <v>100</v>
      </c>
      <c r="G10" s="51">
        <v>188</v>
      </c>
    </row>
    <row r="11" spans="1:11" ht="14.4" x14ac:dyDescent="0.3">
      <c r="A11" s="95">
        <f t="shared" si="0"/>
        <v>44197</v>
      </c>
      <c r="B11" s="55">
        <v>44197</v>
      </c>
      <c r="C11" s="58" t="s">
        <v>48</v>
      </c>
      <c r="D11" s="58" t="s">
        <v>125</v>
      </c>
      <c r="E11" s="58" t="s">
        <v>95</v>
      </c>
      <c r="F11" s="51" t="s">
        <v>97</v>
      </c>
      <c r="G11" s="51">
        <v>48</v>
      </c>
    </row>
    <row r="12" spans="1:11" ht="14.4" x14ac:dyDescent="0.3">
      <c r="A12" s="95">
        <f t="shared" si="0"/>
        <v>44197</v>
      </c>
      <c r="B12" s="55">
        <v>44197</v>
      </c>
      <c r="C12" s="58" t="s">
        <v>107</v>
      </c>
      <c r="D12" s="58" t="s">
        <v>125</v>
      </c>
      <c r="E12" s="58" t="s">
        <v>70</v>
      </c>
      <c r="F12" s="51" t="s">
        <v>77</v>
      </c>
      <c r="G12" s="51">
        <v>54</v>
      </c>
    </row>
    <row r="13" spans="1:11" ht="14.4" x14ac:dyDescent="0.3">
      <c r="A13" s="95">
        <f t="shared" si="0"/>
        <v>44197</v>
      </c>
      <c r="B13" s="55">
        <v>44197</v>
      </c>
      <c r="C13" s="58" t="s">
        <v>110</v>
      </c>
      <c r="D13" s="58" t="s">
        <v>125</v>
      </c>
      <c r="E13" s="58" t="s">
        <v>70</v>
      </c>
      <c r="F13" s="51" t="s">
        <v>76</v>
      </c>
      <c r="G13" s="51">
        <v>150</v>
      </c>
    </row>
    <row r="14" spans="1:11" ht="14.4" x14ac:dyDescent="0.3">
      <c r="A14" s="95">
        <f t="shared" si="0"/>
        <v>44197</v>
      </c>
      <c r="B14" s="55">
        <v>44197</v>
      </c>
      <c r="C14" s="58" t="s">
        <v>110</v>
      </c>
      <c r="D14" s="58" t="s">
        <v>125</v>
      </c>
      <c r="E14" s="58" t="s">
        <v>95</v>
      </c>
      <c r="F14" s="51" t="s">
        <v>96</v>
      </c>
      <c r="G14" s="51">
        <v>18</v>
      </c>
    </row>
    <row r="15" spans="1:11" ht="14.4" x14ac:dyDescent="0.3">
      <c r="A15" s="95">
        <f t="shared" si="0"/>
        <v>44197</v>
      </c>
      <c r="B15" s="55">
        <v>44197</v>
      </c>
      <c r="C15" s="58" t="s">
        <v>48</v>
      </c>
      <c r="D15" s="58" t="s">
        <v>125</v>
      </c>
      <c r="E15" s="58" t="s">
        <v>80</v>
      </c>
      <c r="F15" s="51" t="s">
        <v>86</v>
      </c>
      <c r="G15" s="51">
        <v>140</v>
      </c>
    </row>
    <row r="16" spans="1:11" ht="14.4" x14ac:dyDescent="0.3">
      <c r="A16" s="95">
        <f t="shared" si="0"/>
        <v>44197</v>
      </c>
      <c r="B16" s="55">
        <v>44197</v>
      </c>
      <c r="C16" s="58" t="s">
        <v>107</v>
      </c>
      <c r="D16" s="58" t="s">
        <v>125</v>
      </c>
      <c r="E16" s="58" t="s">
        <v>49</v>
      </c>
      <c r="F16" s="51" t="s">
        <v>50</v>
      </c>
      <c r="G16" s="51">
        <v>93</v>
      </c>
    </row>
    <row r="17" spans="1:7" ht="14.4" x14ac:dyDescent="0.3">
      <c r="A17" s="95">
        <f t="shared" si="0"/>
        <v>44197</v>
      </c>
      <c r="B17" s="55">
        <v>44197</v>
      </c>
      <c r="C17" s="58" t="s">
        <v>108</v>
      </c>
      <c r="D17" s="58" t="s">
        <v>125</v>
      </c>
      <c r="E17" s="58" t="s">
        <v>95</v>
      </c>
      <c r="F17" s="51" t="s">
        <v>103</v>
      </c>
      <c r="G17" s="51">
        <v>160</v>
      </c>
    </row>
    <row r="18" spans="1:7" ht="14.4" x14ac:dyDescent="0.3">
      <c r="A18" s="95">
        <f t="shared" si="0"/>
        <v>44197</v>
      </c>
      <c r="B18" s="55">
        <v>44197</v>
      </c>
      <c r="C18" s="58" t="s">
        <v>107</v>
      </c>
      <c r="D18" s="58" t="s">
        <v>125</v>
      </c>
      <c r="E18" s="58" t="s">
        <v>49</v>
      </c>
      <c r="F18" s="51" t="s">
        <v>67</v>
      </c>
      <c r="G18" s="51">
        <v>183</v>
      </c>
    </row>
    <row r="19" spans="1:7" ht="14.4" x14ac:dyDescent="0.3">
      <c r="A19" s="95">
        <f t="shared" si="0"/>
        <v>44197</v>
      </c>
      <c r="B19" s="55">
        <v>44197</v>
      </c>
      <c r="C19" s="58" t="s">
        <v>110</v>
      </c>
      <c r="D19" s="58" t="s">
        <v>125</v>
      </c>
      <c r="E19" s="58" t="s">
        <v>70</v>
      </c>
      <c r="F19" s="51" t="s">
        <v>54</v>
      </c>
      <c r="G19" s="51">
        <v>180</v>
      </c>
    </row>
    <row r="20" spans="1:7" ht="14.4" x14ac:dyDescent="0.3">
      <c r="A20" s="95">
        <f t="shared" si="0"/>
        <v>44197</v>
      </c>
      <c r="B20" s="55">
        <v>44197</v>
      </c>
      <c r="C20" s="58" t="s">
        <v>110</v>
      </c>
      <c r="D20" s="58" t="s">
        <v>125</v>
      </c>
      <c r="E20" s="58" t="s">
        <v>70</v>
      </c>
      <c r="F20" s="51" t="s">
        <v>52</v>
      </c>
      <c r="G20" s="51">
        <v>157</v>
      </c>
    </row>
    <row r="21" spans="1:7" ht="15.75" customHeight="1" x14ac:dyDescent="0.3">
      <c r="A21" s="95">
        <f t="shared" si="0"/>
        <v>44197</v>
      </c>
      <c r="B21" s="55">
        <v>44197</v>
      </c>
      <c r="C21" s="58" t="s">
        <v>108</v>
      </c>
      <c r="D21" s="58" t="s">
        <v>125</v>
      </c>
      <c r="E21" s="58" t="s">
        <v>95</v>
      </c>
      <c r="F21" s="51" t="s">
        <v>103</v>
      </c>
      <c r="G21" s="51">
        <v>69</v>
      </c>
    </row>
    <row r="22" spans="1:7" ht="15.75" customHeight="1" x14ac:dyDescent="0.3">
      <c r="A22" s="95">
        <f t="shared" si="0"/>
        <v>44197</v>
      </c>
      <c r="B22" s="55">
        <v>44197</v>
      </c>
      <c r="C22" s="58" t="s">
        <v>48</v>
      </c>
      <c r="D22" s="58" t="s">
        <v>125</v>
      </c>
      <c r="E22" s="58" t="s">
        <v>49</v>
      </c>
      <c r="F22" s="51" t="s">
        <v>57</v>
      </c>
      <c r="G22" s="51">
        <v>14</v>
      </c>
    </row>
    <row r="23" spans="1:7" ht="15.75" customHeight="1" x14ac:dyDescent="0.3">
      <c r="A23" s="95">
        <f t="shared" si="0"/>
        <v>44197</v>
      </c>
      <c r="B23" s="55">
        <v>44197</v>
      </c>
      <c r="C23" s="58" t="s">
        <v>110</v>
      </c>
      <c r="D23" s="58" t="s">
        <v>125</v>
      </c>
      <c r="E23" s="58" t="s">
        <v>80</v>
      </c>
      <c r="F23" s="51" t="s">
        <v>92</v>
      </c>
      <c r="G23" s="51">
        <v>90</v>
      </c>
    </row>
    <row r="24" spans="1:7" ht="15.75" customHeight="1" x14ac:dyDescent="0.3">
      <c r="A24" s="95">
        <f t="shared" si="0"/>
        <v>44198</v>
      </c>
      <c r="B24" s="55">
        <v>44198</v>
      </c>
      <c r="C24" s="58" t="s">
        <v>110</v>
      </c>
      <c r="D24" s="58" t="s">
        <v>125</v>
      </c>
      <c r="E24" s="58" t="s">
        <v>95</v>
      </c>
      <c r="F24" s="51" t="s">
        <v>98</v>
      </c>
      <c r="G24" s="51">
        <v>20</v>
      </c>
    </row>
    <row r="25" spans="1:7" ht="15.75" customHeight="1" x14ac:dyDescent="0.3">
      <c r="A25" s="95">
        <f t="shared" si="0"/>
        <v>44198</v>
      </c>
      <c r="B25" s="55">
        <v>44198</v>
      </c>
      <c r="C25" s="58" t="s">
        <v>48</v>
      </c>
      <c r="D25" s="58" t="s">
        <v>125</v>
      </c>
      <c r="E25" s="58" t="s">
        <v>49</v>
      </c>
      <c r="F25" s="51" t="s">
        <v>50</v>
      </c>
      <c r="G25" s="51">
        <v>2</v>
      </c>
    </row>
    <row r="26" spans="1:7" ht="15.75" customHeight="1" x14ac:dyDescent="0.3">
      <c r="A26" s="95">
        <f t="shared" si="0"/>
        <v>44198</v>
      </c>
      <c r="B26" s="55">
        <v>44198</v>
      </c>
      <c r="C26" s="58" t="s">
        <v>107</v>
      </c>
      <c r="D26" s="58" t="s">
        <v>125</v>
      </c>
      <c r="E26" s="58" t="s">
        <v>80</v>
      </c>
      <c r="F26" s="51" t="s">
        <v>83</v>
      </c>
      <c r="G26" s="51">
        <v>116</v>
      </c>
    </row>
    <row r="27" spans="1:7" ht="15.75" customHeight="1" x14ac:dyDescent="0.3">
      <c r="A27" s="95">
        <f t="shared" si="0"/>
        <v>44198</v>
      </c>
      <c r="B27" s="55">
        <v>44198</v>
      </c>
      <c r="C27" s="58" t="s">
        <v>48</v>
      </c>
      <c r="D27" s="58" t="s">
        <v>125</v>
      </c>
      <c r="E27" s="58" t="s">
        <v>70</v>
      </c>
      <c r="F27" s="51" t="s">
        <v>77</v>
      </c>
      <c r="G27" s="51">
        <v>3</v>
      </c>
    </row>
    <row r="28" spans="1:7" ht="15.75" customHeight="1" x14ac:dyDescent="0.3">
      <c r="A28" s="95">
        <f t="shared" si="0"/>
        <v>44198</v>
      </c>
      <c r="B28" s="55">
        <v>44198</v>
      </c>
      <c r="C28" s="58" t="s">
        <v>108</v>
      </c>
      <c r="D28" s="58" t="s">
        <v>125</v>
      </c>
      <c r="E28" s="58" t="s">
        <v>70</v>
      </c>
      <c r="F28" s="51" t="s">
        <v>78</v>
      </c>
      <c r="G28" s="51">
        <v>51</v>
      </c>
    </row>
    <row r="29" spans="1:7" ht="15.75" customHeight="1" x14ac:dyDescent="0.3">
      <c r="A29" s="95">
        <f t="shared" si="0"/>
        <v>44198</v>
      </c>
      <c r="B29" s="55">
        <v>44198</v>
      </c>
      <c r="C29" s="58" t="s">
        <v>110</v>
      </c>
      <c r="D29" s="58" t="s">
        <v>125</v>
      </c>
      <c r="E29" s="58" t="s">
        <v>80</v>
      </c>
      <c r="F29" s="51" t="s">
        <v>84</v>
      </c>
      <c r="G29" s="51">
        <v>101</v>
      </c>
    </row>
    <row r="30" spans="1:7" ht="15.75" customHeight="1" x14ac:dyDescent="0.3">
      <c r="A30" s="95">
        <f t="shared" si="0"/>
        <v>44198</v>
      </c>
      <c r="B30" s="55">
        <v>44198</v>
      </c>
      <c r="C30" s="58" t="s">
        <v>107</v>
      </c>
      <c r="D30" s="58" t="s">
        <v>125</v>
      </c>
      <c r="E30" s="58" t="s">
        <v>80</v>
      </c>
      <c r="F30" s="51" t="s">
        <v>82</v>
      </c>
      <c r="G30" s="51">
        <v>173</v>
      </c>
    </row>
    <row r="31" spans="1:7" ht="15.75" customHeight="1" x14ac:dyDescent="0.3">
      <c r="A31" s="95">
        <f t="shared" si="0"/>
        <v>44198</v>
      </c>
      <c r="B31" s="55">
        <v>44198</v>
      </c>
      <c r="C31" s="58" t="s">
        <v>108</v>
      </c>
      <c r="D31" s="58" t="s">
        <v>125</v>
      </c>
      <c r="E31" s="58" t="s">
        <v>70</v>
      </c>
      <c r="F31" s="51" t="s">
        <v>71</v>
      </c>
      <c r="G31" s="51">
        <v>98</v>
      </c>
    </row>
    <row r="32" spans="1:7" ht="15.75" customHeight="1" x14ac:dyDescent="0.3">
      <c r="A32" s="95">
        <f t="shared" si="0"/>
        <v>44198</v>
      </c>
      <c r="B32" s="55">
        <v>44198</v>
      </c>
      <c r="C32" s="58" t="s">
        <v>107</v>
      </c>
      <c r="D32" s="58" t="s">
        <v>125</v>
      </c>
      <c r="E32" s="58" t="s">
        <v>80</v>
      </c>
      <c r="F32" s="51" t="s">
        <v>91</v>
      </c>
      <c r="G32" s="51">
        <v>83</v>
      </c>
    </row>
    <row r="33" spans="1:7" ht="15.75" customHeight="1" x14ac:dyDescent="0.3">
      <c r="A33" s="95">
        <f t="shared" si="0"/>
        <v>44198</v>
      </c>
      <c r="B33" s="55">
        <v>44198</v>
      </c>
      <c r="C33" s="58" t="s">
        <v>48</v>
      </c>
      <c r="D33" s="58" t="s">
        <v>125</v>
      </c>
      <c r="E33" s="58" t="s">
        <v>49</v>
      </c>
      <c r="F33" s="51" t="s">
        <v>53</v>
      </c>
      <c r="G33" s="51">
        <v>149</v>
      </c>
    </row>
    <row r="34" spans="1:7" ht="15.75" customHeight="1" x14ac:dyDescent="0.3">
      <c r="A34" s="95">
        <f t="shared" si="0"/>
        <v>44198</v>
      </c>
      <c r="B34" s="55">
        <v>44198</v>
      </c>
      <c r="C34" s="58" t="s">
        <v>107</v>
      </c>
      <c r="D34" s="58" t="s">
        <v>125</v>
      </c>
      <c r="E34" s="58" t="s">
        <v>70</v>
      </c>
      <c r="F34" s="51" t="s">
        <v>62</v>
      </c>
      <c r="G34" s="51">
        <v>14</v>
      </c>
    </row>
    <row r="35" spans="1:7" ht="15.75" customHeight="1" x14ac:dyDescent="0.3">
      <c r="A35" s="95">
        <f t="shared" si="0"/>
        <v>44198</v>
      </c>
      <c r="B35" s="55">
        <v>44198</v>
      </c>
      <c r="C35" s="58" t="s">
        <v>108</v>
      </c>
      <c r="D35" s="58" t="s">
        <v>125</v>
      </c>
      <c r="E35" s="58" t="s">
        <v>49</v>
      </c>
      <c r="F35" s="51" t="s">
        <v>65</v>
      </c>
      <c r="G35" s="51">
        <v>174</v>
      </c>
    </row>
    <row r="36" spans="1:7" ht="15.75" customHeight="1" x14ac:dyDescent="0.3">
      <c r="A36" s="95">
        <f t="shared" si="0"/>
        <v>44198</v>
      </c>
      <c r="B36" s="55">
        <v>44198</v>
      </c>
      <c r="C36" s="58" t="s">
        <v>110</v>
      </c>
      <c r="D36" s="58" t="s">
        <v>125</v>
      </c>
      <c r="E36" s="58" t="s">
        <v>70</v>
      </c>
      <c r="F36" s="51" t="s">
        <v>60</v>
      </c>
      <c r="G36" s="51">
        <v>161</v>
      </c>
    </row>
    <row r="37" spans="1:7" ht="15.75" customHeight="1" x14ac:dyDescent="0.3">
      <c r="A37" s="95">
        <f t="shared" si="0"/>
        <v>44198</v>
      </c>
      <c r="B37" s="55">
        <v>44198</v>
      </c>
      <c r="C37" s="58" t="s">
        <v>107</v>
      </c>
      <c r="D37" s="58" t="s">
        <v>125</v>
      </c>
      <c r="E37" s="58" t="s">
        <v>49</v>
      </c>
      <c r="F37" s="51" t="s">
        <v>59</v>
      </c>
      <c r="G37" s="51">
        <v>14</v>
      </c>
    </row>
    <row r="38" spans="1:7" ht="15.75" customHeight="1" x14ac:dyDescent="0.3">
      <c r="A38" s="95">
        <f t="shared" si="0"/>
        <v>44198</v>
      </c>
      <c r="B38" s="55">
        <v>44198</v>
      </c>
      <c r="C38" s="58" t="s">
        <v>108</v>
      </c>
      <c r="D38" s="58" t="s">
        <v>125</v>
      </c>
      <c r="E38" s="58" t="s">
        <v>49</v>
      </c>
      <c r="F38" s="51" t="s">
        <v>59</v>
      </c>
      <c r="G38" s="51">
        <v>190</v>
      </c>
    </row>
    <row r="39" spans="1:7" ht="15.75" customHeight="1" x14ac:dyDescent="0.3">
      <c r="A39" s="95">
        <f t="shared" si="0"/>
        <v>44198</v>
      </c>
      <c r="B39" s="55">
        <v>44198</v>
      </c>
      <c r="C39" s="58" t="s">
        <v>108</v>
      </c>
      <c r="D39" s="58" t="s">
        <v>125</v>
      </c>
      <c r="E39" s="58" t="s">
        <v>70</v>
      </c>
      <c r="F39" s="51" t="s">
        <v>73</v>
      </c>
      <c r="G39" s="51">
        <v>83</v>
      </c>
    </row>
    <row r="40" spans="1:7" ht="15.75" customHeight="1" x14ac:dyDescent="0.3">
      <c r="A40" s="95">
        <f t="shared" si="0"/>
        <v>44198</v>
      </c>
      <c r="B40" s="55">
        <v>44198</v>
      </c>
      <c r="C40" s="58" t="s">
        <v>108</v>
      </c>
      <c r="D40" s="58" t="s">
        <v>125</v>
      </c>
      <c r="E40" s="58" t="s">
        <v>80</v>
      </c>
      <c r="F40" s="51" t="s">
        <v>88</v>
      </c>
      <c r="G40" s="51">
        <v>141</v>
      </c>
    </row>
    <row r="41" spans="1:7" ht="15.75" customHeight="1" x14ac:dyDescent="0.3">
      <c r="A41" s="95">
        <f t="shared" si="0"/>
        <v>44198</v>
      </c>
      <c r="B41" s="55">
        <v>44198</v>
      </c>
      <c r="C41" s="58" t="s">
        <v>48</v>
      </c>
      <c r="D41" s="58" t="s">
        <v>125</v>
      </c>
      <c r="E41" s="58" t="s">
        <v>70</v>
      </c>
      <c r="F41" s="51" t="s">
        <v>56</v>
      </c>
      <c r="G41" s="51">
        <v>4</v>
      </c>
    </row>
    <row r="42" spans="1:7" ht="15.75" customHeight="1" x14ac:dyDescent="0.3">
      <c r="A42" s="95">
        <f t="shared" si="0"/>
        <v>44199</v>
      </c>
      <c r="B42" s="55">
        <v>44199</v>
      </c>
      <c r="C42" s="58" t="s">
        <v>108</v>
      </c>
      <c r="D42" s="58" t="s">
        <v>125</v>
      </c>
      <c r="E42" s="58" t="s">
        <v>70</v>
      </c>
      <c r="F42" s="51" t="s">
        <v>56</v>
      </c>
      <c r="G42" s="51">
        <v>194</v>
      </c>
    </row>
    <row r="43" spans="1:7" ht="15.75" customHeight="1" x14ac:dyDescent="0.3">
      <c r="A43" s="95">
        <f t="shared" si="0"/>
        <v>44199</v>
      </c>
      <c r="B43" s="55">
        <v>44199</v>
      </c>
      <c r="C43" s="58" t="s">
        <v>110</v>
      </c>
      <c r="D43" s="58" t="s">
        <v>125</v>
      </c>
      <c r="E43" s="58" t="s">
        <v>80</v>
      </c>
      <c r="F43" s="51" t="s">
        <v>84</v>
      </c>
      <c r="G43" s="51">
        <v>3</v>
      </c>
    </row>
    <row r="44" spans="1:7" ht="15.75" customHeight="1" x14ac:dyDescent="0.3">
      <c r="A44" s="95">
        <f t="shared" si="0"/>
        <v>44199</v>
      </c>
      <c r="B44" s="55">
        <v>44199</v>
      </c>
      <c r="C44" s="58" t="s">
        <v>48</v>
      </c>
      <c r="D44" s="58" t="s">
        <v>125</v>
      </c>
      <c r="E44" s="58" t="s">
        <v>49</v>
      </c>
      <c r="F44" s="51" t="s">
        <v>63</v>
      </c>
      <c r="G44" s="51">
        <v>155</v>
      </c>
    </row>
    <row r="45" spans="1:7" ht="15.75" customHeight="1" x14ac:dyDescent="0.3">
      <c r="A45" s="95">
        <f t="shared" si="0"/>
        <v>44199</v>
      </c>
      <c r="B45" s="55">
        <v>44199</v>
      </c>
      <c r="C45" s="58" t="s">
        <v>107</v>
      </c>
      <c r="D45" s="58" t="s">
        <v>125</v>
      </c>
      <c r="E45" s="58" t="s">
        <v>80</v>
      </c>
      <c r="F45" s="51" t="s">
        <v>85</v>
      </c>
      <c r="G45" s="51">
        <v>114</v>
      </c>
    </row>
    <row r="46" spans="1:7" ht="15.75" customHeight="1" x14ac:dyDescent="0.3">
      <c r="A46" s="95">
        <f t="shared" si="0"/>
        <v>44199</v>
      </c>
      <c r="B46" s="55">
        <v>44199</v>
      </c>
      <c r="C46" s="58" t="s">
        <v>48</v>
      </c>
      <c r="D46" s="58" t="s">
        <v>125</v>
      </c>
      <c r="E46" s="58" t="s">
        <v>95</v>
      </c>
      <c r="F46" s="51" t="s">
        <v>103</v>
      </c>
      <c r="G46" s="51">
        <v>51</v>
      </c>
    </row>
    <row r="47" spans="1:7" ht="15.75" customHeight="1" x14ac:dyDescent="0.3">
      <c r="A47" s="95">
        <f t="shared" si="0"/>
        <v>44199</v>
      </c>
      <c r="B47" s="55">
        <v>44199</v>
      </c>
      <c r="C47" s="58" t="s">
        <v>107</v>
      </c>
      <c r="D47" s="58" t="s">
        <v>125</v>
      </c>
      <c r="E47" s="58" t="s">
        <v>70</v>
      </c>
      <c r="F47" s="51" t="s">
        <v>79</v>
      </c>
      <c r="G47" s="51">
        <v>133</v>
      </c>
    </row>
    <row r="48" spans="1:7" ht="15.75" customHeight="1" x14ac:dyDescent="0.3">
      <c r="A48" s="95">
        <f t="shared" si="0"/>
        <v>44199</v>
      </c>
      <c r="B48" s="55">
        <v>44199</v>
      </c>
      <c r="C48" s="58" t="s">
        <v>107</v>
      </c>
      <c r="D48" s="58" t="s">
        <v>125</v>
      </c>
      <c r="E48" s="58" t="s">
        <v>70</v>
      </c>
      <c r="F48" s="51" t="s">
        <v>73</v>
      </c>
      <c r="G48" s="51">
        <v>92</v>
      </c>
    </row>
    <row r="49" spans="1:7" ht="15.75" customHeight="1" x14ac:dyDescent="0.3">
      <c r="A49" s="95">
        <f t="shared" si="0"/>
        <v>44199</v>
      </c>
      <c r="B49" s="55">
        <v>44199</v>
      </c>
      <c r="C49" s="58" t="s">
        <v>108</v>
      </c>
      <c r="D49" s="58" t="s">
        <v>125</v>
      </c>
      <c r="E49" s="58" t="s">
        <v>49</v>
      </c>
      <c r="F49" s="51" t="s">
        <v>153</v>
      </c>
      <c r="G49" s="51">
        <v>78</v>
      </c>
    </row>
    <row r="50" spans="1:7" ht="15.75" customHeight="1" x14ac:dyDescent="0.3">
      <c r="A50" s="95">
        <f t="shared" si="0"/>
        <v>44199</v>
      </c>
      <c r="B50" s="55">
        <v>44199</v>
      </c>
      <c r="C50" s="58" t="s">
        <v>110</v>
      </c>
      <c r="D50" s="58" t="s">
        <v>125</v>
      </c>
      <c r="E50" s="58" t="s">
        <v>80</v>
      </c>
      <c r="F50" s="51" t="s">
        <v>88</v>
      </c>
      <c r="G50" s="51">
        <v>141</v>
      </c>
    </row>
    <row r="51" spans="1:7" ht="15.75" customHeight="1" x14ac:dyDescent="0.3">
      <c r="A51" s="95">
        <f t="shared" si="0"/>
        <v>44199</v>
      </c>
      <c r="B51" s="55">
        <v>44199</v>
      </c>
      <c r="C51" s="58" t="s">
        <v>107</v>
      </c>
      <c r="D51" s="58" t="s">
        <v>125</v>
      </c>
      <c r="E51" s="58" t="s">
        <v>70</v>
      </c>
      <c r="F51" s="51" t="s">
        <v>56</v>
      </c>
      <c r="G51" s="51">
        <v>30</v>
      </c>
    </row>
    <row r="52" spans="1:7" ht="15.75" customHeight="1" x14ac:dyDescent="0.3">
      <c r="A52" s="95">
        <f t="shared" si="0"/>
        <v>44199</v>
      </c>
      <c r="B52" s="55">
        <v>44199</v>
      </c>
      <c r="C52" s="58" t="s">
        <v>110</v>
      </c>
      <c r="D52" s="58" t="s">
        <v>125</v>
      </c>
      <c r="E52" s="58" t="s">
        <v>49</v>
      </c>
      <c r="F52" s="51" t="s">
        <v>63</v>
      </c>
      <c r="G52" s="51">
        <v>91</v>
      </c>
    </row>
    <row r="53" spans="1:7" ht="15.75" customHeight="1" x14ac:dyDescent="0.3">
      <c r="A53" s="95">
        <f t="shared" si="0"/>
        <v>44199</v>
      </c>
      <c r="B53" s="55">
        <v>44199</v>
      </c>
      <c r="C53" s="58" t="s">
        <v>48</v>
      </c>
      <c r="D53" s="58" t="s">
        <v>125</v>
      </c>
      <c r="E53" s="58" t="s">
        <v>80</v>
      </c>
      <c r="F53" s="51" t="s">
        <v>86</v>
      </c>
      <c r="G53" s="51">
        <v>45</v>
      </c>
    </row>
    <row r="54" spans="1:7" ht="15.75" customHeight="1" x14ac:dyDescent="0.3">
      <c r="A54" s="95">
        <f t="shared" si="0"/>
        <v>44199</v>
      </c>
      <c r="B54" s="55">
        <v>44199</v>
      </c>
      <c r="C54" s="58" t="s">
        <v>108</v>
      </c>
      <c r="D54" s="58" t="s">
        <v>125</v>
      </c>
      <c r="E54" s="58" t="s">
        <v>70</v>
      </c>
      <c r="F54" s="51" t="s">
        <v>60</v>
      </c>
      <c r="G54" s="51">
        <v>20</v>
      </c>
    </row>
    <row r="55" spans="1:7" ht="15.75" customHeight="1" x14ac:dyDescent="0.3">
      <c r="A55" s="95">
        <f t="shared" si="0"/>
        <v>44199</v>
      </c>
      <c r="B55" s="55">
        <v>44199</v>
      </c>
      <c r="C55" s="58" t="s">
        <v>110</v>
      </c>
      <c r="D55" s="58" t="s">
        <v>125</v>
      </c>
      <c r="E55" s="58" t="s">
        <v>80</v>
      </c>
      <c r="F55" s="51" t="s">
        <v>91</v>
      </c>
      <c r="G55" s="51">
        <v>91</v>
      </c>
    </row>
    <row r="56" spans="1:7" ht="15.75" customHeight="1" x14ac:dyDescent="0.3">
      <c r="A56" s="95">
        <f t="shared" si="0"/>
        <v>44199</v>
      </c>
      <c r="B56" s="55">
        <v>44199</v>
      </c>
      <c r="C56" s="58" t="s">
        <v>107</v>
      </c>
      <c r="D56" s="58" t="s">
        <v>125</v>
      </c>
      <c r="E56" s="58" t="s">
        <v>80</v>
      </c>
      <c r="F56" s="51" t="s">
        <v>94</v>
      </c>
      <c r="G56" s="51">
        <v>133</v>
      </c>
    </row>
    <row r="57" spans="1:7" ht="15.75" customHeight="1" x14ac:dyDescent="0.3">
      <c r="A57" s="95">
        <f t="shared" si="0"/>
        <v>44199</v>
      </c>
      <c r="B57" s="55">
        <v>44199</v>
      </c>
      <c r="C57" s="58" t="s">
        <v>108</v>
      </c>
      <c r="D57" s="58" t="s">
        <v>125</v>
      </c>
      <c r="E57" s="58" t="s">
        <v>95</v>
      </c>
      <c r="F57" s="51" t="s">
        <v>98</v>
      </c>
      <c r="G57" s="51">
        <v>152</v>
      </c>
    </row>
    <row r="58" spans="1:7" ht="15.75" customHeight="1" x14ac:dyDescent="0.3">
      <c r="A58" s="95">
        <f t="shared" si="0"/>
        <v>44199</v>
      </c>
      <c r="B58" s="55">
        <v>44199</v>
      </c>
      <c r="C58" s="58" t="s">
        <v>108</v>
      </c>
      <c r="D58" s="58" t="s">
        <v>125</v>
      </c>
      <c r="E58" s="58" t="s">
        <v>80</v>
      </c>
      <c r="F58" s="51" t="s">
        <v>93</v>
      </c>
      <c r="G58" s="51">
        <v>193</v>
      </c>
    </row>
    <row r="59" spans="1:7" ht="15.75" customHeight="1" x14ac:dyDescent="0.3">
      <c r="A59" s="95">
        <f t="shared" si="0"/>
        <v>44199</v>
      </c>
      <c r="B59" s="55">
        <v>44199</v>
      </c>
      <c r="C59" s="58" t="s">
        <v>110</v>
      </c>
      <c r="D59" s="58" t="s">
        <v>125</v>
      </c>
      <c r="E59" s="58" t="s">
        <v>80</v>
      </c>
      <c r="F59" s="51" t="s">
        <v>93</v>
      </c>
      <c r="G59" s="51">
        <v>2</v>
      </c>
    </row>
    <row r="60" spans="1:7" ht="15.75" customHeight="1" x14ac:dyDescent="0.3">
      <c r="A60" s="95">
        <f t="shared" si="0"/>
        <v>44199</v>
      </c>
      <c r="B60" s="55">
        <v>44199</v>
      </c>
      <c r="C60" s="58" t="s">
        <v>110</v>
      </c>
      <c r="D60" s="58" t="s">
        <v>125</v>
      </c>
      <c r="E60" s="58" t="s">
        <v>80</v>
      </c>
      <c r="F60" s="51" t="s">
        <v>83</v>
      </c>
      <c r="G60" s="51">
        <v>37</v>
      </c>
    </row>
    <row r="61" spans="1:7" ht="15.75" customHeight="1" x14ac:dyDescent="0.3">
      <c r="A61" s="95">
        <f t="shared" si="0"/>
        <v>44199</v>
      </c>
      <c r="B61" s="55">
        <v>44199</v>
      </c>
      <c r="C61" s="58" t="s">
        <v>108</v>
      </c>
      <c r="D61" s="58" t="s">
        <v>125</v>
      </c>
      <c r="E61" s="58" t="s">
        <v>80</v>
      </c>
      <c r="F61" s="51" t="s">
        <v>91</v>
      </c>
      <c r="G61" s="51">
        <v>84</v>
      </c>
    </row>
    <row r="62" spans="1:7" ht="15.75" customHeight="1" x14ac:dyDescent="0.3">
      <c r="A62" s="95">
        <f t="shared" si="0"/>
        <v>44199</v>
      </c>
      <c r="B62" s="55">
        <v>44199</v>
      </c>
      <c r="C62" s="58" t="s">
        <v>107</v>
      </c>
      <c r="D62" s="58" t="s">
        <v>125</v>
      </c>
      <c r="E62" s="58" t="s">
        <v>80</v>
      </c>
      <c r="F62" s="51" t="s">
        <v>86</v>
      </c>
      <c r="G62" s="51">
        <v>145</v>
      </c>
    </row>
    <row r="63" spans="1:7" ht="15.75" customHeight="1" x14ac:dyDescent="0.3">
      <c r="A63" s="95">
        <f t="shared" si="0"/>
        <v>44199</v>
      </c>
      <c r="B63" s="55">
        <v>44199</v>
      </c>
      <c r="C63" s="58" t="s">
        <v>108</v>
      </c>
      <c r="D63" s="58" t="s">
        <v>125</v>
      </c>
      <c r="E63" s="58" t="s">
        <v>49</v>
      </c>
      <c r="F63" s="51" t="s">
        <v>53</v>
      </c>
      <c r="G63" s="51">
        <v>74</v>
      </c>
    </row>
    <row r="64" spans="1:7" ht="15.75" customHeight="1" x14ac:dyDescent="0.3">
      <c r="A64" s="95">
        <f t="shared" si="0"/>
        <v>44199</v>
      </c>
      <c r="B64" s="55">
        <v>44199</v>
      </c>
      <c r="C64" s="58" t="s">
        <v>48</v>
      </c>
      <c r="D64" s="58" t="s">
        <v>125</v>
      </c>
      <c r="E64" s="58" t="s">
        <v>80</v>
      </c>
      <c r="F64" s="51" t="s">
        <v>87</v>
      </c>
      <c r="G64" s="51">
        <v>187</v>
      </c>
    </row>
    <row r="65" spans="1:7" ht="15.75" customHeight="1" x14ac:dyDescent="0.3">
      <c r="A65" s="95">
        <f t="shared" si="0"/>
        <v>44199</v>
      </c>
      <c r="B65" s="55">
        <v>44199</v>
      </c>
      <c r="C65" s="58" t="s">
        <v>108</v>
      </c>
      <c r="D65" s="58" t="s">
        <v>125</v>
      </c>
      <c r="E65" s="58" t="s">
        <v>49</v>
      </c>
      <c r="F65" s="51" t="s">
        <v>66</v>
      </c>
      <c r="G65" s="51">
        <v>1</v>
      </c>
    </row>
    <row r="66" spans="1:7" ht="15.75" customHeight="1" x14ac:dyDescent="0.3">
      <c r="A66" s="95">
        <f t="shared" si="0"/>
        <v>44200</v>
      </c>
      <c r="B66" s="55">
        <v>44200</v>
      </c>
      <c r="C66" s="58" t="s">
        <v>107</v>
      </c>
      <c r="D66" s="58" t="s">
        <v>125</v>
      </c>
      <c r="E66" s="58" t="s">
        <v>80</v>
      </c>
      <c r="F66" s="51" t="s">
        <v>81</v>
      </c>
      <c r="G66" s="51">
        <v>96</v>
      </c>
    </row>
    <row r="67" spans="1:7" ht="15.75" customHeight="1" x14ac:dyDescent="0.3">
      <c r="A67" s="95">
        <f t="shared" si="0"/>
        <v>44200</v>
      </c>
      <c r="B67" s="55">
        <v>44200</v>
      </c>
      <c r="C67" s="58" t="s">
        <v>48</v>
      </c>
      <c r="D67" s="58" t="s">
        <v>125</v>
      </c>
      <c r="E67" s="58" t="s">
        <v>49</v>
      </c>
      <c r="F67" s="51" t="s">
        <v>64</v>
      </c>
      <c r="G67" s="51">
        <v>139</v>
      </c>
    </row>
    <row r="68" spans="1:7" ht="15.75" customHeight="1" x14ac:dyDescent="0.3">
      <c r="A68" s="95">
        <f t="shared" si="0"/>
        <v>44200</v>
      </c>
      <c r="B68" s="55">
        <v>44200</v>
      </c>
      <c r="C68" s="58" t="s">
        <v>110</v>
      </c>
      <c r="D68" s="58" t="s">
        <v>125</v>
      </c>
      <c r="E68" s="58" t="s">
        <v>70</v>
      </c>
      <c r="F68" s="51" t="s">
        <v>71</v>
      </c>
      <c r="G68" s="51">
        <v>195</v>
      </c>
    </row>
    <row r="69" spans="1:7" ht="15.75" customHeight="1" x14ac:dyDescent="0.3">
      <c r="A69" s="95">
        <f t="shared" ref="A69:A132" si="1">B69</f>
        <v>44200</v>
      </c>
      <c r="B69" s="55">
        <v>44200</v>
      </c>
      <c r="C69" s="58" t="s">
        <v>48</v>
      </c>
      <c r="D69" s="58" t="s">
        <v>125</v>
      </c>
      <c r="E69" s="58" t="s">
        <v>95</v>
      </c>
      <c r="F69" s="51" t="s">
        <v>96</v>
      </c>
      <c r="G69" s="51">
        <v>23</v>
      </c>
    </row>
    <row r="70" spans="1:7" ht="15.75" customHeight="1" x14ac:dyDescent="0.3">
      <c r="A70" s="95">
        <f t="shared" si="1"/>
        <v>44200</v>
      </c>
      <c r="B70" s="55">
        <v>44200</v>
      </c>
      <c r="C70" s="58" t="s">
        <v>48</v>
      </c>
      <c r="D70" s="58" t="s">
        <v>125</v>
      </c>
      <c r="E70" s="58" t="s">
        <v>70</v>
      </c>
      <c r="F70" s="51" t="s">
        <v>62</v>
      </c>
      <c r="G70" s="51">
        <v>156</v>
      </c>
    </row>
    <row r="71" spans="1:7" ht="15.75" customHeight="1" x14ac:dyDescent="0.3">
      <c r="A71" s="95">
        <f t="shared" si="1"/>
        <v>44200</v>
      </c>
      <c r="B71" s="55">
        <v>44200</v>
      </c>
      <c r="C71" s="58" t="s">
        <v>107</v>
      </c>
      <c r="D71" s="58" t="s">
        <v>125</v>
      </c>
      <c r="E71" s="58" t="s">
        <v>70</v>
      </c>
      <c r="F71" s="51" t="s">
        <v>77</v>
      </c>
      <c r="G71" s="51">
        <v>85</v>
      </c>
    </row>
    <row r="72" spans="1:7" ht="15.75" customHeight="1" x14ac:dyDescent="0.3">
      <c r="A72" s="95">
        <f t="shared" si="1"/>
        <v>44200</v>
      </c>
      <c r="B72" s="55">
        <v>44200</v>
      </c>
      <c r="C72" s="58" t="s">
        <v>108</v>
      </c>
      <c r="D72" s="58" t="s">
        <v>125</v>
      </c>
      <c r="E72" s="58" t="s">
        <v>49</v>
      </c>
      <c r="F72" s="51" t="s">
        <v>63</v>
      </c>
      <c r="G72" s="51">
        <v>193</v>
      </c>
    </row>
    <row r="73" spans="1:7" ht="15.75" customHeight="1" x14ac:dyDescent="0.3">
      <c r="A73" s="95">
        <f t="shared" si="1"/>
        <v>44200</v>
      </c>
      <c r="B73" s="55">
        <v>44200</v>
      </c>
      <c r="C73" s="58" t="s">
        <v>108</v>
      </c>
      <c r="D73" s="58" t="s">
        <v>125</v>
      </c>
      <c r="E73" s="58" t="s">
        <v>70</v>
      </c>
      <c r="F73" s="51" t="s">
        <v>76</v>
      </c>
      <c r="G73" s="51">
        <v>57</v>
      </c>
    </row>
    <row r="74" spans="1:7" ht="15.75" customHeight="1" x14ac:dyDescent="0.3">
      <c r="A74" s="95">
        <f t="shared" si="1"/>
        <v>44200</v>
      </c>
      <c r="B74" s="55">
        <v>44200</v>
      </c>
      <c r="C74" s="58" t="s">
        <v>110</v>
      </c>
      <c r="D74" s="58" t="s">
        <v>125</v>
      </c>
      <c r="E74" s="58" t="s">
        <v>80</v>
      </c>
      <c r="F74" s="51" t="s">
        <v>87</v>
      </c>
      <c r="G74" s="51">
        <v>86</v>
      </c>
    </row>
    <row r="75" spans="1:7" ht="15.75" customHeight="1" x14ac:dyDescent="0.3">
      <c r="A75" s="95">
        <f t="shared" si="1"/>
        <v>44200</v>
      </c>
      <c r="B75" s="55">
        <v>44200</v>
      </c>
      <c r="C75" s="58" t="s">
        <v>48</v>
      </c>
      <c r="D75" s="58" t="s">
        <v>125</v>
      </c>
      <c r="E75" s="58" t="s">
        <v>95</v>
      </c>
      <c r="F75" s="51" t="s">
        <v>106</v>
      </c>
      <c r="G75" s="51">
        <v>55</v>
      </c>
    </row>
    <row r="76" spans="1:7" ht="15.75" customHeight="1" x14ac:dyDescent="0.3">
      <c r="A76" s="95">
        <f t="shared" si="1"/>
        <v>44200</v>
      </c>
      <c r="B76" s="55">
        <v>44200</v>
      </c>
      <c r="C76" s="58" t="s">
        <v>107</v>
      </c>
      <c r="D76" s="58" t="s">
        <v>125</v>
      </c>
      <c r="E76" s="58" t="s">
        <v>80</v>
      </c>
      <c r="F76" s="51" t="s">
        <v>86</v>
      </c>
      <c r="G76" s="51">
        <v>18</v>
      </c>
    </row>
    <row r="77" spans="1:7" ht="15.75" customHeight="1" x14ac:dyDescent="0.3">
      <c r="A77" s="95">
        <f t="shared" si="1"/>
        <v>44200</v>
      </c>
      <c r="B77" s="55">
        <v>44200</v>
      </c>
      <c r="C77" s="58" t="s">
        <v>110</v>
      </c>
      <c r="D77" s="58" t="s">
        <v>125</v>
      </c>
      <c r="E77" s="58" t="s">
        <v>80</v>
      </c>
      <c r="F77" s="51" t="s">
        <v>93</v>
      </c>
      <c r="G77" s="51">
        <v>35</v>
      </c>
    </row>
    <row r="78" spans="1:7" ht="15.75" customHeight="1" x14ac:dyDescent="0.3">
      <c r="A78" s="95">
        <f t="shared" si="1"/>
        <v>44201</v>
      </c>
      <c r="B78" s="55">
        <v>44201</v>
      </c>
      <c r="C78" s="58" t="s">
        <v>107</v>
      </c>
      <c r="D78" s="58" t="s">
        <v>125</v>
      </c>
      <c r="E78" s="58" t="s">
        <v>80</v>
      </c>
      <c r="F78" s="51" t="s">
        <v>94</v>
      </c>
      <c r="G78" s="51">
        <v>26</v>
      </c>
    </row>
    <row r="79" spans="1:7" ht="15.75" customHeight="1" x14ac:dyDescent="0.3">
      <c r="A79" s="95">
        <f t="shared" si="1"/>
        <v>44201</v>
      </c>
      <c r="B79" s="55">
        <v>44201</v>
      </c>
      <c r="C79" s="58" t="s">
        <v>107</v>
      </c>
      <c r="D79" s="58" t="s">
        <v>125</v>
      </c>
      <c r="E79" s="58" t="s">
        <v>80</v>
      </c>
      <c r="F79" s="51" t="s">
        <v>84</v>
      </c>
      <c r="G79" s="51">
        <v>39</v>
      </c>
    </row>
    <row r="80" spans="1:7" ht="15.75" customHeight="1" x14ac:dyDescent="0.3">
      <c r="A80" s="95">
        <f t="shared" si="1"/>
        <v>44201</v>
      </c>
      <c r="B80" s="55">
        <v>44201</v>
      </c>
      <c r="C80" s="58" t="s">
        <v>107</v>
      </c>
      <c r="D80" s="58" t="s">
        <v>125</v>
      </c>
      <c r="E80" s="58" t="s">
        <v>80</v>
      </c>
      <c r="F80" s="51" t="s">
        <v>93</v>
      </c>
      <c r="G80" s="51">
        <v>138</v>
      </c>
    </row>
    <row r="81" spans="1:7" ht="15.75" customHeight="1" x14ac:dyDescent="0.3">
      <c r="A81" s="95">
        <f t="shared" si="1"/>
        <v>44201</v>
      </c>
      <c r="B81" s="55">
        <v>44201</v>
      </c>
      <c r="C81" s="58" t="s">
        <v>110</v>
      </c>
      <c r="D81" s="58" t="s">
        <v>125</v>
      </c>
      <c r="E81" s="58" t="s">
        <v>80</v>
      </c>
      <c r="F81" s="51" t="s">
        <v>92</v>
      </c>
      <c r="G81" s="51">
        <v>166</v>
      </c>
    </row>
    <row r="82" spans="1:7" ht="15.75" customHeight="1" x14ac:dyDescent="0.3">
      <c r="A82" s="95">
        <f t="shared" si="1"/>
        <v>44201</v>
      </c>
      <c r="B82" s="55">
        <v>44201</v>
      </c>
      <c r="C82" s="58" t="s">
        <v>108</v>
      </c>
      <c r="D82" s="58" t="s">
        <v>125</v>
      </c>
      <c r="E82" s="58" t="s">
        <v>70</v>
      </c>
      <c r="F82" s="51" t="s">
        <v>74</v>
      </c>
      <c r="G82" s="51">
        <v>106</v>
      </c>
    </row>
    <row r="83" spans="1:7" ht="15.75" customHeight="1" x14ac:dyDescent="0.3">
      <c r="A83" s="95">
        <f t="shared" si="1"/>
        <v>44201</v>
      </c>
      <c r="B83" s="55">
        <v>44201</v>
      </c>
      <c r="C83" s="58" t="s">
        <v>108</v>
      </c>
      <c r="D83" s="58" t="s">
        <v>125</v>
      </c>
      <c r="E83" s="58" t="s">
        <v>49</v>
      </c>
      <c r="F83" s="51" t="s">
        <v>61</v>
      </c>
      <c r="G83" s="51">
        <v>181</v>
      </c>
    </row>
    <row r="84" spans="1:7" ht="15.75" customHeight="1" x14ac:dyDescent="0.3">
      <c r="A84" s="95">
        <f t="shared" si="1"/>
        <v>44201</v>
      </c>
      <c r="B84" s="55">
        <v>44201</v>
      </c>
      <c r="C84" s="58" t="s">
        <v>110</v>
      </c>
      <c r="D84" s="58" t="s">
        <v>125</v>
      </c>
      <c r="E84" s="58" t="s">
        <v>80</v>
      </c>
      <c r="F84" s="51" t="s">
        <v>81</v>
      </c>
      <c r="G84" s="51">
        <v>37</v>
      </c>
    </row>
    <row r="85" spans="1:7" ht="15.75" customHeight="1" x14ac:dyDescent="0.3">
      <c r="A85" s="95">
        <f t="shared" si="1"/>
        <v>44201</v>
      </c>
      <c r="B85" s="55">
        <v>44201</v>
      </c>
      <c r="C85" s="58" t="s">
        <v>107</v>
      </c>
      <c r="D85" s="58" t="s">
        <v>125</v>
      </c>
      <c r="E85" s="58" t="s">
        <v>80</v>
      </c>
      <c r="F85" s="51" t="s">
        <v>94</v>
      </c>
      <c r="G85" s="51">
        <v>21</v>
      </c>
    </row>
    <row r="86" spans="1:7" ht="15.75" customHeight="1" x14ac:dyDescent="0.3">
      <c r="A86" s="95">
        <f t="shared" si="1"/>
        <v>44201</v>
      </c>
      <c r="B86" s="55">
        <v>44201</v>
      </c>
      <c r="C86" s="58" t="s">
        <v>48</v>
      </c>
      <c r="D86" s="58" t="s">
        <v>125</v>
      </c>
      <c r="E86" s="58" t="s">
        <v>80</v>
      </c>
      <c r="F86" s="51" t="s">
        <v>90</v>
      </c>
      <c r="G86" s="51">
        <v>168</v>
      </c>
    </row>
    <row r="87" spans="1:7" ht="15.75" customHeight="1" x14ac:dyDescent="0.3">
      <c r="A87" s="95">
        <f t="shared" si="1"/>
        <v>44201</v>
      </c>
      <c r="B87" s="55">
        <v>44201</v>
      </c>
      <c r="C87" s="58" t="s">
        <v>110</v>
      </c>
      <c r="D87" s="58" t="s">
        <v>125</v>
      </c>
      <c r="E87" s="58" t="s">
        <v>95</v>
      </c>
      <c r="F87" s="51" t="s">
        <v>106</v>
      </c>
      <c r="G87" s="51">
        <v>199</v>
      </c>
    </row>
    <row r="88" spans="1:7" ht="15.75" customHeight="1" x14ac:dyDescent="0.3">
      <c r="A88" s="95">
        <f t="shared" si="1"/>
        <v>44201</v>
      </c>
      <c r="B88" s="55">
        <v>44201</v>
      </c>
      <c r="C88" s="58" t="s">
        <v>108</v>
      </c>
      <c r="D88" s="58" t="s">
        <v>125</v>
      </c>
      <c r="E88" s="58" t="s">
        <v>80</v>
      </c>
      <c r="F88" s="51" t="s">
        <v>94</v>
      </c>
      <c r="G88" s="51">
        <v>68</v>
      </c>
    </row>
    <row r="89" spans="1:7" ht="15.75" customHeight="1" x14ac:dyDescent="0.3">
      <c r="A89" s="95">
        <f t="shared" si="1"/>
        <v>44201</v>
      </c>
      <c r="B89" s="55">
        <v>44201</v>
      </c>
      <c r="C89" s="58" t="s">
        <v>107</v>
      </c>
      <c r="D89" s="58" t="s">
        <v>125</v>
      </c>
      <c r="E89" s="58" t="s">
        <v>70</v>
      </c>
      <c r="F89" s="51" t="s">
        <v>58</v>
      </c>
      <c r="G89" s="51">
        <v>128</v>
      </c>
    </row>
    <row r="90" spans="1:7" ht="15.75" customHeight="1" x14ac:dyDescent="0.3">
      <c r="A90" s="95">
        <f t="shared" si="1"/>
        <v>44201</v>
      </c>
      <c r="B90" s="55">
        <v>44201</v>
      </c>
      <c r="C90" s="58" t="s">
        <v>48</v>
      </c>
      <c r="D90" s="58" t="s">
        <v>125</v>
      </c>
      <c r="E90" s="58" t="s">
        <v>49</v>
      </c>
      <c r="F90" s="51" t="s">
        <v>69</v>
      </c>
      <c r="G90" s="51">
        <v>177</v>
      </c>
    </row>
    <row r="91" spans="1:7" ht="15.75" customHeight="1" x14ac:dyDescent="0.3">
      <c r="A91" s="95">
        <f t="shared" si="1"/>
        <v>44201</v>
      </c>
      <c r="B91" s="55">
        <v>44201</v>
      </c>
      <c r="C91" s="58" t="s">
        <v>108</v>
      </c>
      <c r="D91" s="58" t="s">
        <v>125</v>
      </c>
      <c r="E91" s="58" t="s">
        <v>70</v>
      </c>
      <c r="F91" s="51" t="s">
        <v>76</v>
      </c>
      <c r="G91" s="51">
        <v>144</v>
      </c>
    </row>
    <row r="92" spans="1:7" ht="15.75" customHeight="1" x14ac:dyDescent="0.3">
      <c r="A92" s="95">
        <f t="shared" si="1"/>
        <v>44201</v>
      </c>
      <c r="B92" s="55">
        <v>44201</v>
      </c>
      <c r="C92" s="58" t="s">
        <v>110</v>
      </c>
      <c r="D92" s="58" t="s">
        <v>125</v>
      </c>
      <c r="E92" s="58" t="s">
        <v>70</v>
      </c>
      <c r="F92" s="51" t="s">
        <v>56</v>
      </c>
      <c r="G92" s="51">
        <v>138</v>
      </c>
    </row>
    <row r="93" spans="1:7" ht="15.75" customHeight="1" x14ac:dyDescent="0.3">
      <c r="A93" s="95">
        <f t="shared" si="1"/>
        <v>44201</v>
      </c>
      <c r="B93" s="55">
        <v>44201</v>
      </c>
      <c r="C93" s="58" t="s">
        <v>48</v>
      </c>
      <c r="D93" s="58" t="s">
        <v>125</v>
      </c>
      <c r="E93" s="58" t="s">
        <v>95</v>
      </c>
      <c r="F93" s="51" t="s">
        <v>106</v>
      </c>
      <c r="G93" s="51">
        <v>67</v>
      </c>
    </row>
    <row r="94" spans="1:7" ht="15.75" customHeight="1" x14ac:dyDescent="0.3">
      <c r="A94" s="95">
        <f t="shared" si="1"/>
        <v>44201</v>
      </c>
      <c r="B94" s="55">
        <v>44201</v>
      </c>
      <c r="C94" s="58" t="s">
        <v>107</v>
      </c>
      <c r="D94" s="58" t="s">
        <v>125</v>
      </c>
      <c r="E94" s="58" t="s">
        <v>70</v>
      </c>
      <c r="F94" s="51" t="s">
        <v>76</v>
      </c>
      <c r="G94" s="51">
        <v>179</v>
      </c>
    </row>
    <row r="95" spans="1:7" ht="15.75" customHeight="1" x14ac:dyDescent="0.3">
      <c r="A95" s="95">
        <f t="shared" si="1"/>
        <v>44202</v>
      </c>
      <c r="B95" s="55">
        <v>44202</v>
      </c>
      <c r="C95" s="58" t="s">
        <v>108</v>
      </c>
      <c r="D95" s="58" t="s">
        <v>125</v>
      </c>
      <c r="E95" s="58" t="s">
        <v>95</v>
      </c>
      <c r="F95" s="51" t="s">
        <v>96</v>
      </c>
      <c r="G95" s="51">
        <v>123</v>
      </c>
    </row>
    <row r="96" spans="1:7" ht="15.75" customHeight="1" x14ac:dyDescent="0.3">
      <c r="A96" s="95">
        <f t="shared" si="1"/>
        <v>44202</v>
      </c>
      <c r="B96" s="55">
        <v>44202</v>
      </c>
      <c r="C96" s="58" t="s">
        <v>108</v>
      </c>
      <c r="D96" s="58" t="s">
        <v>125</v>
      </c>
      <c r="E96" s="58" t="s">
        <v>70</v>
      </c>
      <c r="F96" s="51" t="s">
        <v>62</v>
      </c>
      <c r="G96" s="51">
        <v>170</v>
      </c>
    </row>
    <row r="97" spans="1:7" ht="15.75" customHeight="1" x14ac:dyDescent="0.3">
      <c r="A97" s="95">
        <f t="shared" si="1"/>
        <v>44202</v>
      </c>
      <c r="B97" s="55">
        <v>44202</v>
      </c>
      <c r="C97" s="58" t="s">
        <v>48</v>
      </c>
      <c r="D97" s="58" t="s">
        <v>125</v>
      </c>
      <c r="E97" s="58" t="s">
        <v>70</v>
      </c>
      <c r="F97" s="51" t="s">
        <v>78</v>
      </c>
      <c r="G97" s="51">
        <v>154</v>
      </c>
    </row>
    <row r="98" spans="1:7" ht="15.75" customHeight="1" x14ac:dyDescent="0.3">
      <c r="A98" s="95">
        <f t="shared" si="1"/>
        <v>44202</v>
      </c>
      <c r="B98" s="55">
        <v>44202</v>
      </c>
      <c r="C98" s="58" t="s">
        <v>108</v>
      </c>
      <c r="D98" s="58" t="s">
        <v>125</v>
      </c>
      <c r="E98" s="58" t="s">
        <v>49</v>
      </c>
      <c r="F98" s="51" t="s">
        <v>55</v>
      </c>
      <c r="G98" s="51">
        <v>196</v>
      </c>
    </row>
    <row r="99" spans="1:7" ht="15.75" customHeight="1" x14ac:dyDescent="0.3">
      <c r="A99" s="95">
        <f t="shared" si="1"/>
        <v>44202</v>
      </c>
      <c r="B99" s="55">
        <v>44202</v>
      </c>
      <c r="C99" s="58" t="s">
        <v>107</v>
      </c>
      <c r="D99" s="58" t="s">
        <v>125</v>
      </c>
      <c r="E99" s="58" t="s">
        <v>70</v>
      </c>
      <c r="F99" s="51" t="s">
        <v>56</v>
      </c>
      <c r="G99" s="51">
        <v>137</v>
      </c>
    </row>
    <row r="100" spans="1:7" ht="15.75" customHeight="1" x14ac:dyDescent="0.3">
      <c r="A100" s="95">
        <f t="shared" si="1"/>
        <v>44202</v>
      </c>
      <c r="B100" s="55">
        <v>44202</v>
      </c>
      <c r="C100" s="58" t="s">
        <v>107</v>
      </c>
      <c r="D100" s="58" t="s">
        <v>125</v>
      </c>
      <c r="E100" s="58" t="s">
        <v>70</v>
      </c>
      <c r="F100" s="51" t="s">
        <v>58</v>
      </c>
      <c r="G100" s="51">
        <v>19</v>
      </c>
    </row>
    <row r="101" spans="1:7" ht="15.75" customHeight="1" x14ac:dyDescent="0.3">
      <c r="A101" s="95">
        <f t="shared" si="1"/>
        <v>44202</v>
      </c>
      <c r="B101" s="55">
        <v>44202</v>
      </c>
      <c r="C101" s="58" t="s">
        <v>110</v>
      </c>
      <c r="D101" s="58" t="s">
        <v>125</v>
      </c>
      <c r="E101" s="58" t="s">
        <v>95</v>
      </c>
      <c r="F101" s="51" t="s">
        <v>106</v>
      </c>
      <c r="G101" s="51">
        <v>170</v>
      </c>
    </row>
    <row r="102" spans="1:7" ht="15.75" customHeight="1" x14ac:dyDescent="0.3">
      <c r="A102" s="95">
        <f t="shared" si="1"/>
        <v>44202</v>
      </c>
      <c r="B102" s="55">
        <v>44202</v>
      </c>
      <c r="C102" s="58" t="s">
        <v>48</v>
      </c>
      <c r="D102" s="58" t="s">
        <v>125</v>
      </c>
      <c r="E102" s="58" t="s">
        <v>70</v>
      </c>
      <c r="F102" s="51" t="s">
        <v>60</v>
      </c>
      <c r="G102" s="51">
        <v>191</v>
      </c>
    </row>
    <row r="103" spans="1:7" ht="15.75" customHeight="1" x14ac:dyDescent="0.3">
      <c r="A103" s="95">
        <f t="shared" si="1"/>
        <v>44202</v>
      </c>
      <c r="B103" s="55">
        <v>44202</v>
      </c>
      <c r="C103" s="58" t="s">
        <v>108</v>
      </c>
      <c r="D103" s="58" t="s">
        <v>125</v>
      </c>
      <c r="E103" s="58" t="s">
        <v>80</v>
      </c>
      <c r="F103" s="51" t="s">
        <v>90</v>
      </c>
      <c r="G103" s="51">
        <v>9</v>
      </c>
    </row>
    <row r="104" spans="1:7" ht="15.75" customHeight="1" x14ac:dyDescent="0.3">
      <c r="A104" s="95">
        <f t="shared" si="1"/>
        <v>44202</v>
      </c>
      <c r="B104" s="55">
        <v>44202</v>
      </c>
      <c r="C104" s="58" t="s">
        <v>110</v>
      </c>
      <c r="D104" s="58" t="s">
        <v>125</v>
      </c>
      <c r="E104" s="58" t="s">
        <v>80</v>
      </c>
      <c r="F104" s="51" t="s">
        <v>92</v>
      </c>
      <c r="G104" s="51">
        <v>76</v>
      </c>
    </row>
    <row r="105" spans="1:7" ht="15.75" customHeight="1" x14ac:dyDescent="0.3">
      <c r="A105" s="95">
        <f t="shared" si="1"/>
        <v>44202</v>
      </c>
      <c r="B105" s="55">
        <v>44202</v>
      </c>
      <c r="C105" s="58" t="s">
        <v>48</v>
      </c>
      <c r="D105" s="58" t="s">
        <v>125</v>
      </c>
      <c r="E105" s="58" t="s">
        <v>95</v>
      </c>
      <c r="F105" s="51" t="s">
        <v>103</v>
      </c>
      <c r="G105" s="51">
        <v>132</v>
      </c>
    </row>
    <row r="106" spans="1:7" ht="15.75" customHeight="1" x14ac:dyDescent="0.3">
      <c r="A106" s="95">
        <f t="shared" si="1"/>
        <v>44202</v>
      </c>
      <c r="B106" s="55">
        <v>44202</v>
      </c>
      <c r="C106" s="58" t="s">
        <v>108</v>
      </c>
      <c r="D106" s="58" t="s">
        <v>125</v>
      </c>
      <c r="E106" s="58" t="s">
        <v>80</v>
      </c>
      <c r="F106" s="51" t="s">
        <v>92</v>
      </c>
      <c r="G106" s="51">
        <v>136</v>
      </c>
    </row>
    <row r="107" spans="1:7" ht="15.75" customHeight="1" x14ac:dyDescent="0.3">
      <c r="A107" s="95">
        <f t="shared" si="1"/>
        <v>44202</v>
      </c>
      <c r="B107" s="55">
        <v>44202</v>
      </c>
      <c r="C107" s="58" t="s">
        <v>108</v>
      </c>
      <c r="D107" s="58" t="s">
        <v>125</v>
      </c>
      <c r="E107" s="58" t="s">
        <v>95</v>
      </c>
      <c r="F107" s="51" t="s">
        <v>101</v>
      </c>
      <c r="G107" s="51">
        <v>106</v>
      </c>
    </row>
    <row r="108" spans="1:7" ht="15.75" customHeight="1" x14ac:dyDescent="0.3">
      <c r="A108" s="95">
        <f t="shared" si="1"/>
        <v>44202</v>
      </c>
      <c r="B108" s="55">
        <v>44202</v>
      </c>
      <c r="C108" s="58" t="s">
        <v>107</v>
      </c>
      <c r="D108" s="58" t="s">
        <v>125</v>
      </c>
      <c r="E108" s="58" t="s">
        <v>70</v>
      </c>
      <c r="F108" s="51" t="s">
        <v>72</v>
      </c>
      <c r="G108" s="51">
        <v>86</v>
      </c>
    </row>
    <row r="109" spans="1:7" ht="15.75" customHeight="1" x14ac:dyDescent="0.3">
      <c r="A109" s="95">
        <f t="shared" si="1"/>
        <v>44202</v>
      </c>
      <c r="B109" s="55">
        <v>44202</v>
      </c>
      <c r="C109" s="58" t="s">
        <v>110</v>
      </c>
      <c r="D109" s="58" t="s">
        <v>125</v>
      </c>
      <c r="E109" s="58" t="s">
        <v>80</v>
      </c>
      <c r="F109" s="51" t="s">
        <v>84</v>
      </c>
      <c r="G109" s="51">
        <v>91</v>
      </c>
    </row>
    <row r="110" spans="1:7" ht="15.75" customHeight="1" x14ac:dyDescent="0.3">
      <c r="A110" s="95">
        <f t="shared" si="1"/>
        <v>44202</v>
      </c>
      <c r="B110" s="55">
        <v>44202</v>
      </c>
      <c r="C110" s="58" t="s">
        <v>110</v>
      </c>
      <c r="D110" s="58" t="s">
        <v>125</v>
      </c>
      <c r="E110" s="58" t="s">
        <v>70</v>
      </c>
      <c r="F110" s="51" t="s">
        <v>62</v>
      </c>
      <c r="G110" s="51">
        <v>33</v>
      </c>
    </row>
    <row r="111" spans="1:7" ht="15.75" customHeight="1" x14ac:dyDescent="0.3">
      <c r="A111" s="95">
        <f t="shared" si="1"/>
        <v>44202</v>
      </c>
      <c r="B111" s="55">
        <v>44202</v>
      </c>
      <c r="C111" s="58" t="s">
        <v>48</v>
      </c>
      <c r="D111" s="58" t="s">
        <v>125</v>
      </c>
      <c r="E111" s="58" t="s">
        <v>80</v>
      </c>
      <c r="F111" s="51" t="s">
        <v>92</v>
      </c>
      <c r="G111" s="51">
        <v>116</v>
      </c>
    </row>
    <row r="112" spans="1:7" ht="15.75" customHeight="1" x14ac:dyDescent="0.3">
      <c r="A112" s="95">
        <f t="shared" si="1"/>
        <v>44203</v>
      </c>
      <c r="B112" s="55">
        <v>44203</v>
      </c>
      <c r="C112" s="58" t="s">
        <v>107</v>
      </c>
      <c r="D112" s="58" t="s">
        <v>125</v>
      </c>
      <c r="E112" s="58" t="s">
        <v>70</v>
      </c>
      <c r="F112" s="51" t="s">
        <v>76</v>
      </c>
      <c r="G112" s="51">
        <v>96</v>
      </c>
    </row>
    <row r="113" spans="1:7" ht="15.75" customHeight="1" x14ac:dyDescent="0.3">
      <c r="A113" s="95">
        <f t="shared" si="1"/>
        <v>44203</v>
      </c>
      <c r="B113" s="55">
        <v>44203</v>
      </c>
      <c r="C113" s="58" t="s">
        <v>48</v>
      </c>
      <c r="D113" s="58" t="s">
        <v>125</v>
      </c>
      <c r="E113" s="58" t="s">
        <v>80</v>
      </c>
      <c r="F113" s="51" t="s">
        <v>84</v>
      </c>
      <c r="G113" s="51">
        <v>159</v>
      </c>
    </row>
    <row r="114" spans="1:7" ht="15.75" customHeight="1" x14ac:dyDescent="0.3">
      <c r="A114" s="95">
        <f t="shared" si="1"/>
        <v>44203</v>
      </c>
      <c r="B114" s="55">
        <v>44203</v>
      </c>
      <c r="C114" s="58" t="s">
        <v>48</v>
      </c>
      <c r="D114" s="58" t="s">
        <v>125</v>
      </c>
      <c r="E114" s="58" t="s">
        <v>80</v>
      </c>
      <c r="F114" s="51" t="s">
        <v>94</v>
      </c>
      <c r="G114" s="51">
        <v>173</v>
      </c>
    </row>
    <row r="115" spans="1:7" ht="15.75" customHeight="1" x14ac:dyDescent="0.3">
      <c r="A115" s="95">
        <f t="shared" si="1"/>
        <v>44203</v>
      </c>
      <c r="B115" s="55">
        <v>44203</v>
      </c>
      <c r="C115" s="58" t="s">
        <v>48</v>
      </c>
      <c r="D115" s="58" t="s">
        <v>125</v>
      </c>
      <c r="E115" s="58" t="s">
        <v>80</v>
      </c>
      <c r="F115" s="51" t="s">
        <v>82</v>
      </c>
      <c r="G115" s="51">
        <v>117</v>
      </c>
    </row>
    <row r="116" spans="1:7" ht="15.75" customHeight="1" x14ac:dyDescent="0.3">
      <c r="A116" s="95">
        <f t="shared" si="1"/>
        <v>44203</v>
      </c>
      <c r="B116" s="55">
        <v>44203</v>
      </c>
      <c r="C116" s="58" t="s">
        <v>107</v>
      </c>
      <c r="D116" s="58" t="s">
        <v>125</v>
      </c>
      <c r="E116" s="58" t="s">
        <v>80</v>
      </c>
      <c r="F116" s="51" t="s">
        <v>92</v>
      </c>
      <c r="G116" s="51">
        <v>138</v>
      </c>
    </row>
    <row r="117" spans="1:7" ht="15.75" customHeight="1" x14ac:dyDescent="0.3">
      <c r="A117" s="95">
        <f t="shared" si="1"/>
        <v>44203</v>
      </c>
      <c r="B117" s="55">
        <v>44203</v>
      </c>
      <c r="C117" s="58" t="s">
        <v>110</v>
      </c>
      <c r="D117" s="58" t="s">
        <v>125</v>
      </c>
      <c r="E117" s="58" t="s">
        <v>70</v>
      </c>
      <c r="F117" s="51" t="s">
        <v>73</v>
      </c>
      <c r="G117" s="51">
        <v>55</v>
      </c>
    </row>
    <row r="118" spans="1:7" ht="15.75" customHeight="1" x14ac:dyDescent="0.3">
      <c r="A118" s="95">
        <f t="shared" si="1"/>
        <v>44203</v>
      </c>
      <c r="B118" s="55">
        <v>44203</v>
      </c>
      <c r="C118" s="58" t="s">
        <v>110</v>
      </c>
      <c r="D118" s="58" t="s">
        <v>125</v>
      </c>
      <c r="E118" s="58" t="s">
        <v>49</v>
      </c>
      <c r="F118" s="51" t="s">
        <v>59</v>
      </c>
      <c r="G118" s="51">
        <v>95</v>
      </c>
    </row>
    <row r="119" spans="1:7" ht="15.75" customHeight="1" x14ac:dyDescent="0.3">
      <c r="A119" s="95">
        <f t="shared" si="1"/>
        <v>44203</v>
      </c>
      <c r="B119" s="55">
        <v>44203</v>
      </c>
      <c r="C119" s="58" t="s">
        <v>110</v>
      </c>
      <c r="D119" s="58" t="s">
        <v>125</v>
      </c>
      <c r="E119" s="58" t="s">
        <v>70</v>
      </c>
      <c r="F119" s="51" t="s">
        <v>54</v>
      </c>
      <c r="G119" s="51">
        <v>137</v>
      </c>
    </row>
    <row r="120" spans="1:7" ht="15.75" customHeight="1" x14ac:dyDescent="0.3">
      <c r="A120" s="95">
        <f t="shared" si="1"/>
        <v>44203</v>
      </c>
      <c r="B120" s="55">
        <v>44203</v>
      </c>
      <c r="C120" s="58" t="s">
        <v>110</v>
      </c>
      <c r="D120" s="58" t="s">
        <v>125</v>
      </c>
      <c r="E120" s="58" t="s">
        <v>70</v>
      </c>
      <c r="F120" s="51" t="s">
        <v>78</v>
      </c>
      <c r="G120" s="51">
        <v>6</v>
      </c>
    </row>
    <row r="121" spans="1:7" ht="15.75" customHeight="1" x14ac:dyDescent="0.3">
      <c r="A121" s="95">
        <f t="shared" si="1"/>
        <v>44204</v>
      </c>
      <c r="B121" s="55">
        <v>44204</v>
      </c>
      <c r="C121" s="58" t="s">
        <v>108</v>
      </c>
      <c r="D121" s="58" t="s">
        <v>125</v>
      </c>
      <c r="E121" s="58" t="s">
        <v>80</v>
      </c>
      <c r="F121" s="51" t="s">
        <v>87</v>
      </c>
      <c r="G121" s="51">
        <v>46</v>
      </c>
    </row>
    <row r="122" spans="1:7" ht="15.75" customHeight="1" x14ac:dyDescent="0.3">
      <c r="A122" s="95">
        <f t="shared" si="1"/>
        <v>44204</v>
      </c>
      <c r="B122" s="55">
        <v>44204</v>
      </c>
      <c r="C122" s="58" t="s">
        <v>48</v>
      </c>
      <c r="D122" s="58" t="s">
        <v>125</v>
      </c>
      <c r="E122" s="58" t="s">
        <v>80</v>
      </c>
      <c r="F122" s="51" t="s">
        <v>83</v>
      </c>
      <c r="G122" s="51">
        <v>195</v>
      </c>
    </row>
    <row r="123" spans="1:7" ht="15.75" customHeight="1" x14ac:dyDescent="0.3">
      <c r="A123" s="95">
        <f t="shared" si="1"/>
        <v>44204</v>
      </c>
      <c r="B123" s="55">
        <v>44204</v>
      </c>
      <c r="C123" s="58" t="s">
        <v>48</v>
      </c>
      <c r="D123" s="58" t="s">
        <v>125</v>
      </c>
      <c r="E123" s="58" t="s">
        <v>70</v>
      </c>
      <c r="F123" s="51" t="s">
        <v>74</v>
      </c>
      <c r="G123" s="51">
        <v>106</v>
      </c>
    </row>
    <row r="124" spans="1:7" ht="15.75" customHeight="1" x14ac:dyDescent="0.3">
      <c r="A124" s="95">
        <f t="shared" si="1"/>
        <v>44204</v>
      </c>
      <c r="B124" s="55">
        <v>44204</v>
      </c>
      <c r="C124" s="58" t="s">
        <v>108</v>
      </c>
      <c r="D124" s="58" t="s">
        <v>125</v>
      </c>
      <c r="E124" s="58" t="s">
        <v>80</v>
      </c>
      <c r="F124" s="51" t="s">
        <v>81</v>
      </c>
      <c r="G124" s="51">
        <v>78</v>
      </c>
    </row>
    <row r="125" spans="1:7" ht="15.75" customHeight="1" x14ac:dyDescent="0.3">
      <c r="A125" s="95">
        <f t="shared" si="1"/>
        <v>44204</v>
      </c>
      <c r="B125" s="55">
        <v>44204</v>
      </c>
      <c r="C125" s="58" t="s">
        <v>110</v>
      </c>
      <c r="D125" s="58" t="s">
        <v>125</v>
      </c>
      <c r="E125" s="58" t="s">
        <v>70</v>
      </c>
      <c r="F125" s="51" t="s">
        <v>72</v>
      </c>
      <c r="G125" s="51">
        <v>107</v>
      </c>
    </row>
    <row r="126" spans="1:7" ht="15.75" customHeight="1" x14ac:dyDescent="0.3">
      <c r="A126" s="95">
        <f t="shared" si="1"/>
        <v>44204</v>
      </c>
      <c r="B126" s="55">
        <v>44204</v>
      </c>
      <c r="C126" s="58" t="s">
        <v>110</v>
      </c>
      <c r="D126" s="58" t="s">
        <v>125</v>
      </c>
      <c r="E126" s="58" t="s">
        <v>49</v>
      </c>
      <c r="F126" s="51" t="s">
        <v>57</v>
      </c>
      <c r="G126" s="51">
        <v>147</v>
      </c>
    </row>
    <row r="127" spans="1:7" ht="15.75" customHeight="1" x14ac:dyDescent="0.3">
      <c r="A127" s="95">
        <f t="shared" si="1"/>
        <v>44204</v>
      </c>
      <c r="B127" s="55">
        <v>44204</v>
      </c>
      <c r="C127" s="58" t="s">
        <v>108</v>
      </c>
      <c r="D127" s="58" t="s">
        <v>125</v>
      </c>
      <c r="E127" s="58" t="s">
        <v>95</v>
      </c>
      <c r="F127" s="51" t="s">
        <v>97</v>
      </c>
      <c r="G127" s="51">
        <v>28</v>
      </c>
    </row>
    <row r="128" spans="1:7" ht="15.75" customHeight="1" x14ac:dyDescent="0.3">
      <c r="A128" s="95">
        <f t="shared" si="1"/>
        <v>44204</v>
      </c>
      <c r="B128" s="55">
        <v>44204</v>
      </c>
      <c r="C128" s="58" t="s">
        <v>108</v>
      </c>
      <c r="D128" s="58" t="s">
        <v>125</v>
      </c>
      <c r="E128" s="58" t="s">
        <v>95</v>
      </c>
      <c r="F128" s="51" t="s">
        <v>96</v>
      </c>
      <c r="G128" s="51">
        <v>127</v>
      </c>
    </row>
    <row r="129" spans="1:7" ht="15.75" customHeight="1" x14ac:dyDescent="0.3">
      <c r="A129" s="95">
        <f t="shared" si="1"/>
        <v>44204</v>
      </c>
      <c r="B129" s="55">
        <v>44204</v>
      </c>
      <c r="C129" s="58" t="s">
        <v>107</v>
      </c>
      <c r="D129" s="58" t="s">
        <v>125</v>
      </c>
      <c r="E129" s="58" t="s">
        <v>95</v>
      </c>
      <c r="F129" s="51" t="s">
        <v>102</v>
      </c>
      <c r="G129" s="51">
        <v>73</v>
      </c>
    </row>
    <row r="130" spans="1:7" ht="15.75" customHeight="1" x14ac:dyDescent="0.3">
      <c r="A130" s="95">
        <f t="shared" si="1"/>
        <v>44204</v>
      </c>
      <c r="B130" s="55">
        <v>44204</v>
      </c>
      <c r="C130" s="58" t="s">
        <v>108</v>
      </c>
      <c r="D130" s="58" t="s">
        <v>125</v>
      </c>
      <c r="E130" s="58" t="s">
        <v>95</v>
      </c>
      <c r="F130" s="51" t="s">
        <v>106</v>
      </c>
      <c r="G130" s="51">
        <v>161</v>
      </c>
    </row>
    <row r="131" spans="1:7" ht="15.75" customHeight="1" x14ac:dyDescent="0.3">
      <c r="A131" s="95">
        <f t="shared" si="1"/>
        <v>44204</v>
      </c>
      <c r="B131" s="55">
        <v>44204</v>
      </c>
      <c r="C131" s="58" t="s">
        <v>48</v>
      </c>
      <c r="D131" s="58" t="s">
        <v>125</v>
      </c>
      <c r="E131" s="58" t="s">
        <v>95</v>
      </c>
      <c r="F131" s="51" t="s">
        <v>102</v>
      </c>
      <c r="G131" s="51">
        <v>133</v>
      </c>
    </row>
    <row r="132" spans="1:7" ht="15.75" customHeight="1" x14ac:dyDescent="0.3">
      <c r="A132" s="95">
        <f t="shared" si="1"/>
        <v>44204</v>
      </c>
      <c r="B132" s="55">
        <v>44204</v>
      </c>
      <c r="C132" s="58" t="s">
        <v>108</v>
      </c>
      <c r="D132" s="58" t="s">
        <v>125</v>
      </c>
      <c r="E132" s="58" t="s">
        <v>49</v>
      </c>
      <c r="F132" s="51" t="s">
        <v>55</v>
      </c>
      <c r="G132" s="51">
        <v>25</v>
      </c>
    </row>
    <row r="133" spans="1:7" ht="15.75" customHeight="1" x14ac:dyDescent="0.3">
      <c r="A133" s="95">
        <f t="shared" ref="A133:A196" si="2">B133</f>
        <v>44204</v>
      </c>
      <c r="B133" s="55">
        <v>44204</v>
      </c>
      <c r="C133" s="58" t="s">
        <v>107</v>
      </c>
      <c r="D133" s="58" t="s">
        <v>125</v>
      </c>
      <c r="E133" s="58" t="s">
        <v>70</v>
      </c>
      <c r="F133" s="51" t="s">
        <v>73</v>
      </c>
      <c r="G133" s="51">
        <v>83</v>
      </c>
    </row>
    <row r="134" spans="1:7" ht="15.75" customHeight="1" x14ac:dyDescent="0.3">
      <c r="A134" s="95">
        <f t="shared" si="2"/>
        <v>44205</v>
      </c>
      <c r="B134" s="55">
        <v>44205</v>
      </c>
      <c r="C134" s="58" t="s">
        <v>110</v>
      </c>
      <c r="D134" s="58" t="s">
        <v>125</v>
      </c>
      <c r="E134" s="58" t="s">
        <v>70</v>
      </c>
      <c r="F134" s="51" t="s">
        <v>71</v>
      </c>
      <c r="G134" s="51">
        <v>114</v>
      </c>
    </row>
    <row r="135" spans="1:7" ht="15.75" customHeight="1" x14ac:dyDescent="0.3">
      <c r="A135" s="95">
        <f t="shared" si="2"/>
        <v>44205</v>
      </c>
      <c r="B135" s="55">
        <v>44205</v>
      </c>
      <c r="C135" s="58" t="s">
        <v>48</v>
      </c>
      <c r="D135" s="58" t="s">
        <v>125</v>
      </c>
      <c r="E135" s="58" t="s">
        <v>70</v>
      </c>
      <c r="F135" s="51" t="s">
        <v>60</v>
      </c>
      <c r="G135" s="51">
        <v>36</v>
      </c>
    </row>
    <row r="136" spans="1:7" ht="15.75" customHeight="1" x14ac:dyDescent="0.3">
      <c r="A136" s="95">
        <f t="shared" si="2"/>
        <v>44205</v>
      </c>
      <c r="B136" s="55">
        <v>44205</v>
      </c>
      <c r="C136" s="58" t="s">
        <v>110</v>
      </c>
      <c r="D136" s="58" t="s">
        <v>125</v>
      </c>
      <c r="E136" s="58" t="s">
        <v>80</v>
      </c>
      <c r="F136" s="51" t="s">
        <v>92</v>
      </c>
      <c r="G136" s="51">
        <v>181</v>
      </c>
    </row>
    <row r="137" spans="1:7" ht="15.75" customHeight="1" x14ac:dyDescent="0.3">
      <c r="A137" s="95">
        <f t="shared" si="2"/>
        <v>44205</v>
      </c>
      <c r="B137" s="55">
        <v>44205</v>
      </c>
      <c r="C137" s="58" t="s">
        <v>48</v>
      </c>
      <c r="D137" s="58" t="s">
        <v>125</v>
      </c>
      <c r="E137" s="58" t="s">
        <v>80</v>
      </c>
      <c r="F137" s="51" t="s">
        <v>81</v>
      </c>
      <c r="G137" s="51">
        <v>85</v>
      </c>
    </row>
    <row r="138" spans="1:7" ht="15.75" customHeight="1" x14ac:dyDescent="0.3">
      <c r="A138" s="95">
        <f t="shared" si="2"/>
        <v>44205</v>
      </c>
      <c r="B138" s="55">
        <v>44205</v>
      </c>
      <c r="C138" s="58" t="s">
        <v>110</v>
      </c>
      <c r="D138" s="58" t="s">
        <v>125</v>
      </c>
      <c r="E138" s="58" t="s">
        <v>70</v>
      </c>
      <c r="F138" s="51" t="s">
        <v>60</v>
      </c>
      <c r="G138" s="51">
        <v>199</v>
      </c>
    </row>
    <row r="139" spans="1:7" ht="15.75" customHeight="1" x14ac:dyDescent="0.3">
      <c r="A139" s="95">
        <f t="shared" si="2"/>
        <v>44205</v>
      </c>
      <c r="B139" s="55">
        <v>44205</v>
      </c>
      <c r="C139" s="58" t="s">
        <v>48</v>
      </c>
      <c r="D139" s="58" t="s">
        <v>125</v>
      </c>
      <c r="E139" s="58" t="s">
        <v>70</v>
      </c>
      <c r="F139" s="51" t="s">
        <v>62</v>
      </c>
      <c r="G139" s="51">
        <v>138</v>
      </c>
    </row>
    <row r="140" spans="1:7" ht="15.75" customHeight="1" x14ac:dyDescent="0.3">
      <c r="A140" s="95">
        <f t="shared" si="2"/>
        <v>44205</v>
      </c>
      <c r="B140" s="55">
        <v>44205</v>
      </c>
      <c r="C140" s="58" t="s">
        <v>110</v>
      </c>
      <c r="D140" s="58" t="s">
        <v>125</v>
      </c>
      <c r="E140" s="58" t="s">
        <v>95</v>
      </c>
      <c r="F140" s="51" t="s">
        <v>102</v>
      </c>
      <c r="G140" s="51">
        <v>65</v>
      </c>
    </row>
    <row r="141" spans="1:7" ht="15.75" customHeight="1" x14ac:dyDescent="0.3">
      <c r="A141" s="95">
        <f t="shared" si="2"/>
        <v>44205</v>
      </c>
      <c r="B141" s="55">
        <v>44205</v>
      </c>
      <c r="C141" s="58" t="s">
        <v>48</v>
      </c>
      <c r="D141" s="58" t="s">
        <v>125</v>
      </c>
      <c r="E141" s="58" t="s">
        <v>70</v>
      </c>
      <c r="F141" s="51" t="s">
        <v>77</v>
      </c>
      <c r="G141" s="51">
        <v>49</v>
      </c>
    </row>
    <row r="142" spans="1:7" ht="15.75" customHeight="1" x14ac:dyDescent="0.3">
      <c r="A142" s="95">
        <f t="shared" si="2"/>
        <v>44205</v>
      </c>
      <c r="B142" s="55">
        <v>44205</v>
      </c>
      <c r="C142" s="58" t="s">
        <v>107</v>
      </c>
      <c r="D142" s="58" t="s">
        <v>125</v>
      </c>
      <c r="E142" s="58" t="s">
        <v>95</v>
      </c>
      <c r="F142" s="51" t="s">
        <v>97</v>
      </c>
      <c r="G142" s="51">
        <v>169</v>
      </c>
    </row>
    <row r="143" spans="1:7" ht="15.75" customHeight="1" x14ac:dyDescent="0.3">
      <c r="A143" s="95">
        <f t="shared" si="2"/>
        <v>44205</v>
      </c>
      <c r="B143" s="55">
        <v>44205</v>
      </c>
      <c r="C143" s="58" t="s">
        <v>110</v>
      </c>
      <c r="D143" s="58" t="s">
        <v>125</v>
      </c>
      <c r="E143" s="58" t="s">
        <v>70</v>
      </c>
      <c r="F143" s="51" t="s">
        <v>72</v>
      </c>
      <c r="G143" s="51">
        <v>57</v>
      </c>
    </row>
    <row r="144" spans="1:7" ht="15.75" customHeight="1" x14ac:dyDescent="0.3">
      <c r="A144" s="95">
        <f t="shared" si="2"/>
        <v>44205</v>
      </c>
      <c r="B144" s="55">
        <v>44205</v>
      </c>
      <c r="C144" s="58" t="s">
        <v>110</v>
      </c>
      <c r="D144" s="58" t="s">
        <v>125</v>
      </c>
      <c r="E144" s="58" t="s">
        <v>49</v>
      </c>
      <c r="F144" s="51" t="s">
        <v>63</v>
      </c>
      <c r="G144" s="51">
        <v>181</v>
      </c>
    </row>
    <row r="145" spans="1:7" ht="15.75" customHeight="1" x14ac:dyDescent="0.3">
      <c r="A145" s="95">
        <f t="shared" si="2"/>
        <v>44205</v>
      </c>
      <c r="B145" s="55">
        <v>44205</v>
      </c>
      <c r="C145" s="58" t="s">
        <v>108</v>
      </c>
      <c r="D145" s="58" t="s">
        <v>125</v>
      </c>
      <c r="E145" s="58" t="s">
        <v>70</v>
      </c>
      <c r="F145" s="51" t="s">
        <v>75</v>
      </c>
      <c r="G145" s="51">
        <v>61</v>
      </c>
    </row>
    <row r="146" spans="1:7" ht="15.75" customHeight="1" x14ac:dyDescent="0.3">
      <c r="A146" s="95">
        <f t="shared" si="2"/>
        <v>44205</v>
      </c>
      <c r="B146" s="55">
        <v>44205</v>
      </c>
      <c r="C146" s="58" t="s">
        <v>48</v>
      </c>
      <c r="D146" s="58" t="s">
        <v>125</v>
      </c>
      <c r="E146" s="58" t="s">
        <v>49</v>
      </c>
      <c r="F146" s="51" t="s">
        <v>50</v>
      </c>
      <c r="G146" s="51">
        <v>106</v>
      </c>
    </row>
    <row r="147" spans="1:7" ht="15.75" customHeight="1" x14ac:dyDescent="0.3">
      <c r="A147" s="95">
        <f t="shared" si="2"/>
        <v>44205</v>
      </c>
      <c r="B147" s="55">
        <v>44205</v>
      </c>
      <c r="C147" s="58" t="s">
        <v>107</v>
      </c>
      <c r="D147" s="58" t="s">
        <v>125</v>
      </c>
      <c r="E147" s="58" t="s">
        <v>49</v>
      </c>
      <c r="F147" s="51" t="s">
        <v>59</v>
      </c>
      <c r="G147" s="51">
        <v>77</v>
      </c>
    </row>
    <row r="148" spans="1:7" ht="15.75" customHeight="1" x14ac:dyDescent="0.3">
      <c r="A148" s="95">
        <f t="shared" si="2"/>
        <v>44205</v>
      </c>
      <c r="B148" s="55">
        <v>44205</v>
      </c>
      <c r="C148" s="58" t="s">
        <v>108</v>
      </c>
      <c r="D148" s="58" t="s">
        <v>125</v>
      </c>
      <c r="E148" s="58" t="s">
        <v>95</v>
      </c>
      <c r="F148" s="51" t="s">
        <v>101</v>
      </c>
      <c r="G148" s="51">
        <v>79</v>
      </c>
    </row>
    <row r="149" spans="1:7" ht="15.75" customHeight="1" x14ac:dyDescent="0.3">
      <c r="A149" s="95">
        <f t="shared" si="2"/>
        <v>44205</v>
      </c>
      <c r="B149" s="55">
        <v>44205</v>
      </c>
      <c r="C149" s="58" t="s">
        <v>48</v>
      </c>
      <c r="D149" s="58" t="s">
        <v>125</v>
      </c>
      <c r="E149" s="58" t="s">
        <v>70</v>
      </c>
      <c r="F149" s="51" t="s">
        <v>75</v>
      </c>
      <c r="G149" s="51">
        <v>150</v>
      </c>
    </row>
    <row r="150" spans="1:7" ht="15.75" customHeight="1" x14ac:dyDescent="0.3">
      <c r="A150" s="95">
        <f t="shared" si="2"/>
        <v>44205</v>
      </c>
      <c r="B150" s="55">
        <v>44205</v>
      </c>
      <c r="C150" s="58" t="s">
        <v>108</v>
      </c>
      <c r="D150" s="58" t="s">
        <v>125</v>
      </c>
      <c r="E150" s="58" t="s">
        <v>80</v>
      </c>
      <c r="F150" s="51" t="s">
        <v>83</v>
      </c>
      <c r="G150" s="51">
        <v>76</v>
      </c>
    </row>
    <row r="151" spans="1:7" ht="15.75" customHeight="1" x14ac:dyDescent="0.3">
      <c r="A151" s="95">
        <f t="shared" si="2"/>
        <v>44205</v>
      </c>
      <c r="B151" s="55">
        <v>44205</v>
      </c>
      <c r="C151" s="58" t="s">
        <v>110</v>
      </c>
      <c r="D151" s="58" t="s">
        <v>125</v>
      </c>
      <c r="E151" s="58" t="s">
        <v>80</v>
      </c>
      <c r="F151" s="51" t="s">
        <v>92</v>
      </c>
      <c r="G151" s="51">
        <v>1</v>
      </c>
    </row>
    <row r="152" spans="1:7" ht="15.75" customHeight="1" x14ac:dyDescent="0.3">
      <c r="A152" s="95">
        <f t="shared" si="2"/>
        <v>44206</v>
      </c>
      <c r="B152" s="55">
        <v>44206</v>
      </c>
      <c r="C152" s="58" t="s">
        <v>107</v>
      </c>
      <c r="D152" s="58" t="s">
        <v>125</v>
      </c>
      <c r="E152" s="58" t="s">
        <v>49</v>
      </c>
      <c r="F152" s="51" t="s">
        <v>63</v>
      </c>
      <c r="G152" s="51">
        <v>31</v>
      </c>
    </row>
    <row r="153" spans="1:7" ht="15.75" customHeight="1" x14ac:dyDescent="0.3">
      <c r="A153" s="95">
        <f t="shared" si="2"/>
        <v>44206</v>
      </c>
      <c r="B153" s="55">
        <v>44206</v>
      </c>
      <c r="C153" s="58" t="s">
        <v>110</v>
      </c>
      <c r="D153" s="58" t="s">
        <v>125</v>
      </c>
      <c r="E153" s="58" t="s">
        <v>70</v>
      </c>
      <c r="F153" s="51" t="s">
        <v>77</v>
      </c>
      <c r="G153" s="51">
        <v>195</v>
      </c>
    </row>
    <row r="154" spans="1:7" ht="15.75" customHeight="1" x14ac:dyDescent="0.3">
      <c r="A154" s="95">
        <f t="shared" si="2"/>
        <v>44206</v>
      </c>
      <c r="B154" s="55">
        <v>44206</v>
      </c>
      <c r="C154" s="58" t="s">
        <v>108</v>
      </c>
      <c r="D154" s="58" t="s">
        <v>125</v>
      </c>
      <c r="E154" s="58" t="s">
        <v>49</v>
      </c>
      <c r="F154" s="51" t="s">
        <v>50</v>
      </c>
      <c r="G154" s="51">
        <v>30</v>
      </c>
    </row>
    <row r="155" spans="1:7" ht="15.75" customHeight="1" x14ac:dyDescent="0.3">
      <c r="A155" s="95">
        <f t="shared" si="2"/>
        <v>44206</v>
      </c>
      <c r="B155" s="55">
        <v>44206</v>
      </c>
      <c r="C155" s="58" t="s">
        <v>48</v>
      </c>
      <c r="D155" s="58" t="s">
        <v>125</v>
      </c>
      <c r="E155" s="58" t="s">
        <v>95</v>
      </c>
      <c r="F155" s="51" t="s">
        <v>106</v>
      </c>
      <c r="G155" s="51">
        <v>189</v>
      </c>
    </row>
    <row r="156" spans="1:7" ht="15.75" customHeight="1" x14ac:dyDescent="0.3">
      <c r="A156" s="95">
        <f t="shared" si="2"/>
        <v>44206</v>
      </c>
      <c r="B156" s="55">
        <v>44206</v>
      </c>
      <c r="C156" s="58" t="s">
        <v>108</v>
      </c>
      <c r="D156" s="58" t="s">
        <v>125</v>
      </c>
      <c r="E156" s="58" t="s">
        <v>95</v>
      </c>
      <c r="F156" s="51" t="s">
        <v>104</v>
      </c>
      <c r="G156" s="51">
        <v>166</v>
      </c>
    </row>
    <row r="157" spans="1:7" ht="15.75" customHeight="1" x14ac:dyDescent="0.3">
      <c r="A157" s="95">
        <f t="shared" si="2"/>
        <v>44206</v>
      </c>
      <c r="B157" s="55">
        <v>44206</v>
      </c>
      <c r="C157" s="58" t="s">
        <v>108</v>
      </c>
      <c r="D157" s="58" t="s">
        <v>125</v>
      </c>
      <c r="E157" s="58" t="s">
        <v>70</v>
      </c>
      <c r="F157" s="51" t="s">
        <v>73</v>
      </c>
      <c r="G157" s="51">
        <v>37</v>
      </c>
    </row>
    <row r="158" spans="1:7" ht="15.75" customHeight="1" x14ac:dyDescent="0.3">
      <c r="A158" s="95">
        <f t="shared" si="2"/>
        <v>44206</v>
      </c>
      <c r="B158" s="55">
        <v>44206</v>
      </c>
      <c r="C158" s="58" t="s">
        <v>110</v>
      </c>
      <c r="D158" s="58" t="s">
        <v>125</v>
      </c>
      <c r="E158" s="58" t="s">
        <v>49</v>
      </c>
      <c r="F158" s="51" t="s">
        <v>69</v>
      </c>
      <c r="G158" s="51">
        <v>157</v>
      </c>
    </row>
    <row r="159" spans="1:7" ht="15.75" customHeight="1" x14ac:dyDescent="0.3">
      <c r="A159" s="95">
        <f t="shared" si="2"/>
        <v>44206</v>
      </c>
      <c r="B159" s="55">
        <v>44206</v>
      </c>
      <c r="C159" s="58" t="s">
        <v>110</v>
      </c>
      <c r="D159" s="58" t="s">
        <v>125</v>
      </c>
      <c r="E159" s="58" t="s">
        <v>80</v>
      </c>
      <c r="F159" s="51" t="s">
        <v>85</v>
      </c>
      <c r="G159" s="51">
        <v>66</v>
      </c>
    </row>
    <row r="160" spans="1:7" ht="15.75" customHeight="1" x14ac:dyDescent="0.3">
      <c r="A160" s="95">
        <f t="shared" si="2"/>
        <v>44206</v>
      </c>
      <c r="B160" s="55">
        <v>44206</v>
      </c>
      <c r="C160" s="58" t="s">
        <v>110</v>
      </c>
      <c r="D160" s="58" t="s">
        <v>125</v>
      </c>
      <c r="E160" s="58" t="s">
        <v>80</v>
      </c>
      <c r="F160" s="51" t="s">
        <v>84</v>
      </c>
      <c r="G160" s="51">
        <v>43</v>
      </c>
    </row>
    <row r="161" spans="1:7" ht="15.75" customHeight="1" x14ac:dyDescent="0.3">
      <c r="A161" s="95">
        <f t="shared" si="2"/>
        <v>44206</v>
      </c>
      <c r="B161" s="55">
        <v>44206</v>
      </c>
      <c r="C161" s="58" t="s">
        <v>108</v>
      </c>
      <c r="D161" s="58" t="s">
        <v>125</v>
      </c>
      <c r="E161" s="58" t="s">
        <v>95</v>
      </c>
      <c r="F161" s="51" t="s">
        <v>98</v>
      </c>
      <c r="G161" s="51">
        <v>91</v>
      </c>
    </row>
    <row r="162" spans="1:7" ht="15.75" customHeight="1" x14ac:dyDescent="0.3">
      <c r="A162" s="95">
        <f t="shared" si="2"/>
        <v>44206</v>
      </c>
      <c r="B162" s="55">
        <v>44206</v>
      </c>
      <c r="C162" s="58" t="s">
        <v>107</v>
      </c>
      <c r="D162" s="58" t="s">
        <v>125</v>
      </c>
      <c r="E162" s="58" t="s">
        <v>70</v>
      </c>
      <c r="F162" s="51" t="s">
        <v>56</v>
      </c>
      <c r="G162" s="51">
        <v>175</v>
      </c>
    </row>
    <row r="163" spans="1:7" ht="15.75" customHeight="1" x14ac:dyDescent="0.3">
      <c r="A163" s="95">
        <f t="shared" si="2"/>
        <v>44206</v>
      </c>
      <c r="B163" s="55">
        <v>44206</v>
      </c>
      <c r="C163" s="58" t="s">
        <v>107</v>
      </c>
      <c r="D163" s="58" t="s">
        <v>125</v>
      </c>
      <c r="E163" s="58" t="s">
        <v>70</v>
      </c>
      <c r="F163" s="51" t="s">
        <v>58</v>
      </c>
      <c r="G163" s="51">
        <v>156</v>
      </c>
    </row>
    <row r="164" spans="1:7" ht="15.75" customHeight="1" x14ac:dyDescent="0.3">
      <c r="A164" s="95">
        <f t="shared" si="2"/>
        <v>44206</v>
      </c>
      <c r="B164" s="55">
        <v>44206</v>
      </c>
      <c r="C164" s="58" t="s">
        <v>107</v>
      </c>
      <c r="D164" s="58" t="s">
        <v>125</v>
      </c>
      <c r="E164" s="58" t="s">
        <v>95</v>
      </c>
      <c r="F164" s="51" t="s">
        <v>96</v>
      </c>
      <c r="G164" s="51">
        <v>9</v>
      </c>
    </row>
    <row r="165" spans="1:7" ht="15.75" customHeight="1" x14ac:dyDescent="0.3">
      <c r="A165" s="95">
        <f t="shared" si="2"/>
        <v>44206</v>
      </c>
      <c r="B165" s="55">
        <v>44206</v>
      </c>
      <c r="C165" s="58" t="s">
        <v>107</v>
      </c>
      <c r="D165" s="58" t="s">
        <v>125</v>
      </c>
      <c r="E165" s="58" t="s">
        <v>49</v>
      </c>
      <c r="F165" s="51" t="s">
        <v>65</v>
      </c>
      <c r="G165" s="51">
        <v>106</v>
      </c>
    </row>
    <row r="166" spans="1:7" ht="15.75" customHeight="1" x14ac:dyDescent="0.3">
      <c r="A166" s="95">
        <f t="shared" si="2"/>
        <v>44206</v>
      </c>
      <c r="B166" s="55">
        <v>44206</v>
      </c>
      <c r="C166" s="58" t="s">
        <v>107</v>
      </c>
      <c r="D166" s="58" t="s">
        <v>125</v>
      </c>
      <c r="E166" s="58" t="s">
        <v>70</v>
      </c>
      <c r="F166" s="51" t="s">
        <v>74</v>
      </c>
      <c r="G166" s="51">
        <v>150</v>
      </c>
    </row>
    <row r="167" spans="1:7" ht="15.75" customHeight="1" x14ac:dyDescent="0.3">
      <c r="A167" s="95">
        <f t="shared" si="2"/>
        <v>44206</v>
      </c>
      <c r="B167" s="55">
        <v>44206</v>
      </c>
      <c r="C167" s="58" t="s">
        <v>110</v>
      </c>
      <c r="D167" s="58" t="s">
        <v>125</v>
      </c>
      <c r="E167" s="58" t="s">
        <v>95</v>
      </c>
      <c r="F167" s="51" t="s">
        <v>101</v>
      </c>
      <c r="G167" s="51">
        <v>144</v>
      </c>
    </row>
    <row r="168" spans="1:7" ht="15.75" customHeight="1" x14ac:dyDescent="0.3">
      <c r="A168" s="95">
        <f t="shared" si="2"/>
        <v>44206</v>
      </c>
      <c r="B168" s="55">
        <v>44206</v>
      </c>
      <c r="C168" s="58" t="s">
        <v>48</v>
      </c>
      <c r="D168" s="58" t="s">
        <v>125</v>
      </c>
      <c r="E168" s="58" t="s">
        <v>70</v>
      </c>
      <c r="F168" s="51" t="s">
        <v>58</v>
      </c>
      <c r="G168" s="51">
        <v>185</v>
      </c>
    </row>
    <row r="169" spans="1:7" ht="15.75" customHeight="1" x14ac:dyDescent="0.3">
      <c r="A169" s="95">
        <f t="shared" si="2"/>
        <v>44206</v>
      </c>
      <c r="B169" s="55">
        <v>44206</v>
      </c>
      <c r="C169" s="58" t="s">
        <v>110</v>
      </c>
      <c r="D169" s="58" t="s">
        <v>125</v>
      </c>
      <c r="E169" s="58" t="s">
        <v>95</v>
      </c>
      <c r="F169" s="51" t="s">
        <v>105</v>
      </c>
      <c r="G169" s="51">
        <v>89</v>
      </c>
    </row>
    <row r="170" spans="1:7" ht="15.75" customHeight="1" x14ac:dyDescent="0.3">
      <c r="A170" s="95">
        <f t="shared" si="2"/>
        <v>44207</v>
      </c>
      <c r="B170" s="55">
        <v>44207</v>
      </c>
      <c r="C170" s="58" t="s">
        <v>48</v>
      </c>
      <c r="D170" s="58" t="s">
        <v>125</v>
      </c>
      <c r="E170" s="58" t="s">
        <v>49</v>
      </c>
      <c r="F170" s="51" t="s">
        <v>69</v>
      </c>
      <c r="G170" s="51">
        <v>19</v>
      </c>
    </row>
    <row r="171" spans="1:7" ht="15.75" customHeight="1" x14ac:dyDescent="0.3">
      <c r="A171" s="95">
        <f t="shared" si="2"/>
        <v>44207</v>
      </c>
      <c r="B171" s="55">
        <v>44207</v>
      </c>
      <c r="C171" s="58" t="s">
        <v>110</v>
      </c>
      <c r="D171" s="58" t="s">
        <v>125</v>
      </c>
      <c r="E171" s="58" t="s">
        <v>49</v>
      </c>
      <c r="F171" s="51" t="s">
        <v>153</v>
      </c>
      <c r="G171" s="51">
        <v>11</v>
      </c>
    </row>
    <row r="172" spans="1:7" ht="15.75" customHeight="1" x14ac:dyDescent="0.3">
      <c r="A172" s="95">
        <f t="shared" si="2"/>
        <v>44207</v>
      </c>
      <c r="B172" s="55">
        <v>44207</v>
      </c>
      <c r="C172" s="58" t="s">
        <v>48</v>
      </c>
      <c r="D172" s="58" t="s">
        <v>125</v>
      </c>
      <c r="E172" s="58" t="s">
        <v>49</v>
      </c>
      <c r="F172" s="51" t="s">
        <v>153</v>
      </c>
      <c r="G172" s="51">
        <v>127</v>
      </c>
    </row>
    <row r="173" spans="1:7" ht="15.75" customHeight="1" x14ac:dyDescent="0.3">
      <c r="A173" s="95">
        <f t="shared" si="2"/>
        <v>44207</v>
      </c>
      <c r="B173" s="55">
        <v>44207</v>
      </c>
      <c r="C173" s="58" t="s">
        <v>48</v>
      </c>
      <c r="D173" s="58" t="s">
        <v>125</v>
      </c>
      <c r="E173" s="58" t="s">
        <v>70</v>
      </c>
      <c r="F173" s="51" t="s">
        <v>58</v>
      </c>
      <c r="G173" s="51">
        <v>127</v>
      </c>
    </row>
    <row r="174" spans="1:7" ht="15.75" customHeight="1" x14ac:dyDescent="0.3">
      <c r="A174" s="95">
        <f t="shared" si="2"/>
        <v>44207</v>
      </c>
      <c r="B174" s="55">
        <v>44207</v>
      </c>
      <c r="C174" s="58" t="s">
        <v>107</v>
      </c>
      <c r="D174" s="58" t="s">
        <v>125</v>
      </c>
      <c r="E174" s="58" t="s">
        <v>70</v>
      </c>
      <c r="F174" s="51" t="s">
        <v>78</v>
      </c>
      <c r="G174" s="51">
        <v>25</v>
      </c>
    </row>
    <row r="175" spans="1:7" ht="15.75" customHeight="1" x14ac:dyDescent="0.3">
      <c r="A175" s="95">
        <f t="shared" si="2"/>
        <v>44207</v>
      </c>
      <c r="B175" s="55">
        <v>44207</v>
      </c>
      <c r="C175" s="58" t="s">
        <v>107</v>
      </c>
      <c r="D175" s="58" t="s">
        <v>125</v>
      </c>
      <c r="E175" s="58" t="s">
        <v>95</v>
      </c>
      <c r="F175" s="51" t="s">
        <v>97</v>
      </c>
      <c r="G175" s="51">
        <v>7</v>
      </c>
    </row>
    <row r="176" spans="1:7" ht="15.75" customHeight="1" x14ac:dyDescent="0.3">
      <c r="A176" s="95">
        <f t="shared" si="2"/>
        <v>44207</v>
      </c>
      <c r="B176" s="55">
        <v>44207</v>
      </c>
      <c r="C176" s="58" t="s">
        <v>107</v>
      </c>
      <c r="D176" s="58" t="s">
        <v>125</v>
      </c>
      <c r="E176" s="58" t="s">
        <v>70</v>
      </c>
      <c r="F176" s="51" t="s">
        <v>78</v>
      </c>
      <c r="G176" s="51">
        <v>24</v>
      </c>
    </row>
    <row r="177" spans="1:7" ht="15.75" customHeight="1" x14ac:dyDescent="0.3">
      <c r="A177" s="95">
        <f t="shared" si="2"/>
        <v>44207</v>
      </c>
      <c r="B177" s="55">
        <v>44207</v>
      </c>
      <c r="C177" s="58" t="s">
        <v>48</v>
      </c>
      <c r="D177" s="58" t="s">
        <v>125</v>
      </c>
      <c r="E177" s="58" t="s">
        <v>80</v>
      </c>
      <c r="F177" s="51" t="s">
        <v>92</v>
      </c>
      <c r="G177" s="51">
        <v>167</v>
      </c>
    </row>
    <row r="178" spans="1:7" ht="15.75" customHeight="1" x14ac:dyDescent="0.3">
      <c r="A178" s="95">
        <f t="shared" si="2"/>
        <v>44207</v>
      </c>
      <c r="B178" s="55">
        <v>44207</v>
      </c>
      <c r="C178" s="58" t="s">
        <v>108</v>
      </c>
      <c r="D178" s="58" t="s">
        <v>125</v>
      </c>
      <c r="E178" s="58" t="s">
        <v>49</v>
      </c>
      <c r="F178" s="51" t="s">
        <v>66</v>
      </c>
      <c r="G178" s="51">
        <v>7</v>
      </c>
    </row>
    <row r="179" spans="1:7" ht="15.75" customHeight="1" x14ac:dyDescent="0.3">
      <c r="A179" s="95">
        <f t="shared" si="2"/>
        <v>44207</v>
      </c>
      <c r="B179" s="55">
        <v>44207</v>
      </c>
      <c r="C179" s="58" t="s">
        <v>107</v>
      </c>
      <c r="D179" s="58" t="s">
        <v>125</v>
      </c>
      <c r="E179" s="58" t="s">
        <v>70</v>
      </c>
      <c r="F179" s="51" t="s">
        <v>77</v>
      </c>
      <c r="G179" s="51">
        <v>167</v>
      </c>
    </row>
    <row r="180" spans="1:7" ht="15.75" customHeight="1" x14ac:dyDescent="0.3">
      <c r="A180" s="95">
        <f t="shared" si="2"/>
        <v>44207</v>
      </c>
      <c r="B180" s="55">
        <v>44207</v>
      </c>
      <c r="C180" s="58" t="s">
        <v>108</v>
      </c>
      <c r="D180" s="58" t="s">
        <v>125</v>
      </c>
      <c r="E180" s="58" t="s">
        <v>49</v>
      </c>
      <c r="F180" s="51" t="s">
        <v>55</v>
      </c>
      <c r="G180" s="51">
        <v>125</v>
      </c>
    </row>
    <row r="181" spans="1:7" ht="15.75" customHeight="1" x14ac:dyDescent="0.3">
      <c r="A181" s="95">
        <f t="shared" si="2"/>
        <v>44207</v>
      </c>
      <c r="B181" s="55">
        <v>44207</v>
      </c>
      <c r="C181" s="58" t="s">
        <v>107</v>
      </c>
      <c r="D181" s="58" t="s">
        <v>125</v>
      </c>
      <c r="E181" s="58" t="s">
        <v>70</v>
      </c>
      <c r="F181" s="51" t="s">
        <v>79</v>
      </c>
      <c r="G181" s="51">
        <v>19</v>
      </c>
    </row>
    <row r="182" spans="1:7" ht="15.75" customHeight="1" x14ac:dyDescent="0.3">
      <c r="A182" s="95">
        <f t="shared" si="2"/>
        <v>44207</v>
      </c>
      <c r="B182" s="55">
        <v>44207</v>
      </c>
      <c r="C182" s="58" t="s">
        <v>107</v>
      </c>
      <c r="D182" s="58" t="s">
        <v>125</v>
      </c>
      <c r="E182" s="58" t="s">
        <v>80</v>
      </c>
      <c r="F182" s="51" t="s">
        <v>89</v>
      </c>
      <c r="G182" s="51">
        <v>104</v>
      </c>
    </row>
    <row r="183" spans="1:7" ht="15.75" customHeight="1" x14ac:dyDescent="0.3">
      <c r="A183" s="95">
        <f t="shared" si="2"/>
        <v>44207</v>
      </c>
      <c r="B183" s="55">
        <v>44207</v>
      </c>
      <c r="C183" s="58" t="s">
        <v>48</v>
      </c>
      <c r="D183" s="58" t="s">
        <v>125</v>
      </c>
      <c r="E183" s="58" t="s">
        <v>95</v>
      </c>
      <c r="F183" s="51" t="s">
        <v>101</v>
      </c>
      <c r="G183" s="51">
        <v>122</v>
      </c>
    </row>
    <row r="184" spans="1:7" ht="15.75" customHeight="1" x14ac:dyDescent="0.3">
      <c r="A184" s="95">
        <f t="shared" si="2"/>
        <v>44208</v>
      </c>
      <c r="B184" s="55">
        <v>44208</v>
      </c>
      <c r="C184" s="58" t="s">
        <v>108</v>
      </c>
      <c r="D184" s="58" t="s">
        <v>125</v>
      </c>
      <c r="E184" s="58" t="s">
        <v>49</v>
      </c>
      <c r="F184" s="51" t="s">
        <v>59</v>
      </c>
      <c r="G184" s="51">
        <v>133</v>
      </c>
    </row>
    <row r="185" spans="1:7" ht="15.75" customHeight="1" x14ac:dyDescent="0.3">
      <c r="A185" s="95">
        <f t="shared" si="2"/>
        <v>44208</v>
      </c>
      <c r="B185" s="55">
        <v>44208</v>
      </c>
      <c r="C185" s="58" t="s">
        <v>110</v>
      </c>
      <c r="D185" s="58" t="s">
        <v>125</v>
      </c>
      <c r="E185" s="58" t="s">
        <v>49</v>
      </c>
      <c r="F185" s="51" t="s">
        <v>65</v>
      </c>
      <c r="G185" s="51">
        <v>191</v>
      </c>
    </row>
    <row r="186" spans="1:7" ht="15.75" customHeight="1" x14ac:dyDescent="0.3">
      <c r="A186" s="95">
        <f t="shared" si="2"/>
        <v>44208</v>
      </c>
      <c r="B186" s="55">
        <v>44208</v>
      </c>
      <c r="C186" s="58" t="s">
        <v>107</v>
      </c>
      <c r="D186" s="58" t="s">
        <v>125</v>
      </c>
      <c r="E186" s="58" t="s">
        <v>70</v>
      </c>
      <c r="F186" s="51" t="s">
        <v>71</v>
      </c>
      <c r="G186" s="51">
        <v>114</v>
      </c>
    </row>
    <row r="187" spans="1:7" ht="15.75" customHeight="1" x14ac:dyDescent="0.3">
      <c r="A187" s="95">
        <f t="shared" si="2"/>
        <v>44208</v>
      </c>
      <c r="B187" s="55">
        <v>44208</v>
      </c>
      <c r="C187" s="58" t="s">
        <v>48</v>
      </c>
      <c r="D187" s="58" t="s">
        <v>125</v>
      </c>
      <c r="E187" s="58" t="s">
        <v>49</v>
      </c>
      <c r="F187" s="51" t="s">
        <v>63</v>
      </c>
      <c r="G187" s="51">
        <v>175</v>
      </c>
    </row>
    <row r="188" spans="1:7" ht="15.75" customHeight="1" x14ac:dyDescent="0.3">
      <c r="A188" s="95">
        <f t="shared" si="2"/>
        <v>44208</v>
      </c>
      <c r="B188" s="55">
        <v>44208</v>
      </c>
      <c r="C188" s="58" t="s">
        <v>48</v>
      </c>
      <c r="D188" s="58" t="s">
        <v>125</v>
      </c>
      <c r="E188" s="58" t="s">
        <v>70</v>
      </c>
      <c r="F188" s="51" t="s">
        <v>76</v>
      </c>
      <c r="G188" s="51">
        <v>61</v>
      </c>
    </row>
    <row r="189" spans="1:7" ht="15.75" customHeight="1" x14ac:dyDescent="0.3">
      <c r="A189" s="95">
        <f t="shared" si="2"/>
        <v>44208</v>
      </c>
      <c r="B189" s="55">
        <v>44208</v>
      </c>
      <c r="C189" s="58" t="s">
        <v>107</v>
      </c>
      <c r="D189" s="58" t="s">
        <v>125</v>
      </c>
      <c r="E189" s="58" t="s">
        <v>49</v>
      </c>
      <c r="F189" s="51" t="s">
        <v>57</v>
      </c>
      <c r="G189" s="51">
        <v>38</v>
      </c>
    </row>
    <row r="190" spans="1:7" ht="15.75" customHeight="1" x14ac:dyDescent="0.3">
      <c r="A190" s="95">
        <f t="shared" si="2"/>
        <v>44208</v>
      </c>
      <c r="B190" s="55">
        <v>44208</v>
      </c>
      <c r="C190" s="58" t="s">
        <v>110</v>
      </c>
      <c r="D190" s="58" t="s">
        <v>125</v>
      </c>
      <c r="E190" s="58" t="s">
        <v>95</v>
      </c>
      <c r="F190" s="51" t="s">
        <v>106</v>
      </c>
      <c r="G190" s="51">
        <v>31</v>
      </c>
    </row>
    <row r="191" spans="1:7" ht="15.75" customHeight="1" x14ac:dyDescent="0.3">
      <c r="A191" s="95">
        <f t="shared" si="2"/>
        <v>44208</v>
      </c>
      <c r="B191" s="55">
        <v>44208</v>
      </c>
      <c r="C191" s="58" t="s">
        <v>107</v>
      </c>
      <c r="D191" s="58" t="s">
        <v>125</v>
      </c>
      <c r="E191" s="58" t="s">
        <v>80</v>
      </c>
      <c r="F191" s="51" t="s">
        <v>83</v>
      </c>
      <c r="G191" s="51">
        <v>37</v>
      </c>
    </row>
    <row r="192" spans="1:7" ht="15.75" customHeight="1" x14ac:dyDescent="0.3">
      <c r="A192" s="95">
        <f t="shared" si="2"/>
        <v>44208</v>
      </c>
      <c r="B192" s="55">
        <v>44208</v>
      </c>
      <c r="C192" s="58" t="s">
        <v>110</v>
      </c>
      <c r="D192" s="58" t="s">
        <v>125</v>
      </c>
      <c r="E192" s="58" t="s">
        <v>70</v>
      </c>
      <c r="F192" s="51" t="s">
        <v>62</v>
      </c>
      <c r="G192" s="51">
        <v>11</v>
      </c>
    </row>
    <row r="193" spans="1:7" ht="15.75" customHeight="1" x14ac:dyDescent="0.3">
      <c r="A193" s="95">
        <f t="shared" si="2"/>
        <v>44208</v>
      </c>
      <c r="B193" s="55">
        <v>44208</v>
      </c>
      <c r="C193" s="58" t="s">
        <v>110</v>
      </c>
      <c r="D193" s="58" t="s">
        <v>125</v>
      </c>
      <c r="E193" s="58" t="s">
        <v>80</v>
      </c>
      <c r="F193" s="51" t="s">
        <v>94</v>
      </c>
      <c r="G193" s="51">
        <v>162</v>
      </c>
    </row>
    <row r="194" spans="1:7" ht="15.75" customHeight="1" x14ac:dyDescent="0.3">
      <c r="A194" s="95">
        <f t="shared" si="2"/>
        <v>44208</v>
      </c>
      <c r="B194" s="55">
        <v>44208</v>
      </c>
      <c r="C194" s="58" t="s">
        <v>107</v>
      </c>
      <c r="D194" s="58" t="s">
        <v>125</v>
      </c>
      <c r="E194" s="58" t="s">
        <v>95</v>
      </c>
      <c r="F194" s="51" t="s">
        <v>97</v>
      </c>
      <c r="G194" s="51">
        <v>103</v>
      </c>
    </row>
    <row r="195" spans="1:7" ht="15.75" customHeight="1" x14ac:dyDescent="0.3">
      <c r="A195" s="95">
        <f t="shared" si="2"/>
        <v>44208</v>
      </c>
      <c r="B195" s="55">
        <v>44208</v>
      </c>
      <c r="C195" s="58" t="s">
        <v>48</v>
      </c>
      <c r="D195" s="58" t="s">
        <v>125</v>
      </c>
      <c r="E195" s="58" t="s">
        <v>70</v>
      </c>
      <c r="F195" s="51" t="s">
        <v>78</v>
      </c>
      <c r="G195" s="51">
        <v>114</v>
      </c>
    </row>
    <row r="196" spans="1:7" ht="15.75" customHeight="1" x14ac:dyDescent="0.3">
      <c r="A196" s="95">
        <f t="shared" si="2"/>
        <v>44208</v>
      </c>
      <c r="B196" s="55">
        <v>44208</v>
      </c>
      <c r="C196" s="58" t="s">
        <v>108</v>
      </c>
      <c r="D196" s="58" t="s">
        <v>125</v>
      </c>
      <c r="E196" s="58" t="s">
        <v>95</v>
      </c>
      <c r="F196" s="51" t="s">
        <v>100</v>
      </c>
      <c r="G196" s="51">
        <v>107</v>
      </c>
    </row>
    <row r="197" spans="1:7" ht="15.75" customHeight="1" x14ac:dyDescent="0.3">
      <c r="A197" s="95">
        <f t="shared" ref="A197:A260" si="3">B197</f>
        <v>44209</v>
      </c>
      <c r="B197" s="55">
        <v>44209</v>
      </c>
      <c r="C197" s="58" t="s">
        <v>108</v>
      </c>
      <c r="D197" s="58" t="s">
        <v>125</v>
      </c>
      <c r="E197" s="58" t="s">
        <v>49</v>
      </c>
      <c r="F197" s="51" t="s">
        <v>61</v>
      </c>
      <c r="G197" s="51">
        <v>30</v>
      </c>
    </row>
    <row r="198" spans="1:7" ht="15.75" customHeight="1" x14ac:dyDescent="0.3">
      <c r="A198" s="95">
        <f t="shared" si="3"/>
        <v>44209</v>
      </c>
      <c r="B198" s="55">
        <v>44209</v>
      </c>
      <c r="C198" s="58" t="s">
        <v>110</v>
      </c>
      <c r="D198" s="58" t="s">
        <v>125</v>
      </c>
      <c r="E198" s="58" t="s">
        <v>70</v>
      </c>
      <c r="F198" s="51" t="s">
        <v>56</v>
      </c>
      <c r="G198" s="51">
        <v>130</v>
      </c>
    </row>
    <row r="199" spans="1:7" ht="15.75" customHeight="1" x14ac:dyDescent="0.3">
      <c r="A199" s="95">
        <f t="shared" si="3"/>
        <v>44209</v>
      </c>
      <c r="B199" s="55">
        <v>44209</v>
      </c>
      <c r="C199" s="58" t="s">
        <v>107</v>
      </c>
      <c r="D199" s="58" t="s">
        <v>125</v>
      </c>
      <c r="E199" s="58" t="s">
        <v>49</v>
      </c>
      <c r="F199" s="51" t="s">
        <v>61</v>
      </c>
      <c r="G199" s="51">
        <v>49</v>
      </c>
    </row>
    <row r="200" spans="1:7" ht="15.75" customHeight="1" x14ac:dyDescent="0.3">
      <c r="A200" s="95">
        <f t="shared" si="3"/>
        <v>44209</v>
      </c>
      <c r="B200" s="55">
        <v>44209</v>
      </c>
      <c r="C200" s="58" t="s">
        <v>108</v>
      </c>
      <c r="D200" s="58" t="s">
        <v>125</v>
      </c>
      <c r="E200" s="58" t="s">
        <v>80</v>
      </c>
      <c r="F200" s="51" t="s">
        <v>91</v>
      </c>
      <c r="G200" s="51">
        <v>9</v>
      </c>
    </row>
    <row r="201" spans="1:7" ht="15.75" customHeight="1" x14ac:dyDescent="0.3">
      <c r="A201" s="95">
        <f t="shared" si="3"/>
        <v>44209</v>
      </c>
      <c r="B201" s="55">
        <v>44209</v>
      </c>
      <c r="C201" s="58" t="s">
        <v>48</v>
      </c>
      <c r="D201" s="58" t="s">
        <v>125</v>
      </c>
      <c r="E201" s="58" t="s">
        <v>70</v>
      </c>
      <c r="F201" s="51" t="s">
        <v>72</v>
      </c>
      <c r="G201" s="51">
        <v>143</v>
      </c>
    </row>
    <row r="202" spans="1:7" ht="15.75" customHeight="1" x14ac:dyDescent="0.3">
      <c r="A202" s="95">
        <f t="shared" si="3"/>
        <v>44209</v>
      </c>
      <c r="B202" s="55">
        <v>44209</v>
      </c>
      <c r="C202" s="58" t="s">
        <v>107</v>
      </c>
      <c r="D202" s="58" t="s">
        <v>125</v>
      </c>
      <c r="E202" s="58" t="s">
        <v>95</v>
      </c>
      <c r="F202" s="51" t="s">
        <v>98</v>
      </c>
      <c r="G202" s="51">
        <v>25</v>
      </c>
    </row>
    <row r="203" spans="1:7" ht="15.75" customHeight="1" x14ac:dyDescent="0.3">
      <c r="A203" s="95">
        <f t="shared" si="3"/>
        <v>44209</v>
      </c>
      <c r="B203" s="55">
        <v>44209</v>
      </c>
      <c r="C203" s="58" t="s">
        <v>107</v>
      </c>
      <c r="D203" s="58" t="s">
        <v>125</v>
      </c>
      <c r="E203" s="58" t="s">
        <v>70</v>
      </c>
      <c r="F203" s="51" t="s">
        <v>58</v>
      </c>
      <c r="G203" s="51">
        <v>199</v>
      </c>
    </row>
    <row r="204" spans="1:7" ht="15.75" customHeight="1" x14ac:dyDescent="0.3">
      <c r="A204" s="95">
        <f t="shared" si="3"/>
        <v>44209</v>
      </c>
      <c r="B204" s="55">
        <v>44209</v>
      </c>
      <c r="C204" s="58" t="s">
        <v>48</v>
      </c>
      <c r="D204" s="58" t="s">
        <v>125</v>
      </c>
      <c r="E204" s="58" t="s">
        <v>80</v>
      </c>
      <c r="F204" s="51" t="s">
        <v>85</v>
      </c>
      <c r="G204" s="51">
        <v>134</v>
      </c>
    </row>
    <row r="205" spans="1:7" ht="15.75" customHeight="1" x14ac:dyDescent="0.3">
      <c r="A205" s="95">
        <f t="shared" si="3"/>
        <v>44209</v>
      </c>
      <c r="B205" s="55">
        <v>44209</v>
      </c>
      <c r="C205" s="58" t="s">
        <v>108</v>
      </c>
      <c r="D205" s="58" t="s">
        <v>125</v>
      </c>
      <c r="E205" s="58" t="s">
        <v>95</v>
      </c>
      <c r="F205" s="51" t="s">
        <v>103</v>
      </c>
      <c r="G205" s="51">
        <v>71</v>
      </c>
    </row>
    <row r="206" spans="1:7" ht="15.75" customHeight="1" x14ac:dyDescent="0.3">
      <c r="A206" s="95">
        <f t="shared" si="3"/>
        <v>44209</v>
      </c>
      <c r="B206" s="55">
        <v>44209</v>
      </c>
      <c r="C206" s="58" t="s">
        <v>108</v>
      </c>
      <c r="D206" s="58" t="s">
        <v>125</v>
      </c>
      <c r="E206" s="58" t="s">
        <v>70</v>
      </c>
      <c r="F206" s="51" t="s">
        <v>72</v>
      </c>
      <c r="G206" s="51">
        <v>197</v>
      </c>
    </row>
    <row r="207" spans="1:7" ht="15.75" customHeight="1" x14ac:dyDescent="0.3">
      <c r="A207" s="95">
        <f t="shared" si="3"/>
        <v>44210</v>
      </c>
      <c r="B207" s="55">
        <v>44210</v>
      </c>
      <c r="C207" s="58" t="s">
        <v>107</v>
      </c>
      <c r="D207" s="58" t="s">
        <v>125</v>
      </c>
      <c r="E207" s="58" t="s">
        <v>95</v>
      </c>
      <c r="F207" s="51" t="s">
        <v>101</v>
      </c>
      <c r="G207" s="51">
        <v>139</v>
      </c>
    </row>
    <row r="208" spans="1:7" ht="15.75" customHeight="1" x14ac:dyDescent="0.3">
      <c r="A208" s="95">
        <f t="shared" si="3"/>
        <v>44210</v>
      </c>
      <c r="B208" s="55">
        <v>44210</v>
      </c>
      <c r="C208" s="58" t="s">
        <v>48</v>
      </c>
      <c r="D208" s="58" t="s">
        <v>125</v>
      </c>
      <c r="E208" s="58" t="s">
        <v>70</v>
      </c>
      <c r="F208" s="51" t="s">
        <v>60</v>
      </c>
      <c r="G208" s="51">
        <v>13</v>
      </c>
    </row>
    <row r="209" spans="1:7" ht="15.75" customHeight="1" x14ac:dyDescent="0.3">
      <c r="A209" s="95">
        <f t="shared" si="3"/>
        <v>44210</v>
      </c>
      <c r="B209" s="55">
        <v>44210</v>
      </c>
      <c r="C209" s="58" t="s">
        <v>107</v>
      </c>
      <c r="D209" s="58" t="s">
        <v>125</v>
      </c>
      <c r="E209" s="58" t="s">
        <v>49</v>
      </c>
      <c r="F209" s="51" t="s">
        <v>69</v>
      </c>
      <c r="G209" s="51">
        <v>39</v>
      </c>
    </row>
    <row r="210" spans="1:7" ht="15.75" customHeight="1" x14ac:dyDescent="0.3">
      <c r="A210" s="95">
        <f t="shared" si="3"/>
        <v>44210</v>
      </c>
      <c r="B210" s="55">
        <v>44210</v>
      </c>
      <c r="C210" s="58" t="s">
        <v>48</v>
      </c>
      <c r="D210" s="58" t="s">
        <v>125</v>
      </c>
      <c r="E210" s="58" t="s">
        <v>95</v>
      </c>
      <c r="F210" s="51" t="s">
        <v>101</v>
      </c>
      <c r="G210" s="51">
        <v>69</v>
      </c>
    </row>
    <row r="211" spans="1:7" ht="15.75" customHeight="1" x14ac:dyDescent="0.3">
      <c r="A211" s="95">
        <f t="shared" si="3"/>
        <v>44210</v>
      </c>
      <c r="B211" s="55">
        <v>44210</v>
      </c>
      <c r="C211" s="58" t="s">
        <v>48</v>
      </c>
      <c r="D211" s="58" t="s">
        <v>125</v>
      </c>
      <c r="E211" s="58" t="s">
        <v>70</v>
      </c>
      <c r="F211" s="51" t="s">
        <v>79</v>
      </c>
      <c r="G211" s="51">
        <v>25</v>
      </c>
    </row>
    <row r="212" spans="1:7" ht="15.75" customHeight="1" x14ac:dyDescent="0.3">
      <c r="A212" s="95">
        <f t="shared" si="3"/>
        <v>44210</v>
      </c>
      <c r="B212" s="55">
        <v>44210</v>
      </c>
      <c r="C212" s="58" t="s">
        <v>108</v>
      </c>
      <c r="D212" s="58" t="s">
        <v>125</v>
      </c>
      <c r="E212" s="58" t="s">
        <v>95</v>
      </c>
      <c r="F212" s="51" t="s">
        <v>106</v>
      </c>
      <c r="G212" s="51">
        <v>158</v>
      </c>
    </row>
    <row r="213" spans="1:7" ht="15.75" customHeight="1" x14ac:dyDescent="0.3">
      <c r="A213" s="95">
        <f t="shared" si="3"/>
        <v>44210</v>
      </c>
      <c r="B213" s="55">
        <v>44210</v>
      </c>
      <c r="C213" s="58" t="s">
        <v>48</v>
      </c>
      <c r="D213" s="58" t="s">
        <v>125</v>
      </c>
      <c r="E213" s="58" t="s">
        <v>49</v>
      </c>
      <c r="F213" s="51" t="s">
        <v>61</v>
      </c>
      <c r="G213" s="51">
        <v>195</v>
      </c>
    </row>
    <row r="214" spans="1:7" ht="15.75" customHeight="1" x14ac:dyDescent="0.3">
      <c r="A214" s="95">
        <f t="shared" si="3"/>
        <v>44210</v>
      </c>
      <c r="B214" s="55">
        <v>44210</v>
      </c>
      <c r="C214" s="58" t="s">
        <v>48</v>
      </c>
      <c r="D214" s="58" t="s">
        <v>125</v>
      </c>
      <c r="E214" s="58" t="s">
        <v>95</v>
      </c>
      <c r="F214" s="51" t="s">
        <v>100</v>
      </c>
      <c r="G214" s="51">
        <v>103</v>
      </c>
    </row>
    <row r="215" spans="1:7" ht="15.75" customHeight="1" x14ac:dyDescent="0.3">
      <c r="A215" s="95">
        <f t="shared" si="3"/>
        <v>44210</v>
      </c>
      <c r="B215" s="55">
        <v>44210</v>
      </c>
      <c r="C215" s="58" t="s">
        <v>107</v>
      </c>
      <c r="D215" s="58" t="s">
        <v>125</v>
      </c>
      <c r="E215" s="58" t="s">
        <v>49</v>
      </c>
      <c r="F215" s="51" t="s">
        <v>63</v>
      </c>
      <c r="G215" s="51">
        <v>199</v>
      </c>
    </row>
    <row r="216" spans="1:7" ht="15.75" customHeight="1" x14ac:dyDescent="0.3">
      <c r="A216" s="95">
        <f t="shared" si="3"/>
        <v>44210</v>
      </c>
      <c r="B216" s="55">
        <v>44210</v>
      </c>
      <c r="C216" s="58" t="s">
        <v>48</v>
      </c>
      <c r="D216" s="58" t="s">
        <v>125</v>
      </c>
      <c r="E216" s="58" t="s">
        <v>70</v>
      </c>
      <c r="F216" s="51" t="s">
        <v>71</v>
      </c>
      <c r="G216" s="51">
        <v>132</v>
      </c>
    </row>
    <row r="217" spans="1:7" ht="15.75" customHeight="1" x14ac:dyDescent="0.3">
      <c r="A217" s="95">
        <f t="shared" si="3"/>
        <v>44210</v>
      </c>
      <c r="B217" s="55">
        <v>44210</v>
      </c>
      <c r="C217" s="58" t="s">
        <v>107</v>
      </c>
      <c r="D217" s="58" t="s">
        <v>125</v>
      </c>
      <c r="E217" s="58" t="s">
        <v>70</v>
      </c>
      <c r="F217" s="51" t="s">
        <v>74</v>
      </c>
      <c r="G217" s="51">
        <v>98</v>
      </c>
    </row>
    <row r="218" spans="1:7" ht="15.75" customHeight="1" x14ac:dyDescent="0.3">
      <c r="A218" s="95">
        <f t="shared" si="3"/>
        <v>44210</v>
      </c>
      <c r="B218" s="55">
        <v>44210</v>
      </c>
      <c r="C218" s="58" t="s">
        <v>48</v>
      </c>
      <c r="D218" s="58" t="s">
        <v>125</v>
      </c>
      <c r="E218" s="58" t="s">
        <v>70</v>
      </c>
      <c r="F218" s="51" t="s">
        <v>58</v>
      </c>
      <c r="G218" s="51">
        <v>175</v>
      </c>
    </row>
    <row r="219" spans="1:7" ht="15.75" customHeight="1" x14ac:dyDescent="0.3">
      <c r="A219" s="95">
        <f t="shared" si="3"/>
        <v>44210</v>
      </c>
      <c r="B219" s="55">
        <v>44210</v>
      </c>
      <c r="C219" s="58" t="s">
        <v>110</v>
      </c>
      <c r="D219" s="58" t="s">
        <v>125</v>
      </c>
      <c r="E219" s="58" t="s">
        <v>80</v>
      </c>
      <c r="F219" s="51" t="s">
        <v>91</v>
      </c>
      <c r="G219" s="51">
        <v>63</v>
      </c>
    </row>
    <row r="220" spans="1:7" ht="15.75" customHeight="1" x14ac:dyDescent="0.3">
      <c r="A220" s="95">
        <f t="shared" si="3"/>
        <v>44210</v>
      </c>
      <c r="B220" s="55">
        <v>44210</v>
      </c>
      <c r="C220" s="58" t="s">
        <v>108</v>
      </c>
      <c r="D220" s="58" t="s">
        <v>125</v>
      </c>
      <c r="E220" s="58" t="s">
        <v>95</v>
      </c>
      <c r="F220" s="51" t="s">
        <v>96</v>
      </c>
      <c r="G220" s="51">
        <v>8</v>
      </c>
    </row>
    <row r="221" spans="1:7" ht="15.75" customHeight="1" x14ac:dyDescent="0.3">
      <c r="A221" s="95">
        <f t="shared" si="3"/>
        <v>44210</v>
      </c>
      <c r="B221" s="55">
        <v>44210</v>
      </c>
      <c r="C221" s="58" t="s">
        <v>48</v>
      </c>
      <c r="D221" s="58" t="s">
        <v>125</v>
      </c>
      <c r="E221" s="58" t="s">
        <v>80</v>
      </c>
      <c r="F221" s="51" t="s">
        <v>89</v>
      </c>
      <c r="G221" s="51">
        <v>84</v>
      </c>
    </row>
    <row r="222" spans="1:7" ht="15.75" customHeight="1" x14ac:dyDescent="0.3">
      <c r="A222" s="95">
        <f t="shared" si="3"/>
        <v>44210</v>
      </c>
      <c r="B222" s="55">
        <v>44210</v>
      </c>
      <c r="C222" s="58" t="s">
        <v>110</v>
      </c>
      <c r="D222" s="58" t="s">
        <v>125</v>
      </c>
      <c r="E222" s="58" t="s">
        <v>70</v>
      </c>
      <c r="F222" s="51" t="s">
        <v>73</v>
      </c>
      <c r="G222" s="51">
        <v>25</v>
      </c>
    </row>
    <row r="223" spans="1:7" ht="15.75" customHeight="1" x14ac:dyDescent="0.3">
      <c r="A223" s="95">
        <f t="shared" si="3"/>
        <v>44210</v>
      </c>
      <c r="B223" s="55">
        <v>44210</v>
      </c>
      <c r="C223" s="58" t="s">
        <v>107</v>
      </c>
      <c r="D223" s="58" t="s">
        <v>125</v>
      </c>
      <c r="E223" s="58" t="s">
        <v>95</v>
      </c>
      <c r="F223" s="51" t="s">
        <v>106</v>
      </c>
      <c r="G223" s="51">
        <v>124</v>
      </c>
    </row>
    <row r="224" spans="1:7" ht="15.75" customHeight="1" x14ac:dyDescent="0.3">
      <c r="A224" s="95">
        <f t="shared" si="3"/>
        <v>44210</v>
      </c>
      <c r="B224" s="55">
        <v>44210</v>
      </c>
      <c r="C224" s="58" t="s">
        <v>107</v>
      </c>
      <c r="D224" s="58" t="s">
        <v>125</v>
      </c>
      <c r="E224" s="58" t="s">
        <v>49</v>
      </c>
      <c r="F224" s="51" t="s">
        <v>57</v>
      </c>
      <c r="G224" s="51">
        <v>113</v>
      </c>
    </row>
    <row r="225" spans="1:7" ht="15.75" customHeight="1" x14ac:dyDescent="0.3">
      <c r="A225" s="95">
        <f t="shared" si="3"/>
        <v>44211</v>
      </c>
      <c r="B225" s="55">
        <v>44211</v>
      </c>
      <c r="C225" s="58" t="s">
        <v>108</v>
      </c>
      <c r="D225" s="58" t="s">
        <v>125</v>
      </c>
      <c r="E225" s="58" t="s">
        <v>95</v>
      </c>
      <c r="F225" s="51" t="s">
        <v>97</v>
      </c>
      <c r="G225" s="51">
        <v>187</v>
      </c>
    </row>
    <row r="226" spans="1:7" ht="15.75" customHeight="1" x14ac:dyDescent="0.3">
      <c r="A226" s="95">
        <f t="shared" si="3"/>
        <v>44211</v>
      </c>
      <c r="B226" s="55">
        <v>44211</v>
      </c>
      <c r="C226" s="58" t="s">
        <v>48</v>
      </c>
      <c r="D226" s="58" t="s">
        <v>125</v>
      </c>
      <c r="E226" s="58" t="s">
        <v>49</v>
      </c>
      <c r="F226" s="51" t="s">
        <v>55</v>
      </c>
      <c r="G226" s="51">
        <v>76</v>
      </c>
    </row>
    <row r="227" spans="1:7" ht="15.75" customHeight="1" x14ac:dyDescent="0.3">
      <c r="A227" s="95">
        <f t="shared" si="3"/>
        <v>44211</v>
      </c>
      <c r="B227" s="55">
        <v>44211</v>
      </c>
      <c r="C227" s="58" t="s">
        <v>48</v>
      </c>
      <c r="D227" s="58" t="s">
        <v>125</v>
      </c>
      <c r="E227" s="58" t="s">
        <v>49</v>
      </c>
      <c r="F227" s="51" t="s">
        <v>59</v>
      </c>
      <c r="G227" s="51">
        <v>127</v>
      </c>
    </row>
    <row r="228" spans="1:7" ht="15.75" customHeight="1" x14ac:dyDescent="0.3">
      <c r="A228" s="95">
        <f t="shared" si="3"/>
        <v>44211</v>
      </c>
      <c r="B228" s="55">
        <v>44211</v>
      </c>
      <c r="C228" s="58" t="s">
        <v>48</v>
      </c>
      <c r="D228" s="58" t="s">
        <v>125</v>
      </c>
      <c r="E228" s="58" t="s">
        <v>49</v>
      </c>
      <c r="F228" s="51" t="s">
        <v>50</v>
      </c>
      <c r="G228" s="51">
        <v>77</v>
      </c>
    </row>
    <row r="229" spans="1:7" ht="15.75" customHeight="1" x14ac:dyDescent="0.3">
      <c r="A229" s="95">
        <f t="shared" si="3"/>
        <v>44211</v>
      </c>
      <c r="B229" s="55">
        <v>44211</v>
      </c>
      <c r="C229" s="58" t="s">
        <v>107</v>
      </c>
      <c r="D229" s="58" t="s">
        <v>125</v>
      </c>
      <c r="E229" s="58" t="s">
        <v>80</v>
      </c>
      <c r="F229" s="51" t="s">
        <v>81</v>
      </c>
      <c r="G229" s="51">
        <v>33</v>
      </c>
    </row>
    <row r="230" spans="1:7" ht="15.75" customHeight="1" x14ac:dyDescent="0.3">
      <c r="A230" s="95">
        <f t="shared" si="3"/>
        <v>44211</v>
      </c>
      <c r="B230" s="55">
        <v>44211</v>
      </c>
      <c r="C230" s="58" t="s">
        <v>107</v>
      </c>
      <c r="D230" s="58" t="s">
        <v>125</v>
      </c>
      <c r="E230" s="58" t="s">
        <v>49</v>
      </c>
      <c r="F230" s="51" t="s">
        <v>68</v>
      </c>
      <c r="G230" s="51">
        <v>13</v>
      </c>
    </row>
    <row r="231" spans="1:7" ht="15.75" customHeight="1" x14ac:dyDescent="0.3">
      <c r="A231" s="95">
        <f t="shared" si="3"/>
        <v>44211</v>
      </c>
      <c r="B231" s="55">
        <v>44211</v>
      </c>
      <c r="C231" s="58" t="s">
        <v>108</v>
      </c>
      <c r="D231" s="58" t="s">
        <v>125</v>
      </c>
      <c r="E231" s="58" t="s">
        <v>49</v>
      </c>
      <c r="F231" s="51" t="s">
        <v>57</v>
      </c>
      <c r="G231" s="51">
        <v>22</v>
      </c>
    </row>
    <row r="232" spans="1:7" ht="15.75" customHeight="1" x14ac:dyDescent="0.3">
      <c r="A232" s="95">
        <f t="shared" si="3"/>
        <v>44211</v>
      </c>
      <c r="B232" s="55">
        <v>44211</v>
      </c>
      <c r="C232" s="58" t="s">
        <v>108</v>
      </c>
      <c r="D232" s="58" t="s">
        <v>125</v>
      </c>
      <c r="E232" s="58" t="s">
        <v>49</v>
      </c>
      <c r="F232" s="51" t="s">
        <v>64</v>
      </c>
      <c r="G232" s="51">
        <v>55</v>
      </c>
    </row>
    <row r="233" spans="1:7" ht="15.75" customHeight="1" x14ac:dyDescent="0.3">
      <c r="A233" s="95">
        <f t="shared" si="3"/>
        <v>44211</v>
      </c>
      <c r="B233" s="55">
        <v>44211</v>
      </c>
      <c r="C233" s="58" t="s">
        <v>110</v>
      </c>
      <c r="D233" s="58" t="s">
        <v>125</v>
      </c>
      <c r="E233" s="58" t="s">
        <v>95</v>
      </c>
      <c r="F233" s="51" t="s">
        <v>105</v>
      </c>
      <c r="G233" s="51">
        <v>118</v>
      </c>
    </row>
    <row r="234" spans="1:7" ht="15.75" customHeight="1" x14ac:dyDescent="0.3">
      <c r="A234" s="95">
        <f t="shared" si="3"/>
        <v>44211</v>
      </c>
      <c r="B234" s="55">
        <v>44211</v>
      </c>
      <c r="C234" s="58" t="s">
        <v>48</v>
      </c>
      <c r="D234" s="58" t="s">
        <v>125</v>
      </c>
      <c r="E234" s="58" t="s">
        <v>49</v>
      </c>
      <c r="F234" s="51" t="s">
        <v>65</v>
      </c>
      <c r="G234" s="51">
        <v>40</v>
      </c>
    </row>
    <row r="235" spans="1:7" ht="15.75" customHeight="1" x14ac:dyDescent="0.3">
      <c r="A235" s="95">
        <f t="shared" si="3"/>
        <v>44211</v>
      </c>
      <c r="B235" s="55">
        <v>44211</v>
      </c>
      <c r="C235" s="58" t="s">
        <v>48</v>
      </c>
      <c r="D235" s="58" t="s">
        <v>125</v>
      </c>
      <c r="E235" s="58" t="s">
        <v>80</v>
      </c>
      <c r="F235" s="51" t="s">
        <v>93</v>
      </c>
      <c r="G235" s="51">
        <v>173</v>
      </c>
    </row>
    <row r="236" spans="1:7" ht="15.75" customHeight="1" x14ac:dyDescent="0.3">
      <c r="A236" s="95">
        <f t="shared" si="3"/>
        <v>44211</v>
      </c>
      <c r="B236" s="55">
        <v>44211</v>
      </c>
      <c r="C236" s="58" t="s">
        <v>110</v>
      </c>
      <c r="D236" s="58" t="s">
        <v>125</v>
      </c>
      <c r="E236" s="58" t="s">
        <v>95</v>
      </c>
      <c r="F236" s="51" t="s">
        <v>102</v>
      </c>
      <c r="G236" s="51">
        <v>55</v>
      </c>
    </row>
    <row r="237" spans="1:7" ht="15.75" customHeight="1" x14ac:dyDescent="0.3">
      <c r="A237" s="95">
        <f t="shared" si="3"/>
        <v>44212</v>
      </c>
      <c r="B237" s="55">
        <v>44212</v>
      </c>
      <c r="C237" s="58" t="s">
        <v>108</v>
      </c>
      <c r="D237" s="58" t="s">
        <v>125</v>
      </c>
      <c r="E237" s="58" t="s">
        <v>70</v>
      </c>
      <c r="F237" s="51" t="s">
        <v>75</v>
      </c>
      <c r="G237" s="51">
        <v>12</v>
      </c>
    </row>
    <row r="238" spans="1:7" ht="15.75" customHeight="1" x14ac:dyDescent="0.3">
      <c r="A238" s="95">
        <f t="shared" si="3"/>
        <v>44212</v>
      </c>
      <c r="B238" s="55">
        <v>44212</v>
      </c>
      <c r="C238" s="58" t="s">
        <v>108</v>
      </c>
      <c r="D238" s="58" t="s">
        <v>125</v>
      </c>
      <c r="E238" s="58" t="s">
        <v>95</v>
      </c>
      <c r="F238" s="51" t="s">
        <v>106</v>
      </c>
      <c r="G238" s="51">
        <v>79</v>
      </c>
    </row>
    <row r="239" spans="1:7" ht="15.75" customHeight="1" x14ac:dyDescent="0.3">
      <c r="A239" s="95">
        <f t="shared" si="3"/>
        <v>44212</v>
      </c>
      <c r="B239" s="55">
        <v>44212</v>
      </c>
      <c r="C239" s="58" t="s">
        <v>108</v>
      </c>
      <c r="D239" s="58" t="s">
        <v>125</v>
      </c>
      <c r="E239" s="58" t="s">
        <v>80</v>
      </c>
      <c r="F239" s="51" t="s">
        <v>83</v>
      </c>
      <c r="G239" s="51">
        <v>94</v>
      </c>
    </row>
    <row r="240" spans="1:7" ht="15.75" customHeight="1" x14ac:dyDescent="0.3">
      <c r="A240" s="95">
        <f t="shared" si="3"/>
        <v>44212</v>
      </c>
      <c r="B240" s="55">
        <v>44212</v>
      </c>
      <c r="C240" s="58" t="s">
        <v>110</v>
      </c>
      <c r="D240" s="58" t="s">
        <v>125</v>
      </c>
      <c r="E240" s="58" t="s">
        <v>95</v>
      </c>
      <c r="F240" s="51" t="s">
        <v>99</v>
      </c>
      <c r="G240" s="51">
        <v>179</v>
      </c>
    </row>
    <row r="241" spans="1:7" ht="15.75" customHeight="1" x14ac:dyDescent="0.3">
      <c r="A241" s="95">
        <f t="shared" si="3"/>
        <v>44212</v>
      </c>
      <c r="B241" s="55">
        <v>44212</v>
      </c>
      <c r="C241" s="58" t="s">
        <v>110</v>
      </c>
      <c r="D241" s="58" t="s">
        <v>125</v>
      </c>
      <c r="E241" s="58" t="s">
        <v>49</v>
      </c>
      <c r="F241" s="51" t="s">
        <v>53</v>
      </c>
      <c r="G241" s="51">
        <v>163</v>
      </c>
    </row>
    <row r="242" spans="1:7" ht="15.75" customHeight="1" x14ac:dyDescent="0.3">
      <c r="A242" s="95">
        <f t="shared" si="3"/>
        <v>44212</v>
      </c>
      <c r="B242" s="55">
        <v>44212</v>
      </c>
      <c r="C242" s="58" t="s">
        <v>48</v>
      </c>
      <c r="D242" s="58" t="s">
        <v>125</v>
      </c>
      <c r="E242" s="58" t="s">
        <v>49</v>
      </c>
      <c r="F242" s="51" t="s">
        <v>61</v>
      </c>
      <c r="G242" s="51">
        <v>184</v>
      </c>
    </row>
    <row r="243" spans="1:7" ht="15.75" customHeight="1" x14ac:dyDescent="0.3">
      <c r="A243" s="95">
        <f t="shared" si="3"/>
        <v>44212</v>
      </c>
      <c r="B243" s="55">
        <v>44212</v>
      </c>
      <c r="C243" s="58" t="s">
        <v>108</v>
      </c>
      <c r="D243" s="58" t="s">
        <v>125</v>
      </c>
      <c r="E243" s="58" t="s">
        <v>49</v>
      </c>
      <c r="F243" s="51" t="s">
        <v>59</v>
      </c>
      <c r="G243" s="51">
        <v>35</v>
      </c>
    </row>
    <row r="244" spans="1:7" ht="15.75" customHeight="1" x14ac:dyDescent="0.3">
      <c r="A244" s="95">
        <f t="shared" si="3"/>
        <v>44212</v>
      </c>
      <c r="B244" s="55">
        <v>44212</v>
      </c>
      <c r="C244" s="58" t="s">
        <v>108</v>
      </c>
      <c r="D244" s="58" t="s">
        <v>125</v>
      </c>
      <c r="E244" s="58" t="s">
        <v>70</v>
      </c>
      <c r="F244" s="51" t="s">
        <v>76</v>
      </c>
      <c r="G244" s="51">
        <v>13</v>
      </c>
    </row>
    <row r="245" spans="1:7" ht="15.75" customHeight="1" x14ac:dyDescent="0.3">
      <c r="A245" s="95">
        <f t="shared" si="3"/>
        <v>44212</v>
      </c>
      <c r="B245" s="55">
        <v>44212</v>
      </c>
      <c r="C245" s="58" t="s">
        <v>107</v>
      </c>
      <c r="D245" s="58" t="s">
        <v>125</v>
      </c>
      <c r="E245" s="58" t="s">
        <v>95</v>
      </c>
      <c r="F245" s="51" t="s">
        <v>103</v>
      </c>
      <c r="G245" s="51">
        <v>86</v>
      </c>
    </row>
    <row r="246" spans="1:7" ht="15.75" customHeight="1" x14ac:dyDescent="0.3">
      <c r="A246" s="95">
        <f t="shared" si="3"/>
        <v>44212</v>
      </c>
      <c r="B246" s="55">
        <v>44212</v>
      </c>
      <c r="C246" s="58" t="s">
        <v>107</v>
      </c>
      <c r="D246" s="58" t="s">
        <v>125</v>
      </c>
      <c r="E246" s="58" t="s">
        <v>95</v>
      </c>
      <c r="F246" s="51" t="s">
        <v>101</v>
      </c>
      <c r="G246" s="51">
        <v>10</v>
      </c>
    </row>
    <row r="247" spans="1:7" ht="15.75" customHeight="1" x14ac:dyDescent="0.3">
      <c r="A247" s="95">
        <f t="shared" si="3"/>
        <v>44212</v>
      </c>
      <c r="B247" s="55">
        <v>44212</v>
      </c>
      <c r="C247" s="58" t="s">
        <v>48</v>
      </c>
      <c r="D247" s="58" t="s">
        <v>125</v>
      </c>
      <c r="E247" s="58" t="s">
        <v>80</v>
      </c>
      <c r="F247" s="51" t="s">
        <v>90</v>
      </c>
      <c r="G247" s="51">
        <v>102</v>
      </c>
    </row>
    <row r="248" spans="1:7" ht="15.75" customHeight="1" x14ac:dyDescent="0.3">
      <c r="A248" s="95">
        <f t="shared" si="3"/>
        <v>44212</v>
      </c>
      <c r="B248" s="55">
        <v>44212</v>
      </c>
      <c r="C248" s="58" t="s">
        <v>48</v>
      </c>
      <c r="D248" s="58" t="s">
        <v>125</v>
      </c>
      <c r="E248" s="58" t="s">
        <v>80</v>
      </c>
      <c r="F248" s="51" t="s">
        <v>91</v>
      </c>
      <c r="G248" s="51">
        <v>77</v>
      </c>
    </row>
    <row r="249" spans="1:7" ht="15.75" customHeight="1" x14ac:dyDescent="0.3">
      <c r="A249" s="95">
        <f t="shared" si="3"/>
        <v>44213</v>
      </c>
      <c r="B249" s="55">
        <v>44213</v>
      </c>
      <c r="C249" s="58" t="s">
        <v>107</v>
      </c>
      <c r="D249" s="58" t="s">
        <v>125</v>
      </c>
      <c r="E249" s="58" t="s">
        <v>49</v>
      </c>
      <c r="F249" s="51" t="s">
        <v>59</v>
      </c>
      <c r="G249" s="51">
        <v>45</v>
      </c>
    </row>
    <row r="250" spans="1:7" ht="15.75" customHeight="1" x14ac:dyDescent="0.3">
      <c r="A250" s="95">
        <f t="shared" si="3"/>
        <v>44213</v>
      </c>
      <c r="B250" s="55">
        <v>44213</v>
      </c>
      <c r="C250" s="58" t="s">
        <v>48</v>
      </c>
      <c r="D250" s="58" t="s">
        <v>125</v>
      </c>
      <c r="E250" s="58" t="s">
        <v>80</v>
      </c>
      <c r="F250" s="51" t="s">
        <v>81</v>
      </c>
      <c r="G250" s="51">
        <v>77</v>
      </c>
    </row>
    <row r="251" spans="1:7" ht="15.75" customHeight="1" x14ac:dyDescent="0.3">
      <c r="A251" s="95">
        <f t="shared" si="3"/>
        <v>44213</v>
      </c>
      <c r="B251" s="55">
        <v>44213</v>
      </c>
      <c r="C251" s="58" t="s">
        <v>108</v>
      </c>
      <c r="D251" s="58" t="s">
        <v>125</v>
      </c>
      <c r="E251" s="58" t="s">
        <v>80</v>
      </c>
      <c r="F251" s="51" t="s">
        <v>91</v>
      </c>
      <c r="G251" s="51">
        <v>127</v>
      </c>
    </row>
    <row r="252" spans="1:7" ht="15.75" customHeight="1" x14ac:dyDescent="0.3">
      <c r="A252" s="95">
        <f t="shared" si="3"/>
        <v>44213</v>
      </c>
      <c r="B252" s="55">
        <v>44213</v>
      </c>
      <c r="C252" s="58" t="s">
        <v>108</v>
      </c>
      <c r="D252" s="58" t="s">
        <v>125</v>
      </c>
      <c r="E252" s="58" t="s">
        <v>70</v>
      </c>
      <c r="F252" s="51" t="s">
        <v>52</v>
      </c>
      <c r="G252" s="51">
        <v>74</v>
      </c>
    </row>
    <row r="253" spans="1:7" ht="15.75" customHeight="1" x14ac:dyDescent="0.3">
      <c r="A253" s="95">
        <f t="shared" si="3"/>
        <v>44213</v>
      </c>
      <c r="B253" s="55">
        <v>44213</v>
      </c>
      <c r="C253" s="58" t="s">
        <v>48</v>
      </c>
      <c r="D253" s="58" t="s">
        <v>125</v>
      </c>
      <c r="E253" s="58" t="s">
        <v>80</v>
      </c>
      <c r="F253" s="51" t="s">
        <v>84</v>
      </c>
      <c r="G253" s="51">
        <v>84</v>
      </c>
    </row>
    <row r="254" spans="1:7" ht="15.75" customHeight="1" x14ac:dyDescent="0.3">
      <c r="A254" s="95">
        <f t="shared" si="3"/>
        <v>44213</v>
      </c>
      <c r="B254" s="55">
        <v>44213</v>
      </c>
      <c r="C254" s="58" t="s">
        <v>48</v>
      </c>
      <c r="D254" s="58" t="s">
        <v>125</v>
      </c>
      <c r="E254" s="58" t="s">
        <v>95</v>
      </c>
      <c r="F254" s="51" t="s">
        <v>97</v>
      </c>
      <c r="G254" s="51">
        <v>158</v>
      </c>
    </row>
    <row r="255" spans="1:7" ht="15.75" customHeight="1" x14ac:dyDescent="0.3">
      <c r="A255" s="95">
        <f t="shared" si="3"/>
        <v>44213</v>
      </c>
      <c r="B255" s="55">
        <v>44213</v>
      </c>
      <c r="C255" s="58" t="s">
        <v>48</v>
      </c>
      <c r="D255" s="58" t="s">
        <v>125</v>
      </c>
      <c r="E255" s="58" t="s">
        <v>80</v>
      </c>
      <c r="F255" s="51" t="s">
        <v>92</v>
      </c>
      <c r="G255" s="51">
        <v>180</v>
      </c>
    </row>
    <row r="256" spans="1:7" ht="15.75" customHeight="1" x14ac:dyDescent="0.3">
      <c r="A256" s="95">
        <f t="shared" si="3"/>
        <v>44213</v>
      </c>
      <c r="B256" s="55">
        <v>44213</v>
      </c>
      <c r="C256" s="58" t="s">
        <v>110</v>
      </c>
      <c r="D256" s="58" t="s">
        <v>125</v>
      </c>
      <c r="E256" s="58" t="s">
        <v>49</v>
      </c>
      <c r="F256" s="51" t="s">
        <v>153</v>
      </c>
      <c r="G256" s="51">
        <v>44</v>
      </c>
    </row>
    <row r="257" spans="1:7" ht="15.75" customHeight="1" x14ac:dyDescent="0.3">
      <c r="A257" s="95">
        <f t="shared" si="3"/>
        <v>44213</v>
      </c>
      <c r="B257" s="55">
        <v>44213</v>
      </c>
      <c r="C257" s="58" t="s">
        <v>110</v>
      </c>
      <c r="D257" s="58" t="s">
        <v>125</v>
      </c>
      <c r="E257" s="58" t="s">
        <v>95</v>
      </c>
      <c r="F257" s="51" t="s">
        <v>103</v>
      </c>
      <c r="G257" s="51">
        <v>160</v>
      </c>
    </row>
    <row r="258" spans="1:7" ht="15.75" customHeight="1" x14ac:dyDescent="0.3">
      <c r="A258" s="95">
        <f t="shared" si="3"/>
        <v>44213</v>
      </c>
      <c r="B258" s="55">
        <v>44213</v>
      </c>
      <c r="C258" s="58" t="s">
        <v>110</v>
      </c>
      <c r="D258" s="58" t="s">
        <v>125</v>
      </c>
      <c r="E258" s="58" t="s">
        <v>80</v>
      </c>
      <c r="F258" s="51" t="s">
        <v>92</v>
      </c>
      <c r="G258" s="51">
        <v>70</v>
      </c>
    </row>
    <row r="259" spans="1:7" ht="15.75" customHeight="1" x14ac:dyDescent="0.3">
      <c r="A259" s="95">
        <f t="shared" si="3"/>
        <v>44213</v>
      </c>
      <c r="B259" s="55">
        <v>44213</v>
      </c>
      <c r="C259" s="58" t="s">
        <v>108</v>
      </c>
      <c r="D259" s="58" t="s">
        <v>125</v>
      </c>
      <c r="E259" s="58" t="s">
        <v>80</v>
      </c>
      <c r="F259" s="51" t="s">
        <v>92</v>
      </c>
      <c r="G259" s="51">
        <v>37</v>
      </c>
    </row>
    <row r="260" spans="1:7" ht="15.75" customHeight="1" x14ac:dyDescent="0.3">
      <c r="A260" s="95">
        <f t="shared" si="3"/>
        <v>44214</v>
      </c>
      <c r="B260" s="55">
        <v>44214</v>
      </c>
      <c r="C260" s="58" t="s">
        <v>110</v>
      </c>
      <c r="D260" s="58" t="s">
        <v>125</v>
      </c>
      <c r="E260" s="58" t="s">
        <v>70</v>
      </c>
      <c r="F260" s="51" t="s">
        <v>73</v>
      </c>
      <c r="G260" s="51">
        <v>187</v>
      </c>
    </row>
    <row r="261" spans="1:7" ht="15.75" customHeight="1" x14ac:dyDescent="0.3">
      <c r="A261" s="95">
        <f t="shared" ref="A261:A324" si="4">B261</f>
        <v>44214</v>
      </c>
      <c r="B261" s="55">
        <v>44214</v>
      </c>
      <c r="C261" s="58" t="s">
        <v>108</v>
      </c>
      <c r="D261" s="58" t="s">
        <v>125</v>
      </c>
      <c r="E261" s="58" t="s">
        <v>95</v>
      </c>
      <c r="F261" s="51" t="s">
        <v>106</v>
      </c>
      <c r="G261" s="51">
        <v>186</v>
      </c>
    </row>
    <row r="262" spans="1:7" ht="15.75" customHeight="1" x14ac:dyDescent="0.3">
      <c r="A262" s="95">
        <f t="shared" si="4"/>
        <v>44214</v>
      </c>
      <c r="B262" s="55">
        <v>44214</v>
      </c>
      <c r="C262" s="58" t="s">
        <v>110</v>
      </c>
      <c r="D262" s="58" t="s">
        <v>125</v>
      </c>
      <c r="E262" s="58" t="s">
        <v>70</v>
      </c>
      <c r="F262" s="51" t="s">
        <v>52</v>
      </c>
      <c r="G262" s="51">
        <v>64</v>
      </c>
    </row>
    <row r="263" spans="1:7" ht="15.75" customHeight="1" x14ac:dyDescent="0.3">
      <c r="A263" s="95">
        <f t="shared" si="4"/>
        <v>44214</v>
      </c>
      <c r="B263" s="55">
        <v>44214</v>
      </c>
      <c r="C263" s="58" t="s">
        <v>110</v>
      </c>
      <c r="D263" s="58" t="s">
        <v>125</v>
      </c>
      <c r="E263" s="58" t="s">
        <v>70</v>
      </c>
      <c r="F263" s="51" t="s">
        <v>73</v>
      </c>
      <c r="G263" s="51">
        <v>93</v>
      </c>
    </row>
    <row r="264" spans="1:7" ht="15.75" customHeight="1" x14ac:dyDescent="0.3">
      <c r="A264" s="95">
        <f t="shared" si="4"/>
        <v>44214</v>
      </c>
      <c r="B264" s="55">
        <v>44214</v>
      </c>
      <c r="C264" s="58" t="s">
        <v>48</v>
      </c>
      <c r="D264" s="58" t="s">
        <v>125</v>
      </c>
      <c r="E264" s="58" t="s">
        <v>49</v>
      </c>
      <c r="F264" s="51" t="s">
        <v>63</v>
      </c>
      <c r="G264" s="51">
        <v>123</v>
      </c>
    </row>
    <row r="265" spans="1:7" ht="15.75" customHeight="1" x14ac:dyDescent="0.3">
      <c r="A265" s="95">
        <f t="shared" si="4"/>
        <v>44214</v>
      </c>
      <c r="B265" s="55">
        <v>44214</v>
      </c>
      <c r="C265" s="58" t="s">
        <v>48</v>
      </c>
      <c r="D265" s="58" t="s">
        <v>125</v>
      </c>
      <c r="E265" s="58" t="s">
        <v>70</v>
      </c>
      <c r="F265" s="51" t="s">
        <v>79</v>
      </c>
      <c r="G265" s="51">
        <v>3</v>
      </c>
    </row>
    <row r="266" spans="1:7" ht="15.75" customHeight="1" x14ac:dyDescent="0.3">
      <c r="A266" s="95">
        <f t="shared" si="4"/>
        <v>44214</v>
      </c>
      <c r="B266" s="55">
        <v>44214</v>
      </c>
      <c r="C266" s="58" t="s">
        <v>107</v>
      </c>
      <c r="D266" s="58" t="s">
        <v>125</v>
      </c>
      <c r="E266" s="58" t="s">
        <v>95</v>
      </c>
      <c r="F266" s="51" t="s">
        <v>97</v>
      </c>
      <c r="G266" s="51">
        <v>137</v>
      </c>
    </row>
    <row r="267" spans="1:7" ht="15.75" customHeight="1" x14ac:dyDescent="0.3">
      <c r="A267" s="95">
        <f t="shared" si="4"/>
        <v>44214</v>
      </c>
      <c r="B267" s="55">
        <v>44214</v>
      </c>
      <c r="C267" s="58" t="s">
        <v>107</v>
      </c>
      <c r="D267" s="58" t="s">
        <v>125</v>
      </c>
      <c r="E267" s="58" t="s">
        <v>49</v>
      </c>
      <c r="F267" s="51" t="s">
        <v>63</v>
      </c>
      <c r="G267" s="51">
        <v>136</v>
      </c>
    </row>
    <row r="268" spans="1:7" ht="15.75" customHeight="1" x14ac:dyDescent="0.3">
      <c r="A268" s="95">
        <f t="shared" si="4"/>
        <v>44214</v>
      </c>
      <c r="B268" s="55">
        <v>44214</v>
      </c>
      <c r="C268" s="58" t="s">
        <v>48</v>
      </c>
      <c r="D268" s="58" t="s">
        <v>125</v>
      </c>
      <c r="E268" s="58" t="s">
        <v>95</v>
      </c>
      <c r="F268" s="51" t="s">
        <v>104</v>
      </c>
      <c r="G268" s="51">
        <v>111</v>
      </c>
    </row>
    <row r="269" spans="1:7" ht="15.75" customHeight="1" x14ac:dyDescent="0.3">
      <c r="A269" s="95">
        <f t="shared" si="4"/>
        <v>44214</v>
      </c>
      <c r="B269" s="55">
        <v>44214</v>
      </c>
      <c r="C269" s="58" t="s">
        <v>48</v>
      </c>
      <c r="D269" s="58" t="s">
        <v>125</v>
      </c>
      <c r="E269" s="58" t="s">
        <v>70</v>
      </c>
      <c r="F269" s="51" t="s">
        <v>78</v>
      </c>
      <c r="G269" s="51">
        <v>60</v>
      </c>
    </row>
    <row r="270" spans="1:7" ht="15.75" customHeight="1" x14ac:dyDescent="0.3">
      <c r="A270" s="95">
        <f t="shared" si="4"/>
        <v>44214</v>
      </c>
      <c r="B270" s="55">
        <v>44214</v>
      </c>
      <c r="C270" s="58" t="s">
        <v>108</v>
      </c>
      <c r="D270" s="58" t="s">
        <v>125</v>
      </c>
      <c r="E270" s="58" t="s">
        <v>49</v>
      </c>
      <c r="F270" s="51" t="s">
        <v>153</v>
      </c>
      <c r="G270" s="51">
        <v>57</v>
      </c>
    </row>
    <row r="271" spans="1:7" ht="15.75" customHeight="1" x14ac:dyDescent="0.3">
      <c r="A271" s="95">
        <f t="shared" si="4"/>
        <v>44214</v>
      </c>
      <c r="B271" s="55">
        <v>44214</v>
      </c>
      <c r="C271" s="58" t="s">
        <v>107</v>
      </c>
      <c r="D271" s="58" t="s">
        <v>125</v>
      </c>
      <c r="E271" s="58" t="s">
        <v>80</v>
      </c>
      <c r="F271" s="51" t="s">
        <v>84</v>
      </c>
      <c r="G271" s="51">
        <v>97</v>
      </c>
    </row>
    <row r="272" spans="1:7" ht="15.75" customHeight="1" x14ac:dyDescent="0.3">
      <c r="A272" s="95">
        <f t="shared" si="4"/>
        <v>44214</v>
      </c>
      <c r="B272" s="55">
        <v>44214</v>
      </c>
      <c r="C272" s="58" t="s">
        <v>110</v>
      </c>
      <c r="D272" s="58" t="s">
        <v>125</v>
      </c>
      <c r="E272" s="58" t="s">
        <v>49</v>
      </c>
      <c r="F272" s="51" t="s">
        <v>55</v>
      </c>
      <c r="G272" s="51">
        <v>139</v>
      </c>
    </row>
    <row r="273" spans="1:7" ht="15.75" customHeight="1" x14ac:dyDescent="0.3">
      <c r="A273" s="95">
        <f t="shared" si="4"/>
        <v>44214</v>
      </c>
      <c r="B273" s="55">
        <v>44214</v>
      </c>
      <c r="C273" s="58" t="s">
        <v>107</v>
      </c>
      <c r="D273" s="58" t="s">
        <v>125</v>
      </c>
      <c r="E273" s="58" t="s">
        <v>70</v>
      </c>
      <c r="F273" s="51" t="s">
        <v>60</v>
      </c>
      <c r="G273" s="51">
        <v>99</v>
      </c>
    </row>
    <row r="274" spans="1:7" ht="15.75" customHeight="1" x14ac:dyDescent="0.3">
      <c r="A274" s="95">
        <f t="shared" si="4"/>
        <v>44214</v>
      </c>
      <c r="B274" s="55">
        <v>44214</v>
      </c>
      <c r="C274" s="58" t="s">
        <v>107</v>
      </c>
      <c r="D274" s="58" t="s">
        <v>125</v>
      </c>
      <c r="E274" s="58" t="s">
        <v>95</v>
      </c>
      <c r="F274" s="51" t="s">
        <v>102</v>
      </c>
      <c r="G274" s="51">
        <v>147</v>
      </c>
    </row>
    <row r="275" spans="1:7" ht="15.75" customHeight="1" x14ac:dyDescent="0.3">
      <c r="A275" s="95">
        <f t="shared" si="4"/>
        <v>44215</v>
      </c>
      <c r="B275" s="55">
        <v>44215</v>
      </c>
      <c r="C275" s="58" t="s">
        <v>48</v>
      </c>
      <c r="D275" s="58" t="s">
        <v>125</v>
      </c>
      <c r="E275" s="58" t="s">
        <v>95</v>
      </c>
      <c r="F275" s="51" t="s">
        <v>98</v>
      </c>
      <c r="G275" s="51">
        <v>77</v>
      </c>
    </row>
    <row r="276" spans="1:7" ht="15.75" customHeight="1" x14ac:dyDescent="0.3">
      <c r="A276" s="95">
        <f t="shared" si="4"/>
        <v>44215</v>
      </c>
      <c r="B276" s="55">
        <v>44215</v>
      </c>
      <c r="C276" s="58" t="s">
        <v>107</v>
      </c>
      <c r="D276" s="58" t="s">
        <v>125</v>
      </c>
      <c r="E276" s="58" t="s">
        <v>49</v>
      </c>
      <c r="F276" s="51" t="s">
        <v>63</v>
      </c>
      <c r="G276" s="51">
        <v>166</v>
      </c>
    </row>
    <row r="277" spans="1:7" ht="15.75" customHeight="1" x14ac:dyDescent="0.3">
      <c r="A277" s="95">
        <f t="shared" si="4"/>
        <v>44215</v>
      </c>
      <c r="B277" s="55">
        <v>44215</v>
      </c>
      <c r="C277" s="58" t="s">
        <v>108</v>
      </c>
      <c r="D277" s="58" t="s">
        <v>125</v>
      </c>
      <c r="E277" s="58" t="s">
        <v>70</v>
      </c>
      <c r="F277" s="51" t="s">
        <v>76</v>
      </c>
      <c r="G277" s="51">
        <v>175</v>
      </c>
    </row>
    <row r="278" spans="1:7" ht="15.75" customHeight="1" x14ac:dyDescent="0.3">
      <c r="A278" s="95">
        <f t="shared" si="4"/>
        <v>44215</v>
      </c>
      <c r="B278" s="55">
        <v>44215</v>
      </c>
      <c r="C278" s="58" t="s">
        <v>48</v>
      </c>
      <c r="D278" s="58" t="s">
        <v>125</v>
      </c>
      <c r="E278" s="58" t="s">
        <v>49</v>
      </c>
      <c r="F278" s="51" t="s">
        <v>50</v>
      </c>
      <c r="G278" s="51">
        <v>200</v>
      </c>
    </row>
    <row r="279" spans="1:7" ht="15.75" customHeight="1" x14ac:dyDescent="0.3">
      <c r="A279" s="95">
        <f t="shared" si="4"/>
        <v>44215</v>
      </c>
      <c r="B279" s="55">
        <v>44215</v>
      </c>
      <c r="C279" s="58" t="s">
        <v>107</v>
      </c>
      <c r="D279" s="58" t="s">
        <v>125</v>
      </c>
      <c r="E279" s="58" t="s">
        <v>80</v>
      </c>
      <c r="F279" s="51" t="s">
        <v>87</v>
      </c>
      <c r="G279" s="51">
        <v>65</v>
      </c>
    </row>
    <row r="280" spans="1:7" ht="15.75" customHeight="1" x14ac:dyDescent="0.3">
      <c r="A280" s="95">
        <f t="shared" si="4"/>
        <v>44215</v>
      </c>
      <c r="B280" s="55">
        <v>44215</v>
      </c>
      <c r="C280" s="58" t="s">
        <v>108</v>
      </c>
      <c r="D280" s="58" t="s">
        <v>125</v>
      </c>
      <c r="E280" s="58" t="s">
        <v>70</v>
      </c>
      <c r="F280" s="51" t="s">
        <v>56</v>
      </c>
      <c r="G280" s="51">
        <v>134</v>
      </c>
    </row>
    <row r="281" spans="1:7" ht="15.75" customHeight="1" x14ac:dyDescent="0.3">
      <c r="A281" s="95">
        <f t="shared" si="4"/>
        <v>44215</v>
      </c>
      <c r="B281" s="55">
        <v>44215</v>
      </c>
      <c r="C281" s="58" t="s">
        <v>48</v>
      </c>
      <c r="D281" s="58" t="s">
        <v>125</v>
      </c>
      <c r="E281" s="58" t="s">
        <v>80</v>
      </c>
      <c r="F281" s="51" t="s">
        <v>81</v>
      </c>
      <c r="G281" s="51">
        <v>12</v>
      </c>
    </row>
    <row r="282" spans="1:7" ht="15.75" customHeight="1" x14ac:dyDescent="0.3">
      <c r="A282" s="95">
        <f t="shared" si="4"/>
        <v>44215</v>
      </c>
      <c r="B282" s="55">
        <v>44215</v>
      </c>
      <c r="C282" s="58" t="s">
        <v>110</v>
      </c>
      <c r="D282" s="58" t="s">
        <v>125</v>
      </c>
      <c r="E282" s="58" t="s">
        <v>80</v>
      </c>
      <c r="F282" s="51" t="s">
        <v>90</v>
      </c>
      <c r="G282" s="51">
        <v>161</v>
      </c>
    </row>
    <row r="283" spans="1:7" ht="15.75" customHeight="1" x14ac:dyDescent="0.3">
      <c r="A283" s="95">
        <f t="shared" si="4"/>
        <v>44215</v>
      </c>
      <c r="B283" s="55">
        <v>44215</v>
      </c>
      <c r="C283" s="58" t="s">
        <v>107</v>
      </c>
      <c r="D283" s="58" t="s">
        <v>125</v>
      </c>
      <c r="E283" s="58" t="s">
        <v>95</v>
      </c>
      <c r="F283" s="51" t="s">
        <v>96</v>
      </c>
      <c r="G283" s="51">
        <v>156</v>
      </c>
    </row>
    <row r="284" spans="1:7" ht="15.75" customHeight="1" x14ac:dyDescent="0.3">
      <c r="A284" s="95">
        <f t="shared" si="4"/>
        <v>44215</v>
      </c>
      <c r="B284" s="55">
        <v>44215</v>
      </c>
      <c r="C284" s="58" t="s">
        <v>108</v>
      </c>
      <c r="D284" s="58" t="s">
        <v>125</v>
      </c>
      <c r="E284" s="58" t="s">
        <v>49</v>
      </c>
      <c r="F284" s="51" t="s">
        <v>53</v>
      </c>
      <c r="G284" s="51">
        <v>86</v>
      </c>
    </row>
    <row r="285" spans="1:7" ht="15.75" customHeight="1" x14ac:dyDescent="0.3">
      <c r="A285" s="95">
        <f t="shared" si="4"/>
        <v>44215</v>
      </c>
      <c r="B285" s="55">
        <v>44215</v>
      </c>
      <c r="C285" s="58" t="s">
        <v>108</v>
      </c>
      <c r="D285" s="58" t="s">
        <v>125</v>
      </c>
      <c r="E285" s="58" t="s">
        <v>95</v>
      </c>
      <c r="F285" s="51" t="s">
        <v>97</v>
      </c>
      <c r="G285" s="51">
        <v>172</v>
      </c>
    </row>
    <row r="286" spans="1:7" ht="15.75" customHeight="1" x14ac:dyDescent="0.3">
      <c r="A286" s="95">
        <f t="shared" si="4"/>
        <v>44215</v>
      </c>
      <c r="B286" s="55">
        <v>44215</v>
      </c>
      <c r="C286" s="58" t="s">
        <v>108</v>
      </c>
      <c r="D286" s="58" t="s">
        <v>125</v>
      </c>
      <c r="E286" s="58" t="s">
        <v>70</v>
      </c>
      <c r="F286" s="51" t="s">
        <v>74</v>
      </c>
      <c r="G286" s="51">
        <v>166</v>
      </c>
    </row>
    <row r="287" spans="1:7" ht="15.75" customHeight="1" x14ac:dyDescent="0.3">
      <c r="A287" s="95">
        <f t="shared" si="4"/>
        <v>44215</v>
      </c>
      <c r="B287" s="55">
        <v>44215</v>
      </c>
      <c r="C287" s="58" t="s">
        <v>48</v>
      </c>
      <c r="D287" s="58" t="s">
        <v>125</v>
      </c>
      <c r="E287" s="58" t="s">
        <v>80</v>
      </c>
      <c r="F287" s="51" t="s">
        <v>94</v>
      </c>
      <c r="G287" s="51">
        <v>190</v>
      </c>
    </row>
    <row r="288" spans="1:7" ht="15.75" customHeight="1" x14ac:dyDescent="0.3">
      <c r="A288" s="95">
        <f t="shared" si="4"/>
        <v>44216</v>
      </c>
      <c r="B288" s="55">
        <v>44216</v>
      </c>
      <c r="C288" s="58" t="s">
        <v>48</v>
      </c>
      <c r="D288" s="58" t="s">
        <v>125</v>
      </c>
      <c r="E288" s="58" t="s">
        <v>70</v>
      </c>
      <c r="F288" s="51" t="s">
        <v>52</v>
      </c>
      <c r="G288" s="51">
        <v>106</v>
      </c>
    </row>
    <row r="289" spans="1:7" ht="15.75" customHeight="1" x14ac:dyDescent="0.3">
      <c r="A289" s="95">
        <f t="shared" si="4"/>
        <v>44216</v>
      </c>
      <c r="B289" s="55">
        <v>44216</v>
      </c>
      <c r="C289" s="58" t="s">
        <v>107</v>
      </c>
      <c r="D289" s="58" t="s">
        <v>125</v>
      </c>
      <c r="E289" s="58" t="s">
        <v>80</v>
      </c>
      <c r="F289" s="51" t="s">
        <v>91</v>
      </c>
      <c r="G289" s="51">
        <v>144</v>
      </c>
    </row>
    <row r="290" spans="1:7" ht="15.75" customHeight="1" x14ac:dyDescent="0.3">
      <c r="A290" s="95">
        <f t="shared" si="4"/>
        <v>44216</v>
      </c>
      <c r="B290" s="55">
        <v>44216</v>
      </c>
      <c r="C290" s="58" t="s">
        <v>107</v>
      </c>
      <c r="D290" s="58" t="s">
        <v>125</v>
      </c>
      <c r="E290" s="58" t="s">
        <v>95</v>
      </c>
      <c r="F290" s="51" t="s">
        <v>97</v>
      </c>
      <c r="G290" s="51">
        <v>20</v>
      </c>
    </row>
    <row r="291" spans="1:7" ht="15.75" customHeight="1" x14ac:dyDescent="0.3">
      <c r="A291" s="95">
        <f t="shared" si="4"/>
        <v>44216</v>
      </c>
      <c r="B291" s="55">
        <v>44216</v>
      </c>
      <c r="C291" s="58" t="s">
        <v>107</v>
      </c>
      <c r="D291" s="58" t="s">
        <v>125</v>
      </c>
      <c r="E291" s="58" t="s">
        <v>95</v>
      </c>
      <c r="F291" s="51" t="s">
        <v>99</v>
      </c>
      <c r="G291" s="51">
        <v>13</v>
      </c>
    </row>
    <row r="292" spans="1:7" ht="15.75" customHeight="1" x14ac:dyDescent="0.3">
      <c r="A292" s="95">
        <f t="shared" si="4"/>
        <v>44216</v>
      </c>
      <c r="B292" s="55">
        <v>44216</v>
      </c>
      <c r="C292" s="58" t="s">
        <v>48</v>
      </c>
      <c r="D292" s="58" t="s">
        <v>125</v>
      </c>
      <c r="E292" s="58" t="s">
        <v>80</v>
      </c>
      <c r="F292" s="51" t="s">
        <v>88</v>
      </c>
      <c r="G292" s="51">
        <v>107</v>
      </c>
    </row>
    <row r="293" spans="1:7" ht="15.75" customHeight="1" x14ac:dyDescent="0.3">
      <c r="A293" s="95">
        <f t="shared" si="4"/>
        <v>44216</v>
      </c>
      <c r="B293" s="55">
        <v>44216</v>
      </c>
      <c r="C293" s="58" t="s">
        <v>107</v>
      </c>
      <c r="D293" s="58" t="s">
        <v>125</v>
      </c>
      <c r="E293" s="58" t="s">
        <v>49</v>
      </c>
      <c r="F293" s="51" t="s">
        <v>55</v>
      </c>
      <c r="G293" s="51">
        <v>166</v>
      </c>
    </row>
    <row r="294" spans="1:7" ht="15.75" customHeight="1" x14ac:dyDescent="0.3">
      <c r="A294" s="95">
        <f t="shared" si="4"/>
        <v>44216</v>
      </c>
      <c r="B294" s="55">
        <v>44216</v>
      </c>
      <c r="C294" s="58" t="s">
        <v>48</v>
      </c>
      <c r="D294" s="58" t="s">
        <v>125</v>
      </c>
      <c r="E294" s="58" t="s">
        <v>80</v>
      </c>
      <c r="F294" s="51" t="s">
        <v>88</v>
      </c>
      <c r="G294" s="51">
        <v>145</v>
      </c>
    </row>
    <row r="295" spans="1:7" ht="15.75" customHeight="1" x14ac:dyDescent="0.3">
      <c r="A295" s="95">
        <f t="shared" si="4"/>
        <v>44216</v>
      </c>
      <c r="B295" s="55">
        <v>44216</v>
      </c>
      <c r="C295" s="58" t="s">
        <v>108</v>
      </c>
      <c r="D295" s="58" t="s">
        <v>125</v>
      </c>
      <c r="E295" s="58" t="s">
        <v>49</v>
      </c>
      <c r="F295" s="51" t="s">
        <v>57</v>
      </c>
      <c r="G295" s="51">
        <v>34</v>
      </c>
    </row>
    <row r="296" spans="1:7" ht="15.75" customHeight="1" x14ac:dyDescent="0.3">
      <c r="A296" s="95">
        <f t="shared" si="4"/>
        <v>44216</v>
      </c>
      <c r="B296" s="55">
        <v>44216</v>
      </c>
      <c r="C296" s="58" t="s">
        <v>107</v>
      </c>
      <c r="D296" s="58" t="s">
        <v>125</v>
      </c>
      <c r="E296" s="58" t="s">
        <v>49</v>
      </c>
      <c r="F296" s="51" t="s">
        <v>55</v>
      </c>
      <c r="G296" s="51">
        <v>165</v>
      </c>
    </row>
    <row r="297" spans="1:7" ht="15.75" customHeight="1" x14ac:dyDescent="0.3">
      <c r="A297" s="95">
        <f t="shared" si="4"/>
        <v>44216</v>
      </c>
      <c r="B297" s="55">
        <v>44216</v>
      </c>
      <c r="C297" s="58" t="s">
        <v>107</v>
      </c>
      <c r="D297" s="58" t="s">
        <v>125</v>
      </c>
      <c r="E297" s="58" t="s">
        <v>49</v>
      </c>
      <c r="F297" s="51" t="s">
        <v>59</v>
      </c>
      <c r="G297" s="51">
        <v>21</v>
      </c>
    </row>
    <row r="298" spans="1:7" ht="15.75" customHeight="1" x14ac:dyDescent="0.3">
      <c r="A298" s="95">
        <f t="shared" si="4"/>
        <v>44216</v>
      </c>
      <c r="B298" s="55">
        <v>44216</v>
      </c>
      <c r="C298" s="58" t="s">
        <v>108</v>
      </c>
      <c r="D298" s="58" t="s">
        <v>125</v>
      </c>
      <c r="E298" s="58" t="s">
        <v>70</v>
      </c>
      <c r="F298" s="51" t="s">
        <v>52</v>
      </c>
      <c r="G298" s="51">
        <v>187</v>
      </c>
    </row>
    <row r="299" spans="1:7" ht="15.75" customHeight="1" x14ac:dyDescent="0.3">
      <c r="A299" s="95">
        <f t="shared" si="4"/>
        <v>44216</v>
      </c>
      <c r="B299" s="55">
        <v>44216</v>
      </c>
      <c r="C299" s="58" t="s">
        <v>107</v>
      </c>
      <c r="D299" s="58" t="s">
        <v>125</v>
      </c>
      <c r="E299" s="58" t="s">
        <v>95</v>
      </c>
      <c r="F299" s="51" t="s">
        <v>103</v>
      </c>
      <c r="G299" s="51">
        <v>59</v>
      </c>
    </row>
    <row r="300" spans="1:7" ht="15.75" customHeight="1" x14ac:dyDescent="0.3">
      <c r="A300" s="95">
        <f t="shared" si="4"/>
        <v>44216</v>
      </c>
      <c r="B300" s="55">
        <v>44216</v>
      </c>
      <c r="C300" s="58" t="s">
        <v>48</v>
      </c>
      <c r="D300" s="58" t="s">
        <v>125</v>
      </c>
      <c r="E300" s="58" t="s">
        <v>70</v>
      </c>
      <c r="F300" s="51" t="s">
        <v>72</v>
      </c>
      <c r="G300" s="51">
        <v>42</v>
      </c>
    </row>
    <row r="301" spans="1:7" ht="15.75" customHeight="1" x14ac:dyDescent="0.3">
      <c r="A301" s="95">
        <f t="shared" si="4"/>
        <v>44216</v>
      </c>
      <c r="B301" s="55">
        <v>44216</v>
      </c>
      <c r="C301" s="58" t="s">
        <v>48</v>
      </c>
      <c r="D301" s="58" t="s">
        <v>125</v>
      </c>
      <c r="E301" s="58" t="s">
        <v>95</v>
      </c>
      <c r="F301" s="51" t="s">
        <v>98</v>
      </c>
      <c r="G301" s="51">
        <v>188</v>
      </c>
    </row>
    <row r="302" spans="1:7" ht="15.75" customHeight="1" x14ac:dyDescent="0.3">
      <c r="A302" s="95">
        <f t="shared" si="4"/>
        <v>44216</v>
      </c>
      <c r="B302" s="55">
        <v>44216</v>
      </c>
      <c r="C302" s="58" t="s">
        <v>48</v>
      </c>
      <c r="D302" s="58" t="s">
        <v>125</v>
      </c>
      <c r="E302" s="58" t="s">
        <v>80</v>
      </c>
      <c r="F302" s="51" t="s">
        <v>84</v>
      </c>
      <c r="G302" s="51">
        <v>179</v>
      </c>
    </row>
    <row r="303" spans="1:7" ht="15.75" customHeight="1" x14ac:dyDescent="0.3">
      <c r="A303" s="95">
        <f t="shared" si="4"/>
        <v>44216</v>
      </c>
      <c r="B303" s="55">
        <v>44216</v>
      </c>
      <c r="C303" s="58" t="s">
        <v>107</v>
      </c>
      <c r="D303" s="58" t="s">
        <v>125</v>
      </c>
      <c r="E303" s="58" t="s">
        <v>95</v>
      </c>
      <c r="F303" s="51" t="s">
        <v>96</v>
      </c>
      <c r="G303" s="51">
        <v>24</v>
      </c>
    </row>
    <row r="304" spans="1:7" ht="15.75" customHeight="1" x14ac:dyDescent="0.3">
      <c r="A304" s="95">
        <f t="shared" si="4"/>
        <v>44217</v>
      </c>
      <c r="B304" s="55">
        <v>44217</v>
      </c>
      <c r="C304" s="58" t="s">
        <v>110</v>
      </c>
      <c r="D304" s="58" t="s">
        <v>125</v>
      </c>
      <c r="E304" s="58" t="s">
        <v>70</v>
      </c>
      <c r="F304" s="51" t="s">
        <v>76</v>
      </c>
      <c r="G304" s="51">
        <v>129</v>
      </c>
    </row>
    <row r="305" spans="1:7" ht="15.75" customHeight="1" x14ac:dyDescent="0.3">
      <c r="A305" s="95">
        <f t="shared" si="4"/>
        <v>44217</v>
      </c>
      <c r="B305" s="55">
        <v>44217</v>
      </c>
      <c r="C305" s="58" t="s">
        <v>48</v>
      </c>
      <c r="D305" s="58" t="s">
        <v>125</v>
      </c>
      <c r="E305" s="58" t="s">
        <v>49</v>
      </c>
      <c r="F305" s="51" t="s">
        <v>66</v>
      </c>
      <c r="G305" s="51">
        <v>26</v>
      </c>
    </row>
    <row r="306" spans="1:7" ht="15.75" customHeight="1" x14ac:dyDescent="0.3">
      <c r="A306" s="95">
        <f t="shared" si="4"/>
        <v>44217</v>
      </c>
      <c r="B306" s="55">
        <v>44217</v>
      </c>
      <c r="C306" s="58" t="s">
        <v>110</v>
      </c>
      <c r="D306" s="58" t="s">
        <v>125</v>
      </c>
      <c r="E306" s="58" t="s">
        <v>49</v>
      </c>
      <c r="F306" s="51" t="s">
        <v>67</v>
      </c>
      <c r="G306" s="51">
        <v>82</v>
      </c>
    </row>
    <row r="307" spans="1:7" ht="15.75" customHeight="1" x14ac:dyDescent="0.3">
      <c r="A307" s="95">
        <f t="shared" si="4"/>
        <v>44217</v>
      </c>
      <c r="B307" s="55">
        <v>44217</v>
      </c>
      <c r="C307" s="58" t="s">
        <v>110</v>
      </c>
      <c r="D307" s="58" t="s">
        <v>125</v>
      </c>
      <c r="E307" s="58" t="s">
        <v>49</v>
      </c>
      <c r="F307" s="51" t="s">
        <v>50</v>
      </c>
      <c r="G307" s="51">
        <v>58</v>
      </c>
    </row>
    <row r="308" spans="1:7" ht="15.75" customHeight="1" x14ac:dyDescent="0.3">
      <c r="A308" s="95">
        <f t="shared" si="4"/>
        <v>44217</v>
      </c>
      <c r="B308" s="55">
        <v>44217</v>
      </c>
      <c r="C308" s="58" t="s">
        <v>108</v>
      </c>
      <c r="D308" s="58" t="s">
        <v>125</v>
      </c>
      <c r="E308" s="58" t="s">
        <v>70</v>
      </c>
      <c r="F308" s="51" t="s">
        <v>58</v>
      </c>
      <c r="G308" s="51">
        <v>189</v>
      </c>
    </row>
    <row r="309" spans="1:7" ht="15.75" customHeight="1" x14ac:dyDescent="0.3">
      <c r="A309" s="95">
        <f t="shared" si="4"/>
        <v>44217</v>
      </c>
      <c r="B309" s="55">
        <v>44217</v>
      </c>
      <c r="C309" s="58" t="s">
        <v>110</v>
      </c>
      <c r="D309" s="58" t="s">
        <v>125</v>
      </c>
      <c r="E309" s="58" t="s">
        <v>80</v>
      </c>
      <c r="F309" s="51" t="s">
        <v>85</v>
      </c>
      <c r="G309" s="51">
        <v>145</v>
      </c>
    </row>
    <row r="310" spans="1:7" ht="15.75" customHeight="1" x14ac:dyDescent="0.3">
      <c r="A310" s="95">
        <f t="shared" si="4"/>
        <v>44217</v>
      </c>
      <c r="B310" s="55">
        <v>44217</v>
      </c>
      <c r="C310" s="58" t="s">
        <v>108</v>
      </c>
      <c r="D310" s="58" t="s">
        <v>125</v>
      </c>
      <c r="E310" s="58" t="s">
        <v>95</v>
      </c>
      <c r="F310" s="51" t="s">
        <v>98</v>
      </c>
      <c r="G310" s="51">
        <v>36</v>
      </c>
    </row>
    <row r="311" spans="1:7" ht="15.75" customHeight="1" x14ac:dyDescent="0.3">
      <c r="A311" s="95">
        <f t="shared" si="4"/>
        <v>44217</v>
      </c>
      <c r="B311" s="55">
        <v>44217</v>
      </c>
      <c r="C311" s="58" t="s">
        <v>108</v>
      </c>
      <c r="D311" s="58" t="s">
        <v>125</v>
      </c>
      <c r="E311" s="58" t="s">
        <v>80</v>
      </c>
      <c r="F311" s="51" t="s">
        <v>90</v>
      </c>
      <c r="G311" s="51">
        <v>102</v>
      </c>
    </row>
    <row r="312" spans="1:7" ht="15.75" customHeight="1" x14ac:dyDescent="0.3">
      <c r="A312" s="95">
        <f t="shared" si="4"/>
        <v>44217</v>
      </c>
      <c r="B312" s="55">
        <v>44217</v>
      </c>
      <c r="C312" s="58" t="s">
        <v>110</v>
      </c>
      <c r="D312" s="58" t="s">
        <v>125</v>
      </c>
      <c r="E312" s="58" t="s">
        <v>49</v>
      </c>
      <c r="F312" s="51" t="s">
        <v>66</v>
      </c>
      <c r="G312" s="51">
        <v>26</v>
      </c>
    </row>
    <row r="313" spans="1:7" ht="15.75" customHeight="1" x14ac:dyDescent="0.3">
      <c r="A313" s="95">
        <f t="shared" si="4"/>
        <v>44217</v>
      </c>
      <c r="B313" s="55">
        <v>44217</v>
      </c>
      <c r="C313" s="58" t="s">
        <v>48</v>
      </c>
      <c r="D313" s="58" t="s">
        <v>125</v>
      </c>
      <c r="E313" s="58" t="s">
        <v>80</v>
      </c>
      <c r="F313" s="51" t="s">
        <v>81</v>
      </c>
      <c r="G313" s="51">
        <v>5</v>
      </c>
    </row>
    <row r="314" spans="1:7" ht="15.75" customHeight="1" x14ac:dyDescent="0.3">
      <c r="A314" s="95">
        <f t="shared" si="4"/>
        <v>44217</v>
      </c>
      <c r="B314" s="55">
        <v>44217</v>
      </c>
      <c r="C314" s="58" t="s">
        <v>108</v>
      </c>
      <c r="D314" s="58" t="s">
        <v>125</v>
      </c>
      <c r="E314" s="58" t="s">
        <v>49</v>
      </c>
      <c r="F314" s="51" t="s">
        <v>67</v>
      </c>
      <c r="G314" s="51">
        <v>50</v>
      </c>
    </row>
    <row r="315" spans="1:7" ht="15.75" customHeight="1" x14ac:dyDescent="0.3">
      <c r="A315" s="95">
        <f t="shared" si="4"/>
        <v>44217</v>
      </c>
      <c r="B315" s="55">
        <v>44217</v>
      </c>
      <c r="C315" s="58" t="s">
        <v>107</v>
      </c>
      <c r="D315" s="58" t="s">
        <v>125</v>
      </c>
      <c r="E315" s="58" t="s">
        <v>70</v>
      </c>
      <c r="F315" s="51" t="s">
        <v>54</v>
      </c>
      <c r="G315" s="51">
        <v>186</v>
      </c>
    </row>
    <row r="316" spans="1:7" ht="15.75" customHeight="1" x14ac:dyDescent="0.3">
      <c r="A316" s="95">
        <f t="shared" si="4"/>
        <v>44217</v>
      </c>
      <c r="B316" s="55">
        <v>44217</v>
      </c>
      <c r="C316" s="58" t="s">
        <v>107</v>
      </c>
      <c r="D316" s="58" t="s">
        <v>125</v>
      </c>
      <c r="E316" s="58" t="s">
        <v>70</v>
      </c>
      <c r="F316" s="51" t="s">
        <v>54</v>
      </c>
      <c r="G316" s="51">
        <v>35</v>
      </c>
    </row>
    <row r="317" spans="1:7" ht="15.75" customHeight="1" x14ac:dyDescent="0.3">
      <c r="A317" s="95">
        <f t="shared" si="4"/>
        <v>44217</v>
      </c>
      <c r="B317" s="55">
        <v>44217</v>
      </c>
      <c r="C317" s="58" t="s">
        <v>110</v>
      </c>
      <c r="D317" s="58" t="s">
        <v>125</v>
      </c>
      <c r="E317" s="58" t="s">
        <v>80</v>
      </c>
      <c r="F317" s="51" t="s">
        <v>90</v>
      </c>
      <c r="G317" s="51">
        <v>20</v>
      </c>
    </row>
    <row r="318" spans="1:7" ht="15.75" customHeight="1" x14ac:dyDescent="0.3">
      <c r="A318" s="95">
        <f t="shared" si="4"/>
        <v>44218</v>
      </c>
      <c r="B318" s="55">
        <v>44218</v>
      </c>
      <c r="C318" s="58" t="s">
        <v>110</v>
      </c>
      <c r="D318" s="58" t="s">
        <v>125</v>
      </c>
      <c r="E318" s="58" t="s">
        <v>80</v>
      </c>
      <c r="F318" s="51" t="s">
        <v>91</v>
      </c>
      <c r="G318" s="51">
        <v>39</v>
      </c>
    </row>
    <row r="319" spans="1:7" ht="15.75" customHeight="1" x14ac:dyDescent="0.3">
      <c r="A319" s="95">
        <f t="shared" si="4"/>
        <v>44218</v>
      </c>
      <c r="B319" s="55">
        <v>44218</v>
      </c>
      <c r="C319" s="58" t="s">
        <v>48</v>
      </c>
      <c r="D319" s="58" t="s">
        <v>125</v>
      </c>
      <c r="E319" s="58" t="s">
        <v>49</v>
      </c>
      <c r="F319" s="51" t="s">
        <v>57</v>
      </c>
      <c r="G319" s="51">
        <v>55</v>
      </c>
    </row>
    <row r="320" spans="1:7" ht="15.75" customHeight="1" x14ac:dyDescent="0.3">
      <c r="A320" s="95">
        <f t="shared" si="4"/>
        <v>44218</v>
      </c>
      <c r="B320" s="55">
        <v>44218</v>
      </c>
      <c r="C320" s="58" t="s">
        <v>107</v>
      </c>
      <c r="D320" s="58" t="s">
        <v>125</v>
      </c>
      <c r="E320" s="58" t="s">
        <v>49</v>
      </c>
      <c r="F320" s="51" t="s">
        <v>55</v>
      </c>
      <c r="G320" s="51">
        <v>161</v>
      </c>
    </row>
    <row r="321" spans="1:7" ht="15.75" customHeight="1" x14ac:dyDescent="0.3">
      <c r="A321" s="95">
        <f t="shared" si="4"/>
        <v>44218</v>
      </c>
      <c r="B321" s="55">
        <v>44218</v>
      </c>
      <c r="C321" s="58" t="s">
        <v>107</v>
      </c>
      <c r="D321" s="58" t="s">
        <v>125</v>
      </c>
      <c r="E321" s="58" t="s">
        <v>80</v>
      </c>
      <c r="F321" s="51" t="s">
        <v>89</v>
      </c>
      <c r="G321" s="51">
        <v>197</v>
      </c>
    </row>
    <row r="322" spans="1:7" ht="15.75" customHeight="1" x14ac:dyDescent="0.3">
      <c r="A322" s="95">
        <f t="shared" si="4"/>
        <v>44218</v>
      </c>
      <c r="B322" s="55">
        <v>44218</v>
      </c>
      <c r="C322" s="58" t="s">
        <v>48</v>
      </c>
      <c r="D322" s="58" t="s">
        <v>125</v>
      </c>
      <c r="E322" s="58" t="s">
        <v>80</v>
      </c>
      <c r="F322" s="51" t="s">
        <v>89</v>
      </c>
      <c r="G322" s="51">
        <v>66</v>
      </c>
    </row>
    <row r="323" spans="1:7" ht="15.75" customHeight="1" x14ac:dyDescent="0.3">
      <c r="A323" s="95">
        <f t="shared" si="4"/>
        <v>44218</v>
      </c>
      <c r="B323" s="55">
        <v>44218</v>
      </c>
      <c r="C323" s="58" t="s">
        <v>107</v>
      </c>
      <c r="D323" s="58" t="s">
        <v>125</v>
      </c>
      <c r="E323" s="58" t="s">
        <v>49</v>
      </c>
      <c r="F323" s="51" t="s">
        <v>57</v>
      </c>
      <c r="G323" s="51">
        <v>44</v>
      </c>
    </row>
    <row r="324" spans="1:7" ht="15.75" customHeight="1" x14ac:dyDescent="0.3">
      <c r="A324" s="95">
        <f t="shared" si="4"/>
        <v>44218</v>
      </c>
      <c r="B324" s="55">
        <v>44218</v>
      </c>
      <c r="C324" s="58" t="s">
        <v>110</v>
      </c>
      <c r="D324" s="58" t="s">
        <v>125</v>
      </c>
      <c r="E324" s="58" t="s">
        <v>49</v>
      </c>
      <c r="F324" s="51" t="s">
        <v>55</v>
      </c>
      <c r="G324" s="51">
        <v>55</v>
      </c>
    </row>
    <row r="325" spans="1:7" ht="15.75" customHeight="1" x14ac:dyDescent="0.3">
      <c r="A325" s="95">
        <f t="shared" ref="A325:A388" si="5">B325</f>
        <v>44218</v>
      </c>
      <c r="B325" s="55">
        <v>44218</v>
      </c>
      <c r="C325" s="58" t="s">
        <v>110</v>
      </c>
      <c r="D325" s="58" t="s">
        <v>125</v>
      </c>
      <c r="E325" s="58" t="s">
        <v>49</v>
      </c>
      <c r="F325" s="51" t="s">
        <v>65</v>
      </c>
      <c r="G325" s="51">
        <v>57</v>
      </c>
    </row>
    <row r="326" spans="1:7" ht="15.75" customHeight="1" x14ac:dyDescent="0.3">
      <c r="A326" s="95">
        <f t="shared" si="5"/>
        <v>44218</v>
      </c>
      <c r="B326" s="55">
        <v>44218</v>
      </c>
      <c r="C326" s="58" t="s">
        <v>107</v>
      </c>
      <c r="D326" s="58" t="s">
        <v>125</v>
      </c>
      <c r="E326" s="58" t="s">
        <v>70</v>
      </c>
      <c r="F326" s="51" t="s">
        <v>54</v>
      </c>
      <c r="G326" s="51">
        <v>38</v>
      </c>
    </row>
    <row r="327" spans="1:7" ht="15.75" customHeight="1" x14ac:dyDescent="0.3">
      <c r="A327" s="95">
        <f t="shared" si="5"/>
        <v>44218</v>
      </c>
      <c r="B327" s="55">
        <v>44218</v>
      </c>
      <c r="C327" s="58" t="s">
        <v>107</v>
      </c>
      <c r="D327" s="58" t="s">
        <v>125</v>
      </c>
      <c r="E327" s="58" t="s">
        <v>80</v>
      </c>
      <c r="F327" s="51" t="s">
        <v>93</v>
      </c>
      <c r="G327" s="51">
        <v>139</v>
      </c>
    </row>
    <row r="328" spans="1:7" ht="15.75" customHeight="1" x14ac:dyDescent="0.3">
      <c r="A328" s="95">
        <f t="shared" si="5"/>
        <v>44219</v>
      </c>
      <c r="B328" s="55">
        <v>44219</v>
      </c>
      <c r="C328" s="58" t="s">
        <v>107</v>
      </c>
      <c r="D328" s="58" t="s">
        <v>125</v>
      </c>
      <c r="E328" s="58" t="s">
        <v>80</v>
      </c>
      <c r="F328" s="51" t="s">
        <v>86</v>
      </c>
      <c r="G328" s="51">
        <v>137</v>
      </c>
    </row>
    <row r="329" spans="1:7" ht="15.75" customHeight="1" x14ac:dyDescent="0.3">
      <c r="A329" s="95">
        <f t="shared" si="5"/>
        <v>44219</v>
      </c>
      <c r="B329" s="55">
        <v>44219</v>
      </c>
      <c r="C329" s="58" t="s">
        <v>48</v>
      </c>
      <c r="D329" s="58" t="s">
        <v>125</v>
      </c>
      <c r="E329" s="58" t="s">
        <v>80</v>
      </c>
      <c r="F329" s="51" t="s">
        <v>87</v>
      </c>
      <c r="G329" s="51">
        <v>39</v>
      </c>
    </row>
    <row r="330" spans="1:7" ht="15.75" customHeight="1" x14ac:dyDescent="0.3">
      <c r="A330" s="95">
        <f t="shared" si="5"/>
        <v>44219</v>
      </c>
      <c r="B330" s="55">
        <v>44219</v>
      </c>
      <c r="C330" s="58" t="s">
        <v>108</v>
      </c>
      <c r="D330" s="58" t="s">
        <v>125</v>
      </c>
      <c r="E330" s="58" t="s">
        <v>70</v>
      </c>
      <c r="F330" s="51" t="s">
        <v>52</v>
      </c>
      <c r="G330" s="51">
        <v>99</v>
      </c>
    </row>
    <row r="331" spans="1:7" ht="15.75" customHeight="1" x14ac:dyDescent="0.3">
      <c r="A331" s="95">
        <f t="shared" si="5"/>
        <v>44219</v>
      </c>
      <c r="B331" s="55">
        <v>44219</v>
      </c>
      <c r="C331" s="58" t="s">
        <v>107</v>
      </c>
      <c r="D331" s="58" t="s">
        <v>125</v>
      </c>
      <c r="E331" s="58" t="s">
        <v>70</v>
      </c>
      <c r="F331" s="51" t="s">
        <v>56</v>
      </c>
      <c r="G331" s="51">
        <v>175</v>
      </c>
    </row>
    <row r="332" spans="1:7" ht="15.75" customHeight="1" x14ac:dyDescent="0.3">
      <c r="A332" s="95">
        <f t="shared" si="5"/>
        <v>44219</v>
      </c>
      <c r="B332" s="55">
        <v>44219</v>
      </c>
      <c r="C332" s="58" t="s">
        <v>48</v>
      </c>
      <c r="D332" s="58" t="s">
        <v>125</v>
      </c>
      <c r="E332" s="58" t="s">
        <v>80</v>
      </c>
      <c r="F332" s="51" t="s">
        <v>86</v>
      </c>
      <c r="G332" s="51">
        <v>53</v>
      </c>
    </row>
    <row r="333" spans="1:7" ht="15.75" customHeight="1" x14ac:dyDescent="0.3">
      <c r="A333" s="95">
        <f t="shared" si="5"/>
        <v>44219</v>
      </c>
      <c r="B333" s="55">
        <v>44219</v>
      </c>
      <c r="C333" s="58" t="s">
        <v>48</v>
      </c>
      <c r="D333" s="58" t="s">
        <v>125</v>
      </c>
      <c r="E333" s="58" t="s">
        <v>80</v>
      </c>
      <c r="F333" s="51" t="s">
        <v>89</v>
      </c>
      <c r="G333" s="51">
        <v>46</v>
      </c>
    </row>
    <row r="334" spans="1:7" ht="15.75" customHeight="1" x14ac:dyDescent="0.3">
      <c r="A334" s="95">
        <f t="shared" si="5"/>
        <v>44219</v>
      </c>
      <c r="B334" s="55">
        <v>44219</v>
      </c>
      <c r="C334" s="58" t="s">
        <v>48</v>
      </c>
      <c r="D334" s="58" t="s">
        <v>125</v>
      </c>
      <c r="E334" s="58" t="s">
        <v>49</v>
      </c>
      <c r="F334" s="51" t="s">
        <v>50</v>
      </c>
      <c r="G334" s="51">
        <v>116</v>
      </c>
    </row>
    <row r="335" spans="1:7" ht="15.75" customHeight="1" x14ac:dyDescent="0.3">
      <c r="A335" s="95">
        <f t="shared" si="5"/>
        <v>44219</v>
      </c>
      <c r="B335" s="55">
        <v>44219</v>
      </c>
      <c r="C335" s="58" t="s">
        <v>107</v>
      </c>
      <c r="D335" s="58" t="s">
        <v>125</v>
      </c>
      <c r="E335" s="58" t="s">
        <v>49</v>
      </c>
      <c r="F335" s="51" t="s">
        <v>65</v>
      </c>
      <c r="G335" s="51">
        <v>142</v>
      </c>
    </row>
    <row r="336" spans="1:7" ht="15.75" customHeight="1" x14ac:dyDescent="0.3">
      <c r="A336" s="95">
        <f t="shared" si="5"/>
        <v>44219</v>
      </c>
      <c r="B336" s="55">
        <v>44219</v>
      </c>
      <c r="C336" s="58" t="s">
        <v>107</v>
      </c>
      <c r="D336" s="58" t="s">
        <v>125</v>
      </c>
      <c r="E336" s="58" t="s">
        <v>95</v>
      </c>
      <c r="F336" s="51" t="s">
        <v>100</v>
      </c>
      <c r="G336" s="51">
        <v>59</v>
      </c>
    </row>
    <row r="337" spans="1:7" ht="15.75" customHeight="1" x14ac:dyDescent="0.3">
      <c r="A337" s="95">
        <f t="shared" si="5"/>
        <v>44219</v>
      </c>
      <c r="B337" s="55">
        <v>44219</v>
      </c>
      <c r="C337" s="58" t="s">
        <v>107</v>
      </c>
      <c r="D337" s="58" t="s">
        <v>125</v>
      </c>
      <c r="E337" s="58" t="s">
        <v>95</v>
      </c>
      <c r="F337" s="51" t="s">
        <v>102</v>
      </c>
      <c r="G337" s="51">
        <v>170</v>
      </c>
    </row>
    <row r="338" spans="1:7" ht="15.75" customHeight="1" x14ac:dyDescent="0.3">
      <c r="A338" s="95">
        <f t="shared" si="5"/>
        <v>44219</v>
      </c>
      <c r="B338" s="55">
        <v>44219</v>
      </c>
      <c r="C338" s="58" t="s">
        <v>110</v>
      </c>
      <c r="D338" s="58" t="s">
        <v>125</v>
      </c>
      <c r="E338" s="58" t="s">
        <v>70</v>
      </c>
      <c r="F338" s="51" t="s">
        <v>78</v>
      </c>
      <c r="G338" s="51">
        <v>148</v>
      </c>
    </row>
    <row r="339" spans="1:7" ht="15.75" customHeight="1" x14ac:dyDescent="0.3">
      <c r="A339" s="95">
        <f t="shared" si="5"/>
        <v>44219</v>
      </c>
      <c r="B339" s="55">
        <v>44219</v>
      </c>
      <c r="C339" s="58" t="s">
        <v>108</v>
      </c>
      <c r="D339" s="58" t="s">
        <v>125</v>
      </c>
      <c r="E339" s="58" t="s">
        <v>80</v>
      </c>
      <c r="F339" s="51" t="s">
        <v>89</v>
      </c>
      <c r="G339" s="51">
        <v>98</v>
      </c>
    </row>
    <row r="340" spans="1:7" ht="15.75" customHeight="1" x14ac:dyDescent="0.3">
      <c r="A340" s="95">
        <f t="shared" si="5"/>
        <v>44219</v>
      </c>
      <c r="B340" s="55">
        <v>44219</v>
      </c>
      <c r="C340" s="58" t="s">
        <v>48</v>
      </c>
      <c r="D340" s="58" t="s">
        <v>125</v>
      </c>
      <c r="E340" s="58" t="s">
        <v>49</v>
      </c>
      <c r="F340" s="51" t="s">
        <v>66</v>
      </c>
      <c r="G340" s="51">
        <v>196</v>
      </c>
    </row>
    <row r="341" spans="1:7" ht="15.75" customHeight="1" x14ac:dyDescent="0.3">
      <c r="A341" s="95">
        <f t="shared" si="5"/>
        <v>44220</v>
      </c>
      <c r="B341" s="55">
        <v>44220</v>
      </c>
      <c r="C341" s="58" t="s">
        <v>48</v>
      </c>
      <c r="D341" s="58" t="s">
        <v>125</v>
      </c>
      <c r="E341" s="58" t="s">
        <v>80</v>
      </c>
      <c r="F341" s="51" t="s">
        <v>85</v>
      </c>
      <c r="G341" s="51">
        <v>15</v>
      </c>
    </row>
    <row r="342" spans="1:7" ht="15.75" customHeight="1" x14ac:dyDescent="0.3">
      <c r="A342" s="95">
        <f t="shared" si="5"/>
        <v>44220</v>
      </c>
      <c r="B342" s="55">
        <v>44220</v>
      </c>
      <c r="C342" s="58" t="s">
        <v>107</v>
      </c>
      <c r="D342" s="58" t="s">
        <v>125</v>
      </c>
      <c r="E342" s="58" t="s">
        <v>80</v>
      </c>
      <c r="F342" s="51" t="s">
        <v>89</v>
      </c>
      <c r="G342" s="51">
        <v>47</v>
      </c>
    </row>
    <row r="343" spans="1:7" ht="15.75" customHeight="1" x14ac:dyDescent="0.3">
      <c r="A343" s="95">
        <f t="shared" si="5"/>
        <v>44220</v>
      </c>
      <c r="B343" s="55">
        <v>44220</v>
      </c>
      <c r="C343" s="58" t="s">
        <v>48</v>
      </c>
      <c r="D343" s="58" t="s">
        <v>125</v>
      </c>
      <c r="E343" s="58" t="s">
        <v>95</v>
      </c>
      <c r="F343" s="51" t="s">
        <v>101</v>
      </c>
      <c r="G343" s="51">
        <v>78</v>
      </c>
    </row>
    <row r="344" spans="1:7" ht="15.75" customHeight="1" x14ac:dyDescent="0.3">
      <c r="A344" s="95">
        <f t="shared" si="5"/>
        <v>44220</v>
      </c>
      <c r="B344" s="55">
        <v>44220</v>
      </c>
      <c r="C344" s="58" t="s">
        <v>110</v>
      </c>
      <c r="D344" s="58" t="s">
        <v>125</v>
      </c>
      <c r="E344" s="58" t="s">
        <v>95</v>
      </c>
      <c r="F344" s="51" t="s">
        <v>99</v>
      </c>
      <c r="G344" s="51">
        <v>39</v>
      </c>
    </row>
    <row r="345" spans="1:7" ht="15.75" customHeight="1" x14ac:dyDescent="0.3">
      <c r="A345" s="95">
        <f t="shared" si="5"/>
        <v>44220</v>
      </c>
      <c r="B345" s="55">
        <v>44220</v>
      </c>
      <c r="C345" s="58" t="s">
        <v>48</v>
      </c>
      <c r="D345" s="58" t="s">
        <v>125</v>
      </c>
      <c r="E345" s="58" t="s">
        <v>80</v>
      </c>
      <c r="F345" s="51" t="s">
        <v>88</v>
      </c>
      <c r="G345" s="51">
        <v>41</v>
      </c>
    </row>
    <row r="346" spans="1:7" ht="15.75" customHeight="1" x14ac:dyDescent="0.3">
      <c r="A346" s="95">
        <f t="shared" si="5"/>
        <v>44220</v>
      </c>
      <c r="B346" s="55">
        <v>44220</v>
      </c>
      <c r="C346" s="58" t="s">
        <v>110</v>
      </c>
      <c r="D346" s="58" t="s">
        <v>125</v>
      </c>
      <c r="E346" s="58" t="s">
        <v>49</v>
      </c>
      <c r="F346" s="51" t="s">
        <v>69</v>
      </c>
      <c r="G346" s="51">
        <v>67</v>
      </c>
    </row>
    <row r="347" spans="1:7" ht="15.75" customHeight="1" x14ac:dyDescent="0.3">
      <c r="A347" s="95">
        <f t="shared" si="5"/>
        <v>44220</v>
      </c>
      <c r="B347" s="55">
        <v>44220</v>
      </c>
      <c r="C347" s="58" t="s">
        <v>107</v>
      </c>
      <c r="D347" s="58" t="s">
        <v>125</v>
      </c>
      <c r="E347" s="58" t="s">
        <v>70</v>
      </c>
      <c r="F347" s="51" t="s">
        <v>54</v>
      </c>
      <c r="G347" s="51">
        <v>134</v>
      </c>
    </row>
    <row r="348" spans="1:7" ht="15.75" customHeight="1" x14ac:dyDescent="0.3">
      <c r="A348" s="95">
        <f t="shared" si="5"/>
        <v>44220</v>
      </c>
      <c r="B348" s="55">
        <v>44220</v>
      </c>
      <c r="C348" s="58" t="s">
        <v>107</v>
      </c>
      <c r="D348" s="58" t="s">
        <v>125</v>
      </c>
      <c r="E348" s="58" t="s">
        <v>80</v>
      </c>
      <c r="F348" s="51" t="s">
        <v>90</v>
      </c>
      <c r="G348" s="51">
        <v>199</v>
      </c>
    </row>
    <row r="349" spans="1:7" ht="15.75" customHeight="1" x14ac:dyDescent="0.3">
      <c r="A349" s="95">
        <f t="shared" si="5"/>
        <v>44221</v>
      </c>
      <c r="B349" s="55">
        <v>44221</v>
      </c>
      <c r="C349" s="58" t="s">
        <v>48</v>
      </c>
      <c r="D349" s="58" t="s">
        <v>125</v>
      </c>
      <c r="E349" s="58" t="s">
        <v>80</v>
      </c>
      <c r="F349" s="51" t="s">
        <v>90</v>
      </c>
      <c r="G349" s="51">
        <v>78</v>
      </c>
    </row>
    <row r="350" spans="1:7" ht="15.75" customHeight="1" x14ac:dyDescent="0.3">
      <c r="A350" s="95">
        <f t="shared" si="5"/>
        <v>44221</v>
      </c>
      <c r="B350" s="55">
        <v>44221</v>
      </c>
      <c r="C350" s="58" t="s">
        <v>108</v>
      </c>
      <c r="D350" s="58" t="s">
        <v>125</v>
      </c>
      <c r="E350" s="58" t="s">
        <v>70</v>
      </c>
      <c r="F350" s="51" t="s">
        <v>75</v>
      </c>
      <c r="G350" s="51">
        <v>96</v>
      </c>
    </row>
    <row r="351" spans="1:7" ht="15.75" customHeight="1" x14ac:dyDescent="0.3">
      <c r="A351" s="95">
        <f t="shared" si="5"/>
        <v>44221</v>
      </c>
      <c r="B351" s="55">
        <v>44221</v>
      </c>
      <c r="C351" s="58" t="s">
        <v>107</v>
      </c>
      <c r="D351" s="58" t="s">
        <v>125</v>
      </c>
      <c r="E351" s="58" t="s">
        <v>95</v>
      </c>
      <c r="F351" s="51" t="s">
        <v>106</v>
      </c>
      <c r="G351" s="51">
        <v>189</v>
      </c>
    </row>
    <row r="352" spans="1:7" ht="15.75" customHeight="1" x14ac:dyDescent="0.3">
      <c r="A352" s="95">
        <f t="shared" si="5"/>
        <v>44221</v>
      </c>
      <c r="B352" s="55">
        <v>44221</v>
      </c>
      <c r="C352" s="58" t="s">
        <v>107</v>
      </c>
      <c r="D352" s="58" t="s">
        <v>125</v>
      </c>
      <c r="E352" s="58" t="s">
        <v>95</v>
      </c>
      <c r="F352" s="51" t="s">
        <v>100</v>
      </c>
      <c r="G352" s="51">
        <v>123</v>
      </c>
    </row>
    <row r="353" spans="1:7" ht="15.75" customHeight="1" x14ac:dyDescent="0.3">
      <c r="A353" s="95">
        <f t="shared" si="5"/>
        <v>44221</v>
      </c>
      <c r="B353" s="55">
        <v>44221</v>
      </c>
      <c r="C353" s="58" t="s">
        <v>110</v>
      </c>
      <c r="D353" s="58" t="s">
        <v>125</v>
      </c>
      <c r="E353" s="58" t="s">
        <v>49</v>
      </c>
      <c r="F353" s="51" t="s">
        <v>50</v>
      </c>
      <c r="G353" s="51">
        <v>101</v>
      </c>
    </row>
    <row r="354" spans="1:7" ht="15.75" customHeight="1" x14ac:dyDescent="0.3">
      <c r="A354" s="95">
        <f t="shared" si="5"/>
        <v>44221</v>
      </c>
      <c r="B354" s="55">
        <v>44221</v>
      </c>
      <c r="C354" s="58" t="s">
        <v>48</v>
      </c>
      <c r="D354" s="58" t="s">
        <v>125</v>
      </c>
      <c r="E354" s="58" t="s">
        <v>95</v>
      </c>
      <c r="F354" s="51" t="s">
        <v>99</v>
      </c>
      <c r="G354" s="51">
        <v>179</v>
      </c>
    </row>
    <row r="355" spans="1:7" ht="15.75" customHeight="1" x14ac:dyDescent="0.3">
      <c r="A355" s="95">
        <f t="shared" si="5"/>
        <v>44221</v>
      </c>
      <c r="B355" s="55">
        <v>44221</v>
      </c>
      <c r="C355" s="58" t="s">
        <v>107</v>
      </c>
      <c r="D355" s="58" t="s">
        <v>125</v>
      </c>
      <c r="E355" s="58" t="s">
        <v>49</v>
      </c>
      <c r="F355" s="51" t="s">
        <v>69</v>
      </c>
      <c r="G355" s="51">
        <v>93</v>
      </c>
    </row>
    <row r="356" spans="1:7" ht="15.75" customHeight="1" x14ac:dyDescent="0.3">
      <c r="A356" s="95">
        <f t="shared" si="5"/>
        <v>44221</v>
      </c>
      <c r="B356" s="55">
        <v>44221</v>
      </c>
      <c r="C356" s="58" t="s">
        <v>107</v>
      </c>
      <c r="D356" s="58" t="s">
        <v>125</v>
      </c>
      <c r="E356" s="58" t="s">
        <v>70</v>
      </c>
      <c r="F356" s="51" t="s">
        <v>72</v>
      </c>
      <c r="G356" s="51">
        <v>155</v>
      </c>
    </row>
    <row r="357" spans="1:7" ht="15.75" customHeight="1" x14ac:dyDescent="0.3">
      <c r="A357" s="95">
        <f t="shared" si="5"/>
        <v>44221</v>
      </c>
      <c r="B357" s="55">
        <v>44221</v>
      </c>
      <c r="C357" s="58" t="s">
        <v>107</v>
      </c>
      <c r="D357" s="58" t="s">
        <v>125</v>
      </c>
      <c r="E357" s="58" t="s">
        <v>95</v>
      </c>
      <c r="F357" s="51" t="s">
        <v>99</v>
      </c>
      <c r="G357" s="51">
        <v>50</v>
      </c>
    </row>
    <row r="358" spans="1:7" ht="15.75" customHeight="1" x14ac:dyDescent="0.3">
      <c r="A358" s="95">
        <f t="shared" si="5"/>
        <v>44221</v>
      </c>
      <c r="B358" s="55">
        <v>44221</v>
      </c>
      <c r="C358" s="58" t="s">
        <v>48</v>
      </c>
      <c r="D358" s="58" t="s">
        <v>125</v>
      </c>
      <c r="E358" s="58" t="s">
        <v>49</v>
      </c>
      <c r="F358" s="51" t="s">
        <v>59</v>
      </c>
      <c r="G358" s="51">
        <v>76</v>
      </c>
    </row>
    <row r="359" spans="1:7" ht="15.75" customHeight="1" x14ac:dyDescent="0.3">
      <c r="A359" s="95">
        <f t="shared" si="5"/>
        <v>44221</v>
      </c>
      <c r="B359" s="55">
        <v>44221</v>
      </c>
      <c r="C359" s="58" t="s">
        <v>107</v>
      </c>
      <c r="D359" s="58" t="s">
        <v>125</v>
      </c>
      <c r="E359" s="58" t="s">
        <v>70</v>
      </c>
      <c r="F359" s="51" t="s">
        <v>62</v>
      </c>
      <c r="G359" s="51">
        <v>58</v>
      </c>
    </row>
    <row r="360" spans="1:7" ht="15.75" customHeight="1" x14ac:dyDescent="0.3">
      <c r="A360" s="95">
        <f t="shared" si="5"/>
        <v>44221</v>
      </c>
      <c r="B360" s="55">
        <v>44221</v>
      </c>
      <c r="C360" s="58" t="s">
        <v>108</v>
      </c>
      <c r="D360" s="58" t="s">
        <v>125</v>
      </c>
      <c r="E360" s="58" t="s">
        <v>70</v>
      </c>
      <c r="F360" s="51" t="s">
        <v>74</v>
      </c>
      <c r="G360" s="51">
        <v>88</v>
      </c>
    </row>
    <row r="361" spans="1:7" ht="15.75" customHeight="1" x14ac:dyDescent="0.3">
      <c r="A361" s="95">
        <f t="shared" si="5"/>
        <v>44221</v>
      </c>
      <c r="B361" s="55">
        <v>44221</v>
      </c>
      <c r="C361" s="58" t="s">
        <v>108</v>
      </c>
      <c r="D361" s="58" t="s">
        <v>125</v>
      </c>
      <c r="E361" s="58" t="s">
        <v>70</v>
      </c>
      <c r="F361" s="51" t="s">
        <v>71</v>
      </c>
      <c r="G361" s="51">
        <v>11</v>
      </c>
    </row>
    <row r="362" spans="1:7" ht="15.75" customHeight="1" x14ac:dyDescent="0.3">
      <c r="A362" s="95">
        <f t="shared" si="5"/>
        <v>44222</v>
      </c>
      <c r="B362" s="55">
        <v>44222</v>
      </c>
      <c r="C362" s="58" t="s">
        <v>108</v>
      </c>
      <c r="D362" s="58" t="s">
        <v>125</v>
      </c>
      <c r="E362" s="58" t="s">
        <v>80</v>
      </c>
      <c r="F362" s="51" t="s">
        <v>87</v>
      </c>
      <c r="G362" s="51">
        <v>132</v>
      </c>
    </row>
    <row r="363" spans="1:7" ht="15.75" customHeight="1" x14ac:dyDescent="0.3">
      <c r="A363" s="95">
        <f t="shared" si="5"/>
        <v>44222</v>
      </c>
      <c r="B363" s="55">
        <v>44222</v>
      </c>
      <c r="C363" s="58" t="s">
        <v>108</v>
      </c>
      <c r="D363" s="58" t="s">
        <v>125</v>
      </c>
      <c r="E363" s="58" t="s">
        <v>70</v>
      </c>
      <c r="F363" s="51" t="s">
        <v>58</v>
      </c>
      <c r="G363" s="51">
        <v>143</v>
      </c>
    </row>
    <row r="364" spans="1:7" ht="15.75" customHeight="1" x14ac:dyDescent="0.3">
      <c r="A364" s="95">
        <f t="shared" si="5"/>
        <v>44222</v>
      </c>
      <c r="B364" s="55">
        <v>44222</v>
      </c>
      <c r="C364" s="58" t="s">
        <v>110</v>
      </c>
      <c r="D364" s="58" t="s">
        <v>125</v>
      </c>
      <c r="E364" s="58" t="s">
        <v>70</v>
      </c>
      <c r="F364" s="51" t="s">
        <v>58</v>
      </c>
      <c r="G364" s="51">
        <v>54</v>
      </c>
    </row>
    <row r="365" spans="1:7" ht="15.75" customHeight="1" x14ac:dyDescent="0.3">
      <c r="A365" s="95">
        <f t="shared" si="5"/>
        <v>44222</v>
      </c>
      <c r="B365" s="55">
        <v>44222</v>
      </c>
      <c r="C365" s="58" t="s">
        <v>108</v>
      </c>
      <c r="D365" s="58" t="s">
        <v>125</v>
      </c>
      <c r="E365" s="58" t="s">
        <v>49</v>
      </c>
      <c r="F365" s="51" t="s">
        <v>69</v>
      </c>
      <c r="G365" s="51">
        <v>119</v>
      </c>
    </row>
    <row r="366" spans="1:7" ht="15.75" customHeight="1" x14ac:dyDescent="0.3">
      <c r="A366" s="95">
        <f t="shared" si="5"/>
        <v>44222</v>
      </c>
      <c r="B366" s="55">
        <v>44222</v>
      </c>
      <c r="C366" s="58" t="s">
        <v>108</v>
      </c>
      <c r="D366" s="58" t="s">
        <v>125</v>
      </c>
      <c r="E366" s="58" t="s">
        <v>95</v>
      </c>
      <c r="F366" s="51" t="s">
        <v>99</v>
      </c>
      <c r="G366" s="51">
        <v>65</v>
      </c>
    </row>
    <row r="367" spans="1:7" ht="15.75" customHeight="1" x14ac:dyDescent="0.3">
      <c r="A367" s="95">
        <f t="shared" si="5"/>
        <v>44222</v>
      </c>
      <c r="B367" s="55">
        <v>44222</v>
      </c>
      <c r="C367" s="58" t="s">
        <v>108</v>
      </c>
      <c r="D367" s="58" t="s">
        <v>125</v>
      </c>
      <c r="E367" s="58" t="s">
        <v>49</v>
      </c>
      <c r="F367" s="51" t="s">
        <v>68</v>
      </c>
      <c r="G367" s="51">
        <v>148</v>
      </c>
    </row>
    <row r="368" spans="1:7" ht="15.75" customHeight="1" x14ac:dyDescent="0.3">
      <c r="A368" s="95">
        <f t="shared" si="5"/>
        <v>44222</v>
      </c>
      <c r="B368" s="55">
        <v>44222</v>
      </c>
      <c r="C368" s="58" t="s">
        <v>107</v>
      </c>
      <c r="D368" s="58" t="s">
        <v>125</v>
      </c>
      <c r="E368" s="58" t="s">
        <v>70</v>
      </c>
      <c r="F368" s="51" t="s">
        <v>77</v>
      </c>
      <c r="G368" s="51">
        <v>75</v>
      </c>
    </row>
    <row r="369" spans="1:7" ht="15.75" customHeight="1" x14ac:dyDescent="0.3">
      <c r="A369" s="95">
        <f t="shared" si="5"/>
        <v>44222</v>
      </c>
      <c r="B369" s="55">
        <v>44222</v>
      </c>
      <c r="C369" s="58" t="s">
        <v>107</v>
      </c>
      <c r="D369" s="58" t="s">
        <v>125</v>
      </c>
      <c r="E369" s="58" t="s">
        <v>70</v>
      </c>
      <c r="F369" s="51" t="s">
        <v>79</v>
      </c>
      <c r="G369" s="51">
        <v>57</v>
      </c>
    </row>
    <row r="370" spans="1:7" ht="15.75" customHeight="1" x14ac:dyDescent="0.3">
      <c r="A370" s="95">
        <f t="shared" si="5"/>
        <v>44222</v>
      </c>
      <c r="B370" s="55">
        <v>44222</v>
      </c>
      <c r="C370" s="58" t="s">
        <v>110</v>
      </c>
      <c r="D370" s="58" t="s">
        <v>125</v>
      </c>
      <c r="E370" s="58" t="s">
        <v>80</v>
      </c>
      <c r="F370" s="51" t="s">
        <v>83</v>
      </c>
      <c r="G370" s="51">
        <v>118</v>
      </c>
    </row>
    <row r="371" spans="1:7" ht="15.75" customHeight="1" x14ac:dyDescent="0.3">
      <c r="A371" s="95">
        <f t="shared" si="5"/>
        <v>44222</v>
      </c>
      <c r="B371" s="55">
        <v>44222</v>
      </c>
      <c r="C371" s="58" t="s">
        <v>110</v>
      </c>
      <c r="D371" s="58" t="s">
        <v>125</v>
      </c>
      <c r="E371" s="58" t="s">
        <v>70</v>
      </c>
      <c r="F371" s="51" t="s">
        <v>56</v>
      </c>
      <c r="G371" s="51">
        <v>27</v>
      </c>
    </row>
    <row r="372" spans="1:7" ht="15.75" customHeight="1" x14ac:dyDescent="0.3">
      <c r="A372" s="95">
        <f t="shared" si="5"/>
        <v>44222</v>
      </c>
      <c r="B372" s="55">
        <v>44222</v>
      </c>
      <c r="C372" s="58" t="s">
        <v>48</v>
      </c>
      <c r="D372" s="58" t="s">
        <v>125</v>
      </c>
      <c r="E372" s="58" t="s">
        <v>49</v>
      </c>
      <c r="F372" s="51" t="s">
        <v>57</v>
      </c>
      <c r="G372" s="51">
        <v>42</v>
      </c>
    </row>
    <row r="373" spans="1:7" ht="15.75" customHeight="1" x14ac:dyDescent="0.3">
      <c r="A373" s="95">
        <f t="shared" si="5"/>
        <v>44222</v>
      </c>
      <c r="B373" s="55">
        <v>44222</v>
      </c>
      <c r="C373" s="58" t="s">
        <v>107</v>
      </c>
      <c r="D373" s="58" t="s">
        <v>125</v>
      </c>
      <c r="E373" s="58" t="s">
        <v>80</v>
      </c>
      <c r="F373" s="51" t="s">
        <v>91</v>
      </c>
      <c r="G373" s="51">
        <v>66</v>
      </c>
    </row>
    <row r="374" spans="1:7" ht="15.75" customHeight="1" x14ac:dyDescent="0.3">
      <c r="A374" s="95">
        <f t="shared" si="5"/>
        <v>44222</v>
      </c>
      <c r="B374" s="55">
        <v>44222</v>
      </c>
      <c r="C374" s="58" t="s">
        <v>110</v>
      </c>
      <c r="D374" s="58" t="s">
        <v>125</v>
      </c>
      <c r="E374" s="58" t="s">
        <v>70</v>
      </c>
      <c r="F374" s="51" t="s">
        <v>79</v>
      </c>
      <c r="G374" s="51">
        <v>97</v>
      </c>
    </row>
    <row r="375" spans="1:7" ht="15.75" customHeight="1" x14ac:dyDescent="0.3">
      <c r="A375" s="95">
        <f t="shared" si="5"/>
        <v>44223</v>
      </c>
      <c r="B375" s="55">
        <v>44223</v>
      </c>
      <c r="C375" s="58" t="s">
        <v>107</v>
      </c>
      <c r="D375" s="58" t="s">
        <v>125</v>
      </c>
      <c r="E375" s="58" t="s">
        <v>70</v>
      </c>
      <c r="F375" s="51" t="s">
        <v>71</v>
      </c>
      <c r="G375" s="51">
        <v>129</v>
      </c>
    </row>
    <row r="376" spans="1:7" ht="15.75" customHeight="1" x14ac:dyDescent="0.3">
      <c r="A376" s="95">
        <f t="shared" si="5"/>
        <v>44223</v>
      </c>
      <c r="B376" s="55">
        <v>44223</v>
      </c>
      <c r="C376" s="58" t="s">
        <v>107</v>
      </c>
      <c r="D376" s="58" t="s">
        <v>125</v>
      </c>
      <c r="E376" s="58" t="s">
        <v>70</v>
      </c>
      <c r="F376" s="51" t="s">
        <v>75</v>
      </c>
      <c r="G376" s="51">
        <v>189</v>
      </c>
    </row>
    <row r="377" spans="1:7" ht="15.75" customHeight="1" x14ac:dyDescent="0.3">
      <c r="A377" s="95">
        <f t="shared" si="5"/>
        <v>44223</v>
      </c>
      <c r="B377" s="55">
        <v>44223</v>
      </c>
      <c r="C377" s="58" t="s">
        <v>110</v>
      </c>
      <c r="D377" s="58" t="s">
        <v>125</v>
      </c>
      <c r="E377" s="58" t="s">
        <v>95</v>
      </c>
      <c r="F377" s="51" t="s">
        <v>104</v>
      </c>
      <c r="G377" s="51">
        <v>164</v>
      </c>
    </row>
    <row r="378" spans="1:7" ht="15.75" customHeight="1" x14ac:dyDescent="0.3">
      <c r="A378" s="95">
        <f t="shared" si="5"/>
        <v>44223</v>
      </c>
      <c r="B378" s="55">
        <v>44223</v>
      </c>
      <c r="C378" s="58" t="s">
        <v>108</v>
      </c>
      <c r="D378" s="58" t="s">
        <v>125</v>
      </c>
      <c r="E378" s="58" t="s">
        <v>49</v>
      </c>
      <c r="F378" s="51" t="s">
        <v>64</v>
      </c>
      <c r="G378" s="51">
        <v>186</v>
      </c>
    </row>
    <row r="379" spans="1:7" ht="15.75" customHeight="1" x14ac:dyDescent="0.3">
      <c r="A379" s="95">
        <f t="shared" si="5"/>
        <v>44223</v>
      </c>
      <c r="B379" s="55">
        <v>44223</v>
      </c>
      <c r="C379" s="58" t="s">
        <v>108</v>
      </c>
      <c r="D379" s="58" t="s">
        <v>125</v>
      </c>
      <c r="E379" s="58" t="s">
        <v>80</v>
      </c>
      <c r="F379" s="51" t="s">
        <v>94</v>
      </c>
      <c r="G379" s="51">
        <v>102</v>
      </c>
    </row>
    <row r="380" spans="1:7" ht="15.75" customHeight="1" x14ac:dyDescent="0.3">
      <c r="A380" s="95">
        <f t="shared" si="5"/>
        <v>44223</v>
      </c>
      <c r="B380" s="55">
        <v>44223</v>
      </c>
      <c r="C380" s="58" t="s">
        <v>108</v>
      </c>
      <c r="D380" s="58" t="s">
        <v>125</v>
      </c>
      <c r="E380" s="58" t="s">
        <v>95</v>
      </c>
      <c r="F380" s="51" t="s">
        <v>104</v>
      </c>
      <c r="G380" s="51">
        <v>146</v>
      </c>
    </row>
    <row r="381" spans="1:7" ht="15.75" customHeight="1" x14ac:dyDescent="0.3">
      <c r="A381" s="95">
        <f t="shared" si="5"/>
        <v>44223</v>
      </c>
      <c r="B381" s="55">
        <v>44223</v>
      </c>
      <c r="C381" s="58" t="s">
        <v>48</v>
      </c>
      <c r="D381" s="58" t="s">
        <v>125</v>
      </c>
      <c r="E381" s="58" t="s">
        <v>95</v>
      </c>
      <c r="F381" s="51" t="s">
        <v>97</v>
      </c>
      <c r="G381" s="51">
        <v>51</v>
      </c>
    </row>
    <row r="382" spans="1:7" ht="15.75" customHeight="1" x14ac:dyDescent="0.3">
      <c r="A382" s="95">
        <f t="shared" si="5"/>
        <v>44223</v>
      </c>
      <c r="B382" s="55">
        <v>44223</v>
      </c>
      <c r="C382" s="58" t="s">
        <v>110</v>
      </c>
      <c r="D382" s="58" t="s">
        <v>125</v>
      </c>
      <c r="E382" s="58" t="s">
        <v>95</v>
      </c>
      <c r="F382" s="51" t="s">
        <v>99</v>
      </c>
      <c r="G382" s="51">
        <v>23</v>
      </c>
    </row>
    <row r="383" spans="1:7" ht="15.75" customHeight="1" x14ac:dyDescent="0.3">
      <c r="A383" s="95">
        <f t="shared" si="5"/>
        <v>44223</v>
      </c>
      <c r="B383" s="55">
        <v>44223</v>
      </c>
      <c r="C383" s="58" t="s">
        <v>110</v>
      </c>
      <c r="D383" s="58" t="s">
        <v>125</v>
      </c>
      <c r="E383" s="58" t="s">
        <v>49</v>
      </c>
      <c r="F383" s="51" t="s">
        <v>64</v>
      </c>
      <c r="G383" s="51">
        <v>173</v>
      </c>
    </row>
    <row r="384" spans="1:7" ht="15.75" customHeight="1" x14ac:dyDescent="0.3">
      <c r="A384" s="95">
        <f t="shared" si="5"/>
        <v>44223</v>
      </c>
      <c r="B384" s="55">
        <v>44223</v>
      </c>
      <c r="C384" s="58" t="s">
        <v>108</v>
      </c>
      <c r="D384" s="58" t="s">
        <v>125</v>
      </c>
      <c r="E384" s="58" t="s">
        <v>80</v>
      </c>
      <c r="F384" s="51" t="s">
        <v>82</v>
      </c>
      <c r="G384" s="51">
        <v>74</v>
      </c>
    </row>
    <row r="385" spans="1:7" ht="15.75" customHeight="1" x14ac:dyDescent="0.3">
      <c r="A385" s="95">
        <f t="shared" si="5"/>
        <v>44223</v>
      </c>
      <c r="B385" s="55">
        <v>44223</v>
      </c>
      <c r="C385" s="58" t="s">
        <v>48</v>
      </c>
      <c r="D385" s="58" t="s">
        <v>125</v>
      </c>
      <c r="E385" s="58" t="s">
        <v>80</v>
      </c>
      <c r="F385" s="51" t="s">
        <v>81</v>
      </c>
      <c r="G385" s="51">
        <v>63</v>
      </c>
    </row>
    <row r="386" spans="1:7" ht="15.75" customHeight="1" x14ac:dyDescent="0.3">
      <c r="A386" s="95">
        <f t="shared" si="5"/>
        <v>44223</v>
      </c>
      <c r="B386" s="55">
        <v>44223</v>
      </c>
      <c r="C386" s="58" t="s">
        <v>107</v>
      </c>
      <c r="D386" s="58" t="s">
        <v>125</v>
      </c>
      <c r="E386" s="58" t="s">
        <v>49</v>
      </c>
      <c r="F386" s="51" t="s">
        <v>66</v>
      </c>
      <c r="G386" s="51">
        <v>121</v>
      </c>
    </row>
    <row r="387" spans="1:7" ht="15.75" customHeight="1" x14ac:dyDescent="0.3">
      <c r="A387" s="95">
        <f t="shared" si="5"/>
        <v>44223</v>
      </c>
      <c r="B387" s="55">
        <v>44223</v>
      </c>
      <c r="C387" s="58" t="s">
        <v>48</v>
      </c>
      <c r="D387" s="58" t="s">
        <v>125</v>
      </c>
      <c r="E387" s="58" t="s">
        <v>80</v>
      </c>
      <c r="F387" s="51" t="s">
        <v>82</v>
      </c>
      <c r="G387" s="51">
        <v>176</v>
      </c>
    </row>
    <row r="388" spans="1:7" ht="15.75" customHeight="1" x14ac:dyDescent="0.3">
      <c r="A388" s="95">
        <f t="shared" si="5"/>
        <v>44223</v>
      </c>
      <c r="B388" s="55">
        <v>44223</v>
      </c>
      <c r="C388" s="58" t="s">
        <v>110</v>
      </c>
      <c r="D388" s="58" t="s">
        <v>125</v>
      </c>
      <c r="E388" s="58" t="s">
        <v>70</v>
      </c>
      <c r="F388" s="51" t="s">
        <v>52</v>
      </c>
      <c r="G388" s="51">
        <v>193</v>
      </c>
    </row>
    <row r="389" spans="1:7" ht="15.75" customHeight="1" x14ac:dyDescent="0.3">
      <c r="A389" s="95">
        <f t="shared" ref="A389:A452" si="6">B389</f>
        <v>44224</v>
      </c>
      <c r="B389" s="55">
        <v>44224</v>
      </c>
      <c r="C389" s="58" t="s">
        <v>48</v>
      </c>
      <c r="D389" s="58" t="s">
        <v>125</v>
      </c>
      <c r="E389" s="58" t="s">
        <v>70</v>
      </c>
      <c r="F389" s="51" t="s">
        <v>72</v>
      </c>
      <c r="G389" s="51">
        <v>30</v>
      </c>
    </row>
    <row r="390" spans="1:7" ht="15.75" customHeight="1" x14ac:dyDescent="0.3">
      <c r="A390" s="95">
        <f t="shared" si="6"/>
        <v>44224</v>
      </c>
      <c r="B390" s="55">
        <v>44224</v>
      </c>
      <c r="C390" s="58" t="s">
        <v>107</v>
      </c>
      <c r="D390" s="58" t="s">
        <v>125</v>
      </c>
      <c r="E390" s="58" t="s">
        <v>95</v>
      </c>
      <c r="F390" s="51" t="s">
        <v>96</v>
      </c>
      <c r="G390" s="51">
        <v>20</v>
      </c>
    </row>
    <row r="391" spans="1:7" ht="15.75" customHeight="1" x14ac:dyDescent="0.3">
      <c r="A391" s="95">
        <f t="shared" si="6"/>
        <v>44224</v>
      </c>
      <c r="B391" s="55">
        <v>44224</v>
      </c>
      <c r="C391" s="58" t="s">
        <v>108</v>
      </c>
      <c r="D391" s="58" t="s">
        <v>125</v>
      </c>
      <c r="E391" s="58" t="s">
        <v>70</v>
      </c>
      <c r="F391" s="51" t="s">
        <v>75</v>
      </c>
      <c r="G391" s="51">
        <v>126</v>
      </c>
    </row>
    <row r="392" spans="1:7" ht="15.75" customHeight="1" x14ac:dyDescent="0.3">
      <c r="A392" s="95">
        <f t="shared" si="6"/>
        <v>44224</v>
      </c>
      <c r="B392" s="55">
        <v>44224</v>
      </c>
      <c r="C392" s="58" t="s">
        <v>108</v>
      </c>
      <c r="D392" s="58" t="s">
        <v>125</v>
      </c>
      <c r="E392" s="58" t="s">
        <v>49</v>
      </c>
      <c r="F392" s="51" t="s">
        <v>69</v>
      </c>
      <c r="G392" s="51">
        <v>116</v>
      </c>
    </row>
    <row r="393" spans="1:7" ht="15.75" customHeight="1" x14ac:dyDescent="0.3">
      <c r="A393" s="95">
        <f t="shared" si="6"/>
        <v>44224</v>
      </c>
      <c r="B393" s="55">
        <v>44224</v>
      </c>
      <c r="C393" s="58" t="s">
        <v>108</v>
      </c>
      <c r="D393" s="58" t="s">
        <v>125</v>
      </c>
      <c r="E393" s="58" t="s">
        <v>80</v>
      </c>
      <c r="F393" s="51" t="s">
        <v>82</v>
      </c>
      <c r="G393" s="51">
        <v>59</v>
      </c>
    </row>
    <row r="394" spans="1:7" ht="15.75" customHeight="1" x14ac:dyDescent="0.3">
      <c r="A394" s="95">
        <f t="shared" si="6"/>
        <v>44224</v>
      </c>
      <c r="B394" s="55">
        <v>44224</v>
      </c>
      <c r="C394" s="58" t="s">
        <v>48</v>
      </c>
      <c r="D394" s="58" t="s">
        <v>125</v>
      </c>
      <c r="E394" s="58" t="s">
        <v>49</v>
      </c>
      <c r="F394" s="51" t="s">
        <v>50</v>
      </c>
      <c r="G394" s="51">
        <v>180</v>
      </c>
    </row>
    <row r="395" spans="1:7" ht="15.75" customHeight="1" x14ac:dyDescent="0.3">
      <c r="A395" s="95">
        <f t="shared" si="6"/>
        <v>44224</v>
      </c>
      <c r="B395" s="55">
        <v>44224</v>
      </c>
      <c r="C395" s="58" t="s">
        <v>108</v>
      </c>
      <c r="D395" s="58" t="s">
        <v>125</v>
      </c>
      <c r="E395" s="58" t="s">
        <v>49</v>
      </c>
      <c r="F395" s="51" t="s">
        <v>53</v>
      </c>
      <c r="G395" s="51">
        <v>29</v>
      </c>
    </row>
    <row r="396" spans="1:7" ht="15.75" customHeight="1" x14ac:dyDescent="0.3">
      <c r="A396" s="95">
        <f t="shared" si="6"/>
        <v>44224</v>
      </c>
      <c r="B396" s="55">
        <v>44224</v>
      </c>
      <c r="C396" s="58" t="s">
        <v>108</v>
      </c>
      <c r="D396" s="58" t="s">
        <v>125</v>
      </c>
      <c r="E396" s="58" t="s">
        <v>80</v>
      </c>
      <c r="F396" s="51" t="s">
        <v>91</v>
      </c>
      <c r="G396" s="51">
        <v>125</v>
      </c>
    </row>
    <row r="397" spans="1:7" ht="15.75" customHeight="1" x14ac:dyDescent="0.3">
      <c r="A397" s="95">
        <f t="shared" si="6"/>
        <v>44224</v>
      </c>
      <c r="B397" s="55">
        <v>44224</v>
      </c>
      <c r="C397" s="58" t="s">
        <v>48</v>
      </c>
      <c r="D397" s="58" t="s">
        <v>125</v>
      </c>
      <c r="E397" s="58" t="s">
        <v>70</v>
      </c>
      <c r="F397" s="51" t="s">
        <v>52</v>
      </c>
      <c r="G397" s="51">
        <v>190</v>
      </c>
    </row>
    <row r="398" spans="1:7" ht="15.75" customHeight="1" x14ac:dyDescent="0.3">
      <c r="A398" s="95">
        <f t="shared" si="6"/>
        <v>44224</v>
      </c>
      <c r="B398" s="55">
        <v>44224</v>
      </c>
      <c r="C398" s="58" t="s">
        <v>48</v>
      </c>
      <c r="D398" s="58" t="s">
        <v>125</v>
      </c>
      <c r="E398" s="58" t="s">
        <v>49</v>
      </c>
      <c r="F398" s="51" t="s">
        <v>61</v>
      </c>
      <c r="G398" s="51">
        <v>47</v>
      </c>
    </row>
    <row r="399" spans="1:7" ht="15.75" customHeight="1" x14ac:dyDescent="0.3">
      <c r="A399" s="95">
        <f t="shared" si="6"/>
        <v>44224</v>
      </c>
      <c r="B399" s="55">
        <v>44224</v>
      </c>
      <c r="C399" s="58" t="s">
        <v>108</v>
      </c>
      <c r="D399" s="58" t="s">
        <v>125</v>
      </c>
      <c r="E399" s="58" t="s">
        <v>95</v>
      </c>
      <c r="F399" s="51" t="s">
        <v>98</v>
      </c>
      <c r="G399" s="51">
        <v>45</v>
      </c>
    </row>
    <row r="400" spans="1:7" ht="15.75" customHeight="1" x14ac:dyDescent="0.3">
      <c r="A400" s="95">
        <f t="shared" si="6"/>
        <v>44224</v>
      </c>
      <c r="B400" s="55">
        <v>44224</v>
      </c>
      <c r="C400" s="58" t="s">
        <v>110</v>
      </c>
      <c r="D400" s="58" t="s">
        <v>125</v>
      </c>
      <c r="E400" s="58" t="s">
        <v>80</v>
      </c>
      <c r="F400" s="51" t="s">
        <v>84</v>
      </c>
      <c r="G400" s="51">
        <v>88</v>
      </c>
    </row>
    <row r="401" spans="1:11" ht="15.75" customHeight="1" x14ac:dyDescent="0.3">
      <c r="A401" s="95">
        <f t="shared" si="6"/>
        <v>44224</v>
      </c>
      <c r="B401" s="55">
        <v>44224</v>
      </c>
      <c r="C401" s="58" t="s">
        <v>48</v>
      </c>
      <c r="D401" s="58" t="s">
        <v>125</v>
      </c>
      <c r="E401" s="58" t="s">
        <v>95</v>
      </c>
      <c r="F401" s="51" t="s">
        <v>102</v>
      </c>
      <c r="G401" s="51">
        <v>51</v>
      </c>
    </row>
    <row r="402" spans="1:11" ht="15.75" customHeight="1" x14ac:dyDescent="0.3">
      <c r="A402" s="95">
        <f t="shared" si="6"/>
        <v>44224</v>
      </c>
      <c r="B402" s="55">
        <v>44224</v>
      </c>
      <c r="C402" s="58" t="s">
        <v>110</v>
      </c>
      <c r="D402" s="58" t="s">
        <v>125</v>
      </c>
      <c r="E402" s="58" t="s">
        <v>70</v>
      </c>
      <c r="F402" s="51" t="s">
        <v>76</v>
      </c>
      <c r="G402" s="51">
        <v>95</v>
      </c>
    </row>
    <row r="403" spans="1:11" ht="15.75" customHeight="1" x14ac:dyDescent="0.3">
      <c r="A403" s="95">
        <f t="shared" si="6"/>
        <v>44224</v>
      </c>
      <c r="B403" s="55">
        <v>44224</v>
      </c>
      <c r="C403" s="58" t="s">
        <v>48</v>
      </c>
      <c r="D403" s="58" t="s">
        <v>125</v>
      </c>
      <c r="E403" s="58" t="s">
        <v>80</v>
      </c>
      <c r="F403" s="51" t="s">
        <v>82</v>
      </c>
      <c r="G403" s="51">
        <v>22</v>
      </c>
    </row>
    <row r="404" spans="1:11" ht="15.75" customHeight="1" x14ac:dyDescent="0.3">
      <c r="A404" s="95">
        <f t="shared" si="6"/>
        <v>44224</v>
      </c>
      <c r="B404" s="55">
        <v>44224</v>
      </c>
      <c r="C404" s="58" t="s">
        <v>48</v>
      </c>
      <c r="D404" s="58" t="s">
        <v>125</v>
      </c>
      <c r="E404" s="58" t="s">
        <v>80</v>
      </c>
      <c r="F404" s="51" t="s">
        <v>92</v>
      </c>
      <c r="G404" s="51">
        <v>70</v>
      </c>
    </row>
    <row r="405" spans="1:11" ht="15.75" customHeight="1" x14ac:dyDescent="0.3">
      <c r="A405" s="95">
        <f t="shared" si="6"/>
        <v>44224</v>
      </c>
      <c r="B405" s="55">
        <v>44224</v>
      </c>
      <c r="C405" s="58" t="s">
        <v>110</v>
      </c>
      <c r="D405" s="58" t="s">
        <v>125</v>
      </c>
      <c r="E405" s="58" t="s">
        <v>95</v>
      </c>
      <c r="F405" s="51" t="s">
        <v>100</v>
      </c>
      <c r="G405" s="51">
        <v>198</v>
      </c>
    </row>
    <row r="406" spans="1:11" ht="15.75" customHeight="1" x14ac:dyDescent="0.3">
      <c r="A406" s="95">
        <f t="shared" si="6"/>
        <v>44224</v>
      </c>
      <c r="B406" s="55">
        <v>44224</v>
      </c>
      <c r="C406" s="58" t="s">
        <v>48</v>
      </c>
      <c r="D406" s="58" t="s">
        <v>125</v>
      </c>
      <c r="E406" s="58" t="s">
        <v>80</v>
      </c>
      <c r="F406" s="51" t="s">
        <v>83</v>
      </c>
      <c r="G406" s="51">
        <v>24</v>
      </c>
    </row>
    <row r="407" spans="1:11" ht="15.75" customHeight="1" x14ac:dyDescent="0.3">
      <c r="A407" s="95">
        <f t="shared" si="6"/>
        <v>44224</v>
      </c>
      <c r="B407" s="55">
        <v>44224</v>
      </c>
      <c r="C407" s="58" t="s">
        <v>108</v>
      </c>
      <c r="D407" s="58" t="s">
        <v>125</v>
      </c>
      <c r="E407" s="58" t="s">
        <v>95</v>
      </c>
      <c r="F407" s="51" t="s">
        <v>102</v>
      </c>
      <c r="G407" s="51">
        <v>170</v>
      </c>
    </row>
    <row r="408" spans="1:11" ht="15.75" customHeight="1" x14ac:dyDescent="0.3">
      <c r="A408" s="95">
        <f t="shared" si="6"/>
        <v>44225</v>
      </c>
      <c r="B408" s="55">
        <v>44225</v>
      </c>
      <c r="C408" s="58" t="s">
        <v>110</v>
      </c>
      <c r="D408" s="58" t="s">
        <v>125</v>
      </c>
      <c r="E408" s="58" t="s">
        <v>49</v>
      </c>
      <c r="F408" s="51" t="s">
        <v>50</v>
      </c>
      <c r="G408" s="51">
        <v>189</v>
      </c>
      <c r="H408" s="7"/>
      <c r="I408" s="7"/>
      <c r="J408" s="7"/>
      <c r="K408" s="7"/>
    </row>
    <row r="409" spans="1:11" ht="15.75" customHeight="1" x14ac:dyDescent="0.3">
      <c r="A409" s="95">
        <f t="shared" si="6"/>
        <v>44225</v>
      </c>
      <c r="B409" s="55">
        <v>44225</v>
      </c>
      <c r="C409" s="58" t="s">
        <v>48</v>
      </c>
      <c r="D409" s="58" t="s">
        <v>125</v>
      </c>
      <c r="E409" s="58" t="s">
        <v>80</v>
      </c>
      <c r="F409" s="51" t="s">
        <v>92</v>
      </c>
      <c r="G409" s="51">
        <v>6</v>
      </c>
      <c r="H409" s="7"/>
      <c r="I409" s="7"/>
      <c r="J409" s="7"/>
      <c r="K409" s="7"/>
    </row>
    <row r="410" spans="1:11" ht="15.75" customHeight="1" x14ac:dyDescent="0.3">
      <c r="A410" s="95">
        <f t="shared" si="6"/>
        <v>44225</v>
      </c>
      <c r="B410" s="55">
        <v>44225</v>
      </c>
      <c r="C410" s="58" t="s">
        <v>48</v>
      </c>
      <c r="D410" s="58" t="s">
        <v>125</v>
      </c>
      <c r="E410" s="58" t="s">
        <v>49</v>
      </c>
      <c r="F410" s="51" t="s">
        <v>68</v>
      </c>
      <c r="G410" s="51">
        <v>200</v>
      </c>
      <c r="H410" s="7"/>
      <c r="I410" s="7"/>
      <c r="J410" s="7"/>
      <c r="K410" s="7"/>
    </row>
    <row r="411" spans="1:11" ht="15.75" customHeight="1" x14ac:dyDescent="0.3">
      <c r="A411" s="95">
        <f t="shared" si="6"/>
        <v>44225</v>
      </c>
      <c r="B411" s="55">
        <v>44225</v>
      </c>
      <c r="C411" s="58" t="s">
        <v>48</v>
      </c>
      <c r="D411" s="58" t="s">
        <v>125</v>
      </c>
      <c r="E411" s="58" t="s">
        <v>49</v>
      </c>
      <c r="F411" s="51" t="s">
        <v>61</v>
      </c>
      <c r="G411" s="51">
        <v>4</v>
      </c>
      <c r="H411" s="7"/>
      <c r="I411" s="7"/>
      <c r="J411" s="7"/>
      <c r="K411" s="7"/>
    </row>
    <row r="412" spans="1:11" ht="15.75" customHeight="1" x14ac:dyDescent="0.3">
      <c r="A412" s="95">
        <f t="shared" si="6"/>
        <v>44225</v>
      </c>
      <c r="B412" s="55">
        <v>44225</v>
      </c>
      <c r="C412" s="58" t="s">
        <v>110</v>
      </c>
      <c r="D412" s="58" t="s">
        <v>125</v>
      </c>
      <c r="E412" s="58" t="s">
        <v>49</v>
      </c>
      <c r="F412" s="51" t="s">
        <v>153</v>
      </c>
      <c r="G412" s="51">
        <v>192</v>
      </c>
      <c r="H412" s="7"/>
      <c r="I412" s="7"/>
      <c r="J412" s="7"/>
      <c r="K412" s="7"/>
    </row>
    <row r="413" spans="1:11" ht="15.75" customHeight="1" x14ac:dyDescent="0.3">
      <c r="A413" s="95">
        <f t="shared" si="6"/>
        <v>44225</v>
      </c>
      <c r="B413" s="55">
        <v>44225</v>
      </c>
      <c r="C413" s="58" t="s">
        <v>107</v>
      </c>
      <c r="D413" s="58" t="s">
        <v>125</v>
      </c>
      <c r="E413" s="58" t="s">
        <v>70</v>
      </c>
      <c r="F413" s="51" t="s">
        <v>56</v>
      </c>
      <c r="G413" s="51">
        <v>49</v>
      </c>
      <c r="H413" s="7"/>
      <c r="I413" s="7"/>
      <c r="J413" s="7"/>
      <c r="K413" s="7"/>
    </row>
    <row r="414" spans="1:11" ht="15.75" customHeight="1" x14ac:dyDescent="0.3">
      <c r="A414" s="95">
        <f t="shared" si="6"/>
        <v>44225</v>
      </c>
      <c r="B414" s="55">
        <v>44225</v>
      </c>
      <c r="C414" s="58" t="s">
        <v>108</v>
      </c>
      <c r="D414" s="58" t="s">
        <v>125</v>
      </c>
      <c r="E414" s="58" t="s">
        <v>70</v>
      </c>
      <c r="F414" s="51" t="s">
        <v>78</v>
      </c>
      <c r="G414" s="51">
        <v>164</v>
      </c>
      <c r="H414" s="7"/>
      <c r="I414" s="7"/>
      <c r="J414" s="7"/>
      <c r="K414" s="7"/>
    </row>
    <row r="415" spans="1:11" ht="15.75" customHeight="1" x14ac:dyDescent="0.3">
      <c r="A415" s="95">
        <f t="shared" si="6"/>
        <v>44225</v>
      </c>
      <c r="B415" s="55">
        <v>44225</v>
      </c>
      <c r="C415" s="58" t="s">
        <v>48</v>
      </c>
      <c r="D415" s="58" t="s">
        <v>125</v>
      </c>
      <c r="E415" s="58" t="s">
        <v>70</v>
      </c>
      <c r="F415" s="51" t="s">
        <v>74</v>
      </c>
      <c r="G415" s="51">
        <v>20</v>
      </c>
      <c r="H415" s="7"/>
      <c r="I415" s="7"/>
      <c r="J415" s="7"/>
      <c r="K415" s="7"/>
    </row>
    <row r="416" spans="1:11" ht="15.75" customHeight="1" x14ac:dyDescent="0.3">
      <c r="A416" s="95">
        <f t="shared" si="6"/>
        <v>44225</v>
      </c>
      <c r="B416" s="55">
        <v>44225</v>
      </c>
      <c r="C416" s="58" t="s">
        <v>110</v>
      </c>
      <c r="D416" s="58" t="s">
        <v>125</v>
      </c>
      <c r="E416" s="58" t="s">
        <v>49</v>
      </c>
      <c r="F416" s="51" t="s">
        <v>65</v>
      </c>
      <c r="G416" s="51">
        <v>104</v>
      </c>
      <c r="H416" s="7"/>
      <c r="I416" s="7"/>
      <c r="J416" s="7"/>
      <c r="K416" s="7"/>
    </row>
    <row r="417" spans="1:11" ht="15.75" customHeight="1" x14ac:dyDescent="0.3">
      <c r="A417" s="95">
        <f t="shared" si="6"/>
        <v>44225</v>
      </c>
      <c r="B417" s="55">
        <v>44225</v>
      </c>
      <c r="C417" s="58" t="s">
        <v>108</v>
      </c>
      <c r="D417" s="58" t="s">
        <v>125</v>
      </c>
      <c r="E417" s="58" t="s">
        <v>95</v>
      </c>
      <c r="F417" s="51" t="s">
        <v>106</v>
      </c>
      <c r="G417" s="51">
        <v>143</v>
      </c>
      <c r="H417" s="7"/>
      <c r="I417" s="7"/>
      <c r="J417" s="7"/>
      <c r="K417" s="7"/>
    </row>
    <row r="418" spans="1:11" ht="15.75" customHeight="1" x14ac:dyDescent="0.3">
      <c r="A418" s="95">
        <f t="shared" si="6"/>
        <v>44225</v>
      </c>
      <c r="B418" s="55">
        <v>44225</v>
      </c>
      <c r="C418" s="58" t="s">
        <v>48</v>
      </c>
      <c r="D418" s="58" t="s">
        <v>125</v>
      </c>
      <c r="E418" s="58" t="s">
        <v>49</v>
      </c>
      <c r="F418" s="51" t="s">
        <v>65</v>
      </c>
      <c r="G418" s="51">
        <v>17</v>
      </c>
      <c r="H418" s="7"/>
      <c r="I418" s="7"/>
      <c r="J418" s="7"/>
      <c r="K418" s="7"/>
    </row>
    <row r="419" spans="1:11" ht="15.75" customHeight="1" x14ac:dyDescent="0.3">
      <c r="A419" s="95">
        <f t="shared" si="6"/>
        <v>44225</v>
      </c>
      <c r="B419" s="55">
        <v>44225</v>
      </c>
      <c r="C419" s="58" t="s">
        <v>110</v>
      </c>
      <c r="D419" s="58" t="s">
        <v>125</v>
      </c>
      <c r="E419" s="58" t="s">
        <v>70</v>
      </c>
      <c r="F419" s="51" t="s">
        <v>58</v>
      </c>
      <c r="G419" s="51">
        <v>97</v>
      </c>
      <c r="H419" s="7"/>
      <c r="I419" s="7"/>
      <c r="J419" s="7"/>
      <c r="K419" s="7"/>
    </row>
    <row r="420" spans="1:11" ht="15.75" customHeight="1" x14ac:dyDescent="0.3">
      <c r="A420" s="95">
        <f t="shared" si="6"/>
        <v>44225</v>
      </c>
      <c r="B420" s="55">
        <v>44225</v>
      </c>
      <c r="C420" s="58" t="s">
        <v>108</v>
      </c>
      <c r="D420" s="58" t="s">
        <v>125</v>
      </c>
      <c r="E420" s="58" t="s">
        <v>95</v>
      </c>
      <c r="F420" s="51" t="s">
        <v>96</v>
      </c>
      <c r="G420" s="51">
        <v>64</v>
      </c>
      <c r="H420" s="7"/>
      <c r="I420" s="7"/>
      <c r="J420" s="7"/>
      <c r="K420" s="7"/>
    </row>
    <row r="421" spans="1:11" ht="15.75" customHeight="1" x14ac:dyDescent="0.3">
      <c r="A421" s="95">
        <f t="shared" si="6"/>
        <v>44225</v>
      </c>
      <c r="B421" s="55">
        <v>44225</v>
      </c>
      <c r="C421" s="58" t="s">
        <v>107</v>
      </c>
      <c r="D421" s="58" t="s">
        <v>125</v>
      </c>
      <c r="E421" s="58" t="s">
        <v>49</v>
      </c>
      <c r="F421" s="51" t="s">
        <v>64</v>
      </c>
      <c r="G421" s="51">
        <v>94</v>
      </c>
      <c r="H421" s="7"/>
      <c r="I421" s="7"/>
      <c r="J421" s="7"/>
      <c r="K421" s="7"/>
    </row>
    <row r="422" spans="1:11" ht="15.75" customHeight="1" x14ac:dyDescent="0.3">
      <c r="A422" s="95">
        <f t="shared" si="6"/>
        <v>44225</v>
      </c>
      <c r="B422" s="55">
        <v>44225</v>
      </c>
      <c r="C422" s="58" t="s">
        <v>48</v>
      </c>
      <c r="D422" s="58" t="s">
        <v>125</v>
      </c>
      <c r="E422" s="58" t="s">
        <v>49</v>
      </c>
      <c r="F422" s="51" t="s">
        <v>69</v>
      </c>
      <c r="G422" s="51">
        <v>165</v>
      </c>
      <c r="H422" s="7"/>
      <c r="I422" s="7"/>
      <c r="J422" s="7"/>
      <c r="K422" s="7"/>
    </row>
    <row r="423" spans="1:11" ht="15.75" customHeight="1" x14ac:dyDescent="0.3">
      <c r="A423" s="95">
        <f t="shared" si="6"/>
        <v>44225</v>
      </c>
      <c r="B423" s="55">
        <v>44225</v>
      </c>
      <c r="C423" s="58" t="s">
        <v>107</v>
      </c>
      <c r="D423" s="58" t="s">
        <v>125</v>
      </c>
      <c r="E423" s="58" t="s">
        <v>80</v>
      </c>
      <c r="F423" s="51" t="s">
        <v>85</v>
      </c>
      <c r="G423" s="51">
        <v>174</v>
      </c>
      <c r="H423" s="7"/>
      <c r="I423" s="7"/>
      <c r="J423" s="7"/>
      <c r="K423" s="7"/>
    </row>
    <row r="424" spans="1:11" ht="15.75" customHeight="1" x14ac:dyDescent="0.3">
      <c r="A424" s="95">
        <f t="shared" si="6"/>
        <v>44225</v>
      </c>
      <c r="B424" s="55">
        <v>44225</v>
      </c>
      <c r="C424" s="58" t="s">
        <v>107</v>
      </c>
      <c r="D424" s="58" t="s">
        <v>125</v>
      </c>
      <c r="E424" s="58" t="s">
        <v>80</v>
      </c>
      <c r="F424" s="51" t="s">
        <v>81</v>
      </c>
      <c r="G424" s="51">
        <v>93</v>
      </c>
      <c r="H424" s="7"/>
      <c r="I424" s="7"/>
      <c r="J424" s="7"/>
      <c r="K424" s="7"/>
    </row>
    <row r="425" spans="1:11" ht="15.75" customHeight="1" x14ac:dyDescent="0.3">
      <c r="A425" s="95">
        <f t="shared" si="6"/>
        <v>44225</v>
      </c>
      <c r="B425" s="55">
        <v>44225</v>
      </c>
      <c r="C425" s="58" t="s">
        <v>108</v>
      </c>
      <c r="D425" s="58" t="s">
        <v>125</v>
      </c>
      <c r="E425" s="58" t="s">
        <v>70</v>
      </c>
      <c r="F425" s="51" t="s">
        <v>77</v>
      </c>
      <c r="G425" s="51">
        <v>154</v>
      </c>
      <c r="H425" s="7"/>
      <c r="I425" s="7"/>
      <c r="J425" s="7"/>
      <c r="K425" s="7"/>
    </row>
    <row r="426" spans="1:11" ht="15.75" customHeight="1" x14ac:dyDescent="0.3">
      <c r="A426" s="95">
        <f t="shared" si="6"/>
        <v>44225</v>
      </c>
      <c r="B426" s="55">
        <v>44225</v>
      </c>
      <c r="C426" s="58" t="s">
        <v>107</v>
      </c>
      <c r="D426" s="58" t="s">
        <v>125</v>
      </c>
      <c r="E426" s="58" t="s">
        <v>95</v>
      </c>
      <c r="F426" s="51" t="s">
        <v>102</v>
      </c>
      <c r="G426" s="51">
        <v>143</v>
      </c>
      <c r="H426" s="7"/>
      <c r="I426" s="7"/>
      <c r="J426" s="7"/>
      <c r="K426" s="7"/>
    </row>
    <row r="427" spans="1:11" ht="15.75" customHeight="1" x14ac:dyDescent="0.3">
      <c r="A427" s="95">
        <f t="shared" si="6"/>
        <v>44225</v>
      </c>
      <c r="B427" s="55">
        <v>44225</v>
      </c>
      <c r="C427" s="58" t="s">
        <v>110</v>
      </c>
      <c r="D427" s="58" t="s">
        <v>125</v>
      </c>
      <c r="E427" s="58" t="s">
        <v>70</v>
      </c>
      <c r="F427" s="51" t="s">
        <v>58</v>
      </c>
      <c r="G427" s="51">
        <v>120</v>
      </c>
      <c r="H427" s="7"/>
      <c r="I427" s="7"/>
      <c r="J427" s="7"/>
      <c r="K427" s="7"/>
    </row>
    <row r="428" spans="1:11" ht="15.75" customHeight="1" x14ac:dyDescent="0.3">
      <c r="A428" s="95">
        <f t="shared" si="6"/>
        <v>44225</v>
      </c>
      <c r="B428" s="55">
        <v>44225</v>
      </c>
      <c r="C428" s="58" t="s">
        <v>110</v>
      </c>
      <c r="D428" s="58" t="s">
        <v>125</v>
      </c>
      <c r="E428" s="58" t="s">
        <v>70</v>
      </c>
      <c r="F428" s="51" t="s">
        <v>77</v>
      </c>
      <c r="G428" s="51">
        <v>59</v>
      </c>
      <c r="H428" s="7"/>
      <c r="I428" s="7"/>
      <c r="J428" s="7"/>
      <c r="K428" s="7"/>
    </row>
    <row r="429" spans="1:11" ht="15.75" customHeight="1" x14ac:dyDescent="0.3">
      <c r="A429" s="95">
        <f t="shared" si="6"/>
        <v>44225</v>
      </c>
      <c r="B429" s="55">
        <v>44225</v>
      </c>
      <c r="C429" s="58" t="s">
        <v>107</v>
      </c>
      <c r="D429" s="58" t="s">
        <v>125</v>
      </c>
      <c r="E429" s="58" t="s">
        <v>70</v>
      </c>
      <c r="F429" s="51" t="s">
        <v>73</v>
      </c>
      <c r="G429" s="51">
        <v>130</v>
      </c>
      <c r="H429" s="7"/>
      <c r="I429" s="7"/>
      <c r="J429" s="7"/>
      <c r="K429" s="7"/>
    </row>
    <row r="430" spans="1:11" ht="15.75" customHeight="1" x14ac:dyDescent="0.3">
      <c r="A430" s="95">
        <f t="shared" si="6"/>
        <v>44225</v>
      </c>
      <c r="B430" s="55">
        <v>44225</v>
      </c>
      <c r="C430" s="58" t="s">
        <v>108</v>
      </c>
      <c r="D430" s="58" t="s">
        <v>125</v>
      </c>
      <c r="E430" s="58" t="s">
        <v>70</v>
      </c>
      <c r="F430" s="51" t="s">
        <v>58</v>
      </c>
      <c r="G430" s="51">
        <v>38</v>
      </c>
      <c r="H430" s="7"/>
      <c r="I430" s="7"/>
      <c r="J430" s="7"/>
      <c r="K430" s="7"/>
    </row>
    <row r="431" spans="1:11" ht="15.75" customHeight="1" x14ac:dyDescent="0.3">
      <c r="A431" s="95">
        <f t="shared" si="6"/>
        <v>44225</v>
      </c>
      <c r="B431" s="55">
        <v>44225</v>
      </c>
      <c r="C431" s="58" t="s">
        <v>107</v>
      </c>
      <c r="D431" s="58" t="s">
        <v>125</v>
      </c>
      <c r="E431" s="58" t="s">
        <v>49</v>
      </c>
      <c r="F431" s="51" t="s">
        <v>153</v>
      </c>
      <c r="G431" s="51">
        <v>188</v>
      </c>
      <c r="H431" s="7"/>
      <c r="I431" s="7"/>
      <c r="J431" s="7"/>
      <c r="K431" s="7"/>
    </row>
    <row r="432" spans="1:11" ht="15.75" customHeight="1" x14ac:dyDescent="0.3">
      <c r="A432" s="95">
        <f t="shared" si="6"/>
        <v>44225</v>
      </c>
      <c r="B432" s="55">
        <v>44225</v>
      </c>
      <c r="C432" s="58" t="s">
        <v>108</v>
      </c>
      <c r="D432" s="58" t="s">
        <v>125</v>
      </c>
      <c r="E432" s="58" t="s">
        <v>95</v>
      </c>
      <c r="F432" s="51" t="s">
        <v>97</v>
      </c>
      <c r="G432" s="51">
        <v>126</v>
      </c>
      <c r="H432" s="7"/>
      <c r="I432" s="7"/>
      <c r="J432" s="7"/>
      <c r="K432" s="7"/>
    </row>
    <row r="433" spans="1:11" ht="15.75" customHeight="1" x14ac:dyDescent="0.3">
      <c r="A433" s="95">
        <f t="shared" si="6"/>
        <v>44225</v>
      </c>
      <c r="B433" s="55">
        <v>44225</v>
      </c>
      <c r="C433" s="58" t="s">
        <v>108</v>
      </c>
      <c r="D433" s="58" t="s">
        <v>125</v>
      </c>
      <c r="E433" s="58" t="s">
        <v>70</v>
      </c>
      <c r="F433" s="51" t="s">
        <v>54</v>
      </c>
      <c r="G433" s="51">
        <v>39</v>
      </c>
      <c r="H433" s="7"/>
      <c r="I433" s="7"/>
      <c r="J433" s="7"/>
      <c r="K433" s="7"/>
    </row>
    <row r="434" spans="1:11" ht="15.75" customHeight="1" x14ac:dyDescent="0.3">
      <c r="A434" s="95">
        <f t="shared" si="6"/>
        <v>44225</v>
      </c>
      <c r="B434" s="55">
        <v>44225</v>
      </c>
      <c r="C434" s="56" t="s">
        <v>108</v>
      </c>
      <c r="D434" s="56" t="s">
        <v>125</v>
      </c>
      <c r="E434" s="56" t="s">
        <v>70</v>
      </c>
      <c r="F434" s="57" t="s">
        <v>78</v>
      </c>
      <c r="G434" s="51">
        <v>39</v>
      </c>
      <c r="H434" s="7"/>
      <c r="I434" s="7"/>
      <c r="J434" s="7"/>
      <c r="K434" s="7"/>
    </row>
    <row r="435" spans="1:11" ht="15.75" customHeight="1" x14ac:dyDescent="0.3">
      <c r="A435" s="95">
        <f t="shared" si="6"/>
        <v>44226</v>
      </c>
      <c r="B435" s="55">
        <v>44226</v>
      </c>
      <c r="C435" s="58" t="s">
        <v>107</v>
      </c>
      <c r="D435" s="58" t="s">
        <v>125</v>
      </c>
      <c r="E435" s="58" t="s">
        <v>49</v>
      </c>
      <c r="F435" s="51" t="s">
        <v>61</v>
      </c>
      <c r="G435" s="51">
        <v>110</v>
      </c>
    </row>
    <row r="436" spans="1:11" ht="15.75" customHeight="1" x14ac:dyDescent="0.3">
      <c r="A436" s="95">
        <f t="shared" si="6"/>
        <v>44226</v>
      </c>
      <c r="B436" s="55">
        <v>44226</v>
      </c>
      <c r="C436" s="58" t="s">
        <v>110</v>
      </c>
      <c r="D436" s="58" t="s">
        <v>125</v>
      </c>
      <c r="E436" s="58" t="s">
        <v>49</v>
      </c>
      <c r="F436" s="51" t="s">
        <v>69</v>
      </c>
      <c r="G436" s="51">
        <v>189</v>
      </c>
    </row>
    <row r="437" spans="1:11" ht="15.75" customHeight="1" x14ac:dyDescent="0.3">
      <c r="A437" s="95">
        <f t="shared" si="6"/>
        <v>44226</v>
      </c>
      <c r="B437" s="55">
        <v>44226</v>
      </c>
      <c r="C437" s="58" t="s">
        <v>48</v>
      </c>
      <c r="D437" s="58" t="s">
        <v>125</v>
      </c>
      <c r="E437" s="58" t="s">
        <v>49</v>
      </c>
      <c r="F437" s="51" t="s">
        <v>66</v>
      </c>
      <c r="G437" s="51">
        <v>89</v>
      </c>
    </row>
    <row r="438" spans="1:11" ht="15.75" customHeight="1" x14ac:dyDescent="0.3">
      <c r="A438" s="95">
        <f t="shared" si="6"/>
        <v>44226</v>
      </c>
      <c r="B438" s="55">
        <v>44226</v>
      </c>
      <c r="C438" s="58" t="s">
        <v>48</v>
      </c>
      <c r="D438" s="58" t="s">
        <v>125</v>
      </c>
      <c r="E438" s="58" t="s">
        <v>95</v>
      </c>
      <c r="F438" s="51" t="s">
        <v>96</v>
      </c>
      <c r="G438" s="51">
        <v>183</v>
      </c>
    </row>
    <row r="439" spans="1:11" ht="15.75" customHeight="1" x14ac:dyDescent="0.3">
      <c r="A439" s="95">
        <f t="shared" si="6"/>
        <v>44226</v>
      </c>
      <c r="B439" s="55">
        <v>44226</v>
      </c>
      <c r="C439" s="58" t="s">
        <v>48</v>
      </c>
      <c r="D439" s="58" t="s">
        <v>125</v>
      </c>
      <c r="E439" s="58" t="s">
        <v>80</v>
      </c>
      <c r="F439" s="51" t="s">
        <v>86</v>
      </c>
      <c r="G439" s="51">
        <v>19</v>
      </c>
    </row>
    <row r="440" spans="1:11" ht="15.75" customHeight="1" x14ac:dyDescent="0.3">
      <c r="A440" s="95">
        <f t="shared" si="6"/>
        <v>44226</v>
      </c>
      <c r="B440" s="55">
        <v>44226</v>
      </c>
      <c r="C440" s="58" t="s">
        <v>107</v>
      </c>
      <c r="D440" s="58" t="s">
        <v>125</v>
      </c>
      <c r="E440" s="58" t="s">
        <v>70</v>
      </c>
      <c r="F440" s="51" t="s">
        <v>79</v>
      </c>
      <c r="G440" s="51">
        <v>103</v>
      </c>
    </row>
    <row r="441" spans="1:11" ht="15.75" customHeight="1" x14ac:dyDescent="0.3">
      <c r="A441" s="95">
        <f t="shared" si="6"/>
        <v>44226</v>
      </c>
      <c r="B441" s="55">
        <v>44226</v>
      </c>
      <c r="C441" s="58" t="s">
        <v>107</v>
      </c>
      <c r="D441" s="58" t="s">
        <v>125</v>
      </c>
      <c r="E441" s="58" t="s">
        <v>95</v>
      </c>
      <c r="F441" s="51" t="s">
        <v>97</v>
      </c>
      <c r="G441" s="51">
        <v>24</v>
      </c>
    </row>
    <row r="442" spans="1:11" ht="15.75" customHeight="1" x14ac:dyDescent="0.3">
      <c r="A442" s="95">
        <f t="shared" si="6"/>
        <v>44226</v>
      </c>
      <c r="B442" s="55">
        <v>44226</v>
      </c>
      <c r="C442" s="58" t="s">
        <v>110</v>
      </c>
      <c r="D442" s="58" t="s">
        <v>125</v>
      </c>
      <c r="E442" s="58" t="s">
        <v>80</v>
      </c>
      <c r="F442" s="51" t="s">
        <v>81</v>
      </c>
      <c r="G442" s="51">
        <v>100</v>
      </c>
    </row>
    <row r="443" spans="1:11" ht="15.75" customHeight="1" x14ac:dyDescent="0.3">
      <c r="A443" s="95">
        <f t="shared" si="6"/>
        <v>44226</v>
      </c>
      <c r="B443" s="55">
        <v>44226</v>
      </c>
      <c r="C443" s="58" t="s">
        <v>110</v>
      </c>
      <c r="D443" s="58" t="s">
        <v>125</v>
      </c>
      <c r="E443" s="58" t="s">
        <v>49</v>
      </c>
      <c r="F443" s="51" t="s">
        <v>63</v>
      </c>
      <c r="G443" s="51">
        <v>112</v>
      </c>
    </row>
    <row r="444" spans="1:11" ht="15.75" customHeight="1" x14ac:dyDescent="0.3">
      <c r="A444" s="95">
        <f t="shared" si="6"/>
        <v>44226</v>
      </c>
      <c r="B444" s="55">
        <v>44226</v>
      </c>
      <c r="C444" s="58" t="s">
        <v>107</v>
      </c>
      <c r="D444" s="58" t="s">
        <v>125</v>
      </c>
      <c r="E444" s="58" t="s">
        <v>80</v>
      </c>
      <c r="F444" s="51" t="s">
        <v>85</v>
      </c>
      <c r="G444" s="51">
        <v>87</v>
      </c>
    </row>
    <row r="445" spans="1:11" ht="15.75" customHeight="1" x14ac:dyDescent="0.3">
      <c r="A445" s="95">
        <f t="shared" si="6"/>
        <v>44227</v>
      </c>
      <c r="B445" s="55">
        <v>44227</v>
      </c>
      <c r="C445" s="58" t="s">
        <v>110</v>
      </c>
      <c r="D445" s="58" t="s">
        <v>125</v>
      </c>
      <c r="E445" s="58" t="s">
        <v>95</v>
      </c>
      <c r="F445" s="51" t="s">
        <v>96</v>
      </c>
      <c r="G445" s="51">
        <v>41</v>
      </c>
    </row>
    <row r="446" spans="1:11" ht="15.75" customHeight="1" x14ac:dyDescent="0.3">
      <c r="A446" s="95">
        <f t="shared" si="6"/>
        <v>44227</v>
      </c>
      <c r="B446" s="55">
        <v>44227</v>
      </c>
      <c r="C446" s="58" t="s">
        <v>110</v>
      </c>
      <c r="D446" s="58" t="s">
        <v>125</v>
      </c>
      <c r="E446" s="58" t="s">
        <v>80</v>
      </c>
      <c r="F446" s="51" t="s">
        <v>86</v>
      </c>
      <c r="G446" s="51">
        <v>142</v>
      </c>
    </row>
    <row r="447" spans="1:11" ht="15.75" customHeight="1" x14ac:dyDescent="0.3">
      <c r="A447" s="95">
        <f t="shared" si="6"/>
        <v>44227</v>
      </c>
      <c r="B447" s="55">
        <v>44227</v>
      </c>
      <c r="C447" s="58" t="s">
        <v>110</v>
      </c>
      <c r="D447" s="58" t="s">
        <v>125</v>
      </c>
      <c r="E447" s="58" t="s">
        <v>80</v>
      </c>
      <c r="F447" s="51" t="s">
        <v>90</v>
      </c>
      <c r="G447" s="51">
        <v>73</v>
      </c>
    </row>
    <row r="448" spans="1:11" ht="15.75" customHeight="1" x14ac:dyDescent="0.3">
      <c r="A448" s="95">
        <f t="shared" si="6"/>
        <v>44227</v>
      </c>
      <c r="B448" s="55">
        <v>44227</v>
      </c>
      <c r="C448" s="58" t="s">
        <v>108</v>
      </c>
      <c r="D448" s="58" t="s">
        <v>125</v>
      </c>
      <c r="E448" s="58" t="s">
        <v>80</v>
      </c>
      <c r="F448" s="51" t="s">
        <v>87</v>
      </c>
      <c r="G448" s="51">
        <v>172</v>
      </c>
    </row>
    <row r="449" spans="1:7" ht="15.75" customHeight="1" x14ac:dyDescent="0.3">
      <c r="A449" s="95">
        <f t="shared" si="6"/>
        <v>44227</v>
      </c>
      <c r="B449" s="55">
        <v>44227</v>
      </c>
      <c r="C449" s="58" t="s">
        <v>108</v>
      </c>
      <c r="D449" s="58" t="s">
        <v>125</v>
      </c>
      <c r="E449" s="58" t="s">
        <v>80</v>
      </c>
      <c r="F449" s="51" t="s">
        <v>84</v>
      </c>
      <c r="G449" s="51">
        <v>195</v>
      </c>
    </row>
    <row r="450" spans="1:7" ht="15.75" customHeight="1" x14ac:dyDescent="0.3">
      <c r="A450" s="95">
        <f t="shared" si="6"/>
        <v>44227</v>
      </c>
      <c r="B450" s="55">
        <v>44227</v>
      </c>
      <c r="C450" s="58" t="s">
        <v>108</v>
      </c>
      <c r="D450" s="58" t="s">
        <v>125</v>
      </c>
      <c r="E450" s="58" t="s">
        <v>70</v>
      </c>
      <c r="F450" s="51" t="s">
        <v>58</v>
      </c>
      <c r="G450" s="51">
        <v>189</v>
      </c>
    </row>
    <row r="451" spans="1:7" ht="15.75" customHeight="1" x14ac:dyDescent="0.3">
      <c r="A451" s="95">
        <f t="shared" si="6"/>
        <v>44227</v>
      </c>
      <c r="B451" s="55">
        <v>44227</v>
      </c>
      <c r="C451" s="58" t="s">
        <v>108</v>
      </c>
      <c r="D451" s="58" t="s">
        <v>125</v>
      </c>
      <c r="E451" s="58" t="s">
        <v>70</v>
      </c>
      <c r="F451" s="51" t="s">
        <v>79</v>
      </c>
      <c r="G451" s="51">
        <v>103</v>
      </c>
    </row>
    <row r="452" spans="1:7" ht="15.75" customHeight="1" x14ac:dyDescent="0.3">
      <c r="A452" s="95">
        <f t="shared" si="6"/>
        <v>44227</v>
      </c>
      <c r="B452" s="55">
        <v>44227</v>
      </c>
      <c r="C452" s="58" t="s">
        <v>108</v>
      </c>
      <c r="D452" s="58" t="s">
        <v>125</v>
      </c>
      <c r="E452" s="58" t="s">
        <v>49</v>
      </c>
      <c r="F452" s="51" t="s">
        <v>69</v>
      </c>
      <c r="G452" s="51">
        <v>38</v>
      </c>
    </row>
    <row r="453" spans="1:7" ht="15.75" customHeight="1" x14ac:dyDescent="0.3">
      <c r="A453" s="95">
        <f t="shared" ref="A453:A516" si="7">B453</f>
        <v>44227</v>
      </c>
      <c r="B453" s="55">
        <v>44227</v>
      </c>
      <c r="C453" s="58" t="s">
        <v>107</v>
      </c>
      <c r="D453" s="58" t="s">
        <v>125</v>
      </c>
      <c r="E453" s="58" t="s">
        <v>49</v>
      </c>
      <c r="F453" s="51" t="s">
        <v>66</v>
      </c>
      <c r="G453" s="51">
        <v>89</v>
      </c>
    </row>
    <row r="454" spans="1:7" ht="15.75" customHeight="1" x14ac:dyDescent="0.3">
      <c r="A454" s="95">
        <f t="shared" si="7"/>
        <v>44227</v>
      </c>
      <c r="B454" s="55">
        <v>44227</v>
      </c>
      <c r="C454" s="58" t="s">
        <v>107</v>
      </c>
      <c r="D454" s="58" t="s">
        <v>125</v>
      </c>
      <c r="E454" s="58" t="s">
        <v>49</v>
      </c>
      <c r="F454" s="51" t="s">
        <v>59</v>
      </c>
      <c r="G454" s="51">
        <v>51</v>
      </c>
    </row>
    <row r="455" spans="1:7" ht="15.75" customHeight="1" x14ac:dyDescent="0.3">
      <c r="A455" s="95">
        <f t="shared" si="7"/>
        <v>44228</v>
      </c>
      <c r="B455" s="55">
        <v>44228</v>
      </c>
      <c r="C455" s="58" t="s">
        <v>48</v>
      </c>
      <c r="D455" s="58" t="s">
        <v>125</v>
      </c>
      <c r="E455" s="58" t="s">
        <v>80</v>
      </c>
      <c r="F455" s="51" t="s">
        <v>92</v>
      </c>
      <c r="G455" s="51">
        <v>183</v>
      </c>
    </row>
    <row r="456" spans="1:7" ht="15.75" customHeight="1" x14ac:dyDescent="0.3">
      <c r="A456" s="95">
        <f t="shared" si="7"/>
        <v>44228</v>
      </c>
      <c r="B456" s="55">
        <v>44228</v>
      </c>
      <c r="C456" s="58" t="s">
        <v>107</v>
      </c>
      <c r="D456" s="58" t="s">
        <v>125</v>
      </c>
      <c r="E456" s="58" t="s">
        <v>95</v>
      </c>
      <c r="F456" s="51" t="s">
        <v>101</v>
      </c>
      <c r="G456" s="51">
        <v>8</v>
      </c>
    </row>
    <row r="457" spans="1:7" ht="15.75" customHeight="1" x14ac:dyDescent="0.3">
      <c r="A457" s="95">
        <f t="shared" si="7"/>
        <v>44228</v>
      </c>
      <c r="B457" s="55">
        <v>44228</v>
      </c>
      <c r="C457" s="58" t="s">
        <v>110</v>
      </c>
      <c r="D457" s="58" t="s">
        <v>125</v>
      </c>
      <c r="E457" s="58" t="s">
        <v>80</v>
      </c>
      <c r="F457" s="51" t="s">
        <v>81</v>
      </c>
      <c r="G457" s="51">
        <v>6</v>
      </c>
    </row>
    <row r="458" spans="1:7" ht="15.75" customHeight="1" x14ac:dyDescent="0.3">
      <c r="A458" s="95">
        <f t="shared" si="7"/>
        <v>44228</v>
      </c>
      <c r="B458" s="55">
        <v>44228</v>
      </c>
      <c r="C458" s="58" t="s">
        <v>108</v>
      </c>
      <c r="D458" s="58" t="s">
        <v>125</v>
      </c>
      <c r="E458" s="58" t="s">
        <v>49</v>
      </c>
      <c r="F458" s="51" t="s">
        <v>50</v>
      </c>
      <c r="G458" s="51">
        <v>123</v>
      </c>
    </row>
    <row r="459" spans="1:7" ht="15.75" customHeight="1" x14ac:dyDescent="0.3">
      <c r="A459" s="95">
        <f t="shared" si="7"/>
        <v>44228</v>
      </c>
      <c r="B459" s="55">
        <v>44228</v>
      </c>
      <c r="C459" s="58" t="s">
        <v>107</v>
      </c>
      <c r="D459" s="58" t="s">
        <v>125</v>
      </c>
      <c r="E459" s="58" t="s">
        <v>70</v>
      </c>
      <c r="F459" s="51" t="s">
        <v>79</v>
      </c>
      <c r="G459" s="51">
        <v>156</v>
      </c>
    </row>
    <row r="460" spans="1:7" ht="15.75" customHeight="1" x14ac:dyDescent="0.3">
      <c r="A460" s="95">
        <f t="shared" si="7"/>
        <v>44228</v>
      </c>
      <c r="B460" s="55">
        <v>44228</v>
      </c>
      <c r="C460" s="58" t="s">
        <v>107</v>
      </c>
      <c r="D460" s="58" t="s">
        <v>125</v>
      </c>
      <c r="E460" s="58" t="s">
        <v>80</v>
      </c>
      <c r="F460" s="51" t="s">
        <v>81</v>
      </c>
      <c r="G460" s="51">
        <v>134</v>
      </c>
    </row>
    <row r="461" spans="1:7" ht="15.75" customHeight="1" x14ac:dyDescent="0.3">
      <c r="A461" s="95">
        <f t="shared" si="7"/>
        <v>44228</v>
      </c>
      <c r="B461" s="55">
        <v>44228</v>
      </c>
      <c r="C461" s="58" t="s">
        <v>107</v>
      </c>
      <c r="D461" s="58" t="s">
        <v>125</v>
      </c>
      <c r="E461" s="58" t="s">
        <v>95</v>
      </c>
      <c r="F461" s="51" t="s">
        <v>105</v>
      </c>
      <c r="G461" s="51">
        <v>61</v>
      </c>
    </row>
    <row r="462" spans="1:7" ht="15.75" customHeight="1" x14ac:dyDescent="0.3">
      <c r="A462" s="95">
        <f t="shared" si="7"/>
        <v>44228</v>
      </c>
      <c r="B462" s="55">
        <v>44228</v>
      </c>
      <c r="C462" s="58" t="s">
        <v>108</v>
      </c>
      <c r="D462" s="58" t="s">
        <v>125</v>
      </c>
      <c r="E462" s="58" t="s">
        <v>80</v>
      </c>
      <c r="F462" s="51" t="s">
        <v>83</v>
      </c>
      <c r="G462" s="51">
        <v>109</v>
      </c>
    </row>
    <row r="463" spans="1:7" ht="15.75" customHeight="1" x14ac:dyDescent="0.3">
      <c r="A463" s="95">
        <f t="shared" si="7"/>
        <v>44228</v>
      </c>
      <c r="B463" s="55">
        <v>44228</v>
      </c>
      <c r="C463" s="58" t="s">
        <v>108</v>
      </c>
      <c r="D463" s="58" t="s">
        <v>125</v>
      </c>
      <c r="E463" s="58" t="s">
        <v>95</v>
      </c>
      <c r="F463" s="51" t="s">
        <v>104</v>
      </c>
      <c r="G463" s="51">
        <v>14</v>
      </c>
    </row>
    <row r="464" spans="1:7" ht="15.75" customHeight="1" x14ac:dyDescent="0.3">
      <c r="A464" s="95">
        <f t="shared" si="7"/>
        <v>44228</v>
      </c>
      <c r="B464" s="55">
        <v>44228</v>
      </c>
      <c r="C464" s="58" t="s">
        <v>107</v>
      </c>
      <c r="D464" s="58" t="s">
        <v>125</v>
      </c>
      <c r="E464" s="58" t="s">
        <v>70</v>
      </c>
      <c r="F464" s="51" t="s">
        <v>76</v>
      </c>
      <c r="G464" s="51">
        <v>38</v>
      </c>
    </row>
    <row r="465" spans="1:7" ht="15.75" customHeight="1" x14ac:dyDescent="0.3">
      <c r="A465" s="95">
        <f t="shared" si="7"/>
        <v>44229</v>
      </c>
      <c r="B465" s="55">
        <v>44229</v>
      </c>
      <c r="C465" s="58" t="s">
        <v>110</v>
      </c>
      <c r="D465" s="58" t="s">
        <v>125</v>
      </c>
      <c r="E465" s="58" t="s">
        <v>80</v>
      </c>
      <c r="F465" s="51" t="s">
        <v>81</v>
      </c>
      <c r="G465" s="51">
        <v>10</v>
      </c>
    </row>
    <row r="466" spans="1:7" ht="15.75" customHeight="1" x14ac:dyDescent="0.3">
      <c r="A466" s="95">
        <f t="shared" si="7"/>
        <v>44229</v>
      </c>
      <c r="B466" s="55">
        <v>44229</v>
      </c>
      <c r="C466" s="58" t="s">
        <v>108</v>
      </c>
      <c r="D466" s="58" t="s">
        <v>125</v>
      </c>
      <c r="E466" s="58" t="s">
        <v>80</v>
      </c>
      <c r="F466" s="51" t="s">
        <v>81</v>
      </c>
      <c r="G466" s="51">
        <v>94</v>
      </c>
    </row>
    <row r="467" spans="1:7" ht="15.75" customHeight="1" x14ac:dyDescent="0.3">
      <c r="A467" s="95">
        <f t="shared" si="7"/>
        <v>44229</v>
      </c>
      <c r="B467" s="55">
        <v>44229</v>
      </c>
      <c r="C467" s="58" t="s">
        <v>48</v>
      </c>
      <c r="D467" s="58" t="s">
        <v>125</v>
      </c>
      <c r="E467" s="58" t="s">
        <v>95</v>
      </c>
      <c r="F467" s="51" t="s">
        <v>106</v>
      </c>
      <c r="G467" s="51">
        <v>22</v>
      </c>
    </row>
    <row r="468" spans="1:7" ht="15.75" customHeight="1" x14ac:dyDescent="0.3">
      <c r="A468" s="95">
        <f t="shared" si="7"/>
        <v>44229</v>
      </c>
      <c r="B468" s="55">
        <v>44229</v>
      </c>
      <c r="C468" s="58" t="s">
        <v>107</v>
      </c>
      <c r="D468" s="58" t="s">
        <v>125</v>
      </c>
      <c r="E468" s="58" t="s">
        <v>95</v>
      </c>
      <c r="F468" s="51" t="s">
        <v>105</v>
      </c>
      <c r="G468" s="51">
        <v>121</v>
      </c>
    </row>
    <row r="469" spans="1:7" ht="15.75" customHeight="1" x14ac:dyDescent="0.3">
      <c r="A469" s="95">
        <f t="shared" si="7"/>
        <v>44229</v>
      </c>
      <c r="B469" s="55">
        <v>44229</v>
      </c>
      <c r="C469" s="58" t="s">
        <v>110</v>
      </c>
      <c r="D469" s="58" t="s">
        <v>125</v>
      </c>
      <c r="E469" s="58" t="s">
        <v>70</v>
      </c>
      <c r="F469" s="51" t="s">
        <v>76</v>
      </c>
      <c r="G469" s="51">
        <v>73</v>
      </c>
    </row>
    <row r="470" spans="1:7" ht="15.75" customHeight="1" x14ac:dyDescent="0.3">
      <c r="A470" s="95">
        <f t="shared" si="7"/>
        <v>44229</v>
      </c>
      <c r="B470" s="55">
        <v>44229</v>
      </c>
      <c r="C470" s="58" t="s">
        <v>107</v>
      </c>
      <c r="D470" s="58" t="s">
        <v>125</v>
      </c>
      <c r="E470" s="58" t="s">
        <v>95</v>
      </c>
      <c r="F470" s="51" t="s">
        <v>99</v>
      </c>
      <c r="G470" s="51">
        <v>173</v>
      </c>
    </row>
    <row r="471" spans="1:7" ht="15.75" customHeight="1" x14ac:dyDescent="0.3">
      <c r="A471" s="95">
        <f t="shared" si="7"/>
        <v>44229</v>
      </c>
      <c r="B471" s="55">
        <v>44229</v>
      </c>
      <c r="C471" s="58" t="s">
        <v>107</v>
      </c>
      <c r="D471" s="58" t="s">
        <v>125</v>
      </c>
      <c r="E471" s="58" t="s">
        <v>95</v>
      </c>
      <c r="F471" s="51" t="s">
        <v>102</v>
      </c>
      <c r="G471" s="51">
        <v>113</v>
      </c>
    </row>
    <row r="472" spans="1:7" ht="15.75" customHeight="1" x14ac:dyDescent="0.3">
      <c r="A472" s="95">
        <f t="shared" si="7"/>
        <v>44229</v>
      </c>
      <c r="B472" s="55">
        <v>44229</v>
      </c>
      <c r="C472" s="58" t="s">
        <v>110</v>
      </c>
      <c r="D472" s="58" t="s">
        <v>125</v>
      </c>
      <c r="E472" s="58" t="s">
        <v>95</v>
      </c>
      <c r="F472" s="51" t="s">
        <v>103</v>
      </c>
      <c r="G472" s="51">
        <v>31</v>
      </c>
    </row>
    <row r="473" spans="1:7" ht="15.75" customHeight="1" x14ac:dyDescent="0.3">
      <c r="A473" s="95">
        <f t="shared" si="7"/>
        <v>44229</v>
      </c>
      <c r="B473" s="55">
        <v>44229</v>
      </c>
      <c r="C473" s="58" t="s">
        <v>48</v>
      </c>
      <c r="D473" s="58" t="s">
        <v>125</v>
      </c>
      <c r="E473" s="58" t="s">
        <v>95</v>
      </c>
      <c r="F473" s="51" t="s">
        <v>104</v>
      </c>
      <c r="G473" s="51">
        <v>19</v>
      </c>
    </row>
    <row r="474" spans="1:7" ht="15.75" customHeight="1" x14ac:dyDescent="0.3">
      <c r="A474" s="95">
        <f t="shared" si="7"/>
        <v>44229</v>
      </c>
      <c r="B474" s="55">
        <v>44229</v>
      </c>
      <c r="C474" s="58" t="s">
        <v>110</v>
      </c>
      <c r="D474" s="58" t="s">
        <v>125</v>
      </c>
      <c r="E474" s="58" t="s">
        <v>49</v>
      </c>
      <c r="F474" s="51" t="s">
        <v>64</v>
      </c>
      <c r="G474" s="51">
        <v>89</v>
      </c>
    </row>
    <row r="475" spans="1:7" ht="15.75" customHeight="1" x14ac:dyDescent="0.3">
      <c r="A475" s="95">
        <f t="shared" si="7"/>
        <v>44229</v>
      </c>
      <c r="B475" s="55">
        <v>44229</v>
      </c>
      <c r="C475" s="58" t="s">
        <v>110</v>
      </c>
      <c r="D475" s="58" t="s">
        <v>125</v>
      </c>
      <c r="E475" s="58" t="s">
        <v>70</v>
      </c>
      <c r="F475" s="51" t="s">
        <v>58</v>
      </c>
      <c r="G475" s="51">
        <v>40</v>
      </c>
    </row>
    <row r="476" spans="1:7" ht="15.75" customHeight="1" x14ac:dyDescent="0.3">
      <c r="A476" s="95">
        <f t="shared" si="7"/>
        <v>44229</v>
      </c>
      <c r="B476" s="55">
        <v>44229</v>
      </c>
      <c r="C476" s="58" t="s">
        <v>110</v>
      </c>
      <c r="D476" s="58" t="s">
        <v>125</v>
      </c>
      <c r="E476" s="58" t="s">
        <v>95</v>
      </c>
      <c r="F476" s="51" t="s">
        <v>101</v>
      </c>
      <c r="G476" s="51">
        <v>48</v>
      </c>
    </row>
    <row r="477" spans="1:7" ht="15.75" customHeight="1" x14ac:dyDescent="0.3">
      <c r="A477" s="95">
        <f t="shared" si="7"/>
        <v>44229</v>
      </c>
      <c r="B477" s="55">
        <v>44229</v>
      </c>
      <c r="C477" s="58" t="s">
        <v>108</v>
      </c>
      <c r="D477" s="58" t="s">
        <v>125</v>
      </c>
      <c r="E477" s="58" t="s">
        <v>80</v>
      </c>
      <c r="F477" s="51" t="s">
        <v>87</v>
      </c>
      <c r="G477" s="51">
        <v>2</v>
      </c>
    </row>
    <row r="478" spans="1:7" ht="15.75" customHeight="1" x14ac:dyDescent="0.3">
      <c r="A478" s="95">
        <f t="shared" si="7"/>
        <v>44229</v>
      </c>
      <c r="B478" s="55">
        <v>44229</v>
      </c>
      <c r="C478" s="58" t="s">
        <v>48</v>
      </c>
      <c r="D478" s="58" t="s">
        <v>125</v>
      </c>
      <c r="E478" s="58" t="s">
        <v>49</v>
      </c>
      <c r="F478" s="51" t="s">
        <v>63</v>
      </c>
      <c r="G478" s="51">
        <v>9</v>
      </c>
    </row>
    <row r="479" spans="1:7" ht="15.75" customHeight="1" x14ac:dyDescent="0.3">
      <c r="A479" s="95">
        <f t="shared" si="7"/>
        <v>44229</v>
      </c>
      <c r="B479" s="55">
        <v>44229</v>
      </c>
      <c r="C479" s="58" t="s">
        <v>108</v>
      </c>
      <c r="D479" s="58" t="s">
        <v>125</v>
      </c>
      <c r="E479" s="58" t="s">
        <v>80</v>
      </c>
      <c r="F479" s="51" t="s">
        <v>86</v>
      </c>
      <c r="G479" s="51">
        <v>57</v>
      </c>
    </row>
    <row r="480" spans="1:7" ht="15.75" customHeight="1" x14ac:dyDescent="0.3">
      <c r="A480" s="95">
        <f t="shared" si="7"/>
        <v>44229</v>
      </c>
      <c r="B480" s="55">
        <v>44229</v>
      </c>
      <c r="C480" s="58" t="s">
        <v>108</v>
      </c>
      <c r="D480" s="58" t="s">
        <v>125</v>
      </c>
      <c r="E480" s="58" t="s">
        <v>80</v>
      </c>
      <c r="F480" s="51" t="s">
        <v>81</v>
      </c>
      <c r="G480" s="51">
        <v>196</v>
      </c>
    </row>
    <row r="481" spans="1:7" ht="15.75" customHeight="1" x14ac:dyDescent="0.3">
      <c r="A481" s="95">
        <f t="shared" si="7"/>
        <v>44229</v>
      </c>
      <c r="B481" s="55">
        <v>44229</v>
      </c>
      <c r="C481" s="58" t="s">
        <v>48</v>
      </c>
      <c r="D481" s="58" t="s">
        <v>125</v>
      </c>
      <c r="E481" s="58" t="s">
        <v>70</v>
      </c>
      <c r="F481" s="51" t="s">
        <v>52</v>
      </c>
      <c r="G481" s="51">
        <v>108</v>
      </c>
    </row>
    <row r="482" spans="1:7" ht="15.75" customHeight="1" x14ac:dyDescent="0.3">
      <c r="A482" s="95">
        <f t="shared" si="7"/>
        <v>44230</v>
      </c>
      <c r="B482" s="55">
        <v>44230</v>
      </c>
      <c r="C482" s="58" t="s">
        <v>107</v>
      </c>
      <c r="D482" s="58" t="s">
        <v>125</v>
      </c>
      <c r="E482" s="58" t="s">
        <v>95</v>
      </c>
      <c r="F482" s="51" t="s">
        <v>97</v>
      </c>
      <c r="G482" s="51">
        <v>198</v>
      </c>
    </row>
    <row r="483" spans="1:7" ht="15.75" customHeight="1" x14ac:dyDescent="0.3">
      <c r="A483" s="95">
        <f t="shared" si="7"/>
        <v>44230</v>
      </c>
      <c r="B483" s="55">
        <v>44230</v>
      </c>
      <c r="C483" s="58" t="s">
        <v>107</v>
      </c>
      <c r="D483" s="58" t="s">
        <v>125</v>
      </c>
      <c r="E483" s="58" t="s">
        <v>49</v>
      </c>
      <c r="F483" s="51" t="s">
        <v>67</v>
      </c>
      <c r="G483" s="51">
        <v>149</v>
      </c>
    </row>
    <row r="484" spans="1:7" ht="15.75" customHeight="1" x14ac:dyDescent="0.3">
      <c r="A484" s="95">
        <f t="shared" si="7"/>
        <v>44230</v>
      </c>
      <c r="B484" s="55">
        <v>44230</v>
      </c>
      <c r="C484" s="58" t="s">
        <v>107</v>
      </c>
      <c r="D484" s="58" t="s">
        <v>125</v>
      </c>
      <c r="E484" s="58" t="s">
        <v>70</v>
      </c>
      <c r="F484" s="51" t="s">
        <v>79</v>
      </c>
      <c r="G484" s="51">
        <v>169</v>
      </c>
    </row>
    <row r="485" spans="1:7" ht="15.75" customHeight="1" x14ac:dyDescent="0.3">
      <c r="A485" s="95">
        <f t="shared" si="7"/>
        <v>44230</v>
      </c>
      <c r="B485" s="55">
        <v>44230</v>
      </c>
      <c r="C485" s="58" t="s">
        <v>110</v>
      </c>
      <c r="D485" s="58" t="s">
        <v>125</v>
      </c>
      <c r="E485" s="58" t="s">
        <v>80</v>
      </c>
      <c r="F485" s="51" t="s">
        <v>81</v>
      </c>
      <c r="G485" s="51">
        <v>7</v>
      </c>
    </row>
    <row r="486" spans="1:7" ht="15.75" customHeight="1" x14ac:dyDescent="0.3">
      <c r="A486" s="95">
        <f t="shared" si="7"/>
        <v>44230</v>
      </c>
      <c r="B486" s="55">
        <v>44230</v>
      </c>
      <c r="C486" s="58" t="s">
        <v>48</v>
      </c>
      <c r="D486" s="58" t="s">
        <v>125</v>
      </c>
      <c r="E486" s="58" t="s">
        <v>49</v>
      </c>
      <c r="F486" s="51" t="s">
        <v>63</v>
      </c>
      <c r="G486" s="51">
        <v>118</v>
      </c>
    </row>
    <row r="487" spans="1:7" ht="15.75" customHeight="1" x14ac:dyDescent="0.3">
      <c r="A487" s="95">
        <f t="shared" si="7"/>
        <v>44230</v>
      </c>
      <c r="B487" s="55">
        <v>44230</v>
      </c>
      <c r="C487" s="58" t="s">
        <v>110</v>
      </c>
      <c r="D487" s="58" t="s">
        <v>125</v>
      </c>
      <c r="E487" s="58" t="s">
        <v>80</v>
      </c>
      <c r="F487" s="51" t="s">
        <v>87</v>
      </c>
      <c r="G487" s="51">
        <v>52</v>
      </c>
    </row>
    <row r="488" spans="1:7" ht="15.75" customHeight="1" x14ac:dyDescent="0.3">
      <c r="A488" s="95">
        <f t="shared" si="7"/>
        <v>44230</v>
      </c>
      <c r="B488" s="55">
        <v>44230</v>
      </c>
      <c r="C488" s="58" t="s">
        <v>108</v>
      </c>
      <c r="D488" s="58" t="s">
        <v>125</v>
      </c>
      <c r="E488" s="58" t="s">
        <v>70</v>
      </c>
      <c r="F488" s="51" t="s">
        <v>77</v>
      </c>
      <c r="G488" s="51">
        <v>104</v>
      </c>
    </row>
    <row r="489" spans="1:7" ht="15.75" customHeight="1" x14ac:dyDescent="0.3">
      <c r="A489" s="95">
        <f t="shared" si="7"/>
        <v>44230</v>
      </c>
      <c r="B489" s="55">
        <v>44230</v>
      </c>
      <c r="C489" s="58" t="s">
        <v>110</v>
      </c>
      <c r="D489" s="58" t="s">
        <v>125</v>
      </c>
      <c r="E489" s="58" t="s">
        <v>70</v>
      </c>
      <c r="F489" s="51" t="s">
        <v>73</v>
      </c>
      <c r="G489" s="51">
        <v>34</v>
      </c>
    </row>
    <row r="490" spans="1:7" ht="15.75" customHeight="1" x14ac:dyDescent="0.3">
      <c r="A490" s="95">
        <f t="shared" si="7"/>
        <v>44230</v>
      </c>
      <c r="B490" s="55">
        <v>44230</v>
      </c>
      <c r="C490" s="58" t="s">
        <v>107</v>
      </c>
      <c r="D490" s="58" t="s">
        <v>125</v>
      </c>
      <c r="E490" s="58" t="s">
        <v>70</v>
      </c>
      <c r="F490" s="51" t="s">
        <v>79</v>
      </c>
      <c r="G490" s="51">
        <v>65</v>
      </c>
    </row>
    <row r="491" spans="1:7" ht="15.75" customHeight="1" x14ac:dyDescent="0.3">
      <c r="A491" s="95">
        <f t="shared" si="7"/>
        <v>44230</v>
      </c>
      <c r="B491" s="55">
        <v>44230</v>
      </c>
      <c r="C491" s="58" t="s">
        <v>110</v>
      </c>
      <c r="D491" s="58" t="s">
        <v>125</v>
      </c>
      <c r="E491" s="58" t="s">
        <v>70</v>
      </c>
      <c r="F491" s="51" t="s">
        <v>56</v>
      </c>
      <c r="G491" s="51">
        <v>82</v>
      </c>
    </row>
    <row r="492" spans="1:7" ht="15.75" customHeight="1" x14ac:dyDescent="0.3">
      <c r="A492" s="95">
        <f t="shared" si="7"/>
        <v>44230</v>
      </c>
      <c r="B492" s="55">
        <v>44230</v>
      </c>
      <c r="C492" s="58" t="s">
        <v>107</v>
      </c>
      <c r="D492" s="58" t="s">
        <v>125</v>
      </c>
      <c r="E492" s="58" t="s">
        <v>49</v>
      </c>
      <c r="F492" s="51" t="s">
        <v>153</v>
      </c>
      <c r="G492" s="51">
        <v>156</v>
      </c>
    </row>
    <row r="493" spans="1:7" ht="15.75" customHeight="1" x14ac:dyDescent="0.3">
      <c r="A493" s="95">
        <f t="shared" si="7"/>
        <v>44230</v>
      </c>
      <c r="B493" s="55">
        <v>44230</v>
      </c>
      <c r="C493" s="58" t="s">
        <v>110</v>
      </c>
      <c r="D493" s="58" t="s">
        <v>125</v>
      </c>
      <c r="E493" s="58" t="s">
        <v>95</v>
      </c>
      <c r="F493" s="51" t="s">
        <v>96</v>
      </c>
      <c r="G493" s="51">
        <v>22</v>
      </c>
    </row>
    <row r="494" spans="1:7" ht="15.75" customHeight="1" x14ac:dyDescent="0.3">
      <c r="A494" s="95">
        <f t="shared" si="7"/>
        <v>44231</v>
      </c>
      <c r="B494" s="55">
        <v>44231</v>
      </c>
      <c r="C494" s="58" t="s">
        <v>48</v>
      </c>
      <c r="D494" s="58" t="s">
        <v>125</v>
      </c>
      <c r="E494" s="58" t="s">
        <v>80</v>
      </c>
      <c r="F494" s="51" t="s">
        <v>86</v>
      </c>
      <c r="G494" s="51">
        <v>14</v>
      </c>
    </row>
    <row r="495" spans="1:7" ht="15.75" customHeight="1" x14ac:dyDescent="0.3">
      <c r="A495" s="95">
        <f t="shared" si="7"/>
        <v>44231</v>
      </c>
      <c r="B495" s="55">
        <v>44231</v>
      </c>
      <c r="C495" s="58" t="s">
        <v>110</v>
      </c>
      <c r="D495" s="58" t="s">
        <v>125</v>
      </c>
      <c r="E495" s="58" t="s">
        <v>49</v>
      </c>
      <c r="F495" s="51" t="s">
        <v>55</v>
      </c>
      <c r="G495" s="51">
        <v>65</v>
      </c>
    </row>
    <row r="496" spans="1:7" ht="15.75" customHeight="1" x14ac:dyDescent="0.3">
      <c r="A496" s="95">
        <f t="shared" si="7"/>
        <v>44231</v>
      </c>
      <c r="B496" s="55">
        <v>44231</v>
      </c>
      <c r="C496" s="58" t="s">
        <v>107</v>
      </c>
      <c r="D496" s="58" t="s">
        <v>125</v>
      </c>
      <c r="E496" s="58" t="s">
        <v>80</v>
      </c>
      <c r="F496" s="51" t="s">
        <v>85</v>
      </c>
      <c r="G496" s="51">
        <v>72</v>
      </c>
    </row>
    <row r="497" spans="1:7" ht="15.75" customHeight="1" x14ac:dyDescent="0.3">
      <c r="A497" s="95">
        <f t="shared" si="7"/>
        <v>44231</v>
      </c>
      <c r="B497" s="55">
        <v>44231</v>
      </c>
      <c r="C497" s="58" t="s">
        <v>48</v>
      </c>
      <c r="D497" s="58" t="s">
        <v>125</v>
      </c>
      <c r="E497" s="58" t="s">
        <v>95</v>
      </c>
      <c r="F497" s="51" t="s">
        <v>103</v>
      </c>
      <c r="G497" s="51">
        <v>158</v>
      </c>
    </row>
    <row r="498" spans="1:7" ht="15.75" customHeight="1" x14ac:dyDescent="0.3">
      <c r="A498" s="95">
        <f t="shared" si="7"/>
        <v>44231</v>
      </c>
      <c r="B498" s="55">
        <v>44231</v>
      </c>
      <c r="C498" s="58" t="s">
        <v>110</v>
      </c>
      <c r="D498" s="58" t="s">
        <v>125</v>
      </c>
      <c r="E498" s="58" t="s">
        <v>70</v>
      </c>
      <c r="F498" s="51" t="s">
        <v>60</v>
      </c>
      <c r="G498" s="51">
        <v>192</v>
      </c>
    </row>
    <row r="499" spans="1:7" ht="15.75" customHeight="1" x14ac:dyDescent="0.3">
      <c r="A499" s="95">
        <f t="shared" si="7"/>
        <v>44231</v>
      </c>
      <c r="B499" s="55">
        <v>44231</v>
      </c>
      <c r="C499" s="58" t="s">
        <v>48</v>
      </c>
      <c r="D499" s="58" t="s">
        <v>125</v>
      </c>
      <c r="E499" s="58" t="s">
        <v>70</v>
      </c>
      <c r="F499" s="51" t="s">
        <v>56</v>
      </c>
      <c r="G499" s="51">
        <v>56</v>
      </c>
    </row>
    <row r="500" spans="1:7" ht="15.75" customHeight="1" x14ac:dyDescent="0.3">
      <c r="A500" s="95">
        <f t="shared" si="7"/>
        <v>44231</v>
      </c>
      <c r="B500" s="55">
        <v>44231</v>
      </c>
      <c r="C500" s="58" t="s">
        <v>108</v>
      </c>
      <c r="D500" s="58" t="s">
        <v>125</v>
      </c>
      <c r="E500" s="58" t="s">
        <v>80</v>
      </c>
      <c r="F500" s="51" t="s">
        <v>88</v>
      </c>
      <c r="G500" s="51">
        <v>26</v>
      </c>
    </row>
    <row r="501" spans="1:7" ht="15.75" customHeight="1" x14ac:dyDescent="0.3">
      <c r="A501" s="95">
        <f t="shared" si="7"/>
        <v>44231</v>
      </c>
      <c r="B501" s="55">
        <v>44231</v>
      </c>
      <c r="C501" s="58" t="s">
        <v>48</v>
      </c>
      <c r="D501" s="58" t="s">
        <v>125</v>
      </c>
      <c r="E501" s="58" t="s">
        <v>49</v>
      </c>
      <c r="F501" s="51" t="s">
        <v>153</v>
      </c>
      <c r="G501" s="51">
        <v>112</v>
      </c>
    </row>
    <row r="502" spans="1:7" ht="15.75" customHeight="1" x14ac:dyDescent="0.3">
      <c r="A502" s="95">
        <f t="shared" si="7"/>
        <v>44231</v>
      </c>
      <c r="B502" s="55">
        <v>44231</v>
      </c>
      <c r="C502" s="58" t="s">
        <v>48</v>
      </c>
      <c r="D502" s="58" t="s">
        <v>125</v>
      </c>
      <c r="E502" s="58" t="s">
        <v>95</v>
      </c>
      <c r="F502" s="51" t="s">
        <v>103</v>
      </c>
      <c r="G502" s="51">
        <v>74</v>
      </c>
    </row>
    <row r="503" spans="1:7" ht="15.75" customHeight="1" x14ac:dyDescent="0.3">
      <c r="A503" s="95">
        <f t="shared" si="7"/>
        <v>44231</v>
      </c>
      <c r="B503" s="55">
        <v>44231</v>
      </c>
      <c r="C503" s="58" t="s">
        <v>108</v>
      </c>
      <c r="D503" s="58" t="s">
        <v>125</v>
      </c>
      <c r="E503" s="58" t="s">
        <v>70</v>
      </c>
      <c r="F503" s="51" t="s">
        <v>62</v>
      </c>
      <c r="G503" s="51">
        <v>72</v>
      </c>
    </row>
    <row r="504" spans="1:7" ht="15.75" customHeight="1" x14ac:dyDescent="0.3">
      <c r="A504" s="95">
        <f t="shared" si="7"/>
        <v>44231</v>
      </c>
      <c r="B504" s="55">
        <v>44231</v>
      </c>
      <c r="C504" s="58" t="s">
        <v>48</v>
      </c>
      <c r="D504" s="58" t="s">
        <v>125</v>
      </c>
      <c r="E504" s="58" t="s">
        <v>70</v>
      </c>
      <c r="F504" s="51" t="s">
        <v>76</v>
      </c>
      <c r="G504" s="51">
        <v>2</v>
      </c>
    </row>
    <row r="505" spans="1:7" ht="15.75" customHeight="1" x14ac:dyDescent="0.3">
      <c r="A505" s="95">
        <f t="shared" si="7"/>
        <v>44231</v>
      </c>
      <c r="B505" s="55">
        <v>44231</v>
      </c>
      <c r="C505" s="58" t="s">
        <v>110</v>
      </c>
      <c r="D505" s="58" t="s">
        <v>125</v>
      </c>
      <c r="E505" s="58" t="s">
        <v>70</v>
      </c>
      <c r="F505" s="51" t="s">
        <v>62</v>
      </c>
      <c r="G505" s="51">
        <v>160</v>
      </c>
    </row>
    <row r="506" spans="1:7" ht="15.75" customHeight="1" x14ac:dyDescent="0.3">
      <c r="A506" s="95">
        <f t="shared" si="7"/>
        <v>44231</v>
      </c>
      <c r="B506" s="55">
        <v>44231</v>
      </c>
      <c r="C506" s="58" t="s">
        <v>107</v>
      </c>
      <c r="D506" s="58" t="s">
        <v>125</v>
      </c>
      <c r="E506" s="58" t="s">
        <v>49</v>
      </c>
      <c r="F506" s="51" t="s">
        <v>63</v>
      </c>
      <c r="G506" s="51">
        <v>71</v>
      </c>
    </row>
    <row r="507" spans="1:7" ht="15.75" customHeight="1" x14ac:dyDescent="0.3">
      <c r="A507" s="95">
        <f t="shared" si="7"/>
        <v>44231</v>
      </c>
      <c r="B507" s="55">
        <v>44231</v>
      </c>
      <c r="C507" s="58" t="s">
        <v>110</v>
      </c>
      <c r="D507" s="58" t="s">
        <v>125</v>
      </c>
      <c r="E507" s="58" t="s">
        <v>95</v>
      </c>
      <c r="F507" s="51" t="s">
        <v>103</v>
      </c>
      <c r="G507" s="51">
        <v>170</v>
      </c>
    </row>
    <row r="508" spans="1:7" ht="15.75" customHeight="1" x14ac:dyDescent="0.3">
      <c r="A508" s="95">
        <f t="shared" si="7"/>
        <v>44231</v>
      </c>
      <c r="B508" s="55">
        <v>44231</v>
      </c>
      <c r="C508" s="58" t="s">
        <v>48</v>
      </c>
      <c r="D508" s="58" t="s">
        <v>125</v>
      </c>
      <c r="E508" s="58" t="s">
        <v>80</v>
      </c>
      <c r="F508" s="51" t="s">
        <v>91</v>
      </c>
      <c r="G508" s="51">
        <v>41</v>
      </c>
    </row>
    <row r="509" spans="1:7" ht="15.75" customHeight="1" x14ac:dyDescent="0.3">
      <c r="A509" s="95">
        <f t="shared" si="7"/>
        <v>44231</v>
      </c>
      <c r="B509" s="55">
        <v>44231</v>
      </c>
      <c r="C509" s="58" t="s">
        <v>107</v>
      </c>
      <c r="D509" s="58" t="s">
        <v>125</v>
      </c>
      <c r="E509" s="58" t="s">
        <v>70</v>
      </c>
      <c r="F509" s="51" t="s">
        <v>54</v>
      </c>
      <c r="G509" s="51">
        <v>104</v>
      </c>
    </row>
    <row r="510" spans="1:7" ht="15.75" customHeight="1" x14ac:dyDescent="0.3">
      <c r="A510" s="95">
        <f t="shared" si="7"/>
        <v>44232</v>
      </c>
      <c r="B510" s="55">
        <v>44232</v>
      </c>
      <c r="C510" s="58" t="s">
        <v>110</v>
      </c>
      <c r="D510" s="58" t="s">
        <v>125</v>
      </c>
      <c r="E510" s="58" t="s">
        <v>95</v>
      </c>
      <c r="F510" s="51" t="s">
        <v>97</v>
      </c>
      <c r="G510" s="51">
        <v>2</v>
      </c>
    </row>
    <row r="511" spans="1:7" ht="15.75" customHeight="1" x14ac:dyDescent="0.3">
      <c r="A511" s="95">
        <f t="shared" si="7"/>
        <v>44232</v>
      </c>
      <c r="B511" s="55">
        <v>44232</v>
      </c>
      <c r="C511" s="58" t="s">
        <v>48</v>
      </c>
      <c r="D511" s="58" t="s">
        <v>125</v>
      </c>
      <c r="E511" s="58" t="s">
        <v>49</v>
      </c>
      <c r="F511" s="51" t="s">
        <v>61</v>
      </c>
      <c r="G511" s="51">
        <v>22</v>
      </c>
    </row>
    <row r="512" spans="1:7" ht="15.75" customHeight="1" x14ac:dyDescent="0.3">
      <c r="A512" s="95">
        <f t="shared" si="7"/>
        <v>44232</v>
      </c>
      <c r="B512" s="55">
        <v>44232</v>
      </c>
      <c r="C512" s="58" t="s">
        <v>110</v>
      </c>
      <c r="D512" s="58" t="s">
        <v>125</v>
      </c>
      <c r="E512" s="58" t="s">
        <v>80</v>
      </c>
      <c r="F512" s="51" t="s">
        <v>83</v>
      </c>
      <c r="G512" s="51">
        <v>125</v>
      </c>
    </row>
    <row r="513" spans="1:7" ht="15.75" customHeight="1" x14ac:dyDescent="0.3">
      <c r="A513" s="95">
        <f t="shared" si="7"/>
        <v>44232</v>
      </c>
      <c r="B513" s="55">
        <v>44232</v>
      </c>
      <c r="C513" s="58" t="s">
        <v>110</v>
      </c>
      <c r="D513" s="58" t="s">
        <v>125</v>
      </c>
      <c r="E513" s="58" t="s">
        <v>95</v>
      </c>
      <c r="F513" s="51" t="s">
        <v>104</v>
      </c>
      <c r="G513" s="51">
        <v>139</v>
      </c>
    </row>
    <row r="514" spans="1:7" ht="15.75" customHeight="1" x14ac:dyDescent="0.3">
      <c r="A514" s="95">
        <f t="shared" si="7"/>
        <v>44232</v>
      </c>
      <c r="B514" s="55">
        <v>44232</v>
      </c>
      <c r="C514" s="58" t="s">
        <v>110</v>
      </c>
      <c r="D514" s="58" t="s">
        <v>125</v>
      </c>
      <c r="E514" s="58" t="s">
        <v>80</v>
      </c>
      <c r="F514" s="51" t="s">
        <v>82</v>
      </c>
      <c r="G514" s="51">
        <v>62</v>
      </c>
    </row>
    <row r="515" spans="1:7" ht="15.75" customHeight="1" x14ac:dyDescent="0.3">
      <c r="A515" s="95">
        <f t="shared" si="7"/>
        <v>44232</v>
      </c>
      <c r="B515" s="55">
        <v>44232</v>
      </c>
      <c r="C515" s="58" t="s">
        <v>108</v>
      </c>
      <c r="D515" s="58" t="s">
        <v>125</v>
      </c>
      <c r="E515" s="58" t="s">
        <v>49</v>
      </c>
      <c r="F515" s="51" t="s">
        <v>61</v>
      </c>
      <c r="G515" s="51">
        <v>191</v>
      </c>
    </row>
    <row r="516" spans="1:7" ht="15.75" customHeight="1" x14ac:dyDescent="0.3">
      <c r="A516" s="95">
        <f t="shared" si="7"/>
        <v>44232</v>
      </c>
      <c r="B516" s="55">
        <v>44232</v>
      </c>
      <c r="C516" s="58" t="s">
        <v>110</v>
      </c>
      <c r="D516" s="58" t="s">
        <v>125</v>
      </c>
      <c r="E516" s="58" t="s">
        <v>80</v>
      </c>
      <c r="F516" s="51" t="s">
        <v>90</v>
      </c>
      <c r="G516" s="51">
        <v>101</v>
      </c>
    </row>
    <row r="517" spans="1:7" ht="15.75" customHeight="1" x14ac:dyDescent="0.3">
      <c r="A517" s="95">
        <f t="shared" ref="A517:A580" si="8">B517</f>
        <v>44232</v>
      </c>
      <c r="B517" s="55">
        <v>44232</v>
      </c>
      <c r="C517" s="58" t="s">
        <v>107</v>
      </c>
      <c r="D517" s="58" t="s">
        <v>125</v>
      </c>
      <c r="E517" s="58" t="s">
        <v>95</v>
      </c>
      <c r="F517" s="51" t="s">
        <v>103</v>
      </c>
      <c r="G517" s="51">
        <v>200</v>
      </c>
    </row>
    <row r="518" spans="1:7" ht="15.75" customHeight="1" x14ac:dyDescent="0.3">
      <c r="A518" s="95">
        <f t="shared" si="8"/>
        <v>44232</v>
      </c>
      <c r="B518" s="55">
        <v>44232</v>
      </c>
      <c r="C518" s="58" t="s">
        <v>107</v>
      </c>
      <c r="D518" s="58" t="s">
        <v>125</v>
      </c>
      <c r="E518" s="58" t="s">
        <v>80</v>
      </c>
      <c r="F518" s="51" t="s">
        <v>91</v>
      </c>
      <c r="G518" s="51">
        <v>131</v>
      </c>
    </row>
    <row r="519" spans="1:7" ht="15.75" customHeight="1" x14ac:dyDescent="0.3">
      <c r="A519" s="95">
        <f t="shared" si="8"/>
        <v>44232</v>
      </c>
      <c r="B519" s="55">
        <v>44232</v>
      </c>
      <c r="C519" s="58" t="s">
        <v>110</v>
      </c>
      <c r="D519" s="58" t="s">
        <v>125</v>
      </c>
      <c r="E519" s="58" t="s">
        <v>95</v>
      </c>
      <c r="F519" s="51" t="s">
        <v>102</v>
      </c>
      <c r="G519" s="51">
        <v>69</v>
      </c>
    </row>
    <row r="520" spans="1:7" ht="15.75" customHeight="1" x14ac:dyDescent="0.3">
      <c r="A520" s="95">
        <f t="shared" si="8"/>
        <v>44232</v>
      </c>
      <c r="B520" s="55">
        <v>44232</v>
      </c>
      <c r="C520" s="58" t="s">
        <v>108</v>
      </c>
      <c r="D520" s="58" t="s">
        <v>125</v>
      </c>
      <c r="E520" s="58" t="s">
        <v>95</v>
      </c>
      <c r="F520" s="51" t="s">
        <v>105</v>
      </c>
      <c r="G520" s="51">
        <v>73</v>
      </c>
    </row>
    <row r="521" spans="1:7" ht="15.75" customHeight="1" x14ac:dyDescent="0.3">
      <c r="A521" s="95">
        <f t="shared" si="8"/>
        <v>44232</v>
      </c>
      <c r="B521" s="55">
        <v>44232</v>
      </c>
      <c r="C521" s="58" t="s">
        <v>48</v>
      </c>
      <c r="D521" s="58" t="s">
        <v>125</v>
      </c>
      <c r="E521" s="58" t="s">
        <v>80</v>
      </c>
      <c r="F521" s="51" t="s">
        <v>85</v>
      </c>
      <c r="G521" s="51">
        <v>83</v>
      </c>
    </row>
    <row r="522" spans="1:7" ht="15.75" customHeight="1" x14ac:dyDescent="0.3">
      <c r="A522" s="95">
        <f t="shared" si="8"/>
        <v>44232</v>
      </c>
      <c r="B522" s="55">
        <v>44232</v>
      </c>
      <c r="C522" s="58" t="s">
        <v>107</v>
      </c>
      <c r="D522" s="58" t="s">
        <v>125</v>
      </c>
      <c r="E522" s="58" t="s">
        <v>80</v>
      </c>
      <c r="F522" s="51" t="s">
        <v>89</v>
      </c>
      <c r="G522" s="51">
        <v>74</v>
      </c>
    </row>
    <row r="523" spans="1:7" ht="15.75" customHeight="1" x14ac:dyDescent="0.3">
      <c r="A523" s="95">
        <f t="shared" si="8"/>
        <v>44232</v>
      </c>
      <c r="B523" s="55">
        <v>44232</v>
      </c>
      <c r="C523" s="58" t="s">
        <v>108</v>
      </c>
      <c r="D523" s="58" t="s">
        <v>125</v>
      </c>
      <c r="E523" s="58" t="s">
        <v>49</v>
      </c>
      <c r="F523" s="51" t="s">
        <v>65</v>
      </c>
      <c r="G523" s="51">
        <v>76</v>
      </c>
    </row>
    <row r="524" spans="1:7" ht="15.75" customHeight="1" x14ac:dyDescent="0.3">
      <c r="A524" s="95">
        <f t="shared" si="8"/>
        <v>44232</v>
      </c>
      <c r="B524" s="55">
        <v>44232</v>
      </c>
      <c r="C524" s="58" t="s">
        <v>110</v>
      </c>
      <c r="D524" s="58" t="s">
        <v>125</v>
      </c>
      <c r="E524" s="58" t="s">
        <v>49</v>
      </c>
      <c r="F524" s="51" t="s">
        <v>69</v>
      </c>
      <c r="G524" s="51">
        <v>190</v>
      </c>
    </row>
    <row r="525" spans="1:7" ht="15.75" customHeight="1" x14ac:dyDescent="0.3">
      <c r="A525" s="95">
        <f t="shared" si="8"/>
        <v>44233</v>
      </c>
      <c r="B525" s="55">
        <v>44233</v>
      </c>
      <c r="C525" s="58" t="s">
        <v>48</v>
      </c>
      <c r="D525" s="58" t="s">
        <v>125</v>
      </c>
      <c r="E525" s="58" t="s">
        <v>95</v>
      </c>
      <c r="F525" s="51" t="s">
        <v>102</v>
      </c>
      <c r="G525" s="51">
        <v>70</v>
      </c>
    </row>
    <row r="526" spans="1:7" ht="15.75" customHeight="1" x14ac:dyDescent="0.3">
      <c r="A526" s="95">
        <f t="shared" si="8"/>
        <v>44233</v>
      </c>
      <c r="B526" s="55">
        <v>44233</v>
      </c>
      <c r="C526" s="58" t="s">
        <v>48</v>
      </c>
      <c r="D526" s="58" t="s">
        <v>125</v>
      </c>
      <c r="E526" s="58" t="s">
        <v>49</v>
      </c>
      <c r="F526" s="51" t="s">
        <v>53</v>
      </c>
      <c r="G526" s="51">
        <v>56</v>
      </c>
    </row>
    <row r="527" spans="1:7" ht="15.75" customHeight="1" x14ac:dyDescent="0.3">
      <c r="A527" s="95">
        <f t="shared" si="8"/>
        <v>44233</v>
      </c>
      <c r="B527" s="55">
        <v>44233</v>
      </c>
      <c r="C527" s="58" t="s">
        <v>48</v>
      </c>
      <c r="D527" s="58" t="s">
        <v>125</v>
      </c>
      <c r="E527" s="58" t="s">
        <v>80</v>
      </c>
      <c r="F527" s="51" t="s">
        <v>83</v>
      </c>
      <c r="G527" s="51">
        <v>12</v>
      </c>
    </row>
    <row r="528" spans="1:7" ht="15.75" customHeight="1" x14ac:dyDescent="0.3">
      <c r="A528" s="95">
        <f t="shared" si="8"/>
        <v>44233</v>
      </c>
      <c r="B528" s="55">
        <v>44233</v>
      </c>
      <c r="C528" s="58" t="s">
        <v>48</v>
      </c>
      <c r="D528" s="58" t="s">
        <v>125</v>
      </c>
      <c r="E528" s="58" t="s">
        <v>49</v>
      </c>
      <c r="F528" s="51" t="s">
        <v>68</v>
      </c>
      <c r="G528" s="51">
        <v>5</v>
      </c>
    </row>
    <row r="529" spans="1:7" ht="15.75" customHeight="1" x14ac:dyDescent="0.3">
      <c r="A529" s="95">
        <f t="shared" si="8"/>
        <v>44233</v>
      </c>
      <c r="B529" s="55">
        <v>44233</v>
      </c>
      <c r="C529" s="58" t="s">
        <v>48</v>
      </c>
      <c r="D529" s="58" t="s">
        <v>125</v>
      </c>
      <c r="E529" s="58" t="s">
        <v>95</v>
      </c>
      <c r="F529" s="51" t="s">
        <v>106</v>
      </c>
      <c r="G529" s="51">
        <v>149</v>
      </c>
    </row>
    <row r="530" spans="1:7" ht="15.75" customHeight="1" x14ac:dyDescent="0.3">
      <c r="A530" s="95">
        <f t="shared" si="8"/>
        <v>44233</v>
      </c>
      <c r="B530" s="55">
        <v>44233</v>
      </c>
      <c r="C530" s="58" t="s">
        <v>48</v>
      </c>
      <c r="D530" s="58" t="s">
        <v>125</v>
      </c>
      <c r="E530" s="58" t="s">
        <v>49</v>
      </c>
      <c r="F530" s="51" t="s">
        <v>61</v>
      </c>
      <c r="G530" s="51">
        <v>154</v>
      </c>
    </row>
    <row r="531" spans="1:7" ht="15.75" customHeight="1" x14ac:dyDescent="0.3">
      <c r="A531" s="95">
        <f t="shared" si="8"/>
        <v>44233</v>
      </c>
      <c r="B531" s="55">
        <v>44233</v>
      </c>
      <c r="C531" s="58" t="s">
        <v>48</v>
      </c>
      <c r="D531" s="58" t="s">
        <v>125</v>
      </c>
      <c r="E531" s="58" t="s">
        <v>70</v>
      </c>
      <c r="F531" s="51" t="s">
        <v>52</v>
      </c>
      <c r="G531" s="51">
        <v>5</v>
      </c>
    </row>
    <row r="532" spans="1:7" ht="15.75" customHeight="1" x14ac:dyDescent="0.3">
      <c r="A532" s="95">
        <f t="shared" si="8"/>
        <v>44233</v>
      </c>
      <c r="B532" s="55">
        <v>44233</v>
      </c>
      <c r="C532" s="58" t="s">
        <v>110</v>
      </c>
      <c r="D532" s="58" t="s">
        <v>125</v>
      </c>
      <c r="E532" s="58" t="s">
        <v>49</v>
      </c>
      <c r="F532" s="51" t="s">
        <v>63</v>
      </c>
      <c r="G532" s="51">
        <v>176</v>
      </c>
    </row>
    <row r="533" spans="1:7" ht="15.75" customHeight="1" x14ac:dyDescent="0.3">
      <c r="A533" s="95">
        <f t="shared" si="8"/>
        <v>44233</v>
      </c>
      <c r="B533" s="55">
        <v>44233</v>
      </c>
      <c r="C533" s="58" t="s">
        <v>110</v>
      </c>
      <c r="D533" s="58" t="s">
        <v>125</v>
      </c>
      <c r="E533" s="58" t="s">
        <v>70</v>
      </c>
      <c r="F533" s="51" t="s">
        <v>62</v>
      </c>
      <c r="G533" s="51">
        <v>160</v>
      </c>
    </row>
    <row r="534" spans="1:7" ht="15.75" customHeight="1" x14ac:dyDescent="0.3">
      <c r="A534" s="95">
        <f t="shared" si="8"/>
        <v>44233</v>
      </c>
      <c r="B534" s="55">
        <v>44233</v>
      </c>
      <c r="C534" s="58" t="s">
        <v>107</v>
      </c>
      <c r="D534" s="58" t="s">
        <v>125</v>
      </c>
      <c r="E534" s="58" t="s">
        <v>80</v>
      </c>
      <c r="F534" s="51" t="s">
        <v>87</v>
      </c>
      <c r="G534" s="51">
        <v>173</v>
      </c>
    </row>
    <row r="535" spans="1:7" ht="15.75" customHeight="1" x14ac:dyDescent="0.3">
      <c r="A535" s="95">
        <f t="shared" si="8"/>
        <v>44233</v>
      </c>
      <c r="B535" s="55">
        <v>44233</v>
      </c>
      <c r="C535" s="58" t="s">
        <v>110</v>
      </c>
      <c r="D535" s="58" t="s">
        <v>125</v>
      </c>
      <c r="E535" s="58" t="s">
        <v>70</v>
      </c>
      <c r="F535" s="51" t="s">
        <v>60</v>
      </c>
      <c r="G535" s="51">
        <v>110</v>
      </c>
    </row>
    <row r="536" spans="1:7" ht="15.75" customHeight="1" x14ac:dyDescent="0.3">
      <c r="A536" s="95">
        <f t="shared" si="8"/>
        <v>44233</v>
      </c>
      <c r="B536" s="55">
        <v>44233</v>
      </c>
      <c r="C536" s="58" t="s">
        <v>107</v>
      </c>
      <c r="D536" s="58" t="s">
        <v>125</v>
      </c>
      <c r="E536" s="58" t="s">
        <v>80</v>
      </c>
      <c r="F536" s="51" t="s">
        <v>81</v>
      </c>
      <c r="G536" s="51">
        <v>106</v>
      </c>
    </row>
    <row r="537" spans="1:7" ht="15.75" customHeight="1" x14ac:dyDescent="0.3">
      <c r="A537" s="95">
        <f t="shared" si="8"/>
        <v>44234</v>
      </c>
      <c r="B537" s="55">
        <v>44234</v>
      </c>
      <c r="C537" s="58" t="s">
        <v>48</v>
      </c>
      <c r="D537" s="58" t="s">
        <v>125</v>
      </c>
      <c r="E537" s="58" t="s">
        <v>70</v>
      </c>
      <c r="F537" s="51" t="s">
        <v>62</v>
      </c>
      <c r="G537" s="51">
        <v>53</v>
      </c>
    </row>
    <row r="538" spans="1:7" ht="15.75" customHeight="1" x14ac:dyDescent="0.3">
      <c r="A538" s="95">
        <f t="shared" si="8"/>
        <v>44234</v>
      </c>
      <c r="B538" s="55">
        <v>44234</v>
      </c>
      <c r="C538" s="58" t="s">
        <v>108</v>
      </c>
      <c r="D538" s="58" t="s">
        <v>125</v>
      </c>
      <c r="E538" s="58" t="s">
        <v>80</v>
      </c>
      <c r="F538" s="51" t="s">
        <v>89</v>
      </c>
      <c r="G538" s="51">
        <v>197</v>
      </c>
    </row>
    <row r="539" spans="1:7" ht="15.75" customHeight="1" x14ac:dyDescent="0.3">
      <c r="A539" s="95">
        <f t="shared" si="8"/>
        <v>44234</v>
      </c>
      <c r="B539" s="55">
        <v>44234</v>
      </c>
      <c r="C539" s="58" t="s">
        <v>110</v>
      </c>
      <c r="D539" s="58" t="s">
        <v>125</v>
      </c>
      <c r="E539" s="58" t="s">
        <v>80</v>
      </c>
      <c r="F539" s="51" t="s">
        <v>90</v>
      </c>
      <c r="G539" s="51">
        <v>81</v>
      </c>
    </row>
    <row r="540" spans="1:7" ht="15.75" customHeight="1" x14ac:dyDescent="0.3">
      <c r="A540" s="95">
        <f t="shared" si="8"/>
        <v>44234</v>
      </c>
      <c r="B540" s="55">
        <v>44234</v>
      </c>
      <c r="C540" s="58" t="s">
        <v>108</v>
      </c>
      <c r="D540" s="58" t="s">
        <v>125</v>
      </c>
      <c r="E540" s="58" t="s">
        <v>70</v>
      </c>
      <c r="F540" s="51" t="s">
        <v>60</v>
      </c>
      <c r="G540" s="51">
        <v>94</v>
      </c>
    </row>
    <row r="541" spans="1:7" ht="15.75" customHeight="1" x14ac:dyDescent="0.3">
      <c r="A541" s="95">
        <f t="shared" si="8"/>
        <v>44234</v>
      </c>
      <c r="B541" s="55">
        <v>44234</v>
      </c>
      <c r="C541" s="58" t="s">
        <v>48</v>
      </c>
      <c r="D541" s="58" t="s">
        <v>125</v>
      </c>
      <c r="E541" s="58" t="s">
        <v>49</v>
      </c>
      <c r="F541" s="51" t="s">
        <v>63</v>
      </c>
      <c r="G541" s="51">
        <v>123</v>
      </c>
    </row>
    <row r="542" spans="1:7" ht="15.75" customHeight="1" x14ac:dyDescent="0.3">
      <c r="A542" s="95">
        <f t="shared" si="8"/>
        <v>44234</v>
      </c>
      <c r="B542" s="55">
        <v>44234</v>
      </c>
      <c r="C542" s="58" t="s">
        <v>107</v>
      </c>
      <c r="D542" s="58" t="s">
        <v>125</v>
      </c>
      <c r="E542" s="58" t="s">
        <v>80</v>
      </c>
      <c r="F542" s="51" t="s">
        <v>94</v>
      </c>
      <c r="G542" s="51">
        <v>172</v>
      </c>
    </row>
    <row r="543" spans="1:7" ht="15.75" customHeight="1" x14ac:dyDescent="0.3">
      <c r="A543" s="95">
        <f t="shared" si="8"/>
        <v>44234</v>
      </c>
      <c r="B543" s="55">
        <v>44234</v>
      </c>
      <c r="C543" s="58" t="s">
        <v>108</v>
      </c>
      <c r="D543" s="58" t="s">
        <v>125</v>
      </c>
      <c r="E543" s="58" t="s">
        <v>49</v>
      </c>
      <c r="F543" s="51" t="s">
        <v>66</v>
      </c>
      <c r="G543" s="51">
        <v>169</v>
      </c>
    </row>
    <row r="544" spans="1:7" ht="15.75" customHeight="1" x14ac:dyDescent="0.3">
      <c r="A544" s="95">
        <f t="shared" si="8"/>
        <v>44234</v>
      </c>
      <c r="B544" s="55">
        <v>44234</v>
      </c>
      <c r="C544" s="58" t="s">
        <v>110</v>
      </c>
      <c r="D544" s="58" t="s">
        <v>125</v>
      </c>
      <c r="E544" s="58" t="s">
        <v>80</v>
      </c>
      <c r="F544" s="51" t="s">
        <v>85</v>
      </c>
      <c r="G544" s="51">
        <v>76</v>
      </c>
    </row>
    <row r="545" spans="1:7" ht="15.75" customHeight="1" x14ac:dyDescent="0.3">
      <c r="A545" s="95">
        <f t="shared" si="8"/>
        <v>44234</v>
      </c>
      <c r="B545" s="55">
        <v>44234</v>
      </c>
      <c r="C545" s="58" t="s">
        <v>108</v>
      </c>
      <c r="D545" s="58" t="s">
        <v>125</v>
      </c>
      <c r="E545" s="58" t="s">
        <v>49</v>
      </c>
      <c r="F545" s="51" t="s">
        <v>65</v>
      </c>
      <c r="G545" s="51">
        <v>145</v>
      </c>
    </row>
    <row r="546" spans="1:7" ht="15.75" customHeight="1" x14ac:dyDescent="0.3">
      <c r="A546" s="95">
        <f t="shared" si="8"/>
        <v>44234</v>
      </c>
      <c r="B546" s="55">
        <v>44234</v>
      </c>
      <c r="C546" s="58" t="s">
        <v>107</v>
      </c>
      <c r="D546" s="58" t="s">
        <v>125</v>
      </c>
      <c r="E546" s="58" t="s">
        <v>70</v>
      </c>
      <c r="F546" s="51" t="s">
        <v>62</v>
      </c>
      <c r="G546" s="51">
        <v>89</v>
      </c>
    </row>
    <row r="547" spans="1:7" ht="15.75" customHeight="1" x14ac:dyDescent="0.3">
      <c r="A547" s="95">
        <f t="shared" si="8"/>
        <v>44234</v>
      </c>
      <c r="B547" s="55">
        <v>44234</v>
      </c>
      <c r="C547" s="58" t="s">
        <v>108</v>
      </c>
      <c r="D547" s="58" t="s">
        <v>125</v>
      </c>
      <c r="E547" s="58" t="s">
        <v>95</v>
      </c>
      <c r="F547" s="51" t="s">
        <v>105</v>
      </c>
      <c r="G547" s="51">
        <v>90</v>
      </c>
    </row>
    <row r="548" spans="1:7" ht="15.75" customHeight="1" x14ac:dyDescent="0.3">
      <c r="A548" s="95">
        <f t="shared" si="8"/>
        <v>44234</v>
      </c>
      <c r="B548" s="55">
        <v>44234</v>
      </c>
      <c r="C548" s="58" t="s">
        <v>48</v>
      </c>
      <c r="D548" s="58" t="s">
        <v>125</v>
      </c>
      <c r="E548" s="58" t="s">
        <v>49</v>
      </c>
      <c r="F548" s="51" t="s">
        <v>65</v>
      </c>
      <c r="G548" s="51">
        <v>89</v>
      </c>
    </row>
    <row r="549" spans="1:7" ht="15.75" customHeight="1" x14ac:dyDescent="0.3">
      <c r="A549" s="95">
        <f t="shared" si="8"/>
        <v>44234</v>
      </c>
      <c r="B549" s="55">
        <v>44234</v>
      </c>
      <c r="C549" s="58" t="s">
        <v>48</v>
      </c>
      <c r="D549" s="58" t="s">
        <v>125</v>
      </c>
      <c r="E549" s="58" t="s">
        <v>49</v>
      </c>
      <c r="F549" s="51" t="s">
        <v>53</v>
      </c>
      <c r="G549" s="51">
        <v>29</v>
      </c>
    </row>
    <row r="550" spans="1:7" ht="15.75" customHeight="1" x14ac:dyDescent="0.3">
      <c r="A550" s="95">
        <f t="shared" si="8"/>
        <v>44234</v>
      </c>
      <c r="B550" s="55">
        <v>44234</v>
      </c>
      <c r="C550" s="58" t="s">
        <v>48</v>
      </c>
      <c r="D550" s="58" t="s">
        <v>125</v>
      </c>
      <c r="E550" s="58" t="s">
        <v>70</v>
      </c>
      <c r="F550" s="51" t="s">
        <v>76</v>
      </c>
      <c r="G550" s="51">
        <v>135</v>
      </c>
    </row>
    <row r="551" spans="1:7" ht="15.75" customHeight="1" x14ac:dyDescent="0.3">
      <c r="A551" s="95">
        <f t="shared" si="8"/>
        <v>44234</v>
      </c>
      <c r="B551" s="55">
        <v>44234</v>
      </c>
      <c r="C551" s="58" t="s">
        <v>48</v>
      </c>
      <c r="D551" s="58" t="s">
        <v>125</v>
      </c>
      <c r="E551" s="58" t="s">
        <v>70</v>
      </c>
      <c r="F551" s="51" t="s">
        <v>71</v>
      </c>
      <c r="G551" s="51">
        <v>82</v>
      </c>
    </row>
    <row r="552" spans="1:7" ht="15.75" customHeight="1" x14ac:dyDescent="0.3">
      <c r="A552" s="95">
        <f t="shared" si="8"/>
        <v>44234</v>
      </c>
      <c r="B552" s="55">
        <v>44234</v>
      </c>
      <c r="C552" s="58" t="s">
        <v>107</v>
      </c>
      <c r="D552" s="58" t="s">
        <v>125</v>
      </c>
      <c r="E552" s="58" t="s">
        <v>80</v>
      </c>
      <c r="F552" s="51" t="s">
        <v>83</v>
      </c>
      <c r="G552" s="51">
        <v>94</v>
      </c>
    </row>
    <row r="553" spans="1:7" ht="15.75" customHeight="1" x14ac:dyDescent="0.3">
      <c r="A553" s="95">
        <f t="shared" si="8"/>
        <v>44234</v>
      </c>
      <c r="B553" s="55">
        <v>44234</v>
      </c>
      <c r="C553" s="58" t="s">
        <v>108</v>
      </c>
      <c r="D553" s="58" t="s">
        <v>125</v>
      </c>
      <c r="E553" s="58" t="s">
        <v>70</v>
      </c>
      <c r="F553" s="51" t="s">
        <v>73</v>
      </c>
      <c r="G553" s="51">
        <v>145</v>
      </c>
    </row>
    <row r="554" spans="1:7" ht="15.75" customHeight="1" x14ac:dyDescent="0.3">
      <c r="A554" s="95">
        <f t="shared" si="8"/>
        <v>44235</v>
      </c>
      <c r="B554" s="55">
        <v>44235</v>
      </c>
      <c r="C554" s="58" t="s">
        <v>110</v>
      </c>
      <c r="D554" s="58" t="s">
        <v>125</v>
      </c>
      <c r="E554" s="58" t="s">
        <v>80</v>
      </c>
      <c r="F554" s="51" t="s">
        <v>82</v>
      </c>
      <c r="G554" s="51">
        <v>90</v>
      </c>
    </row>
    <row r="555" spans="1:7" ht="15.75" customHeight="1" x14ac:dyDescent="0.3">
      <c r="A555" s="95">
        <f t="shared" si="8"/>
        <v>44235</v>
      </c>
      <c r="B555" s="55">
        <v>44235</v>
      </c>
      <c r="C555" s="58" t="s">
        <v>107</v>
      </c>
      <c r="D555" s="58" t="s">
        <v>125</v>
      </c>
      <c r="E555" s="58" t="s">
        <v>49</v>
      </c>
      <c r="F555" s="51" t="s">
        <v>66</v>
      </c>
      <c r="G555" s="51">
        <v>118</v>
      </c>
    </row>
    <row r="556" spans="1:7" ht="15.75" customHeight="1" x14ac:dyDescent="0.3">
      <c r="A556" s="95">
        <f t="shared" si="8"/>
        <v>44235</v>
      </c>
      <c r="B556" s="55">
        <v>44235</v>
      </c>
      <c r="C556" s="58" t="s">
        <v>48</v>
      </c>
      <c r="D556" s="58" t="s">
        <v>125</v>
      </c>
      <c r="E556" s="58" t="s">
        <v>70</v>
      </c>
      <c r="F556" s="51" t="s">
        <v>62</v>
      </c>
      <c r="G556" s="51">
        <v>65</v>
      </c>
    </row>
    <row r="557" spans="1:7" ht="15.75" customHeight="1" x14ac:dyDescent="0.3">
      <c r="A557" s="95">
        <f t="shared" si="8"/>
        <v>44235</v>
      </c>
      <c r="B557" s="55">
        <v>44235</v>
      </c>
      <c r="C557" s="58" t="s">
        <v>48</v>
      </c>
      <c r="D557" s="58" t="s">
        <v>125</v>
      </c>
      <c r="E557" s="58" t="s">
        <v>70</v>
      </c>
      <c r="F557" s="51" t="s">
        <v>72</v>
      </c>
      <c r="G557" s="51">
        <v>124</v>
      </c>
    </row>
    <row r="558" spans="1:7" ht="15.75" customHeight="1" x14ac:dyDescent="0.3">
      <c r="A558" s="95">
        <f t="shared" si="8"/>
        <v>44235</v>
      </c>
      <c r="B558" s="55">
        <v>44235</v>
      </c>
      <c r="C558" s="58" t="s">
        <v>108</v>
      </c>
      <c r="D558" s="58" t="s">
        <v>125</v>
      </c>
      <c r="E558" s="58" t="s">
        <v>70</v>
      </c>
      <c r="F558" s="51" t="s">
        <v>72</v>
      </c>
      <c r="G558" s="51">
        <v>92</v>
      </c>
    </row>
    <row r="559" spans="1:7" ht="15.75" customHeight="1" x14ac:dyDescent="0.3">
      <c r="A559" s="95">
        <f t="shared" si="8"/>
        <v>44235</v>
      </c>
      <c r="B559" s="55">
        <v>44235</v>
      </c>
      <c r="C559" s="58" t="s">
        <v>48</v>
      </c>
      <c r="D559" s="58" t="s">
        <v>125</v>
      </c>
      <c r="E559" s="58" t="s">
        <v>80</v>
      </c>
      <c r="F559" s="51" t="s">
        <v>89</v>
      </c>
      <c r="G559" s="51">
        <v>150</v>
      </c>
    </row>
    <row r="560" spans="1:7" ht="15.75" customHeight="1" x14ac:dyDescent="0.3">
      <c r="A560" s="95">
        <f t="shared" si="8"/>
        <v>44235</v>
      </c>
      <c r="B560" s="55">
        <v>44235</v>
      </c>
      <c r="C560" s="58" t="s">
        <v>108</v>
      </c>
      <c r="D560" s="58" t="s">
        <v>125</v>
      </c>
      <c r="E560" s="58" t="s">
        <v>49</v>
      </c>
      <c r="F560" s="51" t="s">
        <v>69</v>
      </c>
      <c r="G560" s="51">
        <v>30</v>
      </c>
    </row>
    <row r="561" spans="1:7" ht="15.75" customHeight="1" x14ac:dyDescent="0.3">
      <c r="A561" s="95">
        <f t="shared" si="8"/>
        <v>44235</v>
      </c>
      <c r="B561" s="55">
        <v>44235</v>
      </c>
      <c r="C561" s="58" t="s">
        <v>108</v>
      </c>
      <c r="D561" s="58" t="s">
        <v>125</v>
      </c>
      <c r="E561" s="58" t="s">
        <v>49</v>
      </c>
      <c r="F561" s="51" t="s">
        <v>66</v>
      </c>
      <c r="G561" s="51">
        <v>191</v>
      </c>
    </row>
    <row r="562" spans="1:7" ht="15.75" customHeight="1" x14ac:dyDescent="0.3">
      <c r="A562" s="95">
        <f t="shared" si="8"/>
        <v>44235</v>
      </c>
      <c r="B562" s="55">
        <v>44235</v>
      </c>
      <c r="C562" s="58" t="s">
        <v>108</v>
      </c>
      <c r="D562" s="58" t="s">
        <v>125</v>
      </c>
      <c r="E562" s="58" t="s">
        <v>80</v>
      </c>
      <c r="F562" s="51" t="s">
        <v>92</v>
      </c>
      <c r="G562" s="51">
        <v>80</v>
      </c>
    </row>
    <row r="563" spans="1:7" ht="15.75" customHeight="1" x14ac:dyDescent="0.3">
      <c r="A563" s="95">
        <f t="shared" si="8"/>
        <v>44235</v>
      </c>
      <c r="B563" s="55">
        <v>44235</v>
      </c>
      <c r="C563" s="58" t="s">
        <v>48</v>
      </c>
      <c r="D563" s="58" t="s">
        <v>125</v>
      </c>
      <c r="E563" s="58" t="s">
        <v>70</v>
      </c>
      <c r="F563" s="51" t="s">
        <v>54</v>
      </c>
      <c r="G563" s="51">
        <v>196</v>
      </c>
    </row>
    <row r="564" spans="1:7" ht="15.75" customHeight="1" x14ac:dyDescent="0.3">
      <c r="A564" s="95">
        <f t="shared" si="8"/>
        <v>44235</v>
      </c>
      <c r="B564" s="55">
        <v>44235</v>
      </c>
      <c r="C564" s="58" t="s">
        <v>48</v>
      </c>
      <c r="D564" s="58" t="s">
        <v>125</v>
      </c>
      <c r="E564" s="58" t="s">
        <v>49</v>
      </c>
      <c r="F564" s="51" t="s">
        <v>68</v>
      </c>
      <c r="G564" s="51">
        <v>173</v>
      </c>
    </row>
    <row r="565" spans="1:7" ht="15.75" customHeight="1" x14ac:dyDescent="0.3">
      <c r="A565" s="95">
        <f t="shared" si="8"/>
        <v>44235</v>
      </c>
      <c r="B565" s="55">
        <v>44235</v>
      </c>
      <c r="C565" s="58" t="s">
        <v>108</v>
      </c>
      <c r="D565" s="58" t="s">
        <v>125</v>
      </c>
      <c r="E565" s="58" t="s">
        <v>95</v>
      </c>
      <c r="F565" s="51" t="s">
        <v>101</v>
      </c>
      <c r="G565" s="51">
        <v>77</v>
      </c>
    </row>
    <row r="566" spans="1:7" ht="15.75" customHeight="1" x14ac:dyDescent="0.3">
      <c r="A566" s="95">
        <f t="shared" si="8"/>
        <v>44235</v>
      </c>
      <c r="B566" s="55">
        <v>44235</v>
      </c>
      <c r="C566" s="58" t="s">
        <v>110</v>
      </c>
      <c r="D566" s="58" t="s">
        <v>125</v>
      </c>
      <c r="E566" s="58" t="s">
        <v>80</v>
      </c>
      <c r="F566" s="51" t="s">
        <v>85</v>
      </c>
      <c r="G566" s="51">
        <v>175</v>
      </c>
    </row>
    <row r="567" spans="1:7" ht="15.75" customHeight="1" x14ac:dyDescent="0.3">
      <c r="A567" s="95">
        <f t="shared" si="8"/>
        <v>44235</v>
      </c>
      <c r="B567" s="55">
        <v>44235</v>
      </c>
      <c r="C567" s="58" t="s">
        <v>110</v>
      </c>
      <c r="D567" s="58" t="s">
        <v>125</v>
      </c>
      <c r="E567" s="58" t="s">
        <v>80</v>
      </c>
      <c r="F567" s="51" t="s">
        <v>91</v>
      </c>
      <c r="G567" s="51">
        <v>17</v>
      </c>
    </row>
    <row r="568" spans="1:7" ht="15.75" customHeight="1" x14ac:dyDescent="0.3">
      <c r="A568" s="95">
        <f t="shared" si="8"/>
        <v>44235</v>
      </c>
      <c r="B568" s="55">
        <v>44235</v>
      </c>
      <c r="C568" s="58" t="s">
        <v>110</v>
      </c>
      <c r="D568" s="58" t="s">
        <v>125</v>
      </c>
      <c r="E568" s="58" t="s">
        <v>49</v>
      </c>
      <c r="F568" s="51" t="s">
        <v>55</v>
      </c>
      <c r="G568" s="51">
        <v>77</v>
      </c>
    </row>
    <row r="569" spans="1:7" ht="15.75" customHeight="1" x14ac:dyDescent="0.3">
      <c r="A569" s="95">
        <f t="shared" si="8"/>
        <v>44235</v>
      </c>
      <c r="B569" s="55">
        <v>44235</v>
      </c>
      <c r="C569" s="58" t="s">
        <v>108</v>
      </c>
      <c r="D569" s="58" t="s">
        <v>125</v>
      </c>
      <c r="E569" s="58" t="s">
        <v>49</v>
      </c>
      <c r="F569" s="51" t="s">
        <v>64</v>
      </c>
      <c r="G569" s="51">
        <v>88</v>
      </c>
    </row>
    <row r="570" spans="1:7" ht="15.75" customHeight="1" x14ac:dyDescent="0.3">
      <c r="A570" s="95">
        <f t="shared" si="8"/>
        <v>44235</v>
      </c>
      <c r="B570" s="55">
        <v>44235</v>
      </c>
      <c r="C570" s="58" t="s">
        <v>48</v>
      </c>
      <c r="D570" s="58" t="s">
        <v>125</v>
      </c>
      <c r="E570" s="58" t="s">
        <v>70</v>
      </c>
      <c r="F570" s="51" t="s">
        <v>60</v>
      </c>
      <c r="G570" s="51">
        <v>26</v>
      </c>
    </row>
    <row r="571" spans="1:7" ht="15.75" customHeight="1" x14ac:dyDescent="0.3">
      <c r="A571" s="95">
        <f t="shared" si="8"/>
        <v>44236</v>
      </c>
      <c r="B571" s="55">
        <v>44236</v>
      </c>
      <c r="C571" s="58" t="s">
        <v>108</v>
      </c>
      <c r="D571" s="58" t="s">
        <v>125</v>
      </c>
      <c r="E571" s="58" t="s">
        <v>49</v>
      </c>
      <c r="F571" s="51" t="s">
        <v>153</v>
      </c>
      <c r="G571" s="51">
        <v>88</v>
      </c>
    </row>
    <row r="572" spans="1:7" ht="15.75" customHeight="1" x14ac:dyDescent="0.3">
      <c r="A572" s="95">
        <f t="shared" si="8"/>
        <v>44236</v>
      </c>
      <c r="B572" s="55">
        <v>44236</v>
      </c>
      <c r="C572" s="58" t="s">
        <v>48</v>
      </c>
      <c r="D572" s="58" t="s">
        <v>125</v>
      </c>
      <c r="E572" s="58" t="s">
        <v>70</v>
      </c>
      <c r="F572" s="51" t="s">
        <v>56</v>
      </c>
      <c r="G572" s="51">
        <v>82</v>
      </c>
    </row>
    <row r="573" spans="1:7" ht="15.75" customHeight="1" x14ac:dyDescent="0.3">
      <c r="A573" s="95">
        <f t="shared" si="8"/>
        <v>44236</v>
      </c>
      <c r="B573" s="55">
        <v>44236</v>
      </c>
      <c r="C573" s="58" t="s">
        <v>108</v>
      </c>
      <c r="D573" s="58" t="s">
        <v>125</v>
      </c>
      <c r="E573" s="58" t="s">
        <v>70</v>
      </c>
      <c r="F573" s="51" t="s">
        <v>60</v>
      </c>
      <c r="G573" s="51">
        <v>76</v>
      </c>
    </row>
    <row r="574" spans="1:7" ht="15.75" customHeight="1" x14ac:dyDescent="0.3">
      <c r="A574" s="95">
        <f t="shared" si="8"/>
        <v>44236</v>
      </c>
      <c r="B574" s="55">
        <v>44236</v>
      </c>
      <c r="C574" s="58" t="s">
        <v>107</v>
      </c>
      <c r="D574" s="58" t="s">
        <v>125</v>
      </c>
      <c r="E574" s="58" t="s">
        <v>70</v>
      </c>
      <c r="F574" s="51" t="s">
        <v>78</v>
      </c>
      <c r="G574" s="51">
        <v>132</v>
      </c>
    </row>
    <row r="575" spans="1:7" ht="15.75" customHeight="1" x14ac:dyDescent="0.3">
      <c r="A575" s="95">
        <f t="shared" si="8"/>
        <v>44236</v>
      </c>
      <c r="B575" s="55">
        <v>44236</v>
      </c>
      <c r="C575" s="58" t="s">
        <v>110</v>
      </c>
      <c r="D575" s="58" t="s">
        <v>125</v>
      </c>
      <c r="E575" s="58" t="s">
        <v>49</v>
      </c>
      <c r="F575" s="51" t="s">
        <v>53</v>
      </c>
      <c r="G575" s="51">
        <v>175</v>
      </c>
    </row>
    <row r="576" spans="1:7" ht="15.75" customHeight="1" x14ac:dyDescent="0.3">
      <c r="A576" s="95">
        <f t="shared" si="8"/>
        <v>44236</v>
      </c>
      <c r="B576" s="55">
        <v>44236</v>
      </c>
      <c r="C576" s="58" t="s">
        <v>48</v>
      </c>
      <c r="D576" s="58" t="s">
        <v>125</v>
      </c>
      <c r="E576" s="58" t="s">
        <v>70</v>
      </c>
      <c r="F576" s="51" t="s">
        <v>62</v>
      </c>
      <c r="G576" s="51">
        <v>135</v>
      </c>
    </row>
    <row r="577" spans="1:7" ht="15.75" customHeight="1" x14ac:dyDescent="0.3">
      <c r="A577" s="95">
        <f t="shared" si="8"/>
        <v>44236</v>
      </c>
      <c r="B577" s="55">
        <v>44236</v>
      </c>
      <c r="C577" s="58" t="s">
        <v>107</v>
      </c>
      <c r="D577" s="58" t="s">
        <v>125</v>
      </c>
      <c r="E577" s="58" t="s">
        <v>49</v>
      </c>
      <c r="F577" s="51" t="s">
        <v>57</v>
      </c>
      <c r="G577" s="51">
        <v>87</v>
      </c>
    </row>
    <row r="578" spans="1:7" ht="15.75" customHeight="1" x14ac:dyDescent="0.3">
      <c r="A578" s="95">
        <f t="shared" si="8"/>
        <v>44236</v>
      </c>
      <c r="B578" s="55">
        <v>44236</v>
      </c>
      <c r="C578" s="58" t="s">
        <v>108</v>
      </c>
      <c r="D578" s="58" t="s">
        <v>125</v>
      </c>
      <c r="E578" s="58" t="s">
        <v>70</v>
      </c>
      <c r="F578" s="51" t="s">
        <v>52</v>
      </c>
      <c r="G578" s="51">
        <v>95</v>
      </c>
    </row>
    <row r="579" spans="1:7" ht="15.75" customHeight="1" x14ac:dyDescent="0.3">
      <c r="A579" s="95">
        <f t="shared" si="8"/>
        <v>44236</v>
      </c>
      <c r="B579" s="55">
        <v>44236</v>
      </c>
      <c r="C579" s="58" t="s">
        <v>107</v>
      </c>
      <c r="D579" s="58" t="s">
        <v>125</v>
      </c>
      <c r="E579" s="58" t="s">
        <v>80</v>
      </c>
      <c r="F579" s="51" t="s">
        <v>85</v>
      </c>
      <c r="G579" s="51">
        <v>155</v>
      </c>
    </row>
    <row r="580" spans="1:7" ht="15.75" customHeight="1" x14ac:dyDescent="0.3">
      <c r="A580" s="95">
        <f t="shared" si="8"/>
        <v>44236</v>
      </c>
      <c r="B580" s="55">
        <v>44236</v>
      </c>
      <c r="C580" s="58" t="s">
        <v>108</v>
      </c>
      <c r="D580" s="58" t="s">
        <v>125</v>
      </c>
      <c r="E580" s="58" t="s">
        <v>49</v>
      </c>
      <c r="F580" s="51" t="s">
        <v>61</v>
      </c>
      <c r="G580" s="51">
        <v>157</v>
      </c>
    </row>
    <row r="581" spans="1:7" ht="15.75" customHeight="1" x14ac:dyDescent="0.3">
      <c r="A581" s="95">
        <f t="shared" ref="A581:A644" si="9">B581</f>
        <v>44236</v>
      </c>
      <c r="B581" s="55">
        <v>44236</v>
      </c>
      <c r="C581" s="58" t="s">
        <v>107</v>
      </c>
      <c r="D581" s="58" t="s">
        <v>125</v>
      </c>
      <c r="E581" s="58" t="s">
        <v>80</v>
      </c>
      <c r="F581" s="51" t="s">
        <v>83</v>
      </c>
      <c r="G581" s="51">
        <v>74</v>
      </c>
    </row>
    <row r="582" spans="1:7" ht="15.75" customHeight="1" x14ac:dyDescent="0.3">
      <c r="A582" s="95">
        <f t="shared" si="9"/>
        <v>44236</v>
      </c>
      <c r="B582" s="55">
        <v>44236</v>
      </c>
      <c r="C582" s="58" t="s">
        <v>48</v>
      </c>
      <c r="D582" s="58" t="s">
        <v>125</v>
      </c>
      <c r="E582" s="58" t="s">
        <v>80</v>
      </c>
      <c r="F582" s="51" t="s">
        <v>85</v>
      </c>
      <c r="G582" s="51">
        <v>191</v>
      </c>
    </row>
    <row r="583" spans="1:7" ht="15.75" customHeight="1" x14ac:dyDescent="0.3">
      <c r="A583" s="95">
        <f t="shared" si="9"/>
        <v>44236</v>
      </c>
      <c r="B583" s="55">
        <v>44236</v>
      </c>
      <c r="C583" s="58" t="s">
        <v>107</v>
      </c>
      <c r="D583" s="58" t="s">
        <v>125</v>
      </c>
      <c r="E583" s="58" t="s">
        <v>80</v>
      </c>
      <c r="F583" s="51" t="s">
        <v>82</v>
      </c>
      <c r="G583" s="51">
        <v>167</v>
      </c>
    </row>
    <row r="584" spans="1:7" ht="15.75" customHeight="1" x14ac:dyDescent="0.3">
      <c r="A584" s="95">
        <f t="shared" si="9"/>
        <v>44236</v>
      </c>
      <c r="B584" s="55">
        <v>44236</v>
      </c>
      <c r="C584" s="58" t="s">
        <v>108</v>
      </c>
      <c r="D584" s="58" t="s">
        <v>125</v>
      </c>
      <c r="E584" s="58" t="s">
        <v>80</v>
      </c>
      <c r="F584" s="51" t="s">
        <v>93</v>
      </c>
      <c r="G584" s="51">
        <v>103</v>
      </c>
    </row>
    <row r="585" spans="1:7" ht="15.75" customHeight="1" x14ac:dyDescent="0.3">
      <c r="A585" s="95">
        <f t="shared" si="9"/>
        <v>44236</v>
      </c>
      <c r="B585" s="55">
        <v>44236</v>
      </c>
      <c r="C585" s="58" t="s">
        <v>107</v>
      </c>
      <c r="D585" s="58" t="s">
        <v>125</v>
      </c>
      <c r="E585" s="58" t="s">
        <v>95</v>
      </c>
      <c r="F585" s="51" t="s">
        <v>99</v>
      </c>
      <c r="G585" s="51">
        <v>1</v>
      </c>
    </row>
    <row r="586" spans="1:7" ht="15.75" customHeight="1" x14ac:dyDescent="0.3">
      <c r="A586" s="95">
        <f t="shared" si="9"/>
        <v>44236</v>
      </c>
      <c r="B586" s="55">
        <v>44236</v>
      </c>
      <c r="C586" s="58" t="s">
        <v>48</v>
      </c>
      <c r="D586" s="58" t="s">
        <v>125</v>
      </c>
      <c r="E586" s="58" t="s">
        <v>70</v>
      </c>
      <c r="F586" s="51" t="s">
        <v>79</v>
      </c>
      <c r="G586" s="51">
        <v>178</v>
      </c>
    </row>
    <row r="587" spans="1:7" ht="15.75" customHeight="1" x14ac:dyDescent="0.3">
      <c r="A587" s="95">
        <f t="shared" si="9"/>
        <v>44236</v>
      </c>
      <c r="B587" s="55">
        <v>44236</v>
      </c>
      <c r="C587" s="58" t="s">
        <v>107</v>
      </c>
      <c r="D587" s="58" t="s">
        <v>125</v>
      </c>
      <c r="E587" s="58" t="s">
        <v>70</v>
      </c>
      <c r="F587" s="51" t="s">
        <v>62</v>
      </c>
      <c r="G587" s="51">
        <v>140</v>
      </c>
    </row>
    <row r="588" spans="1:7" ht="15.75" customHeight="1" x14ac:dyDescent="0.3">
      <c r="A588" s="95">
        <f t="shared" si="9"/>
        <v>44236</v>
      </c>
      <c r="B588" s="55">
        <v>44236</v>
      </c>
      <c r="C588" s="58" t="s">
        <v>108</v>
      </c>
      <c r="D588" s="58" t="s">
        <v>125</v>
      </c>
      <c r="E588" s="58" t="s">
        <v>80</v>
      </c>
      <c r="F588" s="51" t="s">
        <v>89</v>
      </c>
      <c r="G588" s="51">
        <v>78</v>
      </c>
    </row>
    <row r="589" spans="1:7" ht="15.75" customHeight="1" x14ac:dyDescent="0.3">
      <c r="A589" s="95">
        <f t="shared" si="9"/>
        <v>44236</v>
      </c>
      <c r="B589" s="55">
        <v>44236</v>
      </c>
      <c r="C589" s="58" t="s">
        <v>108</v>
      </c>
      <c r="D589" s="58" t="s">
        <v>125</v>
      </c>
      <c r="E589" s="58" t="s">
        <v>80</v>
      </c>
      <c r="F589" s="51" t="s">
        <v>93</v>
      </c>
      <c r="G589" s="51">
        <v>4</v>
      </c>
    </row>
    <row r="590" spans="1:7" ht="15.75" customHeight="1" x14ac:dyDescent="0.3">
      <c r="A590" s="95">
        <f t="shared" si="9"/>
        <v>44237</v>
      </c>
      <c r="B590" s="55">
        <v>44237</v>
      </c>
      <c r="C590" s="58" t="s">
        <v>108</v>
      </c>
      <c r="D590" s="58" t="s">
        <v>125</v>
      </c>
      <c r="E590" s="58" t="s">
        <v>70</v>
      </c>
      <c r="F590" s="51" t="s">
        <v>52</v>
      </c>
      <c r="G590" s="51">
        <v>59</v>
      </c>
    </row>
    <row r="591" spans="1:7" ht="15.75" customHeight="1" x14ac:dyDescent="0.3">
      <c r="A591" s="95">
        <f t="shared" si="9"/>
        <v>44237</v>
      </c>
      <c r="B591" s="55">
        <v>44237</v>
      </c>
      <c r="C591" s="58" t="s">
        <v>48</v>
      </c>
      <c r="D591" s="58" t="s">
        <v>125</v>
      </c>
      <c r="E591" s="58" t="s">
        <v>80</v>
      </c>
      <c r="F591" s="51" t="s">
        <v>91</v>
      </c>
      <c r="G591" s="51">
        <v>62</v>
      </c>
    </row>
    <row r="592" spans="1:7" ht="15.75" customHeight="1" x14ac:dyDescent="0.3">
      <c r="A592" s="95">
        <f t="shared" si="9"/>
        <v>44237</v>
      </c>
      <c r="B592" s="55">
        <v>44237</v>
      </c>
      <c r="C592" s="58" t="s">
        <v>108</v>
      </c>
      <c r="D592" s="58" t="s">
        <v>125</v>
      </c>
      <c r="E592" s="58" t="s">
        <v>49</v>
      </c>
      <c r="F592" s="51" t="s">
        <v>69</v>
      </c>
      <c r="G592" s="51">
        <v>41</v>
      </c>
    </row>
    <row r="593" spans="1:7" ht="15.75" customHeight="1" x14ac:dyDescent="0.3">
      <c r="A593" s="95">
        <f t="shared" si="9"/>
        <v>44237</v>
      </c>
      <c r="B593" s="55">
        <v>44237</v>
      </c>
      <c r="C593" s="58" t="s">
        <v>110</v>
      </c>
      <c r="D593" s="58" t="s">
        <v>125</v>
      </c>
      <c r="E593" s="58" t="s">
        <v>95</v>
      </c>
      <c r="F593" s="51" t="s">
        <v>97</v>
      </c>
      <c r="G593" s="51">
        <v>27</v>
      </c>
    </row>
    <row r="594" spans="1:7" ht="15.75" customHeight="1" x14ac:dyDescent="0.3">
      <c r="A594" s="95">
        <f t="shared" si="9"/>
        <v>44237</v>
      </c>
      <c r="B594" s="55">
        <v>44237</v>
      </c>
      <c r="C594" s="58" t="s">
        <v>110</v>
      </c>
      <c r="D594" s="58" t="s">
        <v>125</v>
      </c>
      <c r="E594" s="58" t="s">
        <v>49</v>
      </c>
      <c r="F594" s="51" t="s">
        <v>68</v>
      </c>
      <c r="G594" s="51">
        <v>197</v>
      </c>
    </row>
    <row r="595" spans="1:7" ht="15.75" customHeight="1" x14ac:dyDescent="0.3">
      <c r="A595" s="95">
        <f t="shared" si="9"/>
        <v>44237</v>
      </c>
      <c r="B595" s="55">
        <v>44237</v>
      </c>
      <c r="C595" s="58" t="s">
        <v>107</v>
      </c>
      <c r="D595" s="58" t="s">
        <v>125</v>
      </c>
      <c r="E595" s="58" t="s">
        <v>49</v>
      </c>
      <c r="F595" s="51" t="s">
        <v>63</v>
      </c>
      <c r="G595" s="51">
        <v>5</v>
      </c>
    </row>
    <row r="596" spans="1:7" ht="15.75" customHeight="1" x14ac:dyDescent="0.3">
      <c r="A596" s="95">
        <f t="shared" si="9"/>
        <v>44237</v>
      </c>
      <c r="B596" s="55">
        <v>44237</v>
      </c>
      <c r="C596" s="58" t="s">
        <v>107</v>
      </c>
      <c r="D596" s="58" t="s">
        <v>125</v>
      </c>
      <c r="E596" s="58" t="s">
        <v>70</v>
      </c>
      <c r="F596" s="51" t="s">
        <v>60</v>
      </c>
      <c r="G596" s="51">
        <v>135</v>
      </c>
    </row>
    <row r="597" spans="1:7" ht="15.75" customHeight="1" x14ac:dyDescent="0.3">
      <c r="A597" s="95">
        <f t="shared" si="9"/>
        <v>44237</v>
      </c>
      <c r="B597" s="55">
        <v>44237</v>
      </c>
      <c r="C597" s="58" t="s">
        <v>48</v>
      </c>
      <c r="D597" s="58" t="s">
        <v>125</v>
      </c>
      <c r="E597" s="58" t="s">
        <v>49</v>
      </c>
      <c r="F597" s="51" t="s">
        <v>153</v>
      </c>
      <c r="G597" s="51">
        <v>166</v>
      </c>
    </row>
    <row r="598" spans="1:7" ht="15.75" customHeight="1" x14ac:dyDescent="0.3">
      <c r="A598" s="95">
        <f t="shared" si="9"/>
        <v>44237</v>
      </c>
      <c r="B598" s="55">
        <v>44237</v>
      </c>
      <c r="C598" s="58" t="s">
        <v>48</v>
      </c>
      <c r="D598" s="58" t="s">
        <v>125</v>
      </c>
      <c r="E598" s="58" t="s">
        <v>49</v>
      </c>
      <c r="F598" s="51" t="s">
        <v>57</v>
      </c>
      <c r="G598" s="51">
        <v>39</v>
      </c>
    </row>
    <row r="599" spans="1:7" ht="15.75" customHeight="1" x14ac:dyDescent="0.3">
      <c r="A599" s="95">
        <f t="shared" si="9"/>
        <v>44237</v>
      </c>
      <c r="B599" s="55">
        <v>44237</v>
      </c>
      <c r="C599" s="58" t="s">
        <v>108</v>
      </c>
      <c r="D599" s="58" t="s">
        <v>125</v>
      </c>
      <c r="E599" s="58" t="s">
        <v>70</v>
      </c>
      <c r="F599" s="51" t="s">
        <v>77</v>
      </c>
      <c r="G599" s="51">
        <v>189</v>
      </c>
    </row>
    <row r="600" spans="1:7" ht="15.75" customHeight="1" x14ac:dyDescent="0.3">
      <c r="A600" s="95">
        <f t="shared" si="9"/>
        <v>44237</v>
      </c>
      <c r="B600" s="55">
        <v>44237</v>
      </c>
      <c r="C600" s="58" t="s">
        <v>110</v>
      </c>
      <c r="D600" s="58" t="s">
        <v>125</v>
      </c>
      <c r="E600" s="58" t="s">
        <v>49</v>
      </c>
      <c r="F600" s="51" t="s">
        <v>53</v>
      </c>
      <c r="G600" s="51">
        <v>112</v>
      </c>
    </row>
    <row r="601" spans="1:7" ht="15.75" customHeight="1" x14ac:dyDescent="0.3">
      <c r="A601" s="95">
        <f t="shared" si="9"/>
        <v>44237</v>
      </c>
      <c r="B601" s="55">
        <v>44237</v>
      </c>
      <c r="C601" s="58" t="s">
        <v>48</v>
      </c>
      <c r="D601" s="58" t="s">
        <v>125</v>
      </c>
      <c r="E601" s="58" t="s">
        <v>70</v>
      </c>
      <c r="F601" s="51" t="s">
        <v>56</v>
      </c>
      <c r="G601" s="51">
        <v>107</v>
      </c>
    </row>
    <row r="602" spans="1:7" ht="15.75" customHeight="1" x14ac:dyDescent="0.3">
      <c r="A602" s="95">
        <f t="shared" si="9"/>
        <v>44238</v>
      </c>
      <c r="B602" s="55">
        <v>44238</v>
      </c>
      <c r="C602" s="58" t="s">
        <v>110</v>
      </c>
      <c r="D602" s="58" t="s">
        <v>125</v>
      </c>
      <c r="E602" s="58" t="s">
        <v>95</v>
      </c>
      <c r="F602" s="51" t="s">
        <v>104</v>
      </c>
      <c r="G602" s="51">
        <v>31</v>
      </c>
    </row>
    <row r="603" spans="1:7" ht="15.75" customHeight="1" x14ac:dyDescent="0.3">
      <c r="A603" s="95">
        <f t="shared" si="9"/>
        <v>44238</v>
      </c>
      <c r="B603" s="55">
        <v>44238</v>
      </c>
      <c r="C603" s="58" t="s">
        <v>48</v>
      </c>
      <c r="D603" s="58" t="s">
        <v>125</v>
      </c>
      <c r="E603" s="58" t="s">
        <v>80</v>
      </c>
      <c r="F603" s="51" t="s">
        <v>82</v>
      </c>
      <c r="G603" s="51">
        <v>196</v>
      </c>
    </row>
    <row r="604" spans="1:7" ht="15.75" customHeight="1" x14ac:dyDescent="0.3">
      <c r="A604" s="95">
        <f t="shared" si="9"/>
        <v>44238</v>
      </c>
      <c r="B604" s="55">
        <v>44238</v>
      </c>
      <c r="C604" s="58" t="s">
        <v>107</v>
      </c>
      <c r="D604" s="58" t="s">
        <v>125</v>
      </c>
      <c r="E604" s="58" t="s">
        <v>49</v>
      </c>
      <c r="F604" s="51" t="s">
        <v>61</v>
      </c>
      <c r="G604" s="51">
        <v>150</v>
      </c>
    </row>
    <row r="605" spans="1:7" ht="15.75" customHeight="1" x14ac:dyDescent="0.3">
      <c r="A605" s="95">
        <f t="shared" si="9"/>
        <v>44238</v>
      </c>
      <c r="B605" s="55">
        <v>44238</v>
      </c>
      <c r="C605" s="58" t="s">
        <v>107</v>
      </c>
      <c r="D605" s="58" t="s">
        <v>125</v>
      </c>
      <c r="E605" s="58" t="s">
        <v>95</v>
      </c>
      <c r="F605" s="51" t="s">
        <v>104</v>
      </c>
      <c r="G605" s="51">
        <v>191</v>
      </c>
    </row>
    <row r="606" spans="1:7" ht="15.75" customHeight="1" x14ac:dyDescent="0.3">
      <c r="A606" s="95">
        <f t="shared" si="9"/>
        <v>44238</v>
      </c>
      <c r="B606" s="55">
        <v>44238</v>
      </c>
      <c r="C606" s="58" t="s">
        <v>110</v>
      </c>
      <c r="D606" s="58" t="s">
        <v>125</v>
      </c>
      <c r="E606" s="58" t="s">
        <v>95</v>
      </c>
      <c r="F606" s="51" t="s">
        <v>101</v>
      </c>
      <c r="G606" s="51">
        <v>182</v>
      </c>
    </row>
    <row r="607" spans="1:7" ht="15.75" customHeight="1" x14ac:dyDescent="0.3">
      <c r="A607" s="95">
        <f t="shared" si="9"/>
        <v>44238</v>
      </c>
      <c r="B607" s="55">
        <v>44238</v>
      </c>
      <c r="C607" s="58" t="s">
        <v>110</v>
      </c>
      <c r="D607" s="58" t="s">
        <v>125</v>
      </c>
      <c r="E607" s="58" t="s">
        <v>80</v>
      </c>
      <c r="F607" s="51" t="s">
        <v>93</v>
      </c>
      <c r="G607" s="51">
        <v>94</v>
      </c>
    </row>
    <row r="608" spans="1:7" ht="15.75" customHeight="1" x14ac:dyDescent="0.3">
      <c r="A608" s="95">
        <f t="shared" si="9"/>
        <v>44238</v>
      </c>
      <c r="B608" s="55">
        <v>44238</v>
      </c>
      <c r="C608" s="58" t="s">
        <v>107</v>
      </c>
      <c r="D608" s="58" t="s">
        <v>125</v>
      </c>
      <c r="E608" s="58" t="s">
        <v>95</v>
      </c>
      <c r="F608" s="51" t="s">
        <v>105</v>
      </c>
      <c r="G608" s="51">
        <v>80</v>
      </c>
    </row>
    <row r="609" spans="1:7" ht="15.75" customHeight="1" x14ac:dyDescent="0.3">
      <c r="A609" s="95">
        <f t="shared" si="9"/>
        <v>44238</v>
      </c>
      <c r="B609" s="55">
        <v>44238</v>
      </c>
      <c r="C609" s="58" t="s">
        <v>108</v>
      </c>
      <c r="D609" s="58" t="s">
        <v>125</v>
      </c>
      <c r="E609" s="58" t="s">
        <v>95</v>
      </c>
      <c r="F609" s="51" t="s">
        <v>103</v>
      </c>
      <c r="G609" s="51">
        <v>185</v>
      </c>
    </row>
    <row r="610" spans="1:7" ht="15.75" customHeight="1" x14ac:dyDescent="0.3">
      <c r="A610" s="95">
        <f t="shared" si="9"/>
        <v>44238</v>
      </c>
      <c r="B610" s="55">
        <v>44238</v>
      </c>
      <c r="C610" s="58" t="s">
        <v>107</v>
      </c>
      <c r="D610" s="58" t="s">
        <v>125</v>
      </c>
      <c r="E610" s="58" t="s">
        <v>80</v>
      </c>
      <c r="F610" s="51" t="s">
        <v>88</v>
      </c>
      <c r="G610" s="51">
        <v>92</v>
      </c>
    </row>
    <row r="611" spans="1:7" ht="15.75" customHeight="1" x14ac:dyDescent="0.3">
      <c r="A611" s="95">
        <f t="shared" si="9"/>
        <v>44238</v>
      </c>
      <c r="B611" s="55">
        <v>44238</v>
      </c>
      <c r="C611" s="58" t="s">
        <v>110</v>
      </c>
      <c r="D611" s="58" t="s">
        <v>125</v>
      </c>
      <c r="E611" s="58" t="s">
        <v>70</v>
      </c>
      <c r="F611" s="51" t="s">
        <v>56</v>
      </c>
      <c r="G611" s="51">
        <v>175</v>
      </c>
    </row>
    <row r="612" spans="1:7" ht="15.75" customHeight="1" x14ac:dyDescent="0.3">
      <c r="A612" s="95">
        <f t="shared" si="9"/>
        <v>44238</v>
      </c>
      <c r="B612" s="55">
        <v>44238</v>
      </c>
      <c r="C612" s="58" t="s">
        <v>48</v>
      </c>
      <c r="D612" s="58" t="s">
        <v>125</v>
      </c>
      <c r="E612" s="58" t="s">
        <v>80</v>
      </c>
      <c r="F612" s="51" t="s">
        <v>87</v>
      </c>
      <c r="G612" s="51">
        <v>191</v>
      </c>
    </row>
    <row r="613" spans="1:7" ht="15.75" customHeight="1" x14ac:dyDescent="0.3">
      <c r="A613" s="95">
        <f t="shared" si="9"/>
        <v>44239</v>
      </c>
      <c r="B613" s="55">
        <v>44239</v>
      </c>
      <c r="C613" s="58" t="s">
        <v>110</v>
      </c>
      <c r="D613" s="58" t="s">
        <v>125</v>
      </c>
      <c r="E613" s="58" t="s">
        <v>95</v>
      </c>
      <c r="F613" s="51" t="s">
        <v>102</v>
      </c>
      <c r="G613" s="51">
        <v>115</v>
      </c>
    </row>
    <row r="614" spans="1:7" ht="15.75" customHeight="1" x14ac:dyDescent="0.3">
      <c r="A614" s="95">
        <f t="shared" si="9"/>
        <v>44239</v>
      </c>
      <c r="B614" s="55">
        <v>44239</v>
      </c>
      <c r="C614" s="58" t="s">
        <v>108</v>
      </c>
      <c r="D614" s="58" t="s">
        <v>125</v>
      </c>
      <c r="E614" s="58" t="s">
        <v>70</v>
      </c>
      <c r="F614" s="51" t="s">
        <v>78</v>
      </c>
      <c r="G614" s="51">
        <v>122</v>
      </c>
    </row>
    <row r="615" spans="1:7" ht="15.75" customHeight="1" x14ac:dyDescent="0.3">
      <c r="A615" s="95">
        <f t="shared" si="9"/>
        <v>44239</v>
      </c>
      <c r="B615" s="55">
        <v>44239</v>
      </c>
      <c r="C615" s="58" t="s">
        <v>108</v>
      </c>
      <c r="D615" s="58" t="s">
        <v>125</v>
      </c>
      <c r="E615" s="58" t="s">
        <v>95</v>
      </c>
      <c r="F615" s="51" t="s">
        <v>100</v>
      </c>
      <c r="G615" s="51">
        <v>189</v>
      </c>
    </row>
    <row r="616" spans="1:7" ht="15.75" customHeight="1" x14ac:dyDescent="0.3">
      <c r="A616" s="95">
        <f t="shared" si="9"/>
        <v>44239</v>
      </c>
      <c r="B616" s="55">
        <v>44239</v>
      </c>
      <c r="C616" s="58" t="s">
        <v>108</v>
      </c>
      <c r="D616" s="58" t="s">
        <v>125</v>
      </c>
      <c r="E616" s="58" t="s">
        <v>80</v>
      </c>
      <c r="F616" s="51" t="s">
        <v>90</v>
      </c>
      <c r="G616" s="51">
        <v>46</v>
      </c>
    </row>
    <row r="617" spans="1:7" ht="15.75" customHeight="1" x14ac:dyDescent="0.3">
      <c r="A617" s="95">
        <f t="shared" si="9"/>
        <v>44239</v>
      </c>
      <c r="B617" s="55">
        <v>44239</v>
      </c>
      <c r="C617" s="58" t="s">
        <v>107</v>
      </c>
      <c r="D617" s="58" t="s">
        <v>125</v>
      </c>
      <c r="E617" s="58" t="s">
        <v>80</v>
      </c>
      <c r="F617" s="51" t="s">
        <v>89</v>
      </c>
      <c r="G617" s="51">
        <v>156</v>
      </c>
    </row>
    <row r="618" spans="1:7" ht="15.75" customHeight="1" x14ac:dyDescent="0.3">
      <c r="A618" s="95">
        <f t="shared" si="9"/>
        <v>44239</v>
      </c>
      <c r="B618" s="55">
        <v>44239</v>
      </c>
      <c r="C618" s="58" t="s">
        <v>110</v>
      </c>
      <c r="D618" s="58" t="s">
        <v>125</v>
      </c>
      <c r="E618" s="58" t="s">
        <v>49</v>
      </c>
      <c r="F618" s="51" t="s">
        <v>57</v>
      </c>
      <c r="G618" s="51">
        <v>92</v>
      </c>
    </row>
    <row r="619" spans="1:7" ht="15.75" customHeight="1" x14ac:dyDescent="0.3">
      <c r="A619" s="95">
        <f t="shared" si="9"/>
        <v>44239</v>
      </c>
      <c r="B619" s="55">
        <v>44239</v>
      </c>
      <c r="C619" s="58" t="s">
        <v>108</v>
      </c>
      <c r="D619" s="58" t="s">
        <v>125</v>
      </c>
      <c r="E619" s="58" t="s">
        <v>49</v>
      </c>
      <c r="F619" s="51" t="s">
        <v>67</v>
      </c>
      <c r="G619" s="51">
        <v>52</v>
      </c>
    </row>
    <row r="620" spans="1:7" ht="15.75" customHeight="1" x14ac:dyDescent="0.3">
      <c r="A620" s="95">
        <f t="shared" si="9"/>
        <v>44239</v>
      </c>
      <c r="B620" s="55">
        <v>44239</v>
      </c>
      <c r="C620" s="58" t="s">
        <v>107</v>
      </c>
      <c r="D620" s="58" t="s">
        <v>125</v>
      </c>
      <c r="E620" s="58" t="s">
        <v>80</v>
      </c>
      <c r="F620" s="51" t="s">
        <v>87</v>
      </c>
      <c r="G620" s="51">
        <v>78</v>
      </c>
    </row>
    <row r="621" spans="1:7" ht="15.75" customHeight="1" x14ac:dyDescent="0.3">
      <c r="A621" s="95">
        <f t="shared" si="9"/>
        <v>44239</v>
      </c>
      <c r="B621" s="55">
        <v>44239</v>
      </c>
      <c r="C621" s="58" t="s">
        <v>110</v>
      </c>
      <c r="D621" s="58" t="s">
        <v>125</v>
      </c>
      <c r="E621" s="58" t="s">
        <v>80</v>
      </c>
      <c r="F621" s="51" t="s">
        <v>87</v>
      </c>
      <c r="G621" s="51">
        <v>134</v>
      </c>
    </row>
    <row r="622" spans="1:7" ht="15.75" customHeight="1" x14ac:dyDescent="0.3">
      <c r="A622" s="95">
        <f t="shared" si="9"/>
        <v>44239</v>
      </c>
      <c r="B622" s="55">
        <v>44239</v>
      </c>
      <c r="C622" s="58" t="s">
        <v>108</v>
      </c>
      <c r="D622" s="58" t="s">
        <v>125</v>
      </c>
      <c r="E622" s="58" t="s">
        <v>95</v>
      </c>
      <c r="F622" s="51" t="s">
        <v>103</v>
      </c>
      <c r="G622" s="51">
        <v>6</v>
      </c>
    </row>
    <row r="623" spans="1:7" ht="15.75" customHeight="1" x14ac:dyDescent="0.3">
      <c r="A623" s="95">
        <f t="shared" si="9"/>
        <v>44239</v>
      </c>
      <c r="B623" s="55">
        <v>44239</v>
      </c>
      <c r="C623" s="58" t="s">
        <v>107</v>
      </c>
      <c r="D623" s="58" t="s">
        <v>125</v>
      </c>
      <c r="E623" s="58" t="s">
        <v>70</v>
      </c>
      <c r="F623" s="51" t="s">
        <v>76</v>
      </c>
      <c r="G623" s="51">
        <v>7</v>
      </c>
    </row>
    <row r="624" spans="1:7" ht="15.75" customHeight="1" x14ac:dyDescent="0.3">
      <c r="A624" s="95">
        <f t="shared" si="9"/>
        <v>44239</v>
      </c>
      <c r="B624" s="55">
        <v>44239</v>
      </c>
      <c r="C624" s="58" t="s">
        <v>107</v>
      </c>
      <c r="D624" s="58" t="s">
        <v>125</v>
      </c>
      <c r="E624" s="58" t="s">
        <v>80</v>
      </c>
      <c r="F624" s="51" t="s">
        <v>81</v>
      </c>
      <c r="G624" s="51">
        <v>43</v>
      </c>
    </row>
    <row r="625" spans="1:7" ht="15.75" customHeight="1" x14ac:dyDescent="0.3">
      <c r="A625" s="95">
        <f t="shared" si="9"/>
        <v>44239</v>
      </c>
      <c r="B625" s="55">
        <v>44239</v>
      </c>
      <c r="C625" s="58" t="s">
        <v>110</v>
      </c>
      <c r="D625" s="58" t="s">
        <v>125</v>
      </c>
      <c r="E625" s="58" t="s">
        <v>70</v>
      </c>
      <c r="F625" s="51" t="s">
        <v>56</v>
      </c>
      <c r="G625" s="51">
        <v>7</v>
      </c>
    </row>
    <row r="626" spans="1:7" ht="15.75" customHeight="1" x14ac:dyDescent="0.3">
      <c r="A626" s="95">
        <f t="shared" si="9"/>
        <v>44239</v>
      </c>
      <c r="B626" s="55">
        <v>44239</v>
      </c>
      <c r="C626" s="58" t="s">
        <v>107</v>
      </c>
      <c r="D626" s="58" t="s">
        <v>125</v>
      </c>
      <c r="E626" s="58" t="s">
        <v>95</v>
      </c>
      <c r="F626" s="51" t="s">
        <v>100</v>
      </c>
      <c r="G626" s="51">
        <v>187</v>
      </c>
    </row>
    <row r="627" spans="1:7" ht="15.75" customHeight="1" x14ac:dyDescent="0.3">
      <c r="A627" s="95">
        <f t="shared" si="9"/>
        <v>44239</v>
      </c>
      <c r="B627" s="55">
        <v>44239</v>
      </c>
      <c r="C627" s="58" t="s">
        <v>107</v>
      </c>
      <c r="D627" s="58" t="s">
        <v>125</v>
      </c>
      <c r="E627" s="58" t="s">
        <v>70</v>
      </c>
      <c r="F627" s="51" t="s">
        <v>60</v>
      </c>
      <c r="G627" s="51">
        <v>182</v>
      </c>
    </row>
    <row r="628" spans="1:7" ht="15.75" customHeight="1" x14ac:dyDescent="0.3">
      <c r="A628" s="95">
        <f t="shared" si="9"/>
        <v>44239</v>
      </c>
      <c r="B628" s="55">
        <v>44239</v>
      </c>
      <c r="C628" s="58" t="s">
        <v>110</v>
      </c>
      <c r="D628" s="58" t="s">
        <v>125</v>
      </c>
      <c r="E628" s="58" t="s">
        <v>49</v>
      </c>
      <c r="F628" s="51" t="s">
        <v>68</v>
      </c>
      <c r="G628" s="51">
        <v>78</v>
      </c>
    </row>
    <row r="629" spans="1:7" ht="15.75" customHeight="1" x14ac:dyDescent="0.3">
      <c r="A629" s="95">
        <f t="shared" si="9"/>
        <v>44239</v>
      </c>
      <c r="B629" s="55">
        <v>44239</v>
      </c>
      <c r="C629" s="58" t="s">
        <v>110</v>
      </c>
      <c r="D629" s="58" t="s">
        <v>125</v>
      </c>
      <c r="E629" s="58" t="s">
        <v>80</v>
      </c>
      <c r="F629" s="51" t="s">
        <v>88</v>
      </c>
      <c r="G629" s="51">
        <v>71</v>
      </c>
    </row>
    <row r="630" spans="1:7" ht="15.75" customHeight="1" x14ac:dyDescent="0.3">
      <c r="A630" s="95">
        <f t="shared" si="9"/>
        <v>44239</v>
      </c>
      <c r="B630" s="55">
        <v>44239</v>
      </c>
      <c r="C630" s="58" t="s">
        <v>48</v>
      </c>
      <c r="D630" s="58" t="s">
        <v>125</v>
      </c>
      <c r="E630" s="58" t="s">
        <v>49</v>
      </c>
      <c r="F630" s="51" t="s">
        <v>65</v>
      </c>
      <c r="G630" s="51">
        <v>20</v>
      </c>
    </row>
    <row r="631" spans="1:7" ht="15.75" customHeight="1" x14ac:dyDescent="0.3">
      <c r="A631" s="95">
        <f t="shared" si="9"/>
        <v>44240</v>
      </c>
      <c r="B631" s="55">
        <v>44240</v>
      </c>
      <c r="C631" s="58" t="s">
        <v>110</v>
      </c>
      <c r="D631" s="58" t="s">
        <v>125</v>
      </c>
      <c r="E631" s="58" t="s">
        <v>70</v>
      </c>
      <c r="F631" s="51" t="s">
        <v>79</v>
      </c>
      <c r="G631" s="51">
        <v>163</v>
      </c>
    </row>
    <row r="632" spans="1:7" ht="15.75" customHeight="1" x14ac:dyDescent="0.3">
      <c r="A632" s="95">
        <f t="shared" si="9"/>
        <v>44240</v>
      </c>
      <c r="B632" s="55">
        <v>44240</v>
      </c>
      <c r="C632" s="58" t="s">
        <v>48</v>
      </c>
      <c r="D632" s="58" t="s">
        <v>125</v>
      </c>
      <c r="E632" s="58" t="s">
        <v>49</v>
      </c>
      <c r="F632" s="51" t="s">
        <v>68</v>
      </c>
      <c r="G632" s="51">
        <v>137</v>
      </c>
    </row>
    <row r="633" spans="1:7" ht="15.75" customHeight="1" x14ac:dyDescent="0.3">
      <c r="A633" s="95">
        <f t="shared" si="9"/>
        <v>44240</v>
      </c>
      <c r="B633" s="55">
        <v>44240</v>
      </c>
      <c r="C633" s="58" t="s">
        <v>108</v>
      </c>
      <c r="D633" s="58" t="s">
        <v>125</v>
      </c>
      <c r="E633" s="58" t="s">
        <v>70</v>
      </c>
      <c r="F633" s="51" t="s">
        <v>52</v>
      </c>
      <c r="G633" s="51">
        <v>177</v>
      </c>
    </row>
    <row r="634" spans="1:7" ht="15.75" customHeight="1" x14ac:dyDescent="0.3">
      <c r="A634" s="95">
        <f t="shared" si="9"/>
        <v>44240</v>
      </c>
      <c r="B634" s="55">
        <v>44240</v>
      </c>
      <c r="C634" s="58" t="s">
        <v>108</v>
      </c>
      <c r="D634" s="58" t="s">
        <v>125</v>
      </c>
      <c r="E634" s="58" t="s">
        <v>95</v>
      </c>
      <c r="F634" s="51" t="s">
        <v>99</v>
      </c>
      <c r="G634" s="51">
        <v>80</v>
      </c>
    </row>
    <row r="635" spans="1:7" ht="15.75" customHeight="1" x14ac:dyDescent="0.3">
      <c r="A635" s="95">
        <f t="shared" si="9"/>
        <v>44240</v>
      </c>
      <c r="B635" s="55">
        <v>44240</v>
      </c>
      <c r="C635" s="58" t="s">
        <v>107</v>
      </c>
      <c r="D635" s="58" t="s">
        <v>125</v>
      </c>
      <c r="E635" s="58" t="s">
        <v>80</v>
      </c>
      <c r="F635" s="51" t="s">
        <v>83</v>
      </c>
      <c r="G635" s="51">
        <v>129</v>
      </c>
    </row>
    <row r="636" spans="1:7" ht="15.75" customHeight="1" x14ac:dyDescent="0.3">
      <c r="A636" s="95">
        <f t="shared" si="9"/>
        <v>44240</v>
      </c>
      <c r="B636" s="55">
        <v>44240</v>
      </c>
      <c r="C636" s="58" t="s">
        <v>48</v>
      </c>
      <c r="D636" s="58" t="s">
        <v>125</v>
      </c>
      <c r="E636" s="58" t="s">
        <v>70</v>
      </c>
      <c r="F636" s="51" t="s">
        <v>77</v>
      </c>
      <c r="G636" s="51">
        <v>46</v>
      </c>
    </row>
    <row r="637" spans="1:7" ht="15.75" customHeight="1" x14ac:dyDescent="0.3">
      <c r="A637" s="95">
        <f t="shared" si="9"/>
        <v>44240</v>
      </c>
      <c r="B637" s="55">
        <v>44240</v>
      </c>
      <c r="C637" s="58" t="s">
        <v>48</v>
      </c>
      <c r="D637" s="58" t="s">
        <v>125</v>
      </c>
      <c r="E637" s="58" t="s">
        <v>49</v>
      </c>
      <c r="F637" s="51" t="s">
        <v>68</v>
      </c>
      <c r="G637" s="51">
        <v>63</v>
      </c>
    </row>
    <row r="638" spans="1:7" ht="15.75" customHeight="1" x14ac:dyDescent="0.3">
      <c r="A638" s="95">
        <f t="shared" si="9"/>
        <v>44240</v>
      </c>
      <c r="B638" s="55">
        <v>44240</v>
      </c>
      <c r="C638" s="58" t="s">
        <v>108</v>
      </c>
      <c r="D638" s="58" t="s">
        <v>125</v>
      </c>
      <c r="E638" s="58" t="s">
        <v>70</v>
      </c>
      <c r="F638" s="51" t="s">
        <v>71</v>
      </c>
      <c r="G638" s="51">
        <v>124</v>
      </c>
    </row>
    <row r="639" spans="1:7" ht="15.75" customHeight="1" x14ac:dyDescent="0.3">
      <c r="A639" s="95">
        <f t="shared" si="9"/>
        <v>44240</v>
      </c>
      <c r="B639" s="55">
        <v>44240</v>
      </c>
      <c r="C639" s="58" t="s">
        <v>110</v>
      </c>
      <c r="D639" s="58" t="s">
        <v>125</v>
      </c>
      <c r="E639" s="58" t="s">
        <v>70</v>
      </c>
      <c r="F639" s="51" t="s">
        <v>56</v>
      </c>
      <c r="G639" s="51">
        <v>105</v>
      </c>
    </row>
    <row r="640" spans="1:7" ht="15.75" customHeight="1" x14ac:dyDescent="0.3">
      <c r="A640" s="95">
        <f t="shared" si="9"/>
        <v>44240</v>
      </c>
      <c r="B640" s="55">
        <v>44240</v>
      </c>
      <c r="C640" s="58" t="s">
        <v>110</v>
      </c>
      <c r="D640" s="58" t="s">
        <v>125</v>
      </c>
      <c r="E640" s="58" t="s">
        <v>49</v>
      </c>
      <c r="F640" s="51" t="s">
        <v>50</v>
      </c>
      <c r="G640" s="51">
        <v>188</v>
      </c>
    </row>
    <row r="641" spans="1:7" ht="15.75" customHeight="1" x14ac:dyDescent="0.3">
      <c r="A641" s="95">
        <f t="shared" si="9"/>
        <v>44240</v>
      </c>
      <c r="B641" s="55">
        <v>44240</v>
      </c>
      <c r="C641" s="58" t="s">
        <v>48</v>
      </c>
      <c r="D641" s="58" t="s">
        <v>125</v>
      </c>
      <c r="E641" s="58" t="s">
        <v>49</v>
      </c>
      <c r="F641" s="51" t="s">
        <v>64</v>
      </c>
      <c r="G641" s="51">
        <v>116</v>
      </c>
    </row>
    <row r="642" spans="1:7" ht="15.75" customHeight="1" x14ac:dyDescent="0.3">
      <c r="A642" s="95">
        <f t="shared" si="9"/>
        <v>44240</v>
      </c>
      <c r="B642" s="55">
        <v>44240</v>
      </c>
      <c r="C642" s="58" t="s">
        <v>108</v>
      </c>
      <c r="D642" s="58" t="s">
        <v>125</v>
      </c>
      <c r="E642" s="58" t="s">
        <v>49</v>
      </c>
      <c r="F642" s="51" t="s">
        <v>65</v>
      </c>
      <c r="G642" s="51">
        <v>1</v>
      </c>
    </row>
    <row r="643" spans="1:7" ht="15.75" customHeight="1" x14ac:dyDescent="0.3">
      <c r="A643" s="95">
        <f t="shared" si="9"/>
        <v>44240</v>
      </c>
      <c r="B643" s="55">
        <v>44240</v>
      </c>
      <c r="C643" s="58" t="s">
        <v>110</v>
      </c>
      <c r="D643" s="58" t="s">
        <v>125</v>
      </c>
      <c r="E643" s="58" t="s">
        <v>49</v>
      </c>
      <c r="F643" s="51" t="s">
        <v>59</v>
      </c>
      <c r="G643" s="51">
        <v>122</v>
      </c>
    </row>
    <row r="644" spans="1:7" ht="15.75" customHeight="1" x14ac:dyDescent="0.3">
      <c r="A644" s="95">
        <f t="shared" si="9"/>
        <v>44240</v>
      </c>
      <c r="B644" s="55">
        <v>44240</v>
      </c>
      <c r="C644" s="58" t="s">
        <v>108</v>
      </c>
      <c r="D644" s="58" t="s">
        <v>125</v>
      </c>
      <c r="E644" s="58" t="s">
        <v>70</v>
      </c>
      <c r="F644" s="51" t="s">
        <v>72</v>
      </c>
      <c r="G644" s="51">
        <v>86</v>
      </c>
    </row>
    <row r="645" spans="1:7" ht="15.75" customHeight="1" x14ac:dyDescent="0.3">
      <c r="A645" s="95">
        <f t="shared" ref="A645:A708" si="10">B645</f>
        <v>44240</v>
      </c>
      <c r="B645" s="55">
        <v>44240</v>
      </c>
      <c r="C645" s="58" t="s">
        <v>110</v>
      </c>
      <c r="D645" s="58" t="s">
        <v>125</v>
      </c>
      <c r="E645" s="58" t="s">
        <v>80</v>
      </c>
      <c r="F645" s="51" t="s">
        <v>89</v>
      </c>
      <c r="G645" s="51">
        <v>110</v>
      </c>
    </row>
    <row r="646" spans="1:7" ht="15.75" customHeight="1" x14ac:dyDescent="0.3">
      <c r="A646" s="95">
        <f t="shared" si="10"/>
        <v>44240</v>
      </c>
      <c r="B646" s="55">
        <v>44240</v>
      </c>
      <c r="C646" s="58" t="s">
        <v>110</v>
      </c>
      <c r="D646" s="58" t="s">
        <v>125</v>
      </c>
      <c r="E646" s="58" t="s">
        <v>70</v>
      </c>
      <c r="F646" s="51" t="s">
        <v>71</v>
      </c>
      <c r="G646" s="51">
        <v>174</v>
      </c>
    </row>
    <row r="647" spans="1:7" ht="15.75" customHeight="1" x14ac:dyDescent="0.3">
      <c r="A647" s="95">
        <f t="shared" si="10"/>
        <v>44240</v>
      </c>
      <c r="B647" s="55">
        <v>44240</v>
      </c>
      <c r="C647" s="58" t="s">
        <v>107</v>
      </c>
      <c r="D647" s="58" t="s">
        <v>125</v>
      </c>
      <c r="E647" s="58" t="s">
        <v>49</v>
      </c>
      <c r="F647" s="51" t="s">
        <v>53</v>
      </c>
      <c r="G647" s="51">
        <v>176</v>
      </c>
    </row>
    <row r="648" spans="1:7" ht="15.75" customHeight="1" x14ac:dyDescent="0.3">
      <c r="A648" s="95">
        <f t="shared" si="10"/>
        <v>44241</v>
      </c>
      <c r="B648" s="55">
        <v>44241</v>
      </c>
      <c r="C648" s="58" t="s">
        <v>108</v>
      </c>
      <c r="D648" s="58" t="s">
        <v>125</v>
      </c>
      <c r="E648" s="58" t="s">
        <v>49</v>
      </c>
      <c r="F648" s="51" t="s">
        <v>57</v>
      </c>
      <c r="G648" s="51">
        <v>146</v>
      </c>
    </row>
    <row r="649" spans="1:7" ht="15.75" customHeight="1" x14ac:dyDescent="0.3">
      <c r="A649" s="95">
        <f t="shared" si="10"/>
        <v>44241</v>
      </c>
      <c r="B649" s="55">
        <v>44241</v>
      </c>
      <c r="C649" s="58" t="s">
        <v>107</v>
      </c>
      <c r="D649" s="58" t="s">
        <v>125</v>
      </c>
      <c r="E649" s="58" t="s">
        <v>70</v>
      </c>
      <c r="F649" s="51" t="s">
        <v>75</v>
      </c>
      <c r="G649" s="51">
        <v>172</v>
      </c>
    </row>
    <row r="650" spans="1:7" ht="15.75" customHeight="1" x14ac:dyDescent="0.3">
      <c r="A650" s="95">
        <f t="shared" si="10"/>
        <v>44241</v>
      </c>
      <c r="B650" s="55">
        <v>44241</v>
      </c>
      <c r="C650" s="58" t="s">
        <v>107</v>
      </c>
      <c r="D650" s="58" t="s">
        <v>125</v>
      </c>
      <c r="E650" s="58" t="s">
        <v>80</v>
      </c>
      <c r="F650" s="51" t="s">
        <v>89</v>
      </c>
      <c r="G650" s="51">
        <v>166</v>
      </c>
    </row>
    <row r="651" spans="1:7" ht="15.75" customHeight="1" x14ac:dyDescent="0.3">
      <c r="A651" s="95">
        <f t="shared" si="10"/>
        <v>44241</v>
      </c>
      <c r="B651" s="55">
        <v>44241</v>
      </c>
      <c r="C651" s="56" t="s">
        <v>107</v>
      </c>
      <c r="D651" s="56" t="s">
        <v>125</v>
      </c>
      <c r="E651" s="56" t="s">
        <v>80</v>
      </c>
      <c r="F651" s="57" t="s">
        <v>92</v>
      </c>
      <c r="G651" s="51">
        <v>92</v>
      </c>
    </row>
    <row r="652" spans="1:7" ht="15.75" customHeight="1" x14ac:dyDescent="0.3">
      <c r="A652" s="95">
        <f t="shared" si="10"/>
        <v>44241</v>
      </c>
      <c r="B652" s="55">
        <v>44241</v>
      </c>
      <c r="C652" s="58" t="s">
        <v>110</v>
      </c>
      <c r="D652" s="58" t="s">
        <v>125</v>
      </c>
      <c r="E652" s="58" t="s">
        <v>95</v>
      </c>
      <c r="F652" s="51" t="s">
        <v>98</v>
      </c>
      <c r="G652" s="51">
        <v>130</v>
      </c>
    </row>
    <row r="653" spans="1:7" ht="15.75" customHeight="1" x14ac:dyDescent="0.3">
      <c r="A653" s="95">
        <f t="shared" si="10"/>
        <v>44241</v>
      </c>
      <c r="B653" s="55">
        <v>44241</v>
      </c>
      <c r="C653" s="58" t="s">
        <v>110</v>
      </c>
      <c r="D653" s="58" t="s">
        <v>125</v>
      </c>
      <c r="E653" s="58" t="s">
        <v>70</v>
      </c>
      <c r="F653" s="51" t="s">
        <v>77</v>
      </c>
      <c r="G653" s="51">
        <v>62</v>
      </c>
    </row>
    <row r="654" spans="1:7" ht="15.75" customHeight="1" x14ac:dyDescent="0.3">
      <c r="A654" s="95">
        <f t="shared" si="10"/>
        <v>44241</v>
      </c>
      <c r="B654" s="55">
        <v>44241</v>
      </c>
      <c r="C654" s="58" t="s">
        <v>108</v>
      </c>
      <c r="D654" s="58" t="s">
        <v>125</v>
      </c>
      <c r="E654" s="58" t="s">
        <v>80</v>
      </c>
      <c r="F654" s="51" t="s">
        <v>94</v>
      </c>
      <c r="G654" s="51">
        <v>190</v>
      </c>
    </row>
    <row r="655" spans="1:7" ht="15.75" customHeight="1" x14ac:dyDescent="0.3">
      <c r="A655" s="95">
        <f t="shared" si="10"/>
        <v>44241</v>
      </c>
      <c r="B655" s="55">
        <v>44241</v>
      </c>
      <c r="C655" s="58" t="s">
        <v>108</v>
      </c>
      <c r="D655" s="58" t="s">
        <v>125</v>
      </c>
      <c r="E655" s="58" t="s">
        <v>95</v>
      </c>
      <c r="F655" s="51" t="s">
        <v>98</v>
      </c>
      <c r="G655" s="51">
        <v>36</v>
      </c>
    </row>
    <row r="656" spans="1:7" ht="15.75" customHeight="1" x14ac:dyDescent="0.3">
      <c r="A656" s="95">
        <f t="shared" si="10"/>
        <v>44241</v>
      </c>
      <c r="B656" s="55">
        <v>44241</v>
      </c>
      <c r="C656" s="58" t="s">
        <v>48</v>
      </c>
      <c r="D656" s="58" t="s">
        <v>125</v>
      </c>
      <c r="E656" s="58" t="s">
        <v>95</v>
      </c>
      <c r="F656" s="51" t="s">
        <v>98</v>
      </c>
      <c r="G656" s="51">
        <v>52</v>
      </c>
    </row>
    <row r="657" spans="1:7" ht="15.75" customHeight="1" x14ac:dyDescent="0.3">
      <c r="A657" s="95">
        <f t="shared" si="10"/>
        <v>44242</v>
      </c>
      <c r="B657" s="55">
        <v>44242</v>
      </c>
      <c r="C657" s="58" t="s">
        <v>108</v>
      </c>
      <c r="D657" s="58" t="s">
        <v>125</v>
      </c>
      <c r="E657" s="58" t="s">
        <v>70</v>
      </c>
      <c r="F657" s="51" t="s">
        <v>73</v>
      </c>
      <c r="G657" s="51">
        <v>72</v>
      </c>
    </row>
    <row r="658" spans="1:7" ht="15.75" customHeight="1" x14ac:dyDescent="0.3">
      <c r="A658" s="95">
        <f t="shared" si="10"/>
        <v>44242</v>
      </c>
      <c r="B658" s="55">
        <v>44242</v>
      </c>
      <c r="C658" s="58" t="s">
        <v>107</v>
      </c>
      <c r="D658" s="58" t="s">
        <v>125</v>
      </c>
      <c r="E658" s="58" t="s">
        <v>49</v>
      </c>
      <c r="F658" s="51" t="s">
        <v>61</v>
      </c>
      <c r="G658" s="51">
        <v>173</v>
      </c>
    </row>
    <row r="659" spans="1:7" ht="15.75" customHeight="1" x14ac:dyDescent="0.3">
      <c r="A659" s="95">
        <f t="shared" si="10"/>
        <v>44242</v>
      </c>
      <c r="B659" s="55">
        <v>44242</v>
      </c>
      <c r="C659" s="58" t="s">
        <v>108</v>
      </c>
      <c r="D659" s="58" t="s">
        <v>125</v>
      </c>
      <c r="E659" s="58" t="s">
        <v>80</v>
      </c>
      <c r="F659" s="51" t="s">
        <v>86</v>
      </c>
      <c r="G659" s="51">
        <v>177</v>
      </c>
    </row>
    <row r="660" spans="1:7" ht="15.75" customHeight="1" x14ac:dyDescent="0.3">
      <c r="A660" s="95">
        <f t="shared" si="10"/>
        <v>44242</v>
      </c>
      <c r="B660" s="55">
        <v>44242</v>
      </c>
      <c r="C660" s="58" t="s">
        <v>110</v>
      </c>
      <c r="D660" s="58" t="s">
        <v>125</v>
      </c>
      <c r="E660" s="58" t="s">
        <v>49</v>
      </c>
      <c r="F660" s="51" t="s">
        <v>63</v>
      </c>
      <c r="G660" s="51">
        <v>167</v>
      </c>
    </row>
    <row r="661" spans="1:7" ht="15.75" customHeight="1" x14ac:dyDescent="0.3">
      <c r="A661" s="95">
        <f t="shared" si="10"/>
        <v>44242</v>
      </c>
      <c r="B661" s="55">
        <v>44242</v>
      </c>
      <c r="C661" s="58" t="s">
        <v>108</v>
      </c>
      <c r="D661" s="58" t="s">
        <v>125</v>
      </c>
      <c r="E661" s="58" t="s">
        <v>49</v>
      </c>
      <c r="F661" s="51" t="s">
        <v>63</v>
      </c>
      <c r="G661" s="51">
        <v>20</v>
      </c>
    </row>
    <row r="662" spans="1:7" ht="15.75" customHeight="1" x14ac:dyDescent="0.3">
      <c r="A662" s="95">
        <f t="shared" si="10"/>
        <v>44242</v>
      </c>
      <c r="B662" s="55">
        <v>44242</v>
      </c>
      <c r="C662" s="58" t="s">
        <v>108</v>
      </c>
      <c r="D662" s="58" t="s">
        <v>125</v>
      </c>
      <c r="E662" s="58" t="s">
        <v>70</v>
      </c>
      <c r="F662" s="51" t="s">
        <v>76</v>
      </c>
      <c r="G662" s="51">
        <v>2</v>
      </c>
    </row>
    <row r="663" spans="1:7" ht="15.75" customHeight="1" x14ac:dyDescent="0.3">
      <c r="A663" s="95">
        <f t="shared" si="10"/>
        <v>44242</v>
      </c>
      <c r="B663" s="55">
        <v>44242</v>
      </c>
      <c r="C663" s="58" t="s">
        <v>48</v>
      </c>
      <c r="D663" s="58" t="s">
        <v>125</v>
      </c>
      <c r="E663" s="58" t="s">
        <v>70</v>
      </c>
      <c r="F663" s="51" t="s">
        <v>73</v>
      </c>
      <c r="G663" s="51">
        <v>176</v>
      </c>
    </row>
    <row r="664" spans="1:7" ht="15.75" customHeight="1" x14ac:dyDescent="0.3">
      <c r="A664" s="95">
        <f t="shared" si="10"/>
        <v>44242</v>
      </c>
      <c r="B664" s="55">
        <v>44242</v>
      </c>
      <c r="C664" s="58" t="s">
        <v>48</v>
      </c>
      <c r="D664" s="58" t="s">
        <v>125</v>
      </c>
      <c r="E664" s="58" t="s">
        <v>80</v>
      </c>
      <c r="F664" s="51" t="s">
        <v>94</v>
      </c>
      <c r="G664" s="51">
        <v>5</v>
      </c>
    </row>
    <row r="665" spans="1:7" ht="15.75" customHeight="1" x14ac:dyDescent="0.3">
      <c r="A665" s="95">
        <f t="shared" si="10"/>
        <v>44242</v>
      </c>
      <c r="B665" s="55">
        <v>44242</v>
      </c>
      <c r="C665" s="58" t="s">
        <v>108</v>
      </c>
      <c r="D665" s="58" t="s">
        <v>125</v>
      </c>
      <c r="E665" s="58" t="s">
        <v>95</v>
      </c>
      <c r="F665" s="51" t="s">
        <v>105</v>
      </c>
      <c r="G665" s="51">
        <v>67</v>
      </c>
    </row>
    <row r="666" spans="1:7" ht="15.75" customHeight="1" x14ac:dyDescent="0.3">
      <c r="A666" s="95">
        <f t="shared" si="10"/>
        <v>44242</v>
      </c>
      <c r="B666" s="55">
        <v>44242</v>
      </c>
      <c r="C666" s="58" t="s">
        <v>108</v>
      </c>
      <c r="D666" s="58" t="s">
        <v>125</v>
      </c>
      <c r="E666" s="58" t="s">
        <v>49</v>
      </c>
      <c r="F666" s="51" t="s">
        <v>153</v>
      </c>
      <c r="G666" s="51">
        <v>104</v>
      </c>
    </row>
    <row r="667" spans="1:7" ht="15.75" customHeight="1" x14ac:dyDescent="0.3">
      <c r="A667" s="95">
        <f t="shared" si="10"/>
        <v>44242</v>
      </c>
      <c r="B667" s="55">
        <v>44242</v>
      </c>
      <c r="C667" s="58" t="s">
        <v>108</v>
      </c>
      <c r="D667" s="58" t="s">
        <v>125</v>
      </c>
      <c r="E667" s="58" t="s">
        <v>49</v>
      </c>
      <c r="F667" s="51" t="s">
        <v>63</v>
      </c>
      <c r="G667" s="51">
        <v>15</v>
      </c>
    </row>
    <row r="668" spans="1:7" ht="15.75" customHeight="1" x14ac:dyDescent="0.3">
      <c r="A668" s="95">
        <f t="shared" si="10"/>
        <v>44242</v>
      </c>
      <c r="B668" s="55">
        <v>44242</v>
      </c>
      <c r="C668" s="58" t="s">
        <v>108</v>
      </c>
      <c r="D668" s="58" t="s">
        <v>125</v>
      </c>
      <c r="E668" s="58" t="s">
        <v>80</v>
      </c>
      <c r="F668" s="51" t="s">
        <v>82</v>
      </c>
      <c r="G668" s="51">
        <v>50</v>
      </c>
    </row>
    <row r="669" spans="1:7" ht="15.75" customHeight="1" x14ac:dyDescent="0.3">
      <c r="A669" s="95">
        <f t="shared" si="10"/>
        <v>44242</v>
      </c>
      <c r="B669" s="55">
        <v>44242</v>
      </c>
      <c r="C669" s="58" t="s">
        <v>110</v>
      </c>
      <c r="D669" s="58" t="s">
        <v>125</v>
      </c>
      <c r="E669" s="58" t="s">
        <v>80</v>
      </c>
      <c r="F669" s="51" t="s">
        <v>83</v>
      </c>
      <c r="G669" s="51">
        <v>138</v>
      </c>
    </row>
    <row r="670" spans="1:7" ht="15.75" customHeight="1" x14ac:dyDescent="0.3">
      <c r="A670" s="95">
        <f t="shared" si="10"/>
        <v>44243</v>
      </c>
      <c r="B670" s="55">
        <v>44243</v>
      </c>
      <c r="C670" s="58" t="s">
        <v>107</v>
      </c>
      <c r="D670" s="58" t="s">
        <v>125</v>
      </c>
      <c r="E670" s="58" t="s">
        <v>95</v>
      </c>
      <c r="F670" s="51" t="s">
        <v>104</v>
      </c>
      <c r="G670" s="51">
        <v>100</v>
      </c>
    </row>
    <row r="671" spans="1:7" ht="15.75" customHeight="1" x14ac:dyDescent="0.3">
      <c r="A671" s="95">
        <f t="shared" si="10"/>
        <v>44243</v>
      </c>
      <c r="B671" s="55">
        <v>44243</v>
      </c>
      <c r="C671" s="58" t="s">
        <v>110</v>
      </c>
      <c r="D671" s="58" t="s">
        <v>125</v>
      </c>
      <c r="E671" s="58" t="s">
        <v>95</v>
      </c>
      <c r="F671" s="51" t="s">
        <v>101</v>
      </c>
      <c r="G671" s="51">
        <v>32</v>
      </c>
    </row>
    <row r="672" spans="1:7" ht="15.75" customHeight="1" x14ac:dyDescent="0.3">
      <c r="A672" s="95">
        <f t="shared" si="10"/>
        <v>44243</v>
      </c>
      <c r="B672" s="55">
        <v>44243</v>
      </c>
      <c r="C672" s="58" t="s">
        <v>108</v>
      </c>
      <c r="D672" s="58" t="s">
        <v>125</v>
      </c>
      <c r="E672" s="58" t="s">
        <v>95</v>
      </c>
      <c r="F672" s="51" t="s">
        <v>101</v>
      </c>
      <c r="G672" s="51">
        <v>23</v>
      </c>
    </row>
    <row r="673" spans="1:7" ht="15.75" customHeight="1" x14ac:dyDescent="0.3">
      <c r="A673" s="95">
        <f t="shared" si="10"/>
        <v>44243</v>
      </c>
      <c r="B673" s="55">
        <v>44243</v>
      </c>
      <c r="C673" s="58" t="s">
        <v>110</v>
      </c>
      <c r="D673" s="58" t="s">
        <v>125</v>
      </c>
      <c r="E673" s="58" t="s">
        <v>95</v>
      </c>
      <c r="F673" s="51" t="s">
        <v>106</v>
      </c>
      <c r="G673" s="51">
        <v>195</v>
      </c>
    </row>
    <row r="674" spans="1:7" ht="15.75" customHeight="1" x14ac:dyDescent="0.3">
      <c r="A674" s="95">
        <f t="shared" si="10"/>
        <v>44243</v>
      </c>
      <c r="B674" s="55">
        <v>44243</v>
      </c>
      <c r="C674" s="58" t="s">
        <v>107</v>
      </c>
      <c r="D674" s="58" t="s">
        <v>125</v>
      </c>
      <c r="E674" s="58" t="s">
        <v>80</v>
      </c>
      <c r="F674" s="51" t="s">
        <v>91</v>
      </c>
      <c r="G674" s="51">
        <v>198</v>
      </c>
    </row>
    <row r="675" spans="1:7" ht="15.75" customHeight="1" x14ac:dyDescent="0.3">
      <c r="A675" s="95">
        <f t="shared" si="10"/>
        <v>44243</v>
      </c>
      <c r="B675" s="55">
        <v>44243</v>
      </c>
      <c r="C675" s="58" t="s">
        <v>110</v>
      </c>
      <c r="D675" s="58" t="s">
        <v>125</v>
      </c>
      <c r="E675" s="58" t="s">
        <v>95</v>
      </c>
      <c r="F675" s="51" t="s">
        <v>96</v>
      </c>
      <c r="G675" s="51">
        <v>15</v>
      </c>
    </row>
    <row r="676" spans="1:7" ht="15.75" customHeight="1" x14ac:dyDescent="0.3">
      <c r="A676" s="95">
        <f t="shared" si="10"/>
        <v>44243</v>
      </c>
      <c r="B676" s="55">
        <v>44243</v>
      </c>
      <c r="C676" s="58" t="s">
        <v>110</v>
      </c>
      <c r="D676" s="58" t="s">
        <v>125</v>
      </c>
      <c r="E676" s="58" t="s">
        <v>49</v>
      </c>
      <c r="F676" s="51" t="s">
        <v>67</v>
      </c>
      <c r="G676" s="51">
        <v>72</v>
      </c>
    </row>
    <row r="677" spans="1:7" ht="15.75" customHeight="1" x14ac:dyDescent="0.3">
      <c r="A677" s="95">
        <f t="shared" si="10"/>
        <v>44243</v>
      </c>
      <c r="B677" s="55">
        <v>44243</v>
      </c>
      <c r="C677" s="58" t="s">
        <v>48</v>
      </c>
      <c r="D677" s="58" t="s">
        <v>125</v>
      </c>
      <c r="E677" s="58" t="s">
        <v>70</v>
      </c>
      <c r="F677" s="51" t="s">
        <v>71</v>
      </c>
      <c r="G677" s="51">
        <v>190</v>
      </c>
    </row>
    <row r="678" spans="1:7" ht="15.75" customHeight="1" x14ac:dyDescent="0.3">
      <c r="A678" s="95">
        <f t="shared" si="10"/>
        <v>44243</v>
      </c>
      <c r="B678" s="55">
        <v>44243</v>
      </c>
      <c r="C678" s="58" t="s">
        <v>108</v>
      </c>
      <c r="D678" s="58" t="s">
        <v>125</v>
      </c>
      <c r="E678" s="58" t="s">
        <v>49</v>
      </c>
      <c r="F678" s="51" t="s">
        <v>69</v>
      </c>
      <c r="G678" s="51">
        <v>21</v>
      </c>
    </row>
    <row r="679" spans="1:7" ht="15.75" customHeight="1" x14ac:dyDescent="0.3">
      <c r="A679" s="95">
        <f t="shared" si="10"/>
        <v>44243</v>
      </c>
      <c r="B679" s="55">
        <v>44243</v>
      </c>
      <c r="C679" s="58" t="s">
        <v>107</v>
      </c>
      <c r="D679" s="58" t="s">
        <v>125</v>
      </c>
      <c r="E679" s="58" t="s">
        <v>70</v>
      </c>
      <c r="F679" s="51" t="s">
        <v>60</v>
      </c>
      <c r="G679" s="51">
        <v>101</v>
      </c>
    </row>
    <row r="680" spans="1:7" ht="15.75" customHeight="1" x14ac:dyDescent="0.3">
      <c r="A680" s="95">
        <f t="shared" si="10"/>
        <v>44243</v>
      </c>
      <c r="B680" s="55">
        <v>44243</v>
      </c>
      <c r="C680" s="58" t="s">
        <v>110</v>
      </c>
      <c r="D680" s="58" t="s">
        <v>125</v>
      </c>
      <c r="E680" s="58" t="s">
        <v>80</v>
      </c>
      <c r="F680" s="51" t="s">
        <v>85</v>
      </c>
      <c r="G680" s="51">
        <v>62</v>
      </c>
    </row>
    <row r="681" spans="1:7" ht="15.75" customHeight="1" x14ac:dyDescent="0.3">
      <c r="A681" s="95">
        <f t="shared" si="10"/>
        <v>44243</v>
      </c>
      <c r="B681" s="55">
        <v>44243</v>
      </c>
      <c r="C681" s="58" t="s">
        <v>110</v>
      </c>
      <c r="D681" s="58" t="s">
        <v>125</v>
      </c>
      <c r="E681" s="58" t="s">
        <v>80</v>
      </c>
      <c r="F681" s="51" t="s">
        <v>94</v>
      </c>
      <c r="G681" s="51">
        <v>52</v>
      </c>
    </row>
    <row r="682" spans="1:7" ht="15.75" customHeight="1" x14ac:dyDescent="0.3">
      <c r="A682" s="95">
        <f t="shared" si="10"/>
        <v>44243</v>
      </c>
      <c r="B682" s="55">
        <v>44243</v>
      </c>
      <c r="C682" s="58" t="s">
        <v>48</v>
      </c>
      <c r="D682" s="58" t="s">
        <v>125</v>
      </c>
      <c r="E682" s="58" t="s">
        <v>70</v>
      </c>
      <c r="F682" s="51" t="s">
        <v>60</v>
      </c>
      <c r="G682" s="51">
        <v>137</v>
      </c>
    </row>
    <row r="683" spans="1:7" ht="15.75" customHeight="1" x14ac:dyDescent="0.3">
      <c r="A683" s="95">
        <f t="shared" si="10"/>
        <v>44243</v>
      </c>
      <c r="B683" s="55">
        <v>44243</v>
      </c>
      <c r="C683" s="58" t="s">
        <v>107</v>
      </c>
      <c r="D683" s="58" t="s">
        <v>125</v>
      </c>
      <c r="E683" s="58" t="s">
        <v>70</v>
      </c>
      <c r="F683" s="51" t="s">
        <v>76</v>
      </c>
      <c r="G683" s="51">
        <v>116</v>
      </c>
    </row>
    <row r="684" spans="1:7" ht="15.75" customHeight="1" x14ac:dyDescent="0.3">
      <c r="A684" s="95">
        <f t="shared" si="10"/>
        <v>44243</v>
      </c>
      <c r="B684" s="55">
        <v>44243</v>
      </c>
      <c r="C684" s="58" t="s">
        <v>48</v>
      </c>
      <c r="D684" s="58" t="s">
        <v>125</v>
      </c>
      <c r="E684" s="58" t="s">
        <v>49</v>
      </c>
      <c r="F684" s="51" t="s">
        <v>69</v>
      </c>
      <c r="G684" s="51">
        <v>16</v>
      </c>
    </row>
    <row r="685" spans="1:7" ht="15.75" customHeight="1" x14ac:dyDescent="0.3">
      <c r="A685" s="95">
        <f t="shared" si="10"/>
        <v>44243</v>
      </c>
      <c r="B685" s="55">
        <v>44243</v>
      </c>
      <c r="C685" s="58" t="s">
        <v>108</v>
      </c>
      <c r="D685" s="58" t="s">
        <v>125</v>
      </c>
      <c r="E685" s="58" t="s">
        <v>95</v>
      </c>
      <c r="F685" s="51" t="s">
        <v>106</v>
      </c>
      <c r="G685" s="51">
        <v>55</v>
      </c>
    </row>
    <row r="686" spans="1:7" ht="15.75" customHeight="1" x14ac:dyDescent="0.3">
      <c r="A686" s="95">
        <f t="shared" si="10"/>
        <v>44244</v>
      </c>
      <c r="B686" s="55">
        <v>44244</v>
      </c>
      <c r="C686" s="58" t="s">
        <v>48</v>
      </c>
      <c r="D686" s="58" t="s">
        <v>125</v>
      </c>
      <c r="E686" s="58" t="s">
        <v>70</v>
      </c>
      <c r="F686" s="51" t="s">
        <v>73</v>
      </c>
      <c r="G686" s="51">
        <v>40</v>
      </c>
    </row>
    <row r="687" spans="1:7" ht="15.75" customHeight="1" x14ac:dyDescent="0.3">
      <c r="A687" s="95">
        <f t="shared" si="10"/>
        <v>44244</v>
      </c>
      <c r="B687" s="55">
        <v>44244</v>
      </c>
      <c r="C687" s="58" t="s">
        <v>107</v>
      </c>
      <c r="D687" s="58" t="s">
        <v>125</v>
      </c>
      <c r="E687" s="58" t="s">
        <v>70</v>
      </c>
      <c r="F687" s="51" t="s">
        <v>62</v>
      </c>
      <c r="G687" s="51">
        <v>7</v>
      </c>
    </row>
    <row r="688" spans="1:7" ht="15.75" customHeight="1" x14ac:dyDescent="0.3">
      <c r="A688" s="95">
        <f t="shared" si="10"/>
        <v>44244</v>
      </c>
      <c r="B688" s="55">
        <v>44244</v>
      </c>
      <c r="C688" s="58" t="s">
        <v>110</v>
      </c>
      <c r="D688" s="58" t="s">
        <v>125</v>
      </c>
      <c r="E688" s="58" t="s">
        <v>95</v>
      </c>
      <c r="F688" s="51" t="s">
        <v>100</v>
      </c>
      <c r="G688" s="51">
        <v>71</v>
      </c>
    </row>
    <row r="689" spans="1:7" ht="15.75" customHeight="1" x14ac:dyDescent="0.3">
      <c r="A689" s="95">
        <f t="shared" si="10"/>
        <v>44244</v>
      </c>
      <c r="B689" s="55">
        <v>44244</v>
      </c>
      <c r="C689" s="58" t="s">
        <v>110</v>
      </c>
      <c r="D689" s="58" t="s">
        <v>125</v>
      </c>
      <c r="E689" s="58" t="s">
        <v>95</v>
      </c>
      <c r="F689" s="51" t="s">
        <v>101</v>
      </c>
      <c r="G689" s="51">
        <v>54</v>
      </c>
    </row>
    <row r="690" spans="1:7" ht="15.75" customHeight="1" x14ac:dyDescent="0.3">
      <c r="A690" s="95">
        <f t="shared" si="10"/>
        <v>44244</v>
      </c>
      <c r="B690" s="55">
        <v>44244</v>
      </c>
      <c r="C690" s="58" t="s">
        <v>48</v>
      </c>
      <c r="D690" s="58" t="s">
        <v>125</v>
      </c>
      <c r="E690" s="58" t="s">
        <v>95</v>
      </c>
      <c r="F690" s="51" t="s">
        <v>100</v>
      </c>
      <c r="G690" s="51">
        <v>29</v>
      </c>
    </row>
    <row r="691" spans="1:7" ht="15.75" customHeight="1" x14ac:dyDescent="0.3">
      <c r="A691" s="95">
        <f t="shared" si="10"/>
        <v>44244</v>
      </c>
      <c r="B691" s="55">
        <v>44244</v>
      </c>
      <c r="C691" s="58" t="s">
        <v>107</v>
      </c>
      <c r="D691" s="58" t="s">
        <v>125</v>
      </c>
      <c r="E691" s="58" t="s">
        <v>70</v>
      </c>
      <c r="F691" s="51" t="s">
        <v>77</v>
      </c>
      <c r="G691" s="51">
        <v>195</v>
      </c>
    </row>
    <row r="692" spans="1:7" ht="15.75" customHeight="1" x14ac:dyDescent="0.3">
      <c r="A692" s="95">
        <f t="shared" si="10"/>
        <v>44244</v>
      </c>
      <c r="B692" s="55">
        <v>44244</v>
      </c>
      <c r="C692" s="58" t="s">
        <v>48</v>
      </c>
      <c r="D692" s="58" t="s">
        <v>125</v>
      </c>
      <c r="E692" s="58" t="s">
        <v>80</v>
      </c>
      <c r="F692" s="51" t="s">
        <v>91</v>
      </c>
      <c r="G692" s="51">
        <v>29</v>
      </c>
    </row>
    <row r="693" spans="1:7" ht="15.75" customHeight="1" x14ac:dyDescent="0.3">
      <c r="A693" s="95">
        <f t="shared" si="10"/>
        <v>44244</v>
      </c>
      <c r="B693" s="55">
        <v>44244</v>
      </c>
      <c r="C693" s="58" t="s">
        <v>108</v>
      </c>
      <c r="D693" s="58" t="s">
        <v>125</v>
      </c>
      <c r="E693" s="58" t="s">
        <v>70</v>
      </c>
      <c r="F693" s="51" t="s">
        <v>60</v>
      </c>
      <c r="G693" s="51">
        <v>166</v>
      </c>
    </row>
    <row r="694" spans="1:7" ht="15.75" customHeight="1" x14ac:dyDescent="0.3">
      <c r="A694" s="95">
        <f t="shared" si="10"/>
        <v>44244</v>
      </c>
      <c r="B694" s="55">
        <v>44244</v>
      </c>
      <c r="C694" s="58" t="s">
        <v>107</v>
      </c>
      <c r="D694" s="58" t="s">
        <v>125</v>
      </c>
      <c r="E694" s="58" t="s">
        <v>80</v>
      </c>
      <c r="F694" s="51" t="s">
        <v>91</v>
      </c>
      <c r="G694" s="51">
        <v>79</v>
      </c>
    </row>
    <row r="695" spans="1:7" ht="15.75" customHeight="1" x14ac:dyDescent="0.3">
      <c r="A695" s="95">
        <f t="shared" si="10"/>
        <v>44244</v>
      </c>
      <c r="B695" s="55">
        <v>44244</v>
      </c>
      <c r="C695" s="58" t="s">
        <v>48</v>
      </c>
      <c r="D695" s="58" t="s">
        <v>125</v>
      </c>
      <c r="E695" s="58" t="s">
        <v>70</v>
      </c>
      <c r="F695" s="51" t="s">
        <v>56</v>
      </c>
      <c r="G695" s="51">
        <v>74</v>
      </c>
    </row>
    <row r="696" spans="1:7" ht="15.75" customHeight="1" x14ac:dyDescent="0.3">
      <c r="A696" s="95">
        <f t="shared" si="10"/>
        <v>44244</v>
      </c>
      <c r="B696" s="55">
        <v>44244</v>
      </c>
      <c r="C696" s="58" t="s">
        <v>48</v>
      </c>
      <c r="D696" s="58" t="s">
        <v>125</v>
      </c>
      <c r="E696" s="58" t="s">
        <v>49</v>
      </c>
      <c r="F696" s="51" t="s">
        <v>64</v>
      </c>
      <c r="G696" s="51">
        <v>101</v>
      </c>
    </row>
    <row r="697" spans="1:7" ht="15.75" customHeight="1" x14ac:dyDescent="0.3">
      <c r="A697" s="95">
        <f t="shared" si="10"/>
        <v>44244</v>
      </c>
      <c r="B697" s="55">
        <v>44244</v>
      </c>
      <c r="C697" s="58" t="s">
        <v>110</v>
      </c>
      <c r="D697" s="58" t="s">
        <v>125</v>
      </c>
      <c r="E697" s="58" t="s">
        <v>49</v>
      </c>
      <c r="F697" s="51" t="s">
        <v>63</v>
      </c>
      <c r="G697" s="51">
        <v>75</v>
      </c>
    </row>
    <row r="698" spans="1:7" ht="15.75" customHeight="1" x14ac:dyDescent="0.3">
      <c r="A698" s="95">
        <f t="shared" si="10"/>
        <v>44244</v>
      </c>
      <c r="B698" s="55">
        <v>44244</v>
      </c>
      <c r="C698" s="58" t="s">
        <v>107</v>
      </c>
      <c r="D698" s="58" t="s">
        <v>125</v>
      </c>
      <c r="E698" s="58" t="s">
        <v>49</v>
      </c>
      <c r="F698" s="51" t="s">
        <v>61</v>
      </c>
      <c r="G698" s="51">
        <v>25</v>
      </c>
    </row>
    <row r="699" spans="1:7" ht="15.75" customHeight="1" x14ac:dyDescent="0.3">
      <c r="A699" s="95">
        <f t="shared" si="10"/>
        <v>44245</v>
      </c>
      <c r="B699" s="55">
        <v>44245</v>
      </c>
      <c r="C699" s="58" t="s">
        <v>107</v>
      </c>
      <c r="D699" s="58" t="s">
        <v>125</v>
      </c>
      <c r="E699" s="58" t="s">
        <v>49</v>
      </c>
      <c r="F699" s="51" t="s">
        <v>65</v>
      </c>
      <c r="G699" s="51">
        <v>186</v>
      </c>
    </row>
    <row r="700" spans="1:7" ht="15.75" customHeight="1" x14ac:dyDescent="0.3">
      <c r="A700" s="95">
        <f t="shared" si="10"/>
        <v>44245</v>
      </c>
      <c r="B700" s="55">
        <v>44245</v>
      </c>
      <c r="C700" s="58" t="s">
        <v>108</v>
      </c>
      <c r="D700" s="58" t="s">
        <v>125</v>
      </c>
      <c r="E700" s="58" t="s">
        <v>70</v>
      </c>
      <c r="F700" s="51" t="s">
        <v>73</v>
      </c>
      <c r="G700" s="51">
        <v>96</v>
      </c>
    </row>
    <row r="701" spans="1:7" ht="15.75" customHeight="1" x14ac:dyDescent="0.3">
      <c r="A701" s="95">
        <f t="shared" si="10"/>
        <v>44245</v>
      </c>
      <c r="B701" s="55">
        <v>44245</v>
      </c>
      <c r="C701" s="58" t="s">
        <v>107</v>
      </c>
      <c r="D701" s="58" t="s">
        <v>125</v>
      </c>
      <c r="E701" s="58" t="s">
        <v>95</v>
      </c>
      <c r="F701" s="51" t="s">
        <v>98</v>
      </c>
      <c r="G701" s="51">
        <v>22</v>
      </c>
    </row>
    <row r="702" spans="1:7" ht="15.75" customHeight="1" x14ac:dyDescent="0.3">
      <c r="A702" s="95">
        <f t="shared" si="10"/>
        <v>44245</v>
      </c>
      <c r="B702" s="55">
        <v>44245</v>
      </c>
      <c r="C702" s="58" t="s">
        <v>108</v>
      </c>
      <c r="D702" s="58" t="s">
        <v>125</v>
      </c>
      <c r="E702" s="58" t="s">
        <v>70</v>
      </c>
      <c r="F702" s="51" t="s">
        <v>56</v>
      </c>
      <c r="G702" s="51">
        <v>70</v>
      </c>
    </row>
    <row r="703" spans="1:7" ht="15.75" customHeight="1" x14ac:dyDescent="0.3">
      <c r="A703" s="95">
        <f t="shared" si="10"/>
        <v>44245</v>
      </c>
      <c r="B703" s="55">
        <v>44245</v>
      </c>
      <c r="C703" s="58" t="s">
        <v>107</v>
      </c>
      <c r="D703" s="58" t="s">
        <v>125</v>
      </c>
      <c r="E703" s="58" t="s">
        <v>49</v>
      </c>
      <c r="F703" s="51" t="s">
        <v>50</v>
      </c>
      <c r="G703" s="51">
        <v>9</v>
      </c>
    </row>
    <row r="704" spans="1:7" ht="15.75" customHeight="1" x14ac:dyDescent="0.3">
      <c r="A704" s="95">
        <f t="shared" si="10"/>
        <v>44245</v>
      </c>
      <c r="B704" s="55">
        <v>44245</v>
      </c>
      <c r="C704" s="58" t="s">
        <v>48</v>
      </c>
      <c r="D704" s="58" t="s">
        <v>125</v>
      </c>
      <c r="E704" s="58" t="s">
        <v>49</v>
      </c>
      <c r="F704" s="51" t="s">
        <v>66</v>
      </c>
      <c r="G704" s="51">
        <v>86</v>
      </c>
    </row>
    <row r="705" spans="1:7" ht="15.75" customHeight="1" x14ac:dyDescent="0.3">
      <c r="A705" s="95">
        <f t="shared" si="10"/>
        <v>44245</v>
      </c>
      <c r="B705" s="55">
        <v>44245</v>
      </c>
      <c r="C705" s="58" t="s">
        <v>107</v>
      </c>
      <c r="D705" s="58" t="s">
        <v>125</v>
      </c>
      <c r="E705" s="58" t="s">
        <v>80</v>
      </c>
      <c r="F705" s="51" t="s">
        <v>85</v>
      </c>
      <c r="G705" s="51">
        <v>182</v>
      </c>
    </row>
    <row r="706" spans="1:7" ht="15.75" customHeight="1" x14ac:dyDescent="0.3">
      <c r="A706" s="95">
        <f t="shared" si="10"/>
        <v>44245</v>
      </c>
      <c r="B706" s="55">
        <v>44245</v>
      </c>
      <c r="C706" s="58" t="s">
        <v>107</v>
      </c>
      <c r="D706" s="58" t="s">
        <v>125</v>
      </c>
      <c r="E706" s="58" t="s">
        <v>70</v>
      </c>
      <c r="F706" s="51" t="s">
        <v>54</v>
      </c>
      <c r="G706" s="51">
        <v>190</v>
      </c>
    </row>
    <row r="707" spans="1:7" ht="15.75" customHeight="1" x14ac:dyDescent="0.3">
      <c r="A707" s="95">
        <f t="shared" si="10"/>
        <v>44245</v>
      </c>
      <c r="B707" s="55">
        <v>44245</v>
      </c>
      <c r="C707" s="58" t="s">
        <v>48</v>
      </c>
      <c r="D707" s="58" t="s">
        <v>125</v>
      </c>
      <c r="E707" s="58" t="s">
        <v>49</v>
      </c>
      <c r="F707" s="51" t="s">
        <v>69</v>
      </c>
      <c r="G707" s="51">
        <v>34</v>
      </c>
    </row>
    <row r="708" spans="1:7" ht="15.75" customHeight="1" x14ac:dyDescent="0.3">
      <c r="A708" s="95">
        <f t="shared" si="10"/>
        <v>44245</v>
      </c>
      <c r="B708" s="55">
        <v>44245</v>
      </c>
      <c r="C708" s="58" t="s">
        <v>108</v>
      </c>
      <c r="D708" s="58" t="s">
        <v>125</v>
      </c>
      <c r="E708" s="58" t="s">
        <v>95</v>
      </c>
      <c r="F708" s="51" t="s">
        <v>102</v>
      </c>
      <c r="G708" s="51">
        <v>73</v>
      </c>
    </row>
    <row r="709" spans="1:7" ht="15.75" customHeight="1" x14ac:dyDescent="0.3">
      <c r="A709" s="95">
        <f t="shared" ref="A709:A772" si="11">B709</f>
        <v>44245</v>
      </c>
      <c r="B709" s="55">
        <v>44245</v>
      </c>
      <c r="C709" s="58" t="s">
        <v>108</v>
      </c>
      <c r="D709" s="58" t="s">
        <v>125</v>
      </c>
      <c r="E709" s="58" t="s">
        <v>70</v>
      </c>
      <c r="F709" s="51" t="s">
        <v>78</v>
      </c>
      <c r="G709" s="51">
        <v>147</v>
      </c>
    </row>
    <row r="710" spans="1:7" ht="15.75" customHeight="1" x14ac:dyDescent="0.3">
      <c r="A710" s="95">
        <f t="shared" si="11"/>
        <v>44245</v>
      </c>
      <c r="B710" s="55">
        <v>44245</v>
      </c>
      <c r="C710" s="58" t="s">
        <v>110</v>
      </c>
      <c r="D710" s="58" t="s">
        <v>125</v>
      </c>
      <c r="E710" s="58" t="s">
        <v>49</v>
      </c>
      <c r="F710" s="51" t="s">
        <v>69</v>
      </c>
      <c r="G710" s="51">
        <v>111</v>
      </c>
    </row>
    <row r="711" spans="1:7" ht="15.75" customHeight="1" x14ac:dyDescent="0.3">
      <c r="A711" s="95">
        <f t="shared" si="11"/>
        <v>44245</v>
      </c>
      <c r="B711" s="55">
        <v>44245</v>
      </c>
      <c r="C711" s="58" t="s">
        <v>108</v>
      </c>
      <c r="D711" s="58" t="s">
        <v>125</v>
      </c>
      <c r="E711" s="58" t="s">
        <v>70</v>
      </c>
      <c r="F711" s="51" t="s">
        <v>77</v>
      </c>
      <c r="G711" s="51">
        <v>182</v>
      </c>
    </row>
    <row r="712" spans="1:7" ht="15.75" customHeight="1" x14ac:dyDescent="0.3">
      <c r="A712" s="95">
        <f t="shared" si="11"/>
        <v>44245</v>
      </c>
      <c r="B712" s="55">
        <v>44245</v>
      </c>
      <c r="C712" s="58" t="s">
        <v>110</v>
      </c>
      <c r="D712" s="58" t="s">
        <v>125</v>
      </c>
      <c r="E712" s="58" t="s">
        <v>95</v>
      </c>
      <c r="F712" s="51" t="s">
        <v>106</v>
      </c>
      <c r="G712" s="51">
        <v>160</v>
      </c>
    </row>
    <row r="713" spans="1:7" ht="15.75" customHeight="1" x14ac:dyDescent="0.3">
      <c r="A713" s="95">
        <f t="shared" si="11"/>
        <v>44246</v>
      </c>
      <c r="B713" s="55">
        <v>44246</v>
      </c>
      <c r="C713" s="58" t="s">
        <v>107</v>
      </c>
      <c r="D713" s="58" t="s">
        <v>125</v>
      </c>
      <c r="E713" s="58" t="s">
        <v>70</v>
      </c>
      <c r="F713" s="51" t="s">
        <v>73</v>
      </c>
      <c r="G713" s="51">
        <v>124</v>
      </c>
    </row>
    <row r="714" spans="1:7" ht="15.75" customHeight="1" x14ac:dyDescent="0.3">
      <c r="A714" s="95">
        <f t="shared" si="11"/>
        <v>44246</v>
      </c>
      <c r="B714" s="55">
        <v>44246</v>
      </c>
      <c r="C714" s="58" t="s">
        <v>107</v>
      </c>
      <c r="D714" s="58" t="s">
        <v>125</v>
      </c>
      <c r="E714" s="58" t="s">
        <v>95</v>
      </c>
      <c r="F714" s="51" t="s">
        <v>105</v>
      </c>
      <c r="G714" s="51">
        <v>183</v>
      </c>
    </row>
    <row r="715" spans="1:7" ht="15.75" customHeight="1" x14ac:dyDescent="0.3">
      <c r="A715" s="95">
        <f t="shared" si="11"/>
        <v>44246</v>
      </c>
      <c r="B715" s="55">
        <v>44246</v>
      </c>
      <c r="C715" s="58" t="s">
        <v>107</v>
      </c>
      <c r="D715" s="58" t="s">
        <v>125</v>
      </c>
      <c r="E715" s="58" t="s">
        <v>49</v>
      </c>
      <c r="F715" s="51" t="s">
        <v>68</v>
      </c>
      <c r="G715" s="51">
        <v>70</v>
      </c>
    </row>
    <row r="716" spans="1:7" ht="15.75" customHeight="1" x14ac:dyDescent="0.3">
      <c r="A716" s="95">
        <f t="shared" si="11"/>
        <v>44246</v>
      </c>
      <c r="B716" s="55">
        <v>44246</v>
      </c>
      <c r="C716" s="58" t="s">
        <v>108</v>
      </c>
      <c r="D716" s="58" t="s">
        <v>125</v>
      </c>
      <c r="E716" s="58" t="s">
        <v>80</v>
      </c>
      <c r="F716" s="51" t="s">
        <v>86</v>
      </c>
      <c r="G716" s="51">
        <v>19</v>
      </c>
    </row>
    <row r="717" spans="1:7" ht="15.75" customHeight="1" x14ac:dyDescent="0.3">
      <c r="A717" s="95">
        <f t="shared" si="11"/>
        <v>44246</v>
      </c>
      <c r="B717" s="55">
        <v>44246</v>
      </c>
      <c r="C717" s="58" t="s">
        <v>48</v>
      </c>
      <c r="D717" s="58" t="s">
        <v>125</v>
      </c>
      <c r="E717" s="58" t="s">
        <v>70</v>
      </c>
      <c r="F717" s="51" t="s">
        <v>54</v>
      </c>
      <c r="G717" s="51">
        <v>13</v>
      </c>
    </row>
    <row r="718" spans="1:7" ht="15.75" customHeight="1" x14ac:dyDescent="0.3">
      <c r="A718" s="95">
        <f t="shared" si="11"/>
        <v>44247</v>
      </c>
      <c r="B718" s="55">
        <v>44247</v>
      </c>
      <c r="C718" s="58" t="s">
        <v>107</v>
      </c>
      <c r="D718" s="58" t="s">
        <v>125</v>
      </c>
      <c r="E718" s="58" t="s">
        <v>95</v>
      </c>
      <c r="F718" s="51" t="s">
        <v>97</v>
      </c>
      <c r="G718" s="51">
        <v>76</v>
      </c>
    </row>
    <row r="719" spans="1:7" ht="15.75" customHeight="1" x14ac:dyDescent="0.3">
      <c r="A719" s="95">
        <f t="shared" si="11"/>
        <v>44247</v>
      </c>
      <c r="B719" s="55">
        <v>44247</v>
      </c>
      <c r="C719" s="58" t="s">
        <v>48</v>
      </c>
      <c r="D719" s="58" t="s">
        <v>125</v>
      </c>
      <c r="E719" s="58" t="s">
        <v>70</v>
      </c>
      <c r="F719" s="51" t="s">
        <v>78</v>
      </c>
      <c r="G719" s="51">
        <v>107</v>
      </c>
    </row>
    <row r="720" spans="1:7" ht="15.75" customHeight="1" x14ac:dyDescent="0.3">
      <c r="A720" s="95">
        <f t="shared" si="11"/>
        <v>44247</v>
      </c>
      <c r="B720" s="55">
        <v>44247</v>
      </c>
      <c r="C720" s="58" t="s">
        <v>110</v>
      </c>
      <c r="D720" s="58" t="s">
        <v>125</v>
      </c>
      <c r="E720" s="58" t="s">
        <v>49</v>
      </c>
      <c r="F720" s="51" t="s">
        <v>67</v>
      </c>
      <c r="G720" s="51">
        <v>164</v>
      </c>
    </row>
    <row r="721" spans="1:7" ht="15.75" customHeight="1" x14ac:dyDescent="0.3">
      <c r="A721" s="95">
        <f t="shared" si="11"/>
        <v>44247</v>
      </c>
      <c r="B721" s="55">
        <v>44247</v>
      </c>
      <c r="C721" s="58" t="s">
        <v>107</v>
      </c>
      <c r="D721" s="58" t="s">
        <v>125</v>
      </c>
      <c r="E721" s="58" t="s">
        <v>80</v>
      </c>
      <c r="F721" s="51" t="s">
        <v>86</v>
      </c>
      <c r="G721" s="51">
        <v>6</v>
      </c>
    </row>
    <row r="722" spans="1:7" ht="15.75" customHeight="1" x14ac:dyDescent="0.3">
      <c r="A722" s="95">
        <f t="shared" si="11"/>
        <v>44247</v>
      </c>
      <c r="B722" s="55">
        <v>44247</v>
      </c>
      <c r="C722" s="58" t="s">
        <v>107</v>
      </c>
      <c r="D722" s="58" t="s">
        <v>125</v>
      </c>
      <c r="E722" s="58" t="s">
        <v>80</v>
      </c>
      <c r="F722" s="51" t="s">
        <v>88</v>
      </c>
      <c r="G722" s="51">
        <v>30</v>
      </c>
    </row>
    <row r="723" spans="1:7" ht="15.75" customHeight="1" x14ac:dyDescent="0.3">
      <c r="A723" s="95">
        <f t="shared" si="11"/>
        <v>44247</v>
      </c>
      <c r="B723" s="55">
        <v>44247</v>
      </c>
      <c r="C723" s="58" t="s">
        <v>110</v>
      </c>
      <c r="D723" s="58" t="s">
        <v>125</v>
      </c>
      <c r="E723" s="58" t="s">
        <v>49</v>
      </c>
      <c r="F723" s="51" t="s">
        <v>66</v>
      </c>
      <c r="G723" s="51">
        <v>192</v>
      </c>
    </row>
    <row r="724" spans="1:7" ht="15.75" customHeight="1" x14ac:dyDescent="0.3">
      <c r="A724" s="95">
        <f t="shared" si="11"/>
        <v>44247</v>
      </c>
      <c r="B724" s="55">
        <v>44247</v>
      </c>
      <c r="C724" s="58" t="s">
        <v>48</v>
      </c>
      <c r="D724" s="58" t="s">
        <v>125</v>
      </c>
      <c r="E724" s="58" t="s">
        <v>95</v>
      </c>
      <c r="F724" s="51" t="s">
        <v>97</v>
      </c>
      <c r="G724" s="51">
        <v>153</v>
      </c>
    </row>
    <row r="725" spans="1:7" ht="15.75" customHeight="1" x14ac:dyDescent="0.3">
      <c r="A725" s="95">
        <f t="shared" si="11"/>
        <v>44247</v>
      </c>
      <c r="B725" s="55">
        <v>44247</v>
      </c>
      <c r="C725" s="58" t="s">
        <v>107</v>
      </c>
      <c r="D725" s="58" t="s">
        <v>125</v>
      </c>
      <c r="E725" s="58" t="s">
        <v>80</v>
      </c>
      <c r="F725" s="51" t="s">
        <v>82</v>
      </c>
      <c r="G725" s="51">
        <v>126</v>
      </c>
    </row>
    <row r="726" spans="1:7" ht="15.75" customHeight="1" x14ac:dyDescent="0.3">
      <c r="A726" s="95">
        <f t="shared" si="11"/>
        <v>44247</v>
      </c>
      <c r="B726" s="55">
        <v>44247</v>
      </c>
      <c r="C726" s="58" t="s">
        <v>48</v>
      </c>
      <c r="D726" s="58" t="s">
        <v>125</v>
      </c>
      <c r="E726" s="58" t="s">
        <v>49</v>
      </c>
      <c r="F726" s="51" t="s">
        <v>153</v>
      </c>
      <c r="G726" s="51">
        <v>107</v>
      </c>
    </row>
    <row r="727" spans="1:7" ht="15.75" customHeight="1" x14ac:dyDescent="0.3">
      <c r="A727" s="95">
        <f t="shared" si="11"/>
        <v>44247</v>
      </c>
      <c r="B727" s="55">
        <v>44247</v>
      </c>
      <c r="C727" s="58" t="s">
        <v>107</v>
      </c>
      <c r="D727" s="58" t="s">
        <v>125</v>
      </c>
      <c r="E727" s="58" t="s">
        <v>49</v>
      </c>
      <c r="F727" s="51" t="s">
        <v>67</v>
      </c>
      <c r="G727" s="51">
        <v>200</v>
      </c>
    </row>
    <row r="728" spans="1:7" ht="15.75" customHeight="1" x14ac:dyDescent="0.3">
      <c r="A728" s="95">
        <f t="shared" si="11"/>
        <v>44247</v>
      </c>
      <c r="B728" s="55">
        <v>44247</v>
      </c>
      <c r="C728" s="58" t="s">
        <v>107</v>
      </c>
      <c r="D728" s="58" t="s">
        <v>125</v>
      </c>
      <c r="E728" s="58" t="s">
        <v>95</v>
      </c>
      <c r="F728" s="51" t="s">
        <v>99</v>
      </c>
      <c r="G728" s="51">
        <v>48</v>
      </c>
    </row>
    <row r="729" spans="1:7" ht="15.75" customHeight="1" x14ac:dyDescent="0.3">
      <c r="A729" s="95">
        <f t="shared" si="11"/>
        <v>44247</v>
      </c>
      <c r="B729" s="55">
        <v>44247</v>
      </c>
      <c r="C729" s="58" t="s">
        <v>110</v>
      </c>
      <c r="D729" s="58" t="s">
        <v>125</v>
      </c>
      <c r="E729" s="58" t="s">
        <v>70</v>
      </c>
      <c r="F729" s="51" t="s">
        <v>76</v>
      </c>
      <c r="G729" s="51">
        <v>197</v>
      </c>
    </row>
    <row r="730" spans="1:7" ht="15.75" customHeight="1" x14ac:dyDescent="0.3">
      <c r="A730" s="95">
        <f t="shared" si="11"/>
        <v>44248</v>
      </c>
      <c r="B730" s="55">
        <v>44248</v>
      </c>
      <c r="C730" s="58" t="s">
        <v>110</v>
      </c>
      <c r="D730" s="58" t="s">
        <v>125</v>
      </c>
      <c r="E730" s="58" t="s">
        <v>49</v>
      </c>
      <c r="F730" s="51" t="s">
        <v>64</v>
      </c>
      <c r="G730" s="51">
        <v>172</v>
      </c>
    </row>
    <row r="731" spans="1:7" ht="15.75" customHeight="1" x14ac:dyDescent="0.3">
      <c r="A731" s="95">
        <f t="shared" si="11"/>
        <v>44248</v>
      </c>
      <c r="B731" s="55">
        <v>44248</v>
      </c>
      <c r="C731" s="58" t="s">
        <v>48</v>
      </c>
      <c r="D731" s="58" t="s">
        <v>125</v>
      </c>
      <c r="E731" s="58" t="s">
        <v>49</v>
      </c>
      <c r="F731" s="51" t="s">
        <v>65</v>
      </c>
      <c r="G731" s="51">
        <v>72</v>
      </c>
    </row>
    <row r="732" spans="1:7" ht="15.75" customHeight="1" x14ac:dyDescent="0.3">
      <c r="A732" s="95">
        <f t="shared" si="11"/>
        <v>44248</v>
      </c>
      <c r="B732" s="55">
        <v>44248</v>
      </c>
      <c r="C732" s="58" t="s">
        <v>108</v>
      </c>
      <c r="D732" s="58" t="s">
        <v>125</v>
      </c>
      <c r="E732" s="58" t="s">
        <v>49</v>
      </c>
      <c r="F732" s="51" t="s">
        <v>61</v>
      </c>
      <c r="G732" s="51">
        <v>96</v>
      </c>
    </row>
    <row r="733" spans="1:7" ht="15.75" customHeight="1" x14ac:dyDescent="0.3">
      <c r="A733" s="95">
        <f t="shared" si="11"/>
        <v>44248</v>
      </c>
      <c r="B733" s="55">
        <v>44248</v>
      </c>
      <c r="C733" s="58" t="s">
        <v>48</v>
      </c>
      <c r="D733" s="58" t="s">
        <v>125</v>
      </c>
      <c r="E733" s="58" t="s">
        <v>49</v>
      </c>
      <c r="F733" s="51" t="s">
        <v>153</v>
      </c>
      <c r="G733" s="51">
        <v>69</v>
      </c>
    </row>
    <row r="734" spans="1:7" ht="15.75" customHeight="1" x14ac:dyDescent="0.3">
      <c r="A734" s="95">
        <f t="shared" si="11"/>
        <v>44248</v>
      </c>
      <c r="B734" s="55">
        <v>44248</v>
      </c>
      <c r="C734" s="58" t="s">
        <v>108</v>
      </c>
      <c r="D734" s="58" t="s">
        <v>125</v>
      </c>
      <c r="E734" s="58" t="s">
        <v>49</v>
      </c>
      <c r="F734" s="51" t="s">
        <v>65</v>
      </c>
      <c r="G734" s="51">
        <v>115</v>
      </c>
    </row>
    <row r="735" spans="1:7" ht="15.75" customHeight="1" x14ac:dyDescent="0.3">
      <c r="A735" s="95">
        <f t="shared" si="11"/>
        <v>44248</v>
      </c>
      <c r="B735" s="55">
        <v>44248</v>
      </c>
      <c r="C735" s="58" t="s">
        <v>107</v>
      </c>
      <c r="D735" s="58" t="s">
        <v>125</v>
      </c>
      <c r="E735" s="58" t="s">
        <v>95</v>
      </c>
      <c r="F735" s="51" t="s">
        <v>106</v>
      </c>
      <c r="G735" s="51">
        <v>72</v>
      </c>
    </row>
    <row r="736" spans="1:7" ht="15.75" customHeight="1" x14ac:dyDescent="0.3">
      <c r="A736" s="95">
        <f t="shared" si="11"/>
        <v>44248</v>
      </c>
      <c r="B736" s="55">
        <v>44248</v>
      </c>
      <c r="C736" s="58" t="s">
        <v>107</v>
      </c>
      <c r="D736" s="58" t="s">
        <v>125</v>
      </c>
      <c r="E736" s="58" t="s">
        <v>49</v>
      </c>
      <c r="F736" s="51" t="s">
        <v>68</v>
      </c>
      <c r="G736" s="51">
        <v>123</v>
      </c>
    </row>
    <row r="737" spans="1:7" ht="15.75" customHeight="1" x14ac:dyDescent="0.3">
      <c r="A737" s="95">
        <f t="shared" si="11"/>
        <v>44248</v>
      </c>
      <c r="B737" s="55">
        <v>44248</v>
      </c>
      <c r="C737" s="58" t="s">
        <v>48</v>
      </c>
      <c r="D737" s="58" t="s">
        <v>125</v>
      </c>
      <c r="E737" s="58" t="s">
        <v>70</v>
      </c>
      <c r="F737" s="51" t="s">
        <v>71</v>
      </c>
      <c r="G737" s="51">
        <v>165</v>
      </c>
    </row>
    <row r="738" spans="1:7" ht="15.75" customHeight="1" x14ac:dyDescent="0.3">
      <c r="A738" s="95">
        <f t="shared" si="11"/>
        <v>44248</v>
      </c>
      <c r="B738" s="55">
        <v>44248</v>
      </c>
      <c r="C738" s="58" t="s">
        <v>48</v>
      </c>
      <c r="D738" s="58" t="s">
        <v>125</v>
      </c>
      <c r="E738" s="58" t="s">
        <v>70</v>
      </c>
      <c r="F738" s="51" t="s">
        <v>72</v>
      </c>
      <c r="G738" s="51">
        <v>133</v>
      </c>
    </row>
    <row r="739" spans="1:7" ht="15.75" customHeight="1" x14ac:dyDescent="0.3">
      <c r="A739" s="95">
        <f t="shared" si="11"/>
        <v>44248</v>
      </c>
      <c r="B739" s="55">
        <v>44248</v>
      </c>
      <c r="C739" s="58" t="s">
        <v>48</v>
      </c>
      <c r="D739" s="58" t="s">
        <v>125</v>
      </c>
      <c r="E739" s="58" t="s">
        <v>95</v>
      </c>
      <c r="F739" s="51" t="s">
        <v>106</v>
      </c>
      <c r="G739" s="51">
        <v>75</v>
      </c>
    </row>
    <row r="740" spans="1:7" ht="15.75" customHeight="1" x14ac:dyDescent="0.3">
      <c r="A740" s="95">
        <f t="shared" si="11"/>
        <v>44248</v>
      </c>
      <c r="B740" s="55">
        <v>44248</v>
      </c>
      <c r="C740" s="58" t="s">
        <v>108</v>
      </c>
      <c r="D740" s="58" t="s">
        <v>125</v>
      </c>
      <c r="E740" s="58" t="s">
        <v>80</v>
      </c>
      <c r="F740" s="51" t="s">
        <v>85</v>
      </c>
      <c r="G740" s="51">
        <v>20</v>
      </c>
    </row>
    <row r="741" spans="1:7" ht="15.75" customHeight="1" x14ac:dyDescent="0.3">
      <c r="A741" s="95">
        <f t="shared" si="11"/>
        <v>44248</v>
      </c>
      <c r="B741" s="55">
        <v>44248</v>
      </c>
      <c r="C741" s="58" t="s">
        <v>110</v>
      </c>
      <c r="D741" s="58" t="s">
        <v>125</v>
      </c>
      <c r="E741" s="58" t="s">
        <v>95</v>
      </c>
      <c r="F741" s="51" t="s">
        <v>97</v>
      </c>
      <c r="G741" s="51">
        <v>74</v>
      </c>
    </row>
    <row r="742" spans="1:7" ht="15.75" customHeight="1" x14ac:dyDescent="0.3">
      <c r="A742" s="95">
        <f t="shared" si="11"/>
        <v>44248</v>
      </c>
      <c r="B742" s="55">
        <v>44248</v>
      </c>
      <c r="C742" s="58" t="s">
        <v>48</v>
      </c>
      <c r="D742" s="58" t="s">
        <v>125</v>
      </c>
      <c r="E742" s="58" t="s">
        <v>49</v>
      </c>
      <c r="F742" s="51" t="s">
        <v>53</v>
      </c>
      <c r="G742" s="51">
        <v>41</v>
      </c>
    </row>
    <row r="743" spans="1:7" ht="15.75" customHeight="1" x14ac:dyDescent="0.3">
      <c r="A743" s="95">
        <f t="shared" si="11"/>
        <v>44248</v>
      </c>
      <c r="B743" s="55">
        <v>44248</v>
      </c>
      <c r="C743" s="58" t="s">
        <v>108</v>
      </c>
      <c r="D743" s="58" t="s">
        <v>125</v>
      </c>
      <c r="E743" s="58" t="s">
        <v>95</v>
      </c>
      <c r="F743" s="51" t="s">
        <v>99</v>
      </c>
      <c r="G743" s="51">
        <v>135</v>
      </c>
    </row>
    <row r="744" spans="1:7" ht="15.75" customHeight="1" x14ac:dyDescent="0.3">
      <c r="A744" s="95">
        <f t="shared" si="11"/>
        <v>44248</v>
      </c>
      <c r="B744" s="55">
        <v>44248</v>
      </c>
      <c r="C744" s="58" t="s">
        <v>110</v>
      </c>
      <c r="D744" s="58" t="s">
        <v>125</v>
      </c>
      <c r="E744" s="58" t="s">
        <v>49</v>
      </c>
      <c r="F744" s="51" t="s">
        <v>69</v>
      </c>
      <c r="G744" s="51">
        <v>75</v>
      </c>
    </row>
    <row r="745" spans="1:7" ht="15.75" customHeight="1" x14ac:dyDescent="0.3">
      <c r="A745" s="95">
        <f t="shared" si="11"/>
        <v>44248</v>
      </c>
      <c r="B745" s="55">
        <v>44248</v>
      </c>
      <c r="C745" s="58" t="s">
        <v>108</v>
      </c>
      <c r="D745" s="58" t="s">
        <v>125</v>
      </c>
      <c r="E745" s="58" t="s">
        <v>49</v>
      </c>
      <c r="F745" s="51" t="s">
        <v>67</v>
      </c>
      <c r="G745" s="51">
        <v>23</v>
      </c>
    </row>
    <row r="746" spans="1:7" ht="15.75" customHeight="1" x14ac:dyDescent="0.3">
      <c r="A746" s="95">
        <f t="shared" si="11"/>
        <v>44248</v>
      </c>
      <c r="B746" s="55">
        <v>44248</v>
      </c>
      <c r="C746" s="58" t="s">
        <v>107</v>
      </c>
      <c r="D746" s="58" t="s">
        <v>125</v>
      </c>
      <c r="E746" s="58" t="s">
        <v>80</v>
      </c>
      <c r="F746" s="51" t="s">
        <v>90</v>
      </c>
      <c r="G746" s="51">
        <v>118</v>
      </c>
    </row>
    <row r="747" spans="1:7" ht="15.75" customHeight="1" x14ac:dyDescent="0.3">
      <c r="A747" s="95">
        <f t="shared" si="11"/>
        <v>44248</v>
      </c>
      <c r="B747" s="55">
        <v>44248</v>
      </c>
      <c r="C747" s="58" t="s">
        <v>48</v>
      </c>
      <c r="D747" s="58" t="s">
        <v>125</v>
      </c>
      <c r="E747" s="58" t="s">
        <v>49</v>
      </c>
      <c r="F747" s="51" t="s">
        <v>61</v>
      </c>
      <c r="G747" s="51">
        <v>73</v>
      </c>
    </row>
    <row r="748" spans="1:7" ht="15.75" customHeight="1" x14ac:dyDescent="0.3">
      <c r="A748" s="95">
        <f t="shared" si="11"/>
        <v>44248</v>
      </c>
      <c r="B748" s="55">
        <v>44248</v>
      </c>
      <c r="C748" s="58" t="s">
        <v>48</v>
      </c>
      <c r="D748" s="58" t="s">
        <v>125</v>
      </c>
      <c r="E748" s="58" t="s">
        <v>49</v>
      </c>
      <c r="F748" s="51" t="s">
        <v>68</v>
      </c>
      <c r="G748" s="51">
        <v>164</v>
      </c>
    </row>
    <row r="749" spans="1:7" ht="15.75" customHeight="1" x14ac:dyDescent="0.3">
      <c r="A749" s="95">
        <f t="shared" si="11"/>
        <v>44249</v>
      </c>
      <c r="B749" s="55">
        <v>44249</v>
      </c>
      <c r="C749" s="58" t="s">
        <v>108</v>
      </c>
      <c r="D749" s="58" t="s">
        <v>125</v>
      </c>
      <c r="E749" s="58" t="s">
        <v>80</v>
      </c>
      <c r="F749" s="51" t="s">
        <v>83</v>
      </c>
      <c r="G749" s="51">
        <v>74</v>
      </c>
    </row>
    <row r="750" spans="1:7" ht="15.75" customHeight="1" x14ac:dyDescent="0.3">
      <c r="A750" s="95">
        <f t="shared" si="11"/>
        <v>44249</v>
      </c>
      <c r="B750" s="55">
        <v>44249</v>
      </c>
      <c r="C750" s="58" t="s">
        <v>48</v>
      </c>
      <c r="D750" s="58" t="s">
        <v>125</v>
      </c>
      <c r="E750" s="58" t="s">
        <v>49</v>
      </c>
      <c r="F750" s="51" t="s">
        <v>55</v>
      </c>
      <c r="G750" s="51">
        <v>17</v>
      </c>
    </row>
    <row r="751" spans="1:7" ht="15.75" customHeight="1" x14ac:dyDescent="0.3">
      <c r="A751" s="95">
        <f t="shared" si="11"/>
        <v>44249</v>
      </c>
      <c r="B751" s="55">
        <v>44249</v>
      </c>
      <c r="C751" s="58" t="s">
        <v>107</v>
      </c>
      <c r="D751" s="58" t="s">
        <v>125</v>
      </c>
      <c r="E751" s="58" t="s">
        <v>49</v>
      </c>
      <c r="F751" s="51" t="s">
        <v>50</v>
      </c>
      <c r="G751" s="51">
        <v>50</v>
      </c>
    </row>
    <row r="752" spans="1:7" ht="15.75" customHeight="1" x14ac:dyDescent="0.3">
      <c r="A752" s="95">
        <f t="shared" si="11"/>
        <v>44249</v>
      </c>
      <c r="B752" s="55">
        <v>44249</v>
      </c>
      <c r="C752" s="58" t="s">
        <v>108</v>
      </c>
      <c r="D752" s="58" t="s">
        <v>125</v>
      </c>
      <c r="E752" s="58" t="s">
        <v>49</v>
      </c>
      <c r="F752" s="51" t="s">
        <v>59</v>
      </c>
      <c r="G752" s="51">
        <v>42</v>
      </c>
    </row>
    <row r="753" spans="1:7" ht="15.75" customHeight="1" x14ac:dyDescent="0.3">
      <c r="A753" s="95">
        <f t="shared" si="11"/>
        <v>44249</v>
      </c>
      <c r="B753" s="55">
        <v>44249</v>
      </c>
      <c r="C753" s="58" t="s">
        <v>108</v>
      </c>
      <c r="D753" s="58" t="s">
        <v>125</v>
      </c>
      <c r="E753" s="58" t="s">
        <v>49</v>
      </c>
      <c r="F753" s="51" t="s">
        <v>57</v>
      </c>
      <c r="G753" s="51">
        <v>130</v>
      </c>
    </row>
    <row r="754" spans="1:7" ht="15.75" customHeight="1" x14ac:dyDescent="0.3">
      <c r="A754" s="95">
        <f t="shared" si="11"/>
        <v>44249</v>
      </c>
      <c r="B754" s="55">
        <v>44249</v>
      </c>
      <c r="C754" s="58" t="s">
        <v>107</v>
      </c>
      <c r="D754" s="58" t="s">
        <v>125</v>
      </c>
      <c r="E754" s="58" t="s">
        <v>80</v>
      </c>
      <c r="F754" s="51" t="s">
        <v>83</v>
      </c>
      <c r="G754" s="51">
        <v>29</v>
      </c>
    </row>
    <row r="755" spans="1:7" ht="15.75" customHeight="1" x14ac:dyDescent="0.3">
      <c r="A755" s="95">
        <f t="shared" si="11"/>
        <v>44249</v>
      </c>
      <c r="B755" s="55">
        <v>44249</v>
      </c>
      <c r="C755" s="58" t="s">
        <v>48</v>
      </c>
      <c r="D755" s="58" t="s">
        <v>125</v>
      </c>
      <c r="E755" s="58" t="s">
        <v>70</v>
      </c>
      <c r="F755" s="51" t="s">
        <v>77</v>
      </c>
      <c r="G755" s="51">
        <v>71</v>
      </c>
    </row>
    <row r="756" spans="1:7" ht="15.75" customHeight="1" x14ac:dyDescent="0.3">
      <c r="A756" s="95">
        <f t="shared" si="11"/>
        <v>44249</v>
      </c>
      <c r="B756" s="55">
        <v>44249</v>
      </c>
      <c r="C756" s="58" t="s">
        <v>48</v>
      </c>
      <c r="D756" s="58" t="s">
        <v>125</v>
      </c>
      <c r="E756" s="58" t="s">
        <v>70</v>
      </c>
      <c r="F756" s="51" t="s">
        <v>54</v>
      </c>
      <c r="G756" s="51">
        <v>40</v>
      </c>
    </row>
    <row r="757" spans="1:7" ht="15.75" customHeight="1" x14ac:dyDescent="0.3">
      <c r="A757" s="95">
        <f t="shared" si="11"/>
        <v>44250</v>
      </c>
      <c r="B757" s="55">
        <v>44250</v>
      </c>
      <c r="C757" s="58" t="s">
        <v>48</v>
      </c>
      <c r="D757" s="58" t="s">
        <v>125</v>
      </c>
      <c r="E757" s="58" t="s">
        <v>70</v>
      </c>
      <c r="F757" s="51" t="s">
        <v>62</v>
      </c>
      <c r="G757" s="51">
        <v>116</v>
      </c>
    </row>
    <row r="758" spans="1:7" ht="15.75" customHeight="1" x14ac:dyDescent="0.3">
      <c r="A758" s="95">
        <f t="shared" si="11"/>
        <v>44250</v>
      </c>
      <c r="B758" s="55">
        <v>44250</v>
      </c>
      <c r="C758" s="58" t="s">
        <v>108</v>
      </c>
      <c r="D758" s="58" t="s">
        <v>125</v>
      </c>
      <c r="E758" s="58" t="s">
        <v>80</v>
      </c>
      <c r="F758" s="51" t="s">
        <v>84</v>
      </c>
      <c r="G758" s="51">
        <v>15</v>
      </c>
    </row>
    <row r="759" spans="1:7" ht="15.75" customHeight="1" x14ac:dyDescent="0.3">
      <c r="A759" s="95">
        <f t="shared" si="11"/>
        <v>44250</v>
      </c>
      <c r="B759" s="55">
        <v>44250</v>
      </c>
      <c r="C759" s="58" t="s">
        <v>108</v>
      </c>
      <c r="D759" s="58" t="s">
        <v>125</v>
      </c>
      <c r="E759" s="58" t="s">
        <v>49</v>
      </c>
      <c r="F759" s="51" t="s">
        <v>53</v>
      </c>
      <c r="G759" s="51">
        <v>3</v>
      </c>
    </row>
    <row r="760" spans="1:7" ht="15.75" customHeight="1" x14ac:dyDescent="0.3">
      <c r="A760" s="95">
        <f t="shared" si="11"/>
        <v>44250</v>
      </c>
      <c r="B760" s="55">
        <v>44250</v>
      </c>
      <c r="C760" s="58" t="s">
        <v>108</v>
      </c>
      <c r="D760" s="58" t="s">
        <v>125</v>
      </c>
      <c r="E760" s="58" t="s">
        <v>70</v>
      </c>
      <c r="F760" s="51" t="s">
        <v>79</v>
      </c>
      <c r="G760" s="51">
        <v>177</v>
      </c>
    </row>
    <row r="761" spans="1:7" ht="15.75" customHeight="1" x14ac:dyDescent="0.3">
      <c r="A761" s="95">
        <f t="shared" si="11"/>
        <v>44250</v>
      </c>
      <c r="B761" s="55">
        <v>44250</v>
      </c>
      <c r="C761" s="58" t="s">
        <v>110</v>
      </c>
      <c r="D761" s="58" t="s">
        <v>125</v>
      </c>
      <c r="E761" s="58" t="s">
        <v>80</v>
      </c>
      <c r="F761" s="51" t="s">
        <v>83</v>
      </c>
      <c r="G761" s="51">
        <v>53</v>
      </c>
    </row>
    <row r="762" spans="1:7" ht="15.75" customHeight="1" x14ac:dyDescent="0.3">
      <c r="A762" s="95">
        <f t="shared" si="11"/>
        <v>44250</v>
      </c>
      <c r="B762" s="55">
        <v>44250</v>
      </c>
      <c r="C762" s="58" t="s">
        <v>108</v>
      </c>
      <c r="D762" s="58" t="s">
        <v>125</v>
      </c>
      <c r="E762" s="58" t="s">
        <v>80</v>
      </c>
      <c r="F762" s="51" t="s">
        <v>93</v>
      </c>
      <c r="G762" s="51">
        <v>189</v>
      </c>
    </row>
    <row r="763" spans="1:7" ht="15.75" customHeight="1" x14ac:dyDescent="0.3">
      <c r="A763" s="95">
        <f t="shared" si="11"/>
        <v>44250</v>
      </c>
      <c r="B763" s="55">
        <v>44250</v>
      </c>
      <c r="C763" s="58" t="s">
        <v>107</v>
      </c>
      <c r="D763" s="58" t="s">
        <v>125</v>
      </c>
      <c r="E763" s="58" t="s">
        <v>49</v>
      </c>
      <c r="F763" s="51" t="s">
        <v>57</v>
      </c>
      <c r="G763" s="51">
        <v>159</v>
      </c>
    </row>
    <row r="764" spans="1:7" ht="15.75" customHeight="1" x14ac:dyDescent="0.3">
      <c r="A764" s="95">
        <f t="shared" si="11"/>
        <v>44250</v>
      </c>
      <c r="B764" s="55">
        <v>44250</v>
      </c>
      <c r="C764" s="58" t="s">
        <v>48</v>
      </c>
      <c r="D764" s="58" t="s">
        <v>125</v>
      </c>
      <c r="E764" s="58" t="s">
        <v>49</v>
      </c>
      <c r="F764" s="51" t="s">
        <v>66</v>
      </c>
      <c r="G764" s="51">
        <v>19</v>
      </c>
    </row>
    <row r="765" spans="1:7" ht="15.75" customHeight="1" x14ac:dyDescent="0.3">
      <c r="A765" s="95">
        <f t="shared" si="11"/>
        <v>44250</v>
      </c>
      <c r="B765" s="55">
        <v>44250</v>
      </c>
      <c r="C765" s="58" t="s">
        <v>108</v>
      </c>
      <c r="D765" s="58" t="s">
        <v>125</v>
      </c>
      <c r="E765" s="58" t="s">
        <v>49</v>
      </c>
      <c r="F765" s="51" t="s">
        <v>64</v>
      </c>
      <c r="G765" s="51">
        <v>75</v>
      </c>
    </row>
    <row r="766" spans="1:7" ht="15.75" customHeight="1" x14ac:dyDescent="0.3">
      <c r="A766" s="95">
        <f t="shared" si="11"/>
        <v>44250</v>
      </c>
      <c r="B766" s="55">
        <v>44250</v>
      </c>
      <c r="C766" s="58" t="s">
        <v>107</v>
      </c>
      <c r="D766" s="58" t="s">
        <v>125</v>
      </c>
      <c r="E766" s="58" t="s">
        <v>49</v>
      </c>
      <c r="F766" s="51" t="s">
        <v>55</v>
      </c>
      <c r="G766" s="51">
        <v>115</v>
      </c>
    </row>
    <row r="767" spans="1:7" ht="15.75" customHeight="1" x14ac:dyDescent="0.3">
      <c r="A767" s="95">
        <f t="shared" si="11"/>
        <v>44250</v>
      </c>
      <c r="B767" s="55">
        <v>44250</v>
      </c>
      <c r="C767" s="58" t="s">
        <v>48</v>
      </c>
      <c r="D767" s="58" t="s">
        <v>125</v>
      </c>
      <c r="E767" s="58" t="s">
        <v>70</v>
      </c>
      <c r="F767" s="51" t="s">
        <v>75</v>
      </c>
      <c r="G767" s="51">
        <v>156</v>
      </c>
    </row>
    <row r="768" spans="1:7" ht="15.75" customHeight="1" x14ac:dyDescent="0.3">
      <c r="A768" s="95">
        <f t="shared" si="11"/>
        <v>44250</v>
      </c>
      <c r="B768" s="55">
        <v>44250</v>
      </c>
      <c r="C768" s="58" t="s">
        <v>48</v>
      </c>
      <c r="D768" s="58" t="s">
        <v>125</v>
      </c>
      <c r="E768" s="58" t="s">
        <v>80</v>
      </c>
      <c r="F768" s="51" t="s">
        <v>85</v>
      </c>
      <c r="G768" s="51">
        <v>86</v>
      </c>
    </row>
    <row r="769" spans="1:7" ht="15.75" customHeight="1" x14ac:dyDescent="0.3">
      <c r="A769" s="95">
        <f t="shared" si="11"/>
        <v>44251</v>
      </c>
      <c r="B769" s="55">
        <v>44251</v>
      </c>
      <c r="C769" s="58" t="s">
        <v>108</v>
      </c>
      <c r="D769" s="58" t="s">
        <v>125</v>
      </c>
      <c r="E769" s="58" t="s">
        <v>70</v>
      </c>
      <c r="F769" s="51" t="s">
        <v>58</v>
      </c>
      <c r="G769" s="51">
        <v>157</v>
      </c>
    </row>
    <row r="770" spans="1:7" ht="15.75" customHeight="1" x14ac:dyDescent="0.3">
      <c r="A770" s="95">
        <f t="shared" si="11"/>
        <v>44251</v>
      </c>
      <c r="B770" s="55">
        <v>44251</v>
      </c>
      <c r="C770" s="58" t="s">
        <v>108</v>
      </c>
      <c r="D770" s="58" t="s">
        <v>125</v>
      </c>
      <c r="E770" s="58" t="s">
        <v>70</v>
      </c>
      <c r="F770" s="51" t="s">
        <v>73</v>
      </c>
      <c r="G770" s="51">
        <v>51</v>
      </c>
    </row>
    <row r="771" spans="1:7" ht="15.75" customHeight="1" x14ac:dyDescent="0.3">
      <c r="A771" s="95">
        <f t="shared" si="11"/>
        <v>44251</v>
      </c>
      <c r="B771" s="55">
        <v>44251</v>
      </c>
      <c r="C771" s="58" t="s">
        <v>110</v>
      </c>
      <c r="D771" s="58" t="s">
        <v>125</v>
      </c>
      <c r="E771" s="58" t="s">
        <v>70</v>
      </c>
      <c r="F771" s="51" t="s">
        <v>75</v>
      </c>
      <c r="G771" s="51">
        <v>85</v>
      </c>
    </row>
    <row r="772" spans="1:7" ht="15.75" customHeight="1" x14ac:dyDescent="0.3">
      <c r="A772" s="95">
        <f t="shared" si="11"/>
        <v>44251</v>
      </c>
      <c r="B772" s="55">
        <v>44251</v>
      </c>
      <c r="C772" s="58" t="s">
        <v>110</v>
      </c>
      <c r="D772" s="58" t="s">
        <v>125</v>
      </c>
      <c r="E772" s="58" t="s">
        <v>80</v>
      </c>
      <c r="F772" s="51" t="s">
        <v>83</v>
      </c>
      <c r="G772" s="51">
        <v>95</v>
      </c>
    </row>
    <row r="773" spans="1:7" ht="15.75" customHeight="1" x14ac:dyDescent="0.3">
      <c r="A773" s="95">
        <f t="shared" ref="A773:A836" si="12">B773</f>
        <v>44251</v>
      </c>
      <c r="B773" s="55">
        <v>44251</v>
      </c>
      <c r="C773" s="58" t="s">
        <v>110</v>
      </c>
      <c r="D773" s="58" t="s">
        <v>125</v>
      </c>
      <c r="E773" s="58" t="s">
        <v>49</v>
      </c>
      <c r="F773" s="51" t="s">
        <v>50</v>
      </c>
      <c r="G773" s="51">
        <v>133</v>
      </c>
    </row>
    <row r="774" spans="1:7" ht="15.75" customHeight="1" x14ac:dyDescent="0.3">
      <c r="A774" s="95">
        <f t="shared" si="12"/>
        <v>44251</v>
      </c>
      <c r="B774" s="55">
        <v>44251</v>
      </c>
      <c r="C774" s="58" t="s">
        <v>107</v>
      </c>
      <c r="D774" s="58" t="s">
        <v>125</v>
      </c>
      <c r="E774" s="58" t="s">
        <v>95</v>
      </c>
      <c r="F774" s="51" t="s">
        <v>99</v>
      </c>
      <c r="G774" s="51">
        <v>76</v>
      </c>
    </row>
    <row r="775" spans="1:7" ht="15.75" customHeight="1" x14ac:dyDescent="0.3">
      <c r="A775" s="95">
        <f t="shared" si="12"/>
        <v>44251</v>
      </c>
      <c r="B775" s="55">
        <v>44251</v>
      </c>
      <c r="C775" s="58" t="s">
        <v>48</v>
      </c>
      <c r="D775" s="58" t="s">
        <v>125</v>
      </c>
      <c r="E775" s="58" t="s">
        <v>49</v>
      </c>
      <c r="F775" s="51" t="s">
        <v>65</v>
      </c>
      <c r="G775" s="51">
        <v>140</v>
      </c>
    </row>
    <row r="776" spans="1:7" ht="15.75" customHeight="1" x14ac:dyDescent="0.3">
      <c r="A776" s="95">
        <f t="shared" si="12"/>
        <v>44252</v>
      </c>
      <c r="B776" s="55">
        <v>44252</v>
      </c>
      <c r="C776" s="58" t="s">
        <v>110</v>
      </c>
      <c r="D776" s="58" t="s">
        <v>125</v>
      </c>
      <c r="E776" s="58" t="s">
        <v>95</v>
      </c>
      <c r="F776" s="51" t="s">
        <v>105</v>
      </c>
      <c r="G776" s="51">
        <v>28</v>
      </c>
    </row>
    <row r="777" spans="1:7" ht="15.75" customHeight="1" x14ac:dyDescent="0.3">
      <c r="A777" s="95">
        <f t="shared" si="12"/>
        <v>44252</v>
      </c>
      <c r="B777" s="55">
        <v>44252</v>
      </c>
      <c r="C777" s="58" t="s">
        <v>48</v>
      </c>
      <c r="D777" s="58" t="s">
        <v>125</v>
      </c>
      <c r="E777" s="58" t="s">
        <v>80</v>
      </c>
      <c r="F777" s="51" t="s">
        <v>88</v>
      </c>
      <c r="G777" s="51">
        <v>134</v>
      </c>
    </row>
    <row r="778" spans="1:7" ht="15.75" customHeight="1" x14ac:dyDescent="0.3">
      <c r="A778" s="95">
        <f t="shared" si="12"/>
        <v>44252</v>
      </c>
      <c r="B778" s="55">
        <v>44252</v>
      </c>
      <c r="C778" s="58" t="s">
        <v>110</v>
      </c>
      <c r="D778" s="58" t="s">
        <v>125</v>
      </c>
      <c r="E778" s="58" t="s">
        <v>80</v>
      </c>
      <c r="F778" s="51" t="s">
        <v>89</v>
      </c>
      <c r="G778" s="51">
        <v>94</v>
      </c>
    </row>
    <row r="779" spans="1:7" ht="15.75" customHeight="1" x14ac:dyDescent="0.3">
      <c r="A779" s="95">
        <f t="shared" si="12"/>
        <v>44252</v>
      </c>
      <c r="B779" s="55">
        <v>44252</v>
      </c>
      <c r="C779" s="58" t="s">
        <v>48</v>
      </c>
      <c r="D779" s="58" t="s">
        <v>125</v>
      </c>
      <c r="E779" s="58" t="s">
        <v>49</v>
      </c>
      <c r="F779" s="51" t="s">
        <v>63</v>
      </c>
      <c r="G779" s="51">
        <v>95</v>
      </c>
    </row>
    <row r="780" spans="1:7" ht="15.75" customHeight="1" x14ac:dyDescent="0.3">
      <c r="A780" s="95">
        <f t="shared" si="12"/>
        <v>44252</v>
      </c>
      <c r="B780" s="55">
        <v>44252</v>
      </c>
      <c r="C780" s="58" t="s">
        <v>48</v>
      </c>
      <c r="D780" s="58" t="s">
        <v>125</v>
      </c>
      <c r="E780" s="58" t="s">
        <v>95</v>
      </c>
      <c r="F780" s="51" t="s">
        <v>103</v>
      </c>
      <c r="G780" s="51">
        <v>167</v>
      </c>
    </row>
    <row r="781" spans="1:7" ht="15.75" customHeight="1" x14ac:dyDescent="0.3">
      <c r="A781" s="95">
        <f t="shared" si="12"/>
        <v>44252</v>
      </c>
      <c r="B781" s="55">
        <v>44252</v>
      </c>
      <c r="C781" s="58" t="s">
        <v>107</v>
      </c>
      <c r="D781" s="58" t="s">
        <v>125</v>
      </c>
      <c r="E781" s="58" t="s">
        <v>80</v>
      </c>
      <c r="F781" s="51" t="s">
        <v>92</v>
      </c>
      <c r="G781" s="51">
        <v>69</v>
      </c>
    </row>
    <row r="782" spans="1:7" ht="15.75" customHeight="1" x14ac:dyDescent="0.3">
      <c r="A782" s="95">
        <f t="shared" si="12"/>
        <v>44252</v>
      </c>
      <c r="B782" s="55">
        <v>44252</v>
      </c>
      <c r="C782" s="58" t="s">
        <v>107</v>
      </c>
      <c r="D782" s="58" t="s">
        <v>125</v>
      </c>
      <c r="E782" s="58" t="s">
        <v>49</v>
      </c>
      <c r="F782" s="51" t="s">
        <v>69</v>
      </c>
      <c r="G782" s="51">
        <v>31</v>
      </c>
    </row>
    <row r="783" spans="1:7" ht="15.75" customHeight="1" x14ac:dyDescent="0.3">
      <c r="A783" s="95">
        <f t="shared" si="12"/>
        <v>44252</v>
      </c>
      <c r="B783" s="55">
        <v>44252</v>
      </c>
      <c r="C783" s="58" t="s">
        <v>110</v>
      </c>
      <c r="D783" s="58" t="s">
        <v>125</v>
      </c>
      <c r="E783" s="58" t="s">
        <v>70</v>
      </c>
      <c r="F783" s="51" t="s">
        <v>78</v>
      </c>
      <c r="G783" s="51">
        <v>117</v>
      </c>
    </row>
    <row r="784" spans="1:7" ht="15.75" customHeight="1" x14ac:dyDescent="0.3">
      <c r="A784" s="95">
        <f t="shared" si="12"/>
        <v>44252</v>
      </c>
      <c r="B784" s="55">
        <v>44252</v>
      </c>
      <c r="C784" s="58" t="s">
        <v>108</v>
      </c>
      <c r="D784" s="58" t="s">
        <v>125</v>
      </c>
      <c r="E784" s="58" t="s">
        <v>80</v>
      </c>
      <c r="F784" s="51" t="s">
        <v>84</v>
      </c>
      <c r="G784" s="51">
        <v>58</v>
      </c>
    </row>
    <row r="785" spans="1:7" ht="15.75" customHeight="1" x14ac:dyDescent="0.3">
      <c r="A785" s="95">
        <f t="shared" si="12"/>
        <v>44252</v>
      </c>
      <c r="B785" s="55">
        <v>44252</v>
      </c>
      <c r="C785" s="58" t="s">
        <v>107</v>
      </c>
      <c r="D785" s="58" t="s">
        <v>125</v>
      </c>
      <c r="E785" s="58" t="s">
        <v>95</v>
      </c>
      <c r="F785" s="51" t="s">
        <v>100</v>
      </c>
      <c r="G785" s="51">
        <v>182</v>
      </c>
    </row>
    <row r="786" spans="1:7" ht="15.75" customHeight="1" x14ac:dyDescent="0.3">
      <c r="A786" s="95">
        <f t="shared" si="12"/>
        <v>44252</v>
      </c>
      <c r="B786" s="55">
        <v>44252</v>
      </c>
      <c r="C786" s="58" t="s">
        <v>110</v>
      </c>
      <c r="D786" s="58" t="s">
        <v>125</v>
      </c>
      <c r="E786" s="58" t="s">
        <v>70</v>
      </c>
      <c r="F786" s="51" t="s">
        <v>74</v>
      </c>
      <c r="G786" s="51">
        <v>139</v>
      </c>
    </row>
    <row r="787" spans="1:7" ht="15.75" customHeight="1" x14ac:dyDescent="0.3">
      <c r="A787" s="95">
        <f t="shared" si="12"/>
        <v>44252</v>
      </c>
      <c r="B787" s="55">
        <v>44252</v>
      </c>
      <c r="C787" s="58" t="s">
        <v>108</v>
      </c>
      <c r="D787" s="58" t="s">
        <v>125</v>
      </c>
      <c r="E787" s="58" t="s">
        <v>70</v>
      </c>
      <c r="F787" s="51" t="s">
        <v>62</v>
      </c>
      <c r="G787" s="51">
        <v>21</v>
      </c>
    </row>
    <row r="788" spans="1:7" ht="15.75" customHeight="1" x14ac:dyDescent="0.3">
      <c r="A788" s="95">
        <f t="shared" si="12"/>
        <v>44253</v>
      </c>
      <c r="B788" s="55">
        <v>44253</v>
      </c>
      <c r="C788" s="58" t="s">
        <v>108</v>
      </c>
      <c r="D788" s="58" t="s">
        <v>125</v>
      </c>
      <c r="E788" s="58" t="s">
        <v>95</v>
      </c>
      <c r="F788" s="51" t="s">
        <v>99</v>
      </c>
      <c r="G788" s="51">
        <v>63</v>
      </c>
    </row>
    <row r="789" spans="1:7" ht="15.75" customHeight="1" x14ac:dyDescent="0.3">
      <c r="A789" s="95">
        <f t="shared" si="12"/>
        <v>44253</v>
      </c>
      <c r="B789" s="55">
        <v>44253</v>
      </c>
      <c r="C789" s="58" t="s">
        <v>107</v>
      </c>
      <c r="D789" s="58" t="s">
        <v>125</v>
      </c>
      <c r="E789" s="58" t="s">
        <v>95</v>
      </c>
      <c r="F789" s="51" t="s">
        <v>99</v>
      </c>
      <c r="G789" s="51">
        <v>103</v>
      </c>
    </row>
    <row r="790" spans="1:7" ht="15.75" customHeight="1" x14ac:dyDescent="0.3">
      <c r="A790" s="95">
        <f t="shared" si="12"/>
        <v>44253</v>
      </c>
      <c r="B790" s="55">
        <v>44253</v>
      </c>
      <c r="C790" s="58" t="s">
        <v>48</v>
      </c>
      <c r="D790" s="58" t="s">
        <v>125</v>
      </c>
      <c r="E790" s="58" t="s">
        <v>80</v>
      </c>
      <c r="F790" s="51" t="s">
        <v>92</v>
      </c>
      <c r="G790" s="51">
        <v>117</v>
      </c>
    </row>
    <row r="791" spans="1:7" ht="15.75" customHeight="1" x14ac:dyDescent="0.3">
      <c r="A791" s="95">
        <f t="shared" si="12"/>
        <v>44253</v>
      </c>
      <c r="B791" s="55">
        <v>44253</v>
      </c>
      <c r="C791" s="58" t="s">
        <v>107</v>
      </c>
      <c r="D791" s="58" t="s">
        <v>125</v>
      </c>
      <c r="E791" s="58" t="s">
        <v>70</v>
      </c>
      <c r="F791" s="51" t="s">
        <v>72</v>
      </c>
      <c r="G791" s="51">
        <v>111</v>
      </c>
    </row>
    <row r="792" spans="1:7" ht="15.75" customHeight="1" x14ac:dyDescent="0.3">
      <c r="A792" s="95">
        <f t="shared" si="12"/>
        <v>44253</v>
      </c>
      <c r="B792" s="55">
        <v>44253</v>
      </c>
      <c r="C792" s="58" t="s">
        <v>48</v>
      </c>
      <c r="D792" s="58" t="s">
        <v>125</v>
      </c>
      <c r="E792" s="58" t="s">
        <v>70</v>
      </c>
      <c r="F792" s="51" t="s">
        <v>76</v>
      </c>
      <c r="G792" s="51">
        <v>175</v>
      </c>
    </row>
    <row r="793" spans="1:7" ht="15.75" customHeight="1" x14ac:dyDescent="0.3">
      <c r="A793" s="95">
        <f t="shared" si="12"/>
        <v>44253</v>
      </c>
      <c r="B793" s="55">
        <v>44253</v>
      </c>
      <c r="C793" s="58" t="s">
        <v>110</v>
      </c>
      <c r="D793" s="58" t="s">
        <v>125</v>
      </c>
      <c r="E793" s="58" t="s">
        <v>70</v>
      </c>
      <c r="F793" s="51" t="s">
        <v>74</v>
      </c>
      <c r="G793" s="51">
        <v>28</v>
      </c>
    </row>
    <row r="794" spans="1:7" ht="15.75" customHeight="1" x14ac:dyDescent="0.3">
      <c r="A794" s="95">
        <f t="shared" si="12"/>
        <v>44253</v>
      </c>
      <c r="B794" s="55">
        <v>44253</v>
      </c>
      <c r="C794" s="58" t="s">
        <v>110</v>
      </c>
      <c r="D794" s="58" t="s">
        <v>125</v>
      </c>
      <c r="E794" s="58" t="s">
        <v>70</v>
      </c>
      <c r="F794" s="51" t="s">
        <v>60</v>
      </c>
      <c r="G794" s="51">
        <v>159</v>
      </c>
    </row>
    <row r="795" spans="1:7" ht="15.75" customHeight="1" x14ac:dyDescent="0.3">
      <c r="A795" s="95">
        <f t="shared" si="12"/>
        <v>44253</v>
      </c>
      <c r="B795" s="55">
        <v>44253</v>
      </c>
      <c r="C795" s="58" t="s">
        <v>107</v>
      </c>
      <c r="D795" s="58" t="s">
        <v>125</v>
      </c>
      <c r="E795" s="58" t="s">
        <v>95</v>
      </c>
      <c r="F795" s="51" t="s">
        <v>102</v>
      </c>
      <c r="G795" s="51">
        <v>181</v>
      </c>
    </row>
    <row r="796" spans="1:7" ht="15.75" customHeight="1" x14ac:dyDescent="0.3">
      <c r="A796" s="95">
        <f t="shared" si="12"/>
        <v>44253</v>
      </c>
      <c r="B796" s="55">
        <v>44253</v>
      </c>
      <c r="C796" s="58" t="s">
        <v>108</v>
      </c>
      <c r="D796" s="58" t="s">
        <v>125</v>
      </c>
      <c r="E796" s="58" t="s">
        <v>49</v>
      </c>
      <c r="F796" s="51" t="s">
        <v>66</v>
      </c>
      <c r="G796" s="51">
        <v>87</v>
      </c>
    </row>
    <row r="797" spans="1:7" ht="15.75" customHeight="1" x14ac:dyDescent="0.3">
      <c r="A797" s="95">
        <f t="shared" si="12"/>
        <v>44253</v>
      </c>
      <c r="B797" s="55">
        <v>44253</v>
      </c>
      <c r="C797" s="58" t="s">
        <v>48</v>
      </c>
      <c r="D797" s="58" t="s">
        <v>125</v>
      </c>
      <c r="E797" s="58" t="s">
        <v>95</v>
      </c>
      <c r="F797" s="51" t="s">
        <v>100</v>
      </c>
      <c r="G797" s="51">
        <v>150</v>
      </c>
    </row>
    <row r="798" spans="1:7" ht="15.75" customHeight="1" x14ac:dyDescent="0.3">
      <c r="A798" s="95">
        <f t="shared" si="12"/>
        <v>44253</v>
      </c>
      <c r="B798" s="55">
        <v>44253</v>
      </c>
      <c r="C798" s="58" t="s">
        <v>48</v>
      </c>
      <c r="D798" s="58" t="s">
        <v>125</v>
      </c>
      <c r="E798" s="58" t="s">
        <v>49</v>
      </c>
      <c r="F798" s="51" t="s">
        <v>57</v>
      </c>
      <c r="G798" s="51">
        <v>80</v>
      </c>
    </row>
    <row r="799" spans="1:7" ht="15.75" customHeight="1" x14ac:dyDescent="0.3">
      <c r="A799" s="95">
        <f t="shared" si="12"/>
        <v>44253</v>
      </c>
      <c r="B799" s="55">
        <v>44253</v>
      </c>
      <c r="C799" s="58" t="s">
        <v>108</v>
      </c>
      <c r="D799" s="58" t="s">
        <v>125</v>
      </c>
      <c r="E799" s="58" t="s">
        <v>70</v>
      </c>
      <c r="F799" s="51" t="s">
        <v>71</v>
      </c>
      <c r="G799" s="51">
        <v>158</v>
      </c>
    </row>
    <row r="800" spans="1:7" ht="15.75" customHeight="1" x14ac:dyDescent="0.3">
      <c r="A800" s="95">
        <f t="shared" si="12"/>
        <v>44253</v>
      </c>
      <c r="B800" s="55">
        <v>44253</v>
      </c>
      <c r="C800" s="58" t="s">
        <v>48</v>
      </c>
      <c r="D800" s="58" t="s">
        <v>125</v>
      </c>
      <c r="E800" s="58" t="s">
        <v>49</v>
      </c>
      <c r="F800" s="51" t="s">
        <v>50</v>
      </c>
      <c r="G800" s="51">
        <v>30</v>
      </c>
    </row>
    <row r="801" spans="1:7" ht="15.75" customHeight="1" x14ac:dyDescent="0.3">
      <c r="A801" s="95">
        <f t="shared" si="12"/>
        <v>44253</v>
      </c>
      <c r="B801" s="55">
        <v>44253</v>
      </c>
      <c r="C801" s="58" t="s">
        <v>110</v>
      </c>
      <c r="D801" s="58" t="s">
        <v>125</v>
      </c>
      <c r="E801" s="58" t="s">
        <v>70</v>
      </c>
      <c r="F801" s="51" t="s">
        <v>72</v>
      </c>
      <c r="G801" s="51">
        <v>70</v>
      </c>
    </row>
    <row r="802" spans="1:7" ht="15.75" customHeight="1" x14ac:dyDescent="0.3">
      <c r="A802" s="95">
        <f t="shared" si="12"/>
        <v>44253</v>
      </c>
      <c r="B802" s="55">
        <v>44253</v>
      </c>
      <c r="C802" s="58" t="s">
        <v>110</v>
      </c>
      <c r="D802" s="58" t="s">
        <v>125</v>
      </c>
      <c r="E802" s="58" t="s">
        <v>95</v>
      </c>
      <c r="F802" s="51" t="s">
        <v>98</v>
      </c>
      <c r="G802" s="51">
        <v>191</v>
      </c>
    </row>
    <row r="803" spans="1:7" ht="15.75" customHeight="1" x14ac:dyDescent="0.3">
      <c r="A803" s="95">
        <f t="shared" si="12"/>
        <v>44254</v>
      </c>
      <c r="B803" s="55">
        <v>44254</v>
      </c>
      <c r="C803" s="58" t="s">
        <v>108</v>
      </c>
      <c r="D803" s="58" t="s">
        <v>125</v>
      </c>
      <c r="E803" s="58" t="s">
        <v>95</v>
      </c>
      <c r="F803" s="51" t="s">
        <v>96</v>
      </c>
      <c r="G803" s="51">
        <v>195</v>
      </c>
    </row>
    <row r="804" spans="1:7" ht="15.75" customHeight="1" x14ac:dyDescent="0.3">
      <c r="A804" s="95">
        <f t="shared" si="12"/>
        <v>44254</v>
      </c>
      <c r="B804" s="55">
        <v>44254</v>
      </c>
      <c r="C804" s="58" t="s">
        <v>48</v>
      </c>
      <c r="D804" s="58" t="s">
        <v>125</v>
      </c>
      <c r="E804" s="58" t="s">
        <v>95</v>
      </c>
      <c r="F804" s="51" t="s">
        <v>103</v>
      </c>
      <c r="G804" s="51">
        <v>25</v>
      </c>
    </row>
    <row r="805" spans="1:7" ht="15.75" customHeight="1" x14ac:dyDescent="0.3">
      <c r="A805" s="95">
        <f t="shared" si="12"/>
        <v>44254</v>
      </c>
      <c r="B805" s="55">
        <v>44254</v>
      </c>
      <c r="C805" s="58" t="s">
        <v>48</v>
      </c>
      <c r="D805" s="58" t="s">
        <v>125</v>
      </c>
      <c r="E805" s="58" t="s">
        <v>80</v>
      </c>
      <c r="F805" s="51" t="s">
        <v>88</v>
      </c>
      <c r="G805" s="51">
        <v>47</v>
      </c>
    </row>
    <row r="806" spans="1:7" ht="15.75" customHeight="1" x14ac:dyDescent="0.3">
      <c r="A806" s="95">
        <f t="shared" si="12"/>
        <v>44254</v>
      </c>
      <c r="B806" s="55">
        <v>44254</v>
      </c>
      <c r="C806" s="58" t="s">
        <v>108</v>
      </c>
      <c r="D806" s="58" t="s">
        <v>125</v>
      </c>
      <c r="E806" s="58" t="s">
        <v>80</v>
      </c>
      <c r="F806" s="51" t="s">
        <v>88</v>
      </c>
      <c r="G806" s="51">
        <v>85</v>
      </c>
    </row>
    <row r="807" spans="1:7" ht="15.75" customHeight="1" x14ac:dyDescent="0.3">
      <c r="A807" s="95">
        <f t="shared" si="12"/>
        <v>44254</v>
      </c>
      <c r="B807" s="55">
        <v>44254</v>
      </c>
      <c r="C807" s="58" t="s">
        <v>107</v>
      </c>
      <c r="D807" s="58" t="s">
        <v>125</v>
      </c>
      <c r="E807" s="58" t="s">
        <v>80</v>
      </c>
      <c r="F807" s="51" t="s">
        <v>90</v>
      </c>
      <c r="G807" s="51">
        <v>91</v>
      </c>
    </row>
    <row r="808" spans="1:7" ht="15.75" customHeight="1" x14ac:dyDescent="0.3">
      <c r="A808" s="95">
        <f t="shared" si="12"/>
        <v>44254</v>
      </c>
      <c r="B808" s="55">
        <v>44254</v>
      </c>
      <c r="C808" s="58" t="s">
        <v>107</v>
      </c>
      <c r="D808" s="58" t="s">
        <v>125</v>
      </c>
      <c r="E808" s="58" t="s">
        <v>80</v>
      </c>
      <c r="F808" s="51" t="s">
        <v>85</v>
      </c>
      <c r="G808" s="51">
        <v>44</v>
      </c>
    </row>
    <row r="809" spans="1:7" ht="15.75" customHeight="1" x14ac:dyDescent="0.3">
      <c r="A809" s="95">
        <f t="shared" si="12"/>
        <v>44254</v>
      </c>
      <c r="B809" s="55">
        <v>44254</v>
      </c>
      <c r="C809" s="58" t="s">
        <v>108</v>
      </c>
      <c r="D809" s="58" t="s">
        <v>125</v>
      </c>
      <c r="E809" s="58" t="s">
        <v>49</v>
      </c>
      <c r="F809" s="51" t="s">
        <v>59</v>
      </c>
      <c r="G809" s="51">
        <v>139</v>
      </c>
    </row>
    <row r="810" spans="1:7" ht="15.75" customHeight="1" x14ac:dyDescent="0.3">
      <c r="A810" s="95">
        <f t="shared" si="12"/>
        <v>44254</v>
      </c>
      <c r="B810" s="55">
        <v>44254</v>
      </c>
      <c r="C810" s="58" t="s">
        <v>107</v>
      </c>
      <c r="D810" s="58" t="s">
        <v>125</v>
      </c>
      <c r="E810" s="58" t="s">
        <v>49</v>
      </c>
      <c r="F810" s="51" t="s">
        <v>55</v>
      </c>
      <c r="G810" s="51">
        <v>92</v>
      </c>
    </row>
    <row r="811" spans="1:7" ht="15.75" customHeight="1" x14ac:dyDescent="0.3">
      <c r="A811" s="95">
        <f t="shared" si="12"/>
        <v>44254</v>
      </c>
      <c r="B811" s="55">
        <v>44254</v>
      </c>
      <c r="C811" s="58" t="s">
        <v>110</v>
      </c>
      <c r="D811" s="58" t="s">
        <v>125</v>
      </c>
      <c r="E811" s="58" t="s">
        <v>49</v>
      </c>
      <c r="F811" s="51" t="s">
        <v>64</v>
      </c>
      <c r="G811" s="51">
        <v>19</v>
      </c>
    </row>
    <row r="812" spans="1:7" ht="15.75" customHeight="1" x14ac:dyDescent="0.3">
      <c r="A812" s="95">
        <f t="shared" si="12"/>
        <v>44254</v>
      </c>
      <c r="B812" s="55">
        <v>44254</v>
      </c>
      <c r="C812" s="58" t="s">
        <v>107</v>
      </c>
      <c r="D812" s="58" t="s">
        <v>125</v>
      </c>
      <c r="E812" s="58" t="s">
        <v>49</v>
      </c>
      <c r="F812" s="51" t="s">
        <v>69</v>
      </c>
      <c r="G812" s="51">
        <v>40</v>
      </c>
    </row>
    <row r="813" spans="1:7" ht="15.75" customHeight="1" x14ac:dyDescent="0.3">
      <c r="A813" s="95">
        <f t="shared" si="12"/>
        <v>44254</v>
      </c>
      <c r="B813" s="55">
        <v>44254</v>
      </c>
      <c r="C813" s="58" t="s">
        <v>107</v>
      </c>
      <c r="D813" s="58" t="s">
        <v>125</v>
      </c>
      <c r="E813" s="58" t="s">
        <v>49</v>
      </c>
      <c r="F813" s="51" t="s">
        <v>64</v>
      </c>
      <c r="G813" s="51">
        <v>70</v>
      </c>
    </row>
    <row r="814" spans="1:7" ht="15.75" customHeight="1" x14ac:dyDescent="0.3">
      <c r="A814" s="95">
        <f t="shared" si="12"/>
        <v>44254</v>
      </c>
      <c r="B814" s="55">
        <v>44254</v>
      </c>
      <c r="C814" s="58" t="s">
        <v>110</v>
      </c>
      <c r="D814" s="58" t="s">
        <v>125</v>
      </c>
      <c r="E814" s="58" t="s">
        <v>70</v>
      </c>
      <c r="F814" s="51" t="s">
        <v>76</v>
      </c>
      <c r="G814" s="51">
        <v>10</v>
      </c>
    </row>
    <row r="815" spans="1:7" ht="15.75" customHeight="1" x14ac:dyDescent="0.3">
      <c r="A815" s="95">
        <f t="shared" si="12"/>
        <v>44254</v>
      </c>
      <c r="B815" s="55">
        <v>44254</v>
      </c>
      <c r="C815" s="58" t="s">
        <v>108</v>
      </c>
      <c r="D815" s="58" t="s">
        <v>125</v>
      </c>
      <c r="E815" s="58" t="s">
        <v>80</v>
      </c>
      <c r="F815" s="51" t="s">
        <v>92</v>
      </c>
      <c r="G815" s="51">
        <v>127</v>
      </c>
    </row>
    <row r="816" spans="1:7" ht="15.75" customHeight="1" x14ac:dyDescent="0.3">
      <c r="A816" s="95">
        <f t="shared" si="12"/>
        <v>44255</v>
      </c>
      <c r="B816" s="55">
        <v>44255</v>
      </c>
      <c r="C816" s="58" t="s">
        <v>110</v>
      </c>
      <c r="D816" s="58" t="s">
        <v>125</v>
      </c>
      <c r="E816" s="58" t="s">
        <v>95</v>
      </c>
      <c r="F816" s="51" t="s">
        <v>98</v>
      </c>
      <c r="G816" s="51">
        <v>194</v>
      </c>
    </row>
    <row r="817" spans="1:7" ht="15.75" customHeight="1" x14ac:dyDescent="0.3">
      <c r="A817" s="95">
        <f t="shared" si="12"/>
        <v>44255</v>
      </c>
      <c r="B817" s="55">
        <v>44255</v>
      </c>
      <c r="C817" s="58" t="s">
        <v>108</v>
      </c>
      <c r="D817" s="58" t="s">
        <v>125</v>
      </c>
      <c r="E817" s="58" t="s">
        <v>70</v>
      </c>
      <c r="F817" s="51" t="s">
        <v>74</v>
      </c>
      <c r="G817" s="51">
        <v>194</v>
      </c>
    </row>
    <row r="818" spans="1:7" ht="15.75" customHeight="1" x14ac:dyDescent="0.3">
      <c r="A818" s="95">
        <f t="shared" si="12"/>
        <v>44255</v>
      </c>
      <c r="B818" s="55">
        <v>44255</v>
      </c>
      <c r="C818" s="58" t="s">
        <v>108</v>
      </c>
      <c r="D818" s="58" t="s">
        <v>125</v>
      </c>
      <c r="E818" s="58" t="s">
        <v>70</v>
      </c>
      <c r="F818" s="51" t="s">
        <v>52</v>
      </c>
      <c r="G818" s="51">
        <v>190</v>
      </c>
    </row>
    <row r="819" spans="1:7" ht="15.75" customHeight="1" x14ac:dyDescent="0.3">
      <c r="A819" s="95">
        <f t="shared" si="12"/>
        <v>44255</v>
      </c>
      <c r="B819" s="55">
        <v>44255</v>
      </c>
      <c r="C819" s="58" t="s">
        <v>108</v>
      </c>
      <c r="D819" s="58" t="s">
        <v>125</v>
      </c>
      <c r="E819" s="58" t="s">
        <v>80</v>
      </c>
      <c r="F819" s="51" t="s">
        <v>84</v>
      </c>
      <c r="G819" s="51">
        <v>111</v>
      </c>
    </row>
    <row r="820" spans="1:7" ht="15.75" customHeight="1" x14ac:dyDescent="0.3">
      <c r="A820" s="95">
        <f t="shared" si="12"/>
        <v>44255</v>
      </c>
      <c r="B820" s="55">
        <v>44255</v>
      </c>
      <c r="C820" s="58" t="s">
        <v>110</v>
      </c>
      <c r="D820" s="58" t="s">
        <v>125</v>
      </c>
      <c r="E820" s="58" t="s">
        <v>95</v>
      </c>
      <c r="F820" s="51" t="s">
        <v>106</v>
      </c>
      <c r="G820" s="51">
        <v>49</v>
      </c>
    </row>
    <row r="821" spans="1:7" ht="15.75" customHeight="1" x14ac:dyDescent="0.3">
      <c r="A821" s="95">
        <f t="shared" si="12"/>
        <v>44255</v>
      </c>
      <c r="B821" s="55">
        <v>44255</v>
      </c>
      <c r="C821" s="58" t="s">
        <v>107</v>
      </c>
      <c r="D821" s="58" t="s">
        <v>125</v>
      </c>
      <c r="E821" s="58" t="s">
        <v>80</v>
      </c>
      <c r="F821" s="51" t="s">
        <v>83</v>
      </c>
      <c r="G821" s="51">
        <v>10</v>
      </c>
    </row>
    <row r="822" spans="1:7" ht="15.75" customHeight="1" x14ac:dyDescent="0.3">
      <c r="A822" s="95">
        <f t="shared" si="12"/>
        <v>44255</v>
      </c>
      <c r="B822" s="55">
        <v>44255</v>
      </c>
      <c r="C822" s="58" t="s">
        <v>110</v>
      </c>
      <c r="D822" s="58" t="s">
        <v>125</v>
      </c>
      <c r="E822" s="58" t="s">
        <v>49</v>
      </c>
      <c r="F822" s="51" t="s">
        <v>61</v>
      </c>
      <c r="G822" s="51">
        <v>171</v>
      </c>
    </row>
    <row r="823" spans="1:7" ht="15.75" customHeight="1" x14ac:dyDescent="0.3">
      <c r="A823" s="95">
        <f t="shared" si="12"/>
        <v>44255</v>
      </c>
      <c r="B823" s="55">
        <v>44255</v>
      </c>
      <c r="C823" s="58" t="s">
        <v>108</v>
      </c>
      <c r="D823" s="58" t="s">
        <v>125</v>
      </c>
      <c r="E823" s="58" t="s">
        <v>70</v>
      </c>
      <c r="F823" s="51" t="s">
        <v>78</v>
      </c>
      <c r="G823" s="51">
        <v>138</v>
      </c>
    </row>
    <row r="824" spans="1:7" ht="15.75" customHeight="1" x14ac:dyDescent="0.3">
      <c r="A824" s="95">
        <f t="shared" si="12"/>
        <v>44255</v>
      </c>
      <c r="B824" s="55">
        <v>44255</v>
      </c>
      <c r="C824" s="58" t="s">
        <v>110</v>
      </c>
      <c r="D824" s="58" t="s">
        <v>125</v>
      </c>
      <c r="E824" s="58" t="s">
        <v>49</v>
      </c>
      <c r="F824" s="51" t="s">
        <v>53</v>
      </c>
      <c r="G824" s="51">
        <v>15</v>
      </c>
    </row>
    <row r="825" spans="1:7" ht="15.75" customHeight="1" x14ac:dyDescent="0.3">
      <c r="A825" s="95">
        <f t="shared" si="12"/>
        <v>44255</v>
      </c>
      <c r="B825" s="55">
        <v>44255</v>
      </c>
      <c r="C825" s="58" t="s">
        <v>107</v>
      </c>
      <c r="D825" s="58" t="s">
        <v>125</v>
      </c>
      <c r="E825" s="58" t="s">
        <v>95</v>
      </c>
      <c r="F825" s="51" t="s">
        <v>100</v>
      </c>
      <c r="G825" s="51">
        <v>40</v>
      </c>
    </row>
    <row r="826" spans="1:7" ht="15.75" customHeight="1" x14ac:dyDescent="0.3">
      <c r="A826" s="95">
        <f t="shared" si="12"/>
        <v>44255</v>
      </c>
      <c r="B826" s="55">
        <v>44255</v>
      </c>
      <c r="C826" s="58" t="s">
        <v>107</v>
      </c>
      <c r="D826" s="58" t="s">
        <v>125</v>
      </c>
      <c r="E826" s="58" t="s">
        <v>70</v>
      </c>
      <c r="F826" s="51" t="s">
        <v>74</v>
      </c>
      <c r="G826" s="51">
        <v>173</v>
      </c>
    </row>
    <row r="827" spans="1:7" ht="15.75" customHeight="1" x14ac:dyDescent="0.3">
      <c r="A827" s="95">
        <f t="shared" si="12"/>
        <v>44255</v>
      </c>
      <c r="B827" s="55">
        <v>44255</v>
      </c>
      <c r="C827" s="58" t="s">
        <v>110</v>
      </c>
      <c r="D827" s="58" t="s">
        <v>125</v>
      </c>
      <c r="E827" s="58" t="s">
        <v>95</v>
      </c>
      <c r="F827" s="51" t="s">
        <v>103</v>
      </c>
      <c r="G827" s="51">
        <v>86</v>
      </c>
    </row>
    <row r="828" spans="1:7" ht="15.75" customHeight="1" x14ac:dyDescent="0.3">
      <c r="A828" s="95">
        <f t="shared" si="12"/>
        <v>44255</v>
      </c>
      <c r="B828" s="55">
        <v>44255</v>
      </c>
      <c r="C828" s="58" t="s">
        <v>48</v>
      </c>
      <c r="D828" s="58" t="s">
        <v>125</v>
      </c>
      <c r="E828" s="58" t="s">
        <v>49</v>
      </c>
      <c r="F828" s="51" t="s">
        <v>69</v>
      </c>
      <c r="G828" s="51">
        <v>175</v>
      </c>
    </row>
    <row r="829" spans="1:7" ht="15.75" customHeight="1" x14ac:dyDescent="0.3">
      <c r="A829" s="95">
        <f t="shared" si="12"/>
        <v>44255</v>
      </c>
      <c r="B829" s="55">
        <v>44255</v>
      </c>
      <c r="C829" s="58" t="s">
        <v>108</v>
      </c>
      <c r="D829" s="58" t="s">
        <v>125</v>
      </c>
      <c r="E829" s="58" t="s">
        <v>95</v>
      </c>
      <c r="F829" s="51" t="s">
        <v>103</v>
      </c>
      <c r="G829" s="51">
        <v>53</v>
      </c>
    </row>
    <row r="830" spans="1:7" ht="15.75" customHeight="1" x14ac:dyDescent="0.3">
      <c r="A830" s="95">
        <f t="shared" si="12"/>
        <v>44255</v>
      </c>
      <c r="B830" s="55">
        <v>44255</v>
      </c>
      <c r="C830" s="58" t="s">
        <v>110</v>
      </c>
      <c r="D830" s="58" t="s">
        <v>125</v>
      </c>
      <c r="E830" s="58" t="s">
        <v>95</v>
      </c>
      <c r="F830" s="51" t="s">
        <v>99</v>
      </c>
      <c r="G830" s="51">
        <v>111</v>
      </c>
    </row>
    <row r="831" spans="1:7" ht="15.75" customHeight="1" x14ac:dyDescent="0.3">
      <c r="A831" s="95">
        <f t="shared" si="12"/>
        <v>44255</v>
      </c>
      <c r="B831" s="55">
        <v>44255</v>
      </c>
      <c r="C831" s="58" t="s">
        <v>48</v>
      </c>
      <c r="D831" s="58" t="s">
        <v>125</v>
      </c>
      <c r="E831" s="58" t="s">
        <v>80</v>
      </c>
      <c r="F831" s="51" t="s">
        <v>88</v>
      </c>
      <c r="G831" s="51">
        <v>133</v>
      </c>
    </row>
    <row r="832" spans="1:7" ht="15.75" customHeight="1" x14ac:dyDescent="0.3">
      <c r="A832" s="95">
        <f t="shared" si="12"/>
        <v>44255</v>
      </c>
      <c r="B832" s="55">
        <v>44255</v>
      </c>
      <c r="C832" s="58" t="s">
        <v>108</v>
      </c>
      <c r="D832" s="58" t="s">
        <v>125</v>
      </c>
      <c r="E832" s="58" t="s">
        <v>80</v>
      </c>
      <c r="F832" s="51" t="s">
        <v>92</v>
      </c>
      <c r="G832" s="51">
        <v>179</v>
      </c>
    </row>
    <row r="833" spans="1:7" ht="15.75" customHeight="1" x14ac:dyDescent="0.3">
      <c r="A833" s="95">
        <f t="shared" si="12"/>
        <v>44255</v>
      </c>
      <c r="B833" s="55">
        <v>44255</v>
      </c>
      <c r="C833" s="58" t="s">
        <v>110</v>
      </c>
      <c r="D833" s="58" t="s">
        <v>125</v>
      </c>
      <c r="E833" s="58" t="s">
        <v>95</v>
      </c>
      <c r="F833" s="51" t="s">
        <v>102</v>
      </c>
      <c r="G833" s="51">
        <v>29</v>
      </c>
    </row>
    <row r="834" spans="1:7" ht="15.75" customHeight="1" x14ac:dyDescent="0.3">
      <c r="A834" s="95">
        <f t="shared" si="12"/>
        <v>44255</v>
      </c>
      <c r="B834" s="55">
        <v>44255</v>
      </c>
      <c r="C834" s="58" t="s">
        <v>107</v>
      </c>
      <c r="D834" s="58" t="s">
        <v>125</v>
      </c>
      <c r="E834" s="58" t="s">
        <v>49</v>
      </c>
      <c r="F834" s="51" t="s">
        <v>68</v>
      </c>
      <c r="G834" s="51">
        <v>74</v>
      </c>
    </row>
    <row r="835" spans="1:7" ht="15.75" customHeight="1" x14ac:dyDescent="0.3">
      <c r="A835" s="95">
        <f t="shared" si="12"/>
        <v>44255</v>
      </c>
      <c r="B835" s="55">
        <v>44255</v>
      </c>
      <c r="C835" s="58" t="s">
        <v>107</v>
      </c>
      <c r="D835" s="58" t="s">
        <v>125</v>
      </c>
      <c r="E835" s="58" t="s">
        <v>95</v>
      </c>
      <c r="F835" s="51" t="s">
        <v>102</v>
      </c>
      <c r="G835" s="51">
        <v>13</v>
      </c>
    </row>
    <row r="836" spans="1:7" ht="15.75" customHeight="1" x14ac:dyDescent="0.3">
      <c r="A836" s="95">
        <f t="shared" si="12"/>
        <v>44256</v>
      </c>
      <c r="B836" s="55">
        <v>44256</v>
      </c>
      <c r="C836" s="58" t="s">
        <v>48</v>
      </c>
      <c r="D836" s="58" t="s">
        <v>125</v>
      </c>
      <c r="E836" s="58" t="s">
        <v>95</v>
      </c>
      <c r="F836" s="51" t="s">
        <v>96</v>
      </c>
      <c r="G836" s="51">
        <v>119</v>
      </c>
    </row>
    <row r="837" spans="1:7" ht="15.75" customHeight="1" x14ac:dyDescent="0.3">
      <c r="A837" s="95">
        <f t="shared" ref="A837:A900" si="13">B837</f>
        <v>44256</v>
      </c>
      <c r="B837" s="55">
        <v>44256</v>
      </c>
      <c r="C837" s="58" t="s">
        <v>107</v>
      </c>
      <c r="D837" s="58" t="s">
        <v>125</v>
      </c>
      <c r="E837" s="58" t="s">
        <v>80</v>
      </c>
      <c r="F837" s="51" t="s">
        <v>81</v>
      </c>
      <c r="G837" s="51">
        <v>83</v>
      </c>
    </row>
    <row r="838" spans="1:7" ht="15.75" customHeight="1" x14ac:dyDescent="0.3">
      <c r="A838" s="95">
        <f t="shared" si="13"/>
        <v>44256</v>
      </c>
      <c r="B838" s="55">
        <v>44256</v>
      </c>
      <c r="C838" s="58" t="s">
        <v>110</v>
      </c>
      <c r="D838" s="58" t="s">
        <v>125</v>
      </c>
      <c r="E838" s="58" t="s">
        <v>49</v>
      </c>
      <c r="F838" s="51" t="s">
        <v>57</v>
      </c>
      <c r="G838" s="51">
        <v>5</v>
      </c>
    </row>
    <row r="839" spans="1:7" ht="15.75" customHeight="1" x14ac:dyDescent="0.3">
      <c r="A839" s="95">
        <f t="shared" si="13"/>
        <v>44256</v>
      </c>
      <c r="B839" s="55">
        <v>44256</v>
      </c>
      <c r="C839" s="58" t="s">
        <v>110</v>
      </c>
      <c r="D839" s="58" t="s">
        <v>125</v>
      </c>
      <c r="E839" s="58" t="s">
        <v>95</v>
      </c>
      <c r="F839" s="51" t="s">
        <v>97</v>
      </c>
      <c r="G839" s="51">
        <v>36</v>
      </c>
    </row>
    <row r="840" spans="1:7" ht="15.75" customHeight="1" x14ac:dyDescent="0.3">
      <c r="A840" s="95">
        <f t="shared" si="13"/>
        <v>44256</v>
      </c>
      <c r="B840" s="55">
        <v>44256</v>
      </c>
      <c r="C840" s="58" t="s">
        <v>48</v>
      </c>
      <c r="D840" s="58" t="s">
        <v>125</v>
      </c>
      <c r="E840" s="58" t="s">
        <v>95</v>
      </c>
      <c r="F840" s="51" t="s">
        <v>103</v>
      </c>
      <c r="G840" s="51">
        <v>31</v>
      </c>
    </row>
    <row r="841" spans="1:7" ht="15.75" customHeight="1" x14ac:dyDescent="0.3">
      <c r="A841" s="95">
        <f t="shared" si="13"/>
        <v>44256</v>
      </c>
      <c r="B841" s="55">
        <v>44256</v>
      </c>
      <c r="C841" s="58" t="s">
        <v>110</v>
      </c>
      <c r="D841" s="58" t="s">
        <v>125</v>
      </c>
      <c r="E841" s="58" t="s">
        <v>95</v>
      </c>
      <c r="F841" s="51" t="s">
        <v>97</v>
      </c>
      <c r="G841" s="51">
        <v>44</v>
      </c>
    </row>
    <row r="842" spans="1:7" ht="15.75" customHeight="1" x14ac:dyDescent="0.3">
      <c r="A842" s="95">
        <f t="shared" si="13"/>
        <v>44256</v>
      </c>
      <c r="B842" s="55">
        <v>44256</v>
      </c>
      <c r="C842" s="58" t="s">
        <v>48</v>
      </c>
      <c r="D842" s="58" t="s">
        <v>125</v>
      </c>
      <c r="E842" s="58" t="s">
        <v>95</v>
      </c>
      <c r="F842" s="51" t="s">
        <v>97</v>
      </c>
      <c r="G842" s="51">
        <v>126</v>
      </c>
    </row>
    <row r="843" spans="1:7" ht="15.75" customHeight="1" x14ac:dyDescent="0.3">
      <c r="A843" s="95">
        <f t="shared" si="13"/>
        <v>44256</v>
      </c>
      <c r="B843" s="55">
        <v>44256</v>
      </c>
      <c r="C843" s="58" t="s">
        <v>110</v>
      </c>
      <c r="D843" s="58" t="s">
        <v>125</v>
      </c>
      <c r="E843" s="58" t="s">
        <v>70</v>
      </c>
      <c r="F843" s="51" t="s">
        <v>72</v>
      </c>
      <c r="G843" s="51">
        <v>161</v>
      </c>
    </row>
    <row r="844" spans="1:7" ht="15.75" customHeight="1" x14ac:dyDescent="0.3">
      <c r="A844" s="95">
        <f t="shared" si="13"/>
        <v>44256</v>
      </c>
      <c r="B844" s="55">
        <v>44256</v>
      </c>
      <c r="C844" s="58" t="s">
        <v>108</v>
      </c>
      <c r="D844" s="58" t="s">
        <v>125</v>
      </c>
      <c r="E844" s="58" t="s">
        <v>80</v>
      </c>
      <c r="F844" s="51" t="s">
        <v>85</v>
      </c>
      <c r="G844" s="51">
        <v>21</v>
      </c>
    </row>
    <row r="845" spans="1:7" ht="15.75" customHeight="1" x14ac:dyDescent="0.3">
      <c r="A845" s="95">
        <f t="shared" si="13"/>
        <v>44256</v>
      </c>
      <c r="B845" s="55">
        <v>44256</v>
      </c>
      <c r="C845" s="58" t="s">
        <v>48</v>
      </c>
      <c r="D845" s="58" t="s">
        <v>125</v>
      </c>
      <c r="E845" s="58" t="s">
        <v>49</v>
      </c>
      <c r="F845" s="51" t="s">
        <v>53</v>
      </c>
      <c r="G845" s="51">
        <v>22</v>
      </c>
    </row>
    <row r="846" spans="1:7" ht="15.75" customHeight="1" x14ac:dyDescent="0.3">
      <c r="A846" s="95">
        <f t="shared" si="13"/>
        <v>44256</v>
      </c>
      <c r="B846" s="55">
        <v>44256</v>
      </c>
      <c r="C846" s="58" t="s">
        <v>48</v>
      </c>
      <c r="D846" s="58" t="s">
        <v>125</v>
      </c>
      <c r="E846" s="58" t="s">
        <v>95</v>
      </c>
      <c r="F846" s="51" t="s">
        <v>99</v>
      </c>
      <c r="G846" s="51">
        <v>35</v>
      </c>
    </row>
    <row r="847" spans="1:7" ht="15.75" customHeight="1" x14ac:dyDescent="0.3">
      <c r="A847" s="95">
        <f t="shared" si="13"/>
        <v>44256</v>
      </c>
      <c r="B847" s="55">
        <v>44256</v>
      </c>
      <c r="C847" s="58" t="s">
        <v>48</v>
      </c>
      <c r="D847" s="58" t="s">
        <v>125</v>
      </c>
      <c r="E847" s="58" t="s">
        <v>49</v>
      </c>
      <c r="F847" s="51" t="s">
        <v>64</v>
      </c>
      <c r="G847" s="51">
        <v>178</v>
      </c>
    </row>
    <row r="848" spans="1:7" ht="15.75" customHeight="1" x14ac:dyDescent="0.3">
      <c r="A848" s="95">
        <f t="shared" si="13"/>
        <v>44256</v>
      </c>
      <c r="B848" s="55">
        <v>44256</v>
      </c>
      <c r="C848" s="58" t="s">
        <v>48</v>
      </c>
      <c r="D848" s="58" t="s">
        <v>125</v>
      </c>
      <c r="E848" s="58" t="s">
        <v>95</v>
      </c>
      <c r="F848" s="51" t="s">
        <v>103</v>
      </c>
      <c r="G848" s="51">
        <v>71</v>
      </c>
    </row>
    <row r="849" spans="1:7" ht="15.75" customHeight="1" x14ac:dyDescent="0.3">
      <c r="A849" s="95">
        <f t="shared" si="13"/>
        <v>44256</v>
      </c>
      <c r="B849" s="55">
        <v>44256</v>
      </c>
      <c r="C849" s="58" t="s">
        <v>110</v>
      </c>
      <c r="D849" s="58" t="s">
        <v>125</v>
      </c>
      <c r="E849" s="58" t="s">
        <v>70</v>
      </c>
      <c r="F849" s="51" t="s">
        <v>74</v>
      </c>
      <c r="G849" s="51">
        <v>3</v>
      </c>
    </row>
    <row r="850" spans="1:7" ht="15.75" customHeight="1" x14ac:dyDescent="0.3">
      <c r="A850" s="95">
        <f t="shared" si="13"/>
        <v>44257</v>
      </c>
      <c r="B850" s="55">
        <v>44257</v>
      </c>
      <c r="C850" s="58" t="s">
        <v>48</v>
      </c>
      <c r="D850" s="58" t="s">
        <v>125</v>
      </c>
      <c r="E850" s="58" t="s">
        <v>49</v>
      </c>
      <c r="F850" s="51" t="s">
        <v>66</v>
      </c>
      <c r="G850" s="51">
        <v>76</v>
      </c>
    </row>
    <row r="851" spans="1:7" ht="15.75" customHeight="1" x14ac:dyDescent="0.3">
      <c r="A851" s="95">
        <f t="shared" si="13"/>
        <v>44257</v>
      </c>
      <c r="B851" s="55">
        <v>44257</v>
      </c>
      <c r="C851" s="58" t="s">
        <v>48</v>
      </c>
      <c r="D851" s="58" t="s">
        <v>125</v>
      </c>
      <c r="E851" s="58" t="s">
        <v>80</v>
      </c>
      <c r="F851" s="51" t="s">
        <v>86</v>
      </c>
      <c r="G851" s="51">
        <v>86</v>
      </c>
    </row>
    <row r="852" spans="1:7" ht="15.75" customHeight="1" x14ac:dyDescent="0.3">
      <c r="A852" s="95">
        <f t="shared" si="13"/>
        <v>44257</v>
      </c>
      <c r="B852" s="55">
        <v>44257</v>
      </c>
      <c r="C852" s="58" t="s">
        <v>107</v>
      </c>
      <c r="D852" s="58" t="s">
        <v>125</v>
      </c>
      <c r="E852" s="58" t="s">
        <v>95</v>
      </c>
      <c r="F852" s="51" t="s">
        <v>97</v>
      </c>
      <c r="G852" s="51">
        <v>196</v>
      </c>
    </row>
    <row r="853" spans="1:7" ht="15.75" customHeight="1" x14ac:dyDescent="0.3">
      <c r="A853" s="95">
        <f t="shared" si="13"/>
        <v>44257</v>
      </c>
      <c r="B853" s="55">
        <v>44257</v>
      </c>
      <c r="C853" s="58" t="s">
        <v>48</v>
      </c>
      <c r="D853" s="58" t="s">
        <v>125</v>
      </c>
      <c r="E853" s="58" t="s">
        <v>49</v>
      </c>
      <c r="F853" s="51" t="s">
        <v>65</v>
      </c>
      <c r="G853" s="51">
        <v>67</v>
      </c>
    </row>
    <row r="854" spans="1:7" ht="15.75" customHeight="1" x14ac:dyDescent="0.3">
      <c r="A854" s="95">
        <f t="shared" si="13"/>
        <v>44257</v>
      </c>
      <c r="B854" s="55">
        <v>44257</v>
      </c>
      <c r="C854" s="58" t="s">
        <v>107</v>
      </c>
      <c r="D854" s="58" t="s">
        <v>125</v>
      </c>
      <c r="E854" s="58" t="s">
        <v>70</v>
      </c>
      <c r="F854" s="51" t="s">
        <v>60</v>
      </c>
      <c r="G854" s="51">
        <v>197</v>
      </c>
    </row>
    <row r="855" spans="1:7" ht="15.75" customHeight="1" x14ac:dyDescent="0.3">
      <c r="A855" s="95">
        <f t="shared" si="13"/>
        <v>44257</v>
      </c>
      <c r="B855" s="55">
        <v>44257</v>
      </c>
      <c r="C855" s="58" t="s">
        <v>108</v>
      </c>
      <c r="D855" s="58" t="s">
        <v>125</v>
      </c>
      <c r="E855" s="58" t="s">
        <v>95</v>
      </c>
      <c r="F855" s="51" t="s">
        <v>98</v>
      </c>
      <c r="G855" s="51">
        <v>177</v>
      </c>
    </row>
    <row r="856" spans="1:7" ht="15.75" customHeight="1" x14ac:dyDescent="0.3">
      <c r="A856" s="95">
        <f t="shared" si="13"/>
        <v>44257</v>
      </c>
      <c r="B856" s="55">
        <v>44257</v>
      </c>
      <c r="C856" s="58" t="s">
        <v>107</v>
      </c>
      <c r="D856" s="58" t="s">
        <v>125</v>
      </c>
      <c r="E856" s="58" t="s">
        <v>49</v>
      </c>
      <c r="F856" s="51" t="s">
        <v>153</v>
      </c>
      <c r="G856" s="51">
        <v>127</v>
      </c>
    </row>
    <row r="857" spans="1:7" ht="15.75" customHeight="1" x14ac:dyDescent="0.3">
      <c r="A857" s="95">
        <f t="shared" si="13"/>
        <v>44257</v>
      </c>
      <c r="B857" s="55">
        <v>44257</v>
      </c>
      <c r="C857" s="58" t="s">
        <v>108</v>
      </c>
      <c r="D857" s="58" t="s">
        <v>125</v>
      </c>
      <c r="E857" s="58" t="s">
        <v>80</v>
      </c>
      <c r="F857" s="51" t="s">
        <v>86</v>
      </c>
      <c r="G857" s="51">
        <v>88</v>
      </c>
    </row>
    <row r="858" spans="1:7" ht="15.75" customHeight="1" x14ac:dyDescent="0.3">
      <c r="A858" s="95">
        <f t="shared" si="13"/>
        <v>44257</v>
      </c>
      <c r="B858" s="55">
        <v>44257</v>
      </c>
      <c r="C858" s="58" t="s">
        <v>110</v>
      </c>
      <c r="D858" s="58" t="s">
        <v>125</v>
      </c>
      <c r="E858" s="58" t="s">
        <v>95</v>
      </c>
      <c r="F858" s="51" t="s">
        <v>105</v>
      </c>
      <c r="G858" s="51">
        <v>127</v>
      </c>
    </row>
    <row r="859" spans="1:7" ht="15.75" customHeight="1" x14ac:dyDescent="0.3">
      <c r="A859" s="95">
        <f t="shared" si="13"/>
        <v>44257</v>
      </c>
      <c r="B859" s="55">
        <v>44257</v>
      </c>
      <c r="C859" s="58" t="s">
        <v>108</v>
      </c>
      <c r="D859" s="58" t="s">
        <v>125</v>
      </c>
      <c r="E859" s="58" t="s">
        <v>95</v>
      </c>
      <c r="F859" s="51" t="s">
        <v>105</v>
      </c>
      <c r="G859" s="51">
        <v>78</v>
      </c>
    </row>
    <row r="860" spans="1:7" ht="15.75" customHeight="1" x14ac:dyDescent="0.3">
      <c r="A860" s="95">
        <f t="shared" si="13"/>
        <v>44257</v>
      </c>
      <c r="B860" s="55">
        <v>44257</v>
      </c>
      <c r="C860" s="58" t="s">
        <v>107</v>
      </c>
      <c r="D860" s="58" t="s">
        <v>125</v>
      </c>
      <c r="E860" s="58" t="s">
        <v>95</v>
      </c>
      <c r="F860" s="51" t="s">
        <v>105</v>
      </c>
      <c r="G860" s="51">
        <v>158</v>
      </c>
    </row>
    <row r="861" spans="1:7" ht="15.75" customHeight="1" x14ac:dyDescent="0.3">
      <c r="A861" s="95">
        <f t="shared" si="13"/>
        <v>44257</v>
      </c>
      <c r="B861" s="55">
        <v>44257</v>
      </c>
      <c r="C861" s="58" t="s">
        <v>108</v>
      </c>
      <c r="D861" s="58" t="s">
        <v>125</v>
      </c>
      <c r="E861" s="58" t="s">
        <v>70</v>
      </c>
      <c r="F861" s="51" t="s">
        <v>71</v>
      </c>
      <c r="G861" s="51">
        <v>134</v>
      </c>
    </row>
    <row r="862" spans="1:7" ht="15.75" customHeight="1" x14ac:dyDescent="0.3">
      <c r="A862" s="95">
        <f t="shared" si="13"/>
        <v>44258</v>
      </c>
      <c r="B862" s="55">
        <v>44258</v>
      </c>
      <c r="C862" s="58" t="s">
        <v>48</v>
      </c>
      <c r="D862" s="58" t="s">
        <v>125</v>
      </c>
      <c r="E862" s="58" t="s">
        <v>80</v>
      </c>
      <c r="F862" s="51" t="s">
        <v>89</v>
      </c>
      <c r="G862" s="51">
        <v>15</v>
      </c>
    </row>
    <row r="863" spans="1:7" ht="15.75" customHeight="1" x14ac:dyDescent="0.3">
      <c r="A863" s="95">
        <f t="shared" si="13"/>
        <v>44258</v>
      </c>
      <c r="B863" s="55">
        <v>44258</v>
      </c>
      <c r="C863" s="58" t="s">
        <v>48</v>
      </c>
      <c r="D863" s="58" t="s">
        <v>125</v>
      </c>
      <c r="E863" s="58" t="s">
        <v>49</v>
      </c>
      <c r="F863" s="51" t="s">
        <v>64</v>
      </c>
      <c r="G863" s="51">
        <v>16</v>
      </c>
    </row>
    <row r="864" spans="1:7" ht="15.75" customHeight="1" x14ac:dyDescent="0.3">
      <c r="A864" s="95">
        <f t="shared" si="13"/>
        <v>44258</v>
      </c>
      <c r="B864" s="55">
        <v>44258</v>
      </c>
      <c r="C864" s="58" t="s">
        <v>110</v>
      </c>
      <c r="D864" s="58" t="s">
        <v>125</v>
      </c>
      <c r="E864" s="58" t="s">
        <v>95</v>
      </c>
      <c r="F864" s="51" t="s">
        <v>104</v>
      </c>
      <c r="G864" s="51">
        <v>85</v>
      </c>
    </row>
    <row r="865" spans="1:7" ht="15.75" customHeight="1" x14ac:dyDescent="0.3">
      <c r="A865" s="95">
        <f t="shared" si="13"/>
        <v>44258</v>
      </c>
      <c r="B865" s="55">
        <v>44258</v>
      </c>
      <c r="C865" s="58" t="s">
        <v>110</v>
      </c>
      <c r="D865" s="58" t="s">
        <v>125</v>
      </c>
      <c r="E865" s="58" t="s">
        <v>80</v>
      </c>
      <c r="F865" s="51" t="s">
        <v>88</v>
      </c>
      <c r="G865" s="51">
        <v>67</v>
      </c>
    </row>
    <row r="866" spans="1:7" ht="15.75" customHeight="1" x14ac:dyDescent="0.3">
      <c r="A866" s="95">
        <f t="shared" si="13"/>
        <v>44258</v>
      </c>
      <c r="B866" s="55">
        <v>44258</v>
      </c>
      <c r="C866" s="58" t="s">
        <v>110</v>
      </c>
      <c r="D866" s="58" t="s">
        <v>125</v>
      </c>
      <c r="E866" s="58" t="s">
        <v>49</v>
      </c>
      <c r="F866" s="51" t="s">
        <v>59</v>
      </c>
      <c r="G866" s="51">
        <v>13</v>
      </c>
    </row>
    <row r="867" spans="1:7" ht="15.75" customHeight="1" x14ac:dyDescent="0.3">
      <c r="A867" s="95">
        <f t="shared" si="13"/>
        <v>44258</v>
      </c>
      <c r="B867" s="55">
        <v>44258</v>
      </c>
      <c r="C867" s="58" t="s">
        <v>110</v>
      </c>
      <c r="D867" s="58" t="s">
        <v>125</v>
      </c>
      <c r="E867" s="58" t="s">
        <v>80</v>
      </c>
      <c r="F867" s="51" t="s">
        <v>85</v>
      </c>
      <c r="G867" s="51">
        <v>14</v>
      </c>
    </row>
    <row r="868" spans="1:7" ht="15.75" customHeight="1" x14ac:dyDescent="0.3">
      <c r="A868" s="95">
        <f t="shared" si="13"/>
        <v>44258</v>
      </c>
      <c r="B868" s="55">
        <v>44258</v>
      </c>
      <c r="C868" s="58" t="s">
        <v>108</v>
      </c>
      <c r="D868" s="58" t="s">
        <v>125</v>
      </c>
      <c r="E868" s="58" t="s">
        <v>80</v>
      </c>
      <c r="F868" s="51" t="s">
        <v>82</v>
      </c>
      <c r="G868" s="51">
        <v>117</v>
      </c>
    </row>
    <row r="869" spans="1:7" ht="15.75" customHeight="1" x14ac:dyDescent="0.3">
      <c r="A869" s="95">
        <f t="shared" si="13"/>
        <v>44258</v>
      </c>
      <c r="B869" s="55">
        <v>44258</v>
      </c>
      <c r="C869" s="58" t="s">
        <v>108</v>
      </c>
      <c r="D869" s="58" t="s">
        <v>125</v>
      </c>
      <c r="E869" s="58" t="s">
        <v>95</v>
      </c>
      <c r="F869" s="51" t="s">
        <v>100</v>
      </c>
      <c r="G869" s="51">
        <v>141</v>
      </c>
    </row>
    <row r="870" spans="1:7" ht="15.75" customHeight="1" x14ac:dyDescent="0.3">
      <c r="A870" s="95">
        <f t="shared" si="13"/>
        <v>44259</v>
      </c>
      <c r="B870" s="55">
        <v>44259</v>
      </c>
      <c r="C870" s="58" t="s">
        <v>48</v>
      </c>
      <c r="D870" s="58" t="s">
        <v>125</v>
      </c>
      <c r="E870" s="58" t="s">
        <v>80</v>
      </c>
      <c r="F870" s="51" t="s">
        <v>82</v>
      </c>
      <c r="G870" s="51">
        <v>156</v>
      </c>
    </row>
    <row r="871" spans="1:7" ht="15.75" customHeight="1" x14ac:dyDescent="0.3">
      <c r="A871" s="95">
        <f t="shared" si="13"/>
        <v>44259</v>
      </c>
      <c r="B871" s="55">
        <v>44259</v>
      </c>
      <c r="C871" s="58" t="s">
        <v>110</v>
      </c>
      <c r="D871" s="58" t="s">
        <v>125</v>
      </c>
      <c r="E871" s="58" t="s">
        <v>49</v>
      </c>
      <c r="F871" s="51" t="s">
        <v>67</v>
      </c>
      <c r="G871" s="51">
        <v>53</v>
      </c>
    </row>
    <row r="872" spans="1:7" ht="15.75" customHeight="1" x14ac:dyDescent="0.3">
      <c r="A872" s="95">
        <f t="shared" si="13"/>
        <v>44259</v>
      </c>
      <c r="B872" s="55">
        <v>44259</v>
      </c>
      <c r="C872" s="58" t="s">
        <v>107</v>
      </c>
      <c r="D872" s="58" t="s">
        <v>125</v>
      </c>
      <c r="E872" s="58" t="s">
        <v>80</v>
      </c>
      <c r="F872" s="51" t="s">
        <v>94</v>
      </c>
      <c r="G872" s="51">
        <v>166</v>
      </c>
    </row>
    <row r="873" spans="1:7" ht="15.75" customHeight="1" x14ac:dyDescent="0.3">
      <c r="A873" s="95">
        <f t="shared" si="13"/>
        <v>44259</v>
      </c>
      <c r="B873" s="55">
        <v>44259</v>
      </c>
      <c r="C873" s="58" t="s">
        <v>108</v>
      </c>
      <c r="D873" s="58" t="s">
        <v>125</v>
      </c>
      <c r="E873" s="58" t="s">
        <v>49</v>
      </c>
      <c r="F873" s="51" t="s">
        <v>50</v>
      </c>
      <c r="G873" s="51">
        <v>157</v>
      </c>
    </row>
    <row r="874" spans="1:7" ht="15.75" customHeight="1" x14ac:dyDescent="0.3">
      <c r="A874" s="95">
        <f t="shared" si="13"/>
        <v>44259</v>
      </c>
      <c r="B874" s="55">
        <v>44259</v>
      </c>
      <c r="C874" s="58" t="s">
        <v>107</v>
      </c>
      <c r="D874" s="58" t="s">
        <v>125</v>
      </c>
      <c r="E874" s="58" t="s">
        <v>70</v>
      </c>
      <c r="F874" s="51" t="s">
        <v>62</v>
      </c>
      <c r="G874" s="51">
        <v>87</v>
      </c>
    </row>
    <row r="875" spans="1:7" ht="15.75" customHeight="1" x14ac:dyDescent="0.3">
      <c r="A875" s="95">
        <f t="shared" si="13"/>
        <v>44259</v>
      </c>
      <c r="B875" s="55">
        <v>44259</v>
      </c>
      <c r="C875" s="58" t="s">
        <v>48</v>
      </c>
      <c r="D875" s="58" t="s">
        <v>125</v>
      </c>
      <c r="E875" s="58" t="s">
        <v>49</v>
      </c>
      <c r="F875" s="51" t="s">
        <v>55</v>
      </c>
      <c r="G875" s="51">
        <v>103</v>
      </c>
    </row>
    <row r="876" spans="1:7" ht="15.75" customHeight="1" x14ac:dyDescent="0.3">
      <c r="A876" s="95">
        <f t="shared" si="13"/>
        <v>44259</v>
      </c>
      <c r="B876" s="55">
        <v>44259</v>
      </c>
      <c r="C876" s="58" t="s">
        <v>48</v>
      </c>
      <c r="D876" s="58" t="s">
        <v>125</v>
      </c>
      <c r="E876" s="58" t="s">
        <v>95</v>
      </c>
      <c r="F876" s="51" t="s">
        <v>98</v>
      </c>
      <c r="G876" s="51">
        <v>166</v>
      </c>
    </row>
    <row r="877" spans="1:7" ht="15.75" customHeight="1" x14ac:dyDescent="0.3">
      <c r="A877" s="95">
        <f t="shared" si="13"/>
        <v>44259</v>
      </c>
      <c r="B877" s="55">
        <v>44259</v>
      </c>
      <c r="C877" s="58" t="s">
        <v>108</v>
      </c>
      <c r="D877" s="58" t="s">
        <v>125</v>
      </c>
      <c r="E877" s="58" t="s">
        <v>70</v>
      </c>
      <c r="F877" s="51" t="s">
        <v>78</v>
      </c>
      <c r="G877" s="51">
        <v>150</v>
      </c>
    </row>
    <row r="878" spans="1:7" ht="15.75" customHeight="1" x14ac:dyDescent="0.3">
      <c r="A878" s="95">
        <f t="shared" si="13"/>
        <v>44259</v>
      </c>
      <c r="B878" s="55">
        <v>44259</v>
      </c>
      <c r="C878" s="58" t="s">
        <v>48</v>
      </c>
      <c r="D878" s="58" t="s">
        <v>125</v>
      </c>
      <c r="E878" s="58" t="s">
        <v>80</v>
      </c>
      <c r="F878" s="51" t="s">
        <v>89</v>
      </c>
      <c r="G878" s="51">
        <v>47</v>
      </c>
    </row>
    <row r="879" spans="1:7" ht="15.75" customHeight="1" x14ac:dyDescent="0.3">
      <c r="A879" s="95">
        <f t="shared" si="13"/>
        <v>44259</v>
      </c>
      <c r="B879" s="55">
        <v>44259</v>
      </c>
      <c r="C879" s="58" t="s">
        <v>108</v>
      </c>
      <c r="D879" s="58" t="s">
        <v>125</v>
      </c>
      <c r="E879" s="58" t="s">
        <v>49</v>
      </c>
      <c r="F879" s="51" t="s">
        <v>65</v>
      </c>
      <c r="G879" s="51">
        <v>30</v>
      </c>
    </row>
    <row r="880" spans="1:7" ht="15.75" customHeight="1" x14ac:dyDescent="0.3">
      <c r="A880" s="95">
        <f t="shared" si="13"/>
        <v>44259</v>
      </c>
      <c r="B880" s="55">
        <v>44259</v>
      </c>
      <c r="C880" s="58" t="s">
        <v>110</v>
      </c>
      <c r="D880" s="58" t="s">
        <v>125</v>
      </c>
      <c r="E880" s="58" t="s">
        <v>80</v>
      </c>
      <c r="F880" s="51" t="s">
        <v>84</v>
      </c>
      <c r="G880" s="51">
        <v>41</v>
      </c>
    </row>
    <row r="881" spans="1:7" ht="15.75" customHeight="1" x14ac:dyDescent="0.3">
      <c r="A881" s="95">
        <f t="shared" si="13"/>
        <v>44259</v>
      </c>
      <c r="B881" s="55">
        <v>44259</v>
      </c>
      <c r="C881" s="58" t="s">
        <v>107</v>
      </c>
      <c r="D881" s="58" t="s">
        <v>125</v>
      </c>
      <c r="E881" s="58" t="s">
        <v>70</v>
      </c>
      <c r="F881" s="51" t="s">
        <v>60</v>
      </c>
      <c r="G881" s="51">
        <v>97</v>
      </c>
    </row>
    <row r="882" spans="1:7" ht="15.75" customHeight="1" x14ac:dyDescent="0.3">
      <c r="A882" s="95">
        <f t="shared" si="13"/>
        <v>44259</v>
      </c>
      <c r="B882" s="55">
        <v>44259</v>
      </c>
      <c r="C882" s="58" t="s">
        <v>48</v>
      </c>
      <c r="D882" s="58" t="s">
        <v>125</v>
      </c>
      <c r="E882" s="58" t="s">
        <v>95</v>
      </c>
      <c r="F882" s="51" t="s">
        <v>102</v>
      </c>
      <c r="G882" s="51">
        <v>56</v>
      </c>
    </row>
    <row r="883" spans="1:7" ht="15.75" customHeight="1" x14ac:dyDescent="0.3">
      <c r="A883" s="95">
        <f t="shared" si="13"/>
        <v>44259</v>
      </c>
      <c r="B883" s="55">
        <v>44259</v>
      </c>
      <c r="C883" s="58" t="s">
        <v>48</v>
      </c>
      <c r="D883" s="58" t="s">
        <v>125</v>
      </c>
      <c r="E883" s="58" t="s">
        <v>70</v>
      </c>
      <c r="F883" s="51" t="s">
        <v>72</v>
      </c>
      <c r="G883" s="51">
        <v>125</v>
      </c>
    </row>
    <row r="884" spans="1:7" ht="15.75" customHeight="1" x14ac:dyDescent="0.3">
      <c r="A884" s="95">
        <f t="shared" si="13"/>
        <v>44259</v>
      </c>
      <c r="B884" s="55">
        <v>44259</v>
      </c>
      <c r="C884" s="58" t="s">
        <v>110</v>
      </c>
      <c r="D884" s="58" t="s">
        <v>125</v>
      </c>
      <c r="E884" s="58" t="s">
        <v>80</v>
      </c>
      <c r="F884" s="51" t="s">
        <v>89</v>
      </c>
      <c r="G884" s="51">
        <v>28</v>
      </c>
    </row>
    <row r="885" spans="1:7" ht="15.75" customHeight="1" x14ac:dyDescent="0.3">
      <c r="A885" s="95">
        <f t="shared" si="13"/>
        <v>44260</v>
      </c>
      <c r="B885" s="55">
        <v>44260</v>
      </c>
      <c r="C885" s="58" t="s">
        <v>107</v>
      </c>
      <c r="D885" s="58" t="s">
        <v>125</v>
      </c>
      <c r="E885" s="58" t="s">
        <v>49</v>
      </c>
      <c r="F885" s="51" t="s">
        <v>66</v>
      </c>
      <c r="G885" s="51">
        <v>166</v>
      </c>
    </row>
    <row r="886" spans="1:7" ht="15.75" customHeight="1" x14ac:dyDescent="0.3">
      <c r="A886" s="95">
        <f t="shared" si="13"/>
        <v>44260</v>
      </c>
      <c r="B886" s="55">
        <v>44260</v>
      </c>
      <c r="C886" s="58" t="s">
        <v>110</v>
      </c>
      <c r="D886" s="58" t="s">
        <v>125</v>
      </c>
      <c r="E886" s="58" t="s">
        <v>49</v>
      </c>
      <c r="F886" s="51" t="s">
        <v>64</v>
      </c>
      <c r="G886" s="51">
        <v>74</v>
      </c>
    </row>
    <row r="887" spans="1:7" ht="15.75" customHeight="1" x14ac:dyDescent="0.3">
      <c r="A887" s="95">
        <f t="shared" si="13"/>
        <v>44260</v>
      </c>
      <c r="B887" s="55">
        <v>44260</v>
      </c>
      <c r="C887" s="58" t="s">
        <v>48</v>
      </c>
      <c r="D887" s="58" t="s">
        <v>125</v>
      </c>
      <c r="E887" s="58" t="s">
        <v>80</v>
      </c>
      <c r="F887" s="51" t="s">
        <v>84</v>
      </c>
      <c r="G887" s="51">
        <v>167</v>
      </c>
    </row>
    <row r="888" spans="1:7" ht="15.75" customHeight="1" x14ac:dyDescent="0.3">
      <c r="A888" s="95">
        <f t="shared" si="13"/>
        <v>44260</v>
      </c>
      <c r="B888" s="55">
        <v>44260</v>
      </c>
      <c r="C888" s="58" t="s">
        <v>108</v>
      </c>
      <c r="D888" s="58" t="s">
        <v>125</v>
      </c>
      <c r="E888" s="58" t="s">
        <v>70</v>
      </c>
      <c r="F888" s="51" t="s">
        <v>72</v>
      </c>
      <c r="G888" s="51">
        <v>177</v>
      </c>
    </row>
    <row r="889" spans="1:7" ht="15.75" customHeight="1" x14ac:dyDescent="0.3">
      <c r="A889" s="95">
        <f t="shared" si="13"/>
        <v>44260</v>
      </c>
      <c r="B889" s="55">
        <v>44260</v>
      </c>
      <c r="C889" s="58" t="s">
        <v>107</v>
      </c>
      <c r="D889" s="58" t="s">
        <v>125</v>
      </c>
      <c r="E889" s="58" t="s">
        <v>95</v>
      </c>
      <c r="F889" s="51" t="s">
        <v>99</v>
      </c>
      <c r="G889" s="51">
        <v>51</v>
      </c>
    </row>
    <row r="890" spans="1:7" ht="15.75" customHeight="1" x14ac:dyDescent="0.3">
      <c r="A890" s="95">
        <f t="shared" si="13"/>
        <v>44260</v>
      </c>
      <c r="B890" s="55">
        <v>44260</v>
      </c>
      <c r="C890" s="58" t="s">
        <v>110</v>
      </c>
      <c r="D890" s="58" t="s">
        <v>125</v>
      </c>
      <c r="E890" s="58" t="s">
        <v>70</v>
      </c>
      <c r="F890" s="51" t="s">
        <v>58</v>
      </c>
      <c r="G890" s="51">
        <v>59</v>
      </c>
    </row>
    <row r="891" spans="1:7" ht="15.75" customHeight="1" x14ac:dyDescent="0.3">
      <c r="A891" s="95">
        <f t="shared" si="13"/>
        <v>44260</v>
      </c>
      <c r="B891" s="55">
        <v>44260</v>
      </c>
      <c r="C891" s="58" t="s">
        <v>107</v>
      </c>
      <c r="D891" s="58" t="s">
        <v>125</v>
      </c>
      <c r="E891" s="58" t="s">
        <v>95</v>
      </c>
      <c r="F891" s="51" t="s">
        <v>101</v>
      </c>
      <c r="G891" s="51">
        <v>130</v>
      </c>
    </row>
    <row r="892" spans="1:7" ht="15.75" customHeight="1" x14ac:dyDescent="0.3">
      <c r="A892" s="95">
        <f t="shared" si="13"/>
        <v>44260</v>
      </c>
      <c r="B892" s="55">
        <v>44260</v>
      </c>
      <c r="C892" s="58" t="s">
        <v>108</v>
      </c>
      <c r="D892" s="58" t="s">
        <v>125</v>
      </c>
      <c r="E892" s="58" t="s">
        <v>49</v>
      </c>
      <c r="F892" s="51" t="s">
        <v>63</v>
      </c>
      <c r="G892" s="51">
        <v>50</v>
      </c>
    </row>
    <row r="893" spans="1:7" ht="15.75" customHeight="1" x14ac:dyDescent="0.3">
      <c r="A893" s="95">
        <f t="shared" si="13"/>
        <v>44260</v>
      </c>
      <c r="B893" s="55">
        <v>44260</v>
      </c>
      <c r="C893" s="58" t="s">
        <v>108</v>
      </c>
      <c r="D893" s="58" t="s">
        <v>125</v>
      </c>
      <c r="E893" s="58" t="s">
        <v>49</v>
      </c>
      <c r="F893" s="51" t="s">
        <v>67</v>
      </c>
      <c r="G893" s="51">
        <v>154</v>
      </c>
    </row>
    <row r="894" spans="1:7" ht="15.75" customHeight="1" x14ac:dyDescent="0.3">
      <c r="A894" s="95">
        <f t="shared" si="13"/>
        <v>44260</v>
      </c>
      <c r="B894" s="55">
        <v>44260</v>
      </c>
      <c r="C894" s="58" t="s">
        <v>108</v>
      </c>
      <c r="D894" s="58" t="s">
        <v>125</v>
      </c>
      <c r="E894" s="58" t="s">
        <v>70</v>
      </c>
      <c r="F894" s="51" t="s">
        <v>62</v>
      </c>
      <c r="G894" s="51">
        <v>134</v>
      </c>
    </row>
    <row r="895" spans="1:7" ht="15.75" customHeight="1" x14ac:dyDescent="0.3">
      <c r="A895" s="95">
        <f t="shared" si="13"/>
        <v>44260</v>
      </c>
      <c r="B895" s="55">
        <v>44260</v>
      </c>
      <c r="C895" s="58" t="s">
        <v>108</v>
      </c>
      <c r="D895" s="58" t="s">
        <v>125</v>
      </c>
      <c r="E895" s="58" t="s">
        <v>80</v>
      </c>
      <c r="F895" s="51" t="s">
        <v>88</v>
      </c>
      <c r="G895" s="51">
        <v>114</v>
      </c>
    </row>
    <row r="896" spans="1:7" ht="15.75" customHeight="1" x14ac:dyDescent="0.3">
      <c r="A896" s="95">
        <f t="shared" si="13"/>
        <v>44260</v>
      </c>
      <c r="B896" s="55">
        <v>44260</v>
      </c>
      <c r="C896" s="58" t="s">
        <v>110</v>
      </c>
      <c r="D896" s="58" t="s">
        <v>125</v>
      </c>
      <c r="E896" s="58" t="s">
        <v>95</v>
      </c>
      <c r="F896" s="51" t="s">
        <v>104</v>
      </c>
      <c r="G896" s="51">
        <v>70</v>
      </c>
    </row>
    <row r="897" spans="1:7" ht="15.75" customHeight="1" x14ac:dyDescent="0.3">
      <c r="A897" s="95">
        <f t="shared" si="13"/>
        <v>44260</v>
      </c>
      <c r="B897" s="55">
        <v>44260</v>
      </c>
      <c r="C897" s="58" t="s">
        <v>48</v>
      </c>
      <c r="D897" s="58" t="s">
        <v>125</v>
      </c>
      <c r="E897" s="58" t="s">
        <v>70</v>
      </c>
      <c r="F897" s="51" t="s">
        <v>79</v>
      </c>
      <c r="G897" s="51">
        <v>79</v>
      </c>
    </row>
    <row r="898" spans="1:7" ht="15.75" customHeight="1" x14ac:dyDescent="0.3">
      <c r="A898" s="95">
        <f t="shared" si="13"/>
        <v>44260</v>
      </c>
      <c r="B898" s="55">
        <v>44260</v>
      </c>
      <c r="C898" s="58" t="s">
        <v>108</v>
      </c>
      <c r="D898" s="58" t="s">
        <v>125</v>
      </c>
      <c r="E898" s="58" t="s">
        <v>80</v>
      </c>
      <c r="F898" s="51" t="s">
        <v>83</v>
      </c>
      <c r="G898" s="51">
        <v>199</v>
      </c>
    </row>
    <row r="899" spans="1:7" ht="15.75" customHeight="1" x14ac:dyDescent="0.3">
      <c r="A899" s="95">
        <f t="shared" si="13"/>
        <v>44260</v>
      </c>
      <c r="B899" s="55">
        <v>44260</v>
      </c>
      <c r="C899" s="58" t="s">
        <v>107</v>
      </c>
      <c r="D899" s="58" t="s">
        <v>125</v>
      </c>
      <c r="E899" s="58" t="s">
        <v>80</v>
      </c>
      <c r="F899" s="51" t="s">
        <v>94</v>
      </c>
      <c r="G899" s="51">
        <v>183</v>
      </c>
    </row>
    <row r="900" spans="1:7" ht="15.75" customHeight="1" x14ac:dyDescent="0.3">
      <c r="A900" s="95">
        <f t="shared" si="13"/>
        <v>44260</v>
      </c>
      <c r="B900" s="55">
        <v>44260</v>
      </c>
      <c r="C900" s="58" t="s">
        <v>110</v>
      </c>
      <c r="D900" s="58" t="s">
        <v>125</v>
      </c>
      <c r="E900" s="58" t="s">
        <v>49</v>
      </c>
      <c r="F900" s="51" t="s">
        <v>61</v>
      </c>
      <c r="G900" s="51">
        <v>167</v>
      </c>
    </row>
    <row r="901" spans="1:7" ht="15.75" customHeight="1" x14ac:dyDescent="0.3">
      <c r="A901" s="95">
        <f t="shared" ref="A901:A964" si="14">B901</f>
        <v>44261</v>
      </c>
      <c r="B901" s="55">
        <v>44261</v>
      </c>
      <c r="C901" s="58" t="s">
        <v>110</v>
      </c>
      <c r="D901" s="58" t="s">
        <v>125</v>
      </c>
      <c r="E901" s="58" t="s">
        <v>70</v>
      </c>
      <c r="F901" s="51" t="s">
        <v>78</v>
      </c>
      <c r="G901" s="51">
        <v>122</v>
      </c>
    </row>
    <row r="902" spans="1:7" ht="15.75" customHeight="1" x14ac:dyDescent="0.3">
      <c r="A902" s="95">
        <f t="shared" si="14"/>
        <v>44261</v>
      </c>
      <c r="B902" s="55">
        <v>44261</v>
      </c>
      <c r="C902" s="58" t="s">
        <v>108</v>
      </c>
      <c r="D902" s="58" t="s">
        <v>125</v>
      </c>
      <c r="E902" s="58" t="s">
        <v>80</v>
      </c>
      <c r="F902" s="51" t="s">
        <v>86</v>
      </c>
      <c r="G902" s="51">
        <v>18</v>
      </c>
    </row>
    <row r="903" spans="1:7" ht="15.75" customHeight="1" x14ac:dyDescent="0.3">
      <c r="A903" s="95">
        <f t="shared" si="14"/>
        <v>44261</v>
      </c>
      <c r="B903" s="55">
        <v>44261</v>
      </c>
      <c r="C903" s="58" t="s">
        <v>107</v>
      </c>
      <c r="D903" s="58" t="s">
        <v>125</v>
      </c>
      <c r="E903" s="58" t="s">
        <v>70</v>
      </c>
      <c r="F903" s="51" t="s">
        <v>75</v>
      </c>
      <c r="G903" s="51">
        <v>86</v>
      </c>
    </row>
    <row r="904" spans="1:7" ht="15.75" customHeight="1" x14ac:dyDescent="0.3">
      <c r="A904" s="95">
        <f t="shared" si="14"/>
        <v>44261</v>
      </c>
      <c r="B904" s="55">
        <v>44261</v>
      </c>
      <c r="C904" s="58" t="s">
        <v>48</v>
      </c>
      <c r="D904" s="58" t="s">
        <v>125</v>
      </c>
      <c r="E904" s="58" t="s">
        <v>95</v>
      </c>
      <c r="F904" s="51" t="s">
        <v>104</v>
      </c>
      <c r="G904" s="51">
        <v>125</v>
      </c>
    </row>
    <row r="905" spans="1:7" ht="15.75" customHeight="1" x14ac:dyDescent="0.3">
      <c r="A905" s="95">
        <f t="shared" si="14"/>
        <v>44261</v>
      </c>
      <c r="B905" s="55">
        <v>44261</v>
      </c>
      <c r="C905" s="58" t="s">
        <v>108</v>
      </c>
      <c r="D905" s="58" t="s">
        <v>125</v>
      </c>
      <c r="E905" s="58" t="s">
        <v>80</v>
      </c>
      <c r="F905" s="51" t="s">
        <v>88</v>
      </c>
      <c r="G905" s="51">
        <v>121</v>
      </c>
    </row>
    <row r="906" spans="1:7" ht="15.75" customHeight="1" x14ac:dyDescent="0.3">
      <c r="A906" s="95">
        <f t="shared" si="14"/>
        <v>44261</v>
      </c>
      <c r="B906" s="55">
        <v>44261</v>
      </c>
      <c r="C906" s="58" t="s">
        <v>48</v>
      </c>
      <c r="D906" s="58" t="s">
        <v>125</v>
      </c>
      <c r="E906" s="58" t="s">
        <v>70</v>
      </c>
      <c r="F906" s="51" t="s">
        <v>58</v>
      </c>
      <c r="G906" s="51">
        <v>160</v>
      </c>
    </row>
    <row r="907" spans="1:7" ht="15.75" customHeight="1" x14ac:dyDescent="0.3">
      <c r="A907" s="95">
        <f t="shared" si="14"/>
        <v>44261</v>
      </c>
      <c r="B907" s="55">
        <v>44261</v>
      </c>
      <c r="C907" s="58" t="s">
        <v>48</v>
      </c>
      <c r="D907" s="58" t="s">
        <v>125</v>
      </c>
      <c r="E907" s="58" t="s">
        <v>95</v>
      </c>
      <c r="F907" s="51" t="s">
        <v>99</v>
      </c>
      <c r="G907" s="51">
        <v>156</v>
      </c>
    </row>
    <row r="908" spans="1:7" ht="15.75" customHeight="1" x14ac:dyDescent="0.3">
      <c r="A908" s="95">
        <f t="shared" si="14"/>
        <v>44261</v>
      </c>
      <c r="B908" s="55">
        <v>44261</v>
      </c>
      <c r="C908" s="58" t="s">
        <v>110</v>
      </c>
      <c r="D908" s="58" t="s">
        <v>125</v>
      </c>
      <c r="E908" s="58" t="s">
        <v>80</v>
      </c>
      <c r="F908" s="51" t="s">
        <v>82</v>
      </c>
      <c r="G908" s="51">
        <v>131</v>
      </c>
    </row>
    <row r="909" spans="1:7" ht="15.75" customHeight="1" x14ac:dyDescent="0.3">
      <c r="A909" s="95">
        <f t="shared" si="14"/>
        <v>44261</v>
      </c>
      <c r="B909" s="55">
        <v>44261</v>
      </c>
      <c r="C909" s="58" t="s">
        <v>108</v>
      </c>
      <c r="D909" s="58" t="s">
        <v>125</v>
      </c>
      <c r="E909" s="58" t="s">
        <v>80</v>
      </c>
      <c r="F909" s="51" t="s">
        <v>82</v>
      </c>
      <c r="G909" s="51">
        <v>48</v>
      </c>
    </row>
    <row r="910" spans="1:7" ht="15.75" customHeight="1" x14ac:dyDescent="0.3">
      <c r="A910" s="95">
        <f t="shared" si="14"/>
        <v>44261</v>
      </c>
      <c r="B910" s="55">
        <v>44261</v>
      </c>
      <c r="C910" s="58" t="s">
        <v>110</v>
      </c>
      <c r="D910" s="58" t="s">
        <v>125</v>
      </c>
      <c r="E910" s="58" t="s">
        <v>49</v>
      </c>
      <c r="F910" s="51" t="s">
        <v>69</v>
      </c>
      <c r="G910" s="51">
        <v>125</v>
      </c>
    </row>
    <row r="911" spans="1:7" ht="15.75" customHeight="1" x14ac:dyDescent="0.3">
      <c r="A911" s="95">
        <f t="shared" si="14"/>
        <v>44261</v>
      </c>
      <c r="B911" s="55">
        <v>44261</v>
      </c>
      <c r="C911" s="58" t="s">
        <v>107</v>
      </c>
      <c r="D911" s="58" t="s">
        <v>125</v>
      </c>
      <c r="E911" s="58" t="s">
        <v>49</v>
      </c>
      <c r="F911" s="51" t="s">
        <v>69</v>
      </c>
      <c r="G911" s="51">
        <v>199</v>
      </c>
    </row>
    <row r="912" spans="1:7" ht="15.75" customHeight="1" x14ac:dyDescent="0.3">
      <c r="A912" s="95">
        <f t="shared" si="14"/>
        <v>44261</v>
      </c>
      <c r="B912" s="55">
        <v>44261</v>
      </c>
      <c r="C912" s="58" t="s">
        <v>108</v>
      </c>
      <c r="D912" s="58" t="s">
        <v>125</v>
      </c>
      <c r="E912" s="58" t="s">
        <v>95</v>
      </c>
      <c r="F912" s="51" t="s">
        <v>102</v>
      </c>
      <c r="G912" s="51">
        <v>55</v>
      </c>
    </row>
    <row r="913" spans="1:7" ht="15.75" customHeight="1" x14ac:dyDescent="0.3">
      <c r="A913" s="95">
        <f t="shared" si="14"/>
        <v>44261</v>
      </c>
      <c r="B913" s="55">
        <v>44261</v>
      </c>
      <c r="C913" s="58" t="s">
        <v>110</v>
      </c>
      <c r="D913" s="58" t="s">
        <v>125</v>
      </c>
      <c r="E913" s="58" t="s">
        <v>70</v>
      </c>
      <c r="F913" s="51" t="s">
        <v>75</v>
      </c>
      <c r="G913" s="51">
        <v>134</v>
      </c>
    </row>
    <row r="914" spans="1:7" ht="15.75" customHeight="1" x14ac:dyDescent="0.3">
      <c r="A914" s="95">
        <f t="shared" si="14"/>
        <v>44261</v>
      </c>
      <c r="B914" s="55">
        <v>44261</v>
      </c>
      <c r="C914" s="58" t="s">
        <v>108</v>
      </c>
      <c r="D914" s="58" t="s">
        <v>125</v>
      </c>
      <c r="E914" s="58" t="s">
        <v>49</v>
      </c>
      <c r="F914" s="51" t="s">
        <v>68</v>
      </c>
      <c r="G914" s="51">
        <v>148</v>
      </c>
    </row>
    <row r="915" spans="1:7" ht="15.75" customHeight="1" x14ac:dyDescent="0.3">
      <c r="A915" s="95">
        <f t="shared" si="14"/>
        <v>44261</v>
      </c>
      <c r="B915" s="55">
        <v>44261</v>
      </c>
      <c r="C915" s="58" t="s">
        <v>107</v>
      </c>
      <c r="D915" s="58" t="s">
        <v>125</v>
      </c>
      <c r="E915" s="58" t="s">
        <v>49</v>
      </c>
      <c r="F915" s="51" t="s">
        <v>63</v>
      </c>
      <c r="G915" s="51">
        <v>92</v>
      </c>
    </row>
    <row r="916" spans="1:7" ht="15.75" customHeight="1" x14ac:dyDescent="0.3">
      <c r="A916" s="95">
        <f t="shared" si="14"/>
        <v>44261</v>
      </c>
      <c r="B916" s="55">
        <v>44261</v>
      </c>
      <c r="C916" s="58" t="s">
        <v>48</v>
      </c>
      <c r="D916" s="58" t="s">
        <v>125</v>
      </c>
      <c r="E916" s="58" t="s">
        <v>80</v>
      </c>
      <c r="F916" s="51" t="s">
        <v>85</v>
      </c>
      <c r="G916" s="51">
        <v>23</v>
      </c>
    </row>
    <row r="917" spans="1:7" ht="15.75" customHeight="1" x14ac:dyDescent="0.3">
      <c r="A917" s="95">
        <f t="shared" si="14"/>
        <v>44261</v>
      </c>
      <c r="B917" s="55">
        <v>44261</v>
      </c>
      <c r="C917" s="58" t="s">
        <v>107</v>
      </c>
      <c r="D917" s="58" t="s">
        <v>125</v>
      </c>
      <c r="E917" s="58" t="s">
        <v>49</v>
      </c>
      <c r="F917" s="51" t="s">
        <v>153</v>
      </c>
      <c r="G917" s="51">
        <v>84</v>
      </c>
    </row>
    <row r="918" spans="1:7" ht="15.75" customHeight="1" x14ac:dyDescent="0.3">
      <c r="A918" s="95">
        <f t="shared" si="14"/>
        <v>44261</v>
      </c>
      <c r="B918" s="55">
        <v>44261</v>
      </c>
      <c r="C918" s="58" t="s">
        <v>110</v>
      </c>
      <c r="D918" s="58" t="s">
        <v>125</v>
      </c>
      <c r="E918" s="58" t="s">
        <v>49</v>
      </c>
      <c r="F918" s="51" t="s">
        <v>65</v>
      </c>
      <c r="G918" s="51">
        <v>54</v>
      </c>
    </row>
    <row r="919" spans="1:7" ht="15.75" customHeight="1" x14ac:dyDescent="0.3">
      <c r="A919" s="95">
        <f t="shared" si="14"/>
        <v>44261</v>
      </c>
      <c r="B919" s="55">
        <v>44261</v>
      </c>
      <c r="C919" s="58" t="s">
        <v>110</v>
      </c>
      <c r="D919" s="58" t="s">
        <v>125</v>
      </c>
      <c r="E919" s="58" t="s">
        <v>70</v>
      </c>
      <c r="F919" s="51" t="s">
        <v>77</v>
      </c>
      <c r="G919" s="51">
        <v>16</v>
      </c>
    </row>
    <row r="920" spans="1:7" ht="15.75" customHeight="1" x14ac:dyDescent="0.3">
      <c r="A920" s="95">
        <f t="shared" si="14"/>
        <v>44262</v>
      </c>
      <c r="B920" s="55">
        <v>44262</v>
      </c>
      <c r="C920" s="58" t="s">
        <v>48</v>
      </c>
      <c r="D920" s="58" t="s">
        <v>125</v>
      </c>
      <c r="E920" s="58" t="s">
        <v>49</v>
      </c>
      <c r="F920" s="51" t="s">
        <v>50</v>
      </c>
      <c r="G920" s="51">
        <v>139</v>
      </c>
    </row>
    <row r="921" spans="1:7" ht="15.75" customHeight="1" x14ac:dyDescent="0.3">
      <c r="A921" s="95">
        <f t="shared" si="14"/>
        <v>44262</v>
      </c>
      <c r="B921" s="55">
        <v>44262</v>
      </c>
      <c r="C921" s="58" t="s">
        <v>110</v>
      </c>
      <c r="D921" s="58" t="s">
        <v>125</v>
      </c>
      <c r="E921" s="58" t="s">
        <v>49</v>
      </c>
      <c r="F921" s="51" t="s">
        <v>65</v>
      </c>
      <c r="G921" s="51">
        <v>145</v>
      </c>
    </row>
    <row r="922" spans="1:7" ht="15.75" customHeight="1" x14ac:dyDescent="0.3">
      <c r="A922" s="95">
        <f t="shared" si="14"/>
        <v>44262</v>
      </c>
      <c r="B922" s="55">
        <v>44262</v>
      </c>
      <c r="C922" s="58" t="s">
        <v>108</v>
      </c>
      <c r="D922" s="58" t="s">
        <v>125</v>
      </c>
      <c r="E922" s="58" t="s">
        <v>49</v>
      </c>
      <c r="F922" s="51" t="s">
        <v>153</v>
      </c>
      <c r="G922" s="51">
        <v>61</v>
      </c>
    </row>
    <row r="923" spans="1:7" ht="15.75" customHeight="1" x14ac:dyDescent="0.3">
      <c r="A923" s="95">
        <f t="shared" si="14"/>
        <v>44262</v>
      </c>
      <c r="B923" s="55">
        <v>44262</v>
      </c>
      <c r="C923" s="58" t="s">
        <v>108</v>
      </c>
      <c r="D923" s="58" t="s">
        <v>125</v>
      </c>
      <c r="E923" s="58" t="s">
        <v>80</v>
      </c>
      <c r="F923" s="51" t="s">
        <v>86</v>
      </c>
      <c r="G923" s="51">
        <v>55</v>
      </c>
    </row>
    <row r="924" spans="1:7" ht="15.75" customHeight="1" x14ac:dyDescent="0.3">
      <c r="A924" s="95">
        <f t="shared" si="14"/>
        <v>44262</v>
      </c>
      <c r="B924" s="55">
        <v>44262</v>
      </c>
      <c r="C924" s="58" t="s">
        <v>107</v>
      </c>
      <c r="D924" s="58" t="s">
        <v>125</v>
      </c>
      <c r="E924" s="58" t="s">
        <v>49</v>
      </c>
      <c r="F924" s="51" t="s">
        <v>69</v>
      </c>
      <c r="G924" s="51">
        <v>187</v>
      </c>
    </row>
    <row r="925" spans="1:7" ht="15.75" customHeight="1" x14ac:dyDescent="0.3">
      <c r="A925" s="95">
        <f t="shared" si="14"/>
        <v>44262</v>
      </c>
      <c r="B925" s="55">
        <v>44262</v>
      </c>
      <c r="C925" s="58" t="s">
        <v>108</v>
      </c>
      <c r="D925" s="58" t="s">
        <v>125</v>
      </c>
      <c r="E925" s="58" t="s">
        <v>70</v>
      </c>
      <c r="F925" s="51" t="s">
        <v>60</v>
      </c>
      <c r="G925" s="51">
        <v>188</v>
      </c>
    </row>
    <row r="926" spans="1:7" ht="15.75" customHeight="1" x14ac:dyDescent="0.3">
      <c r="A926" s="95">
        <f t="shared" si="14"/>
        <v>44262</v>
      </c>
      <c r="B926" s="55">
        <v>44262</v>
      </c>
      <c r="C926" s="58" t="s">
        <v>48</v>
      </c>
      <c r="D926" s="58" t="s">
        <v>125</v>
      </c>
      <c r="E926" s="58" t="s">
        <v>70</v>
      </c>
      <c r="F926" s="51" t="s">
        <v>62</v>
      </c>
      <c r="G926" s="51">
        <v>30</v>
      </c>
    </row>
    <row r="927" spans="1:7" ht="15.75" customHeight="1" x14ac:dyDescent="0.3">
      <c r="A927" s="95">
        <f t="shared" si="14"/>
        <v>44262</v>
      </c>
      <c r="B927" s="55">
        <v>44262</v>
      </c>
      <c r="C927" s="58" t="s">
        <v>48</v>
      </c>
      <c r="D927" s="58" t="s">
        <v>125</v>
      </c>
      <c r="E927" s="58" t="s">
        <v>70</v>
      </c>
      <c r="F927" s="51" t="s">
        <v>79</v>
      </c>
      <c r="G927" s="51">
        <v>155</v>
      </c>
    </row>
    <row r="928" spans="1:7" ht="15.75" customHeight="1" x14ac:dyDescent="0.3">
      <c r="A928" s="95">
        <f t="shared" si="14"/>
        <v>44262</v>
      </c>
      <c r="B928" s="55">
        <v>44262</v>
      </c>
      <c r="C928" s="58" t="s">
        <v>107</v>
      </c>
      <c r="D928" s="58" t="s">
        <v>125</v>
      </c>
      <c r="E928" s="58" t="s">
        <v>70</v>
      </c>
      <c r="F928" s="51" t="s">
        <v>58</v>
      </c>
      <c r="G928" s="51">
        <v>29</v>
      </c>
    </row>
    <row r="929" spans="1:7" ht="15.75" customHeight="1" x14ac:dyDescent="0.3">
      <c r="A929" s="95">
        <f t="shared" si="14"/>
        <v>44262</v>
      </c>
      <c r="B929" s="55">
        <v>44262</v>
      </c>
      <c r="C929" s="58" t="s">
        <v>48</v>
      </c>
      <c r="D929" s="58" t="s">
        <v>125</v>
      </c>
      <c r="E929" s="58" t="s">
        <v>49</v>
      </c>
      <c r="F929" s="51" t="s">
        <v>50</v>
      </c>
      <c r="G929" s="51">
        <v>151</v>
      </c>
    </row>
    <row r="930" spans="1:7" ht="15.75" customHeight="1" x14ac:dyDescent="0.3">
      <c r="A930" s="95">
        <f t="shared" si="14"/>
        <v>44262</v>
      </c>
      <c r="B930" s="55">
        <v>44262</v>
      </c>
      <c r="C930" s="58" t="s">
        <v>107</v>
      </c>
      <c r="D930" s="58" t="s">
        <v>125</v>
      </c>
      <c r="E930" s="58" t="s">
        <v>80</v>
      </c>
      <c r="F930" s="51" t="s">
        <v>90</v>
      </c>
      <c r="G930" s="51">
        <v>197</v>
      </c>
    </row>
    <row r="931" spans="1:7" ht="15.75" customHeight="1" x14ac:dyDescent="0.3">
      <c r="A931" s="95">
        <f t="shared" si="14"/>
        <v>44262</v>
      </c>
      <c r="B931" s="55">
        <v>44262</v>
      </c>
      <c r="C931" s="58" t="s">
        <v>107</v>
      </c>
      <c r="D931" s="58" t="s">
        <v>125</v>
      </c>
      <c r="E931" s="58" t="s">
        <v>80</v>
      </c>
      <c r="F931" s="51" t="s">
        <v>83</v>
      </c>
      <c r="G931" s="51">
        <v>46</v>
      </c>
    </row>
    <row r="932" spans="1:7" ht="15.75" customHeight="1" x14ac:dyDescent="0.3">
      <c r="A932" s="95">
        <f t="shared" si="14"/>
        <v>44262</v>
      </c>
      <c r="B932" s="55">
        <v>44262</v>
      </c>
      <c r="C932" s="58" t="s">
        <v>108</v>
      </c>
      <c r="D932" s="58" t="s">
        <v>125</v>
      </c>
      <c r="E932" s="58" t="s">
        <v>70</v>
      </c>
      <c r="F932" s="51" t="s">
        <v>54</v>
      </c>
      <c r="G932" s="51">
        <v>146</v>
      </c>
    </row>
    <row r="933" spans="1:7" ht="15.75" customHeight="1" x14ac:dyDescent="0.3">
      <c r="A933" s="95">
        <f t="shared" si="14"/>
        <v>44262</v>
      </c>
      <c r="B933" s="55">
        <v>44262</v>
      </c>
      <c r="C933" s="58" t="s">
        <v>108</v>
      </c>
      <c r="D933" s="58" t="s">
        <v>125</v>
      </c>
      <c r="E933" s="58" t="s">
        <v>95</v>
      </c>
      <c r="F933" s="51" t="s">
        <v>104</v>
      </c>
      <c r="G933" s="51">
        <v>198</v>
      </c>
    </row>
    <row r="934" spans="1:7" ht="15.75" customHeight="1" x14ac:dyDescent="0.3">
      <c r="A934" s="95">
        <f t="shared" si="14"/>
        <v>44262</v>
      </c>
      <c r="B934" s="55">
        <v>44262</v>
      </c>
      <c r="C934" s="58" t="s">
        <v>107</v>
      </c>
      <c r="D934" s="58" t="s">
        <v>125</v>
      </c>
      <c r="E934" s="58" t="s">
        <v>80</v>
      </c>
      <c r="F934" s="51" t="s">
        <v>90</v>
      </c>
      <c r="G934" s="51">
        <v>76</v>
      </c>
    </row>
    <row r="935" spans="1:7" ht="15.75" customHeight="1" x14ac:dyDescent="0.3">
      <c r="A935" s="95">
        <f t="shared" si="14"/>
        <v>44262</v>
      </c>
      <c r="B935" s="55">
        <v>44262</v>
      </c>
      <c r="C935" s="58" t="s">
        <v>48</v>
      </c>
      <c r="D935" s="58" t="s">
        <v>125</v>
      </c>
      <c r="E935" s="58" t="s">
        <v>49</v>
      </c>
      <c r="F935" s="51" t="s">
        <v>64</v>
      </c>
      <c r="G935" s="51">
        <v>67</v>
      </c>
    </row>
    <row r="936" spans="1:7" ht="15.75" customHeight="1" x14ac:dyDescent="0.3">
      <c r="A936" s="95">
        <f t="shared" si="14"/>
        <v>44263</v>
      </c>
      <c r="B936" s="55">
        <v>44263</v>
      </c>
      <c r="C936" s="58" t="s">
        <v>48</v>
      </c>
      <c r="D936" s="58" t="s">
        <v>125</v>
      </c>
      <c r="E936" s="58" t="s">
        <v>70</v>
      </c>
      <c r="F936" s="51" t="s">
        <v>75</v>
      </c>
      <c r="G936" s="51">
        <v>81</v>
      </c>
    </row>
    <row r="937" spans="1:7" ht="15.75" customHeight="1" x14ac:dyDescent="0.3">
      <c r="A937" s="95">
        <f t="shared" si="14"/>
        <v>44263</v>
      </c>
      <c r="B937" s="55">
        <v>44263</v>
      </c>
      <c r="C937" s="58" t="s">
        <v>108</v>
      </c>
      <c r="D937" s="58" t="s">
        <v>125</v>
      </c>
      <c r="E937" s="58" t="s">
        <v>70</v>
      </c>
      <c r="F937" s="51" t="s">
        <v>62</v>
      </c>
      <c r="G937" s="51">
        <v>128</v>
      </c>
    </row>
    <row r="938" spans="1:7" ht="15.75" customHeight="1" x14ac:dyDescent="0.3">
      <c r="A938" s="95">
        <f t="shared" si="14"/>
        <v>44263</v>
      </c>
      <c r="B938" s="55">
        <v>44263</v>
      </c>
      <c r="C938" s="58" t="s">
        <v>110</v>
      </c>
      <c r="D938" s="58" t="s">
        <v>125</v>
      </c>
      <c r="E938" s="58" t="s">
        <v>80</v>
      </c>
      <c r="F938" s="51" t="s">
        <v>93</v>
      </c>
      <c r="G938" s="51">
        <v>119</v>
      </c>
    </row>
    <row r="939" spans="1:7" ht="15.75" customHeight="1" x14ac:dyDescent="0.3">
      <c r="A939" s="95">
        <f t="shared" si="14"/>
        <v>44263</v>
      </c>
      <c r="B939" s="55">
        <v>44263</v>
      </c>
      <c r="C939" s="58" t="s">
        <v>107</v>
      </c>
      <c r="D939" s="58" t="s">
        <v>125</v>
      </c>
      <c r="E939" s="58" t="s">
        <v>80</v>
      </c>
      <c r="F939" s="51" t="s">
        <v>84</v>
      </c>
      <c r="G939" s="51">
        <v>77</v>
      </c>
    </row>
    <row r="940" spans="1:7" ht="15.75" customHeight="1" x14ac:dyDescent="0.3">
      <c r="A940" s="95">
        <f t="shared" si="14"/>
        <v>44263</v>
      </c>
      <c r="B940" s="55">
        <v>44263</v>
      </c>
      <c r="C940" s="58" t="s">
        <v>107</v>
      </c>
      <c r="D940" s="58" t="s">
        <v>125</v>
      </c>
      <c r="E940" s="58" t="s">
        <v>80</v>
      </c>
      <c r="F940" s="51" t="s">
        <v>86</v>
      </c>
      <c r="G940" s="51">
        <v>120</v>
      </c>
    </row>
    <row r="941" spans="1:7" ht="15.75" customHeight="1" x14ac:dyDescent="0.3">
      <c r="A941" s="95">
        <f t="shared" si="14"/>
        <v>44263</v>
      </c>
      <c r="B941" s="55">
        <v>44263</v>
      </c>
      <c r="C941" s="58" t="s">
        <v>48</v>
      </c>
      <c r="D941" s="58" t="s">
        <v>125</v>
      </c>
      <c r="E941" s="58" t="s">
        <v>70</v>
      </c>
      <c r="F941" s="51" t="s">
        <v>54</v>
      </c>
      <c r="G941" s="51">
        <v>14</v>
      </c>
    </row>
    <row r="942" spans="1:7" ht="15.75" customHeight="1" x14ac:dyDescent="0.3">
      <c r="A942" s="95">
        <f t="shared" si="14"/>
        <v>44263</v>
      </c>
      <c r="B942" s="55">
        <v>44263</v>
      </c>
      <c r="C942" s="58" t="s">
        <v>108</v>
      </c>
      <c r="D942" s="58" t="s">
        <v>125</v>
      </c>
      <c r="E942" s="58" t="s">
        <v>70</v>
      </c>
      <c r="F942" s="51" t="s">
        <v>79</v>
      </c>
      <c r="G942" s="51">
        <v>162</v>
      </c>
    </row>
    <row r="943" spans="1:7" ht="15.75" customHeight="1" x14ac:dyDescent="0.3">
      <c r="A943" s="95">
        <f t="shared" si="14"/>
        <v>44263</v>
      </c>
      <c r="B943" s="55">
        <v>44263</v>
      </c>
      <c r="C943" s="58" t="s">
        <v>48</v>
      </c>
      <c r="D943" s="58" t="s">
        <v>125</v>
      </c>
      <c r="E943" s="58" t="s">
        <v>49</v>
      </c>
      <c r="F943" s="51" t="s">
        <v>53</v>
      </c>
      <c r="G943" s="51">
        <v>22</v>
      </c>
    </row>
    <row r="944" spans="1:7" ht="15.75" customHeight="1" x14ac:dyDescent="0.3">
      <c r="A944" s="95">
        <f t="shared" si="14"/>
        <v>44263</v>
      </c>
      <c r="B944" s="55">
        <v>44263</v>
      </c>
      <c r="C944" s="58" t="s">
        <v>110</v>
      </c>
      <c r="D944" s="58" t="s">
        <v>125</v>
      </c>
      <c r="E944" s="58" t="s">
        <v>49</v>
      </c>
      <c r="F944" s="51" t="s">
        <v>153</v>
      </c>
      <c r="G944" s="51">
        <v>134</v>
      </c>
    </row>
    <row r="945" spans="1:7" ht="15.75" customHeight="1" x14ac:dyDescent="0.3">
      <c r="A945" s="95">
        <f t="shared" si="14"/>
        <v>44263</v>
      </c>
      <c r="B945" s="55">
        <v>44263</v>
      </c>
      <c r="C945" s="58" t="s">
        <v>110</v>
      </c>
      <c r="D945" s="58" t="s">
        <v>125</v>
      </c>
      <c r="E945" s="58" t="s">
        <v>95</v>
      </c>
      <c r="F945" s="51" t="s">
        <v>97</v>
      </c>
      <c r="G945" s="51">
        <v>158</v>
      </c>
    </row>
    <row r="946" spans="1:7" ht="15.75" customHeight="1" x14ac:dyDescent="0.3">
      <c r="A946" s="95">
        <f t="shared" si="14"/>
        <v>44263</v>
      </c>
      <c r="B946" s="55">
        <v>44263</v>
      </c>
      <c r="C946" s="58" t="s">
        <v>110</v>
      </c>
      <c r="D946" s="58" t="s">
        <v>125</v>
      </c>
      <c r="E946" s="58" t="s">
        <v>70</v>
      </c>
      <c r="F946" s="51" t="s">
        <v>52</v>
      </c>
      <c r="G946" s="51">
        <v>188</v>
      </c>
    </row>
    <row r="947" spans="1:7" ht="15.75" customHeight="1" x14ac:dyDescent="0.3">
      <c r="A947" s="95">
        <f t="shared" si="14"/>
        <v>44264</v>
      </c>
      <c r="B947" s="55">
        <v>44264</v>
      </c>
      <c r="C947" s="58" t="s">
        <v>107</v>
      </c>
      <c r="D947" s="58" t="s">
        <v>125</v>
      </c>
      <c r="E947" s="58" t="s">
        <v>80</v>
      </c>
      <c r="F947" s="51" t="s">
        <v>90</v>
      </c>
      <c r="G947" s="51">
        <v>111</v>
      </c>
    </row>
    <row r="948" spans="1:7" ht="15.75" customHeight="1" x14ac:dyDescent="0.3">
      <c r="A948" s="95">
        <f t="shared" si="14"/>
        <v>44264</v>
      </c>
      <c r="B948" s="55">
        <v>44264</v>
      </c>
      <c r="C948" s="58" t="s">
        <v>108</v>
      </c>
      <c r="D948" s="58" t="s">
        <v>125</v>
      </c>
      <c r="E948" s="58" t="s">
        <v>95</v>
      </c>
      <c r="F948" s="51" t="s">
        <v>105</v>
      </c>
      <c r="G948" s="51">
        <v>87</v>
      </c>
    </row>
    <row r="949" spans="1:7" ht="15.75" customHeight="1" x14ac:dyDescent="0.3">
      <c r="A949" s="95">
        <f t="shared" si="14"/>
        <v>44264</v>
      </c>
      <c r="B949" s="55">
        <v>44264</v>
      </c>
      <c r="C949" s="58" t="s">
        <v>108</v>
      </c>
      <c r="D949" s="58" t="s">
        <v>125</v>
      </c>
      <c r="E949" s="58" t="s">
        <v>95</v>
      </c>
      <c r="F949" s="51" t="s">
        <v>97</v>
      </c>
      <c r="G949" s="51">
        <v>31</v>
      </c>
    </row>
    <row r="950" spans="1:7" ht="15.75" customHeight="1" x14ac:dyDescent="0.3">
      <c r="A950" s="95">
        <f t="shared" si="14"/>
        <v>44264</v>
      </c>
      <c r="B950" s="55">
        <v>44264</v>
      </c>
      <c r="C950" s="58" t="s">
        <v>48</v>
      </c>
      <c r="D950" s="58" t="s">
        <v>125</v>
      </c>
      <c r="E950" s="58" t="s">
        <v>49</v>
      </c>
      <c r="F950" s="51" t="s">
        <v>63</v>
      </c>
      <c r="G950" s="51">
        <v>75</v>
      </c>
    </row>
    <row r="951" spans="1:7" ht="15.75" customHeight="1" x14ac:dyDescent="0.3">
      <c r="A951" s="95">
        <f t="shared" si="14"/>
        <v>44264</v>
      </c>
      <c r="B951" s="55">
        <v>44264</v>
      </c>
      <c r="C951" s="58" t="s">
        <v>110</v>
      </c>
      <c r="D951" s="58" t="s">
        <v>125</v>
      </c>
      <c r="E951" s="58" t="s">
        <v>70</v>
      </c>
      <c r="F951" s="51" t="s">
        <v>72</v>
      </c>
      <c r="G951" s="51">
        <v>192</v>
      </c>
    </row>
    <row r="952" spans="1:7" ht="15.75" customHeight="1" x14ac:dyDescent="0.3">
      <c r="A952" s="95">
        <f t="shared" si="14"/>
        <v>44264</v>
      </c>
      <c r="B952" s="55">
        <v>44264</v>
      </c>
      <c r="C952" s="58" t="s">
        <v>108</v>
      </c>
      <c r="D952" s="58" t="s">
        <v>125</v>
      </c>
      <c r="E952" s="58" t="s">
        <v>95</v>
      </c>
      <c r="F952" s="51" t="s">
        <v>104</v>
      </c>
      <c r="G952" s="51">
        <v>13</v>
      </c>
    </row>
    <row r="953" spans="1:7" ht="15.75" customHeight="1" x14ac:dyDescent="0.3">
      <c r="A953" s="95">
        <f t="shared" si="14"/>
        <v>44264</v>
      </c>
      <c r="B953" s="55">
        <v>44264</v>
      </c>
      <c r="C953" s="58" t="s">
        <v>108</v>
      </c>
      <c r="D953" s="58" t="s">
        <v>125</v>
      </c>
      <c r="E953" s="58" t="s">
        <v>80</v>
      </c>
      <c r="F953" s="51" t="s">
        <v>86</v>
      </c>
      <c r="G953" s="51">
        <v>100</v>
      </c>
    </row>
    <row r="954" spans="1:7" ht="15.75" customHeight="1" x14ac:dyDescent="0.3">
      <c r="A954" s="95">
        <f t="shared" si="14"/>
        <v>44264</v>
      </c>
      <c r="B954" s="55">
        <v>44264</v>
      </c>
      <c r="C954" s="58" t="s">
        <v>48</v>
      </c>
      <c r="D954" s="58" t="s">
        <v>125</v>
      </c>
      <c r="E954" s="58" t="s">
        <v>80</v>
      </c>
      <c r="F954" s="51" t="s">
        <v>84</v>
      </c>
      <c r="G954" s="51">
        <v>92</v>
      </c>
    </row>
    <row r="955" spans="1:7" ht="15.75" customHeight="1" x14ac:dyDescent="0.3">
      <c r="A955" s="95">
        <f t="shared" si="14"/>
        <v>44264</v>
      </c>
      <c r="B955" s="55">
        <v>44264</v>
      </c>
      <c r="C955" s="58" t="s">
        <v>48</v>
      </c>
      <c r="D955" s="58" t="s">
        <v>125</v>
      </c>
      <c r="E955" s="58" t="s">
        <v>49</v>
      </c>
      <c r="F955" s="51" t="s">
        <v>63</v>
      </c>
      <c r="G955" s="51">
        <v>150</v>
      </c>
    </row>
    <row r="956" spans="1:7" ht="15.75" customHeight="1" x14ac:dyDescent="0.3">
      <c r="A956" s="95">
        <f t="shared" si="14"/>
        <v>44264</v>
      </c>
      <c r="B956" s="55">
        <v>44264</v>
      </c>
      <c r="C956" s="58" t="s">
        <v>108</v>
      </c>
      <c r="D956" s="58" t="s">
        <v>125</v>
      </c>
      <c r="E956" s="58" t="s">
        <v>70</v>
      </c>
      <c r="F956" s="51" t="s">
        <v>71</v>
      </c>
      <c r="G956" s="51">
        <v>73</v>
      </c>
    </row>
    <row r="957" spans="1:7" ht="15.75" customHeight="1" x14ac:dyDescent="0.3">
      <c r="A957" s="95">
        <f t="shared" si="14"/>
        <v>44264</v>
      </c>
      <c r="B957" s="55">
        <v>44264</v>
      </c>
      <c r="C957" s="58" t="s">
        <v>107</v>
      </c>
      <c r="D957" s="58" t="s">
        <v>125</v>
      </c>
      <c r="E957" s="58" t="s">
        <v>70</v>
      </c>
      <c r="F957" s="51" t="s">
        <v>72</v>
      </c>
      <c r="G957" s="51">
        <v>145</v>
      </c>
    </row>
    <row r="958" spans="1:7" ht="15.75" customHeight="1" x14ac:dyDescent="0.3">
      <c r="A958" s="95">
        <f t="shared" si="14"/>
        <v>44264</v>
      </c>
      <c r="B958" s="55">
        <v>44264</v>
      </c>
      <c r="C958" s="58" t="s">
        <v>108</v>
      </c>
      <c r="D958" s="58" t="s">
        <v>125</v>
      </c>
      <c r="E958" s="58" t="s">
        <v>95</v>
      </c>
      <c r="F958" s="51" t="s">
        <v>96</v>
      </c>
      <c r="G958" s="51">
        <v>171</v>
      </c>
    </row>
    <row r="959" spans="1:7" ht="15.75" customHeight="1" x14ac:dyDescent="0.3">
      <c r="A959" s="95">
        <f t="shared" si="14"/>
        <v>44264</v>
      </c>
      <c r="B959" s="55">
        <v>44264</v>
      </c>
      <c r="C959" s="58" t="s">
        <v>110</v>
      </c>
      <c r="D959" s="58" t="s">
        <v>125</v>
      </c>
      <c r="E959" s="58" t="s">
        <v>70</v>
      </c>
      <c r="F959" s="51" t="s">
        <v>77</v>
      </c>
      <c r="G959" s="51">
        <v>174</v>
      </c>
    </row>
    <row r="960" spans="1:7" ht="15.75" customHeight="1" x14ac:dyDescent="0.3">
      <c r="A960" s="95">
        <f t="shared" si="14"/>
        <v>44264</v>
      </c>
      <c r="B960" s="55">
        <v>44264</v>
      </c>
      <c r="C960" s="58" t="s">
        <v>48</v>
      </c>
      <c r="D960" s="58" t="s">
        <v>125</v>
      </c>
      <c r="E960" s="58" t="s">
        <v>49</v>
      </c>
      <c r="F960" s="51" t="s">
        <v>69</v>
      </c>
      <c r="G960" s="51">
        <v>156</v>
      </c>
    </row>
    <row r="961" spans="1:7" ht="15.75" customHeight="1" x14ac:dyDescent="0.3">
      <c r="A961" s="95">
        <f t="shared" si="14"/>
        <v>44264</v>
      </c>
      <c r="B961" s="55">
        <v>44264</v>
      </c>
      <c r="C961" s="58" t="s">
        <v>110</v>
      </c>
      <c r="D961" s="58" t="s">
        <v>125</v>
      </c>
      <c r="E961" s="58" t="s">
        <v>49</v>
      </c>
      <c r="F961" s="51" t="s">
        <v>59</v>
      </c>
      <c r="G961" s="51">
        <v>188</v>
      </c>
    </row>
    <row r="962" spans="1:7" ht="15.75" customHeight="1" x14ac:dyDescent="0.3">
      <c r="A962" s="95">
        <f t="shared" si="14"/>
        <v>44264</v>
      </c>
      <c r="B962" s="55">
        <v>44264</v>
      </c>
      <c r="C962" s="58" t="s">
        <v>110</v>
      </c>
      <c r="D962" s="58" t="s">
        <v>125</v>
      </c>
      <c r="E962" s="58" t="s">
        <v>80</v>
      </c>
      <c r="F962" s="51" t="s">
        <v>82</v>
      </c>
      <c r="G962" s="51">
        <v>48</v>
      </c>
    </row>
    <row r="963" spans="1:7" ht="15.75" customHeight="1" x14ac:dyDescent="0.3">
      <c r="A963" s="95">
        <f t="shared" si="14"/>
        <v>44264</v>
      </c>
      <c r="B963" s="55">
        <v>44264</v>
      </c>
      <c r="C963" s="58" t="s">
        <v>48</v>
      </c>
      <c r="D963" s="58" t="s">
        <v>125</v>
      </c>
      <c r="E963" s="58" t="s">
        <v>49</v>
      </c>
      <c r="F963" s="51" t="s">
        <v>59</v>
      </c>
      <c r="G963" s="51">
        <v>127</v>
      </c>
    </row>
    <row r="964" spans="1:7" ht="15.75" customHeight="1" x14ac:dyDescent="0.3">
      <c r="A964" s="95">
        <f t="shared" si="14"/>
        <v>44264</v>
      </c>
      <c r="B964" s="55">
        <v>44264</v>
      </c>
      <c r="C964" s="58" t="s">
        <v>110</v>
      </c>
      <c r="D964" s="58" t="s">
        <v>125</v>
      </c>
      <c r="E964" s="58" t="s">
        <v>95</v>
      </c>
      <c r="F964" s="51" t="s">
        <v>98</v>
      </c>
      <c r="G964" s="51">
        <v>11</v>
      </c>
    </row>
    <row r="965" spans="1:7" ht="15.75" customHeight="1" x14ac:dyDescent="0.3">
      <c r="A965" s="95">
        <f t="shared" ref="A965:A1028" si="15">B965</f>
        <v>44264</v>
      </c>
      <c r="B965" s="55">
        <v>44264</v>
      </c>
      <c r="C965" s="58" t="s">
        <v>48</v>
      </c>
      <c r="D965" s="58" t="s">
        <v>125</v>
      </c>
      <c r="E965" s="58" t="s">
        <v>80</v>
      </c>
      <c r="F965" s="51" t="s">
        <v>84</v>
      </c>
      <c r="G965" s="51">
        <v>52</v>
      </c>
    </row>
    <row r="966" spans="1:7" ht="15.75" customHeight="1" x14ac:dyDescent="0.3">
      <c r="A966" s="95">
        <f t="shared" si="15"/>
        <v>44264</v>
      </c>
      <c r="B966" s="55">
        <v>44264</v>
      </c>
      <c r="C966" s="58" t="s">
        <v>110</v>
      </c>
      <c r="D966" s="58" t="s">
        <v>125</v>
      </c>
      <c r="E966" s="58" t="s">
        <v>70</v>
      </c>
      <c r="F966" s="51" t="s">
        <v>54</v>
      </c>
      <c r="G966" s="51">
        <v>115</v>
      </c>
    </row>
    <row r="967" spans="1:7" ht="15.75" customHeight="1" x14ac:dyDescent="0.3">
      <c r="A967" s="95">
        <f t="shared" si="15"/>
        <v>44264</v>
      </c>
      <c r="B967" s="55">
        <v>44264</v>
      </c>
      <c r="C967" s="58" t="s">
        <v>48</v>
      </c>
      <c r="D967" s="58" t="s">
        <v>125</v>
      </c>
      <c r="E967" s="58" t="s">
        <v>95</v>
      </c>
      <c r="F967" s="51" t="s">
        <v>105</v>
      </c>
      <c r="G967" s="51">
        <v>127</v>
      </c>
    </row>
    <row r="968" spans="1:7" ht="15.75" customHeight="1" x14ac:dyDescent="0.3">
      <c r="A968" s="95">
        <f t="shared" si="15"/>
        <v>44264</v>
      </c>
      <c r="B968" s="55">
        <v>44264</v>
      </c>
      <c r="C968" s="58" t="s">
        <v>107</v>
      </c>
      <c r="D968" s="58" t="s">
        <v>125</v>
      </c>
      <c r="E968" s="58" t="s">
        <v>70</v>
      </c>
      <c r="F968" s="51" t="s">
        <v>73</v>
      </c>
      <c r="G968" s="51">
        <v>99</v>
      </c>
    </row>
    <row r="969" spans="1:7" ht="15.75" customHeight="1" x14ac:dyDescent="0.3">
      <c r="A969" s="95">
        <f t="shared" si="15"/>
        <v>44265</v>
      </c>
      <c r="B969" s="55">
        <v>44265</v>
      </c>
      <c r="C969" s="58" t="s">
        <v>108</v>
      </c>
      <c r="D969" s="58" t="s">
        <v>125</v>
      </c>
      <c r="E969" s="58" t="s">
        <v>70</v>
      </c>
      <c r="F969" s="51" t="s">
        <v>58</v>
      </c>
      <c r="G969" s="51">
        <v>152</v>
      </c>
    </row>
    <row r="970" spans="1:7" ht="15.75" customHeight="1" x14ac:dyDescent="0.3">
      <c r="A970" s="95">
        <f t="shared" si="15"/>
        <v>44265</v>
      </c>
      <c r="B970" s="55">
        <v>44265</v>
      </c>
      <c r="C970" s="58" t="s">
        <v>48</v>
      </c>
      <c r="D970" s="58" t="s">
        <v>125</v>
      </c>
      <c r="E970" s="58" t="s">
        <v>70</v>
      </c>
      <c r="F970" s="51" t="s">
        <v>73</v>
      </c>
      <c r="G970" s="51">
        <v>117</v>
      </c>
    </row>
    <row r="971" spans="1:7" ht="15.75" customHeight="1" x14ac:dyDescent="0.3">
      <c r="A971" s="95">
        <f t="shared" si="15"/>
        <v>44265</v>
      </c>
      <c r="B971" s="55">
        <v>44265</v>
      </c>
      <c r="C971" s="58" t="s">
        <v>108</v>
      </c>
      <c r="D971" s="58" t="s">
        <v>125</v>
      </c>
      <c r="E971" s="58" t="s">
        <v>49</v>
      </c>
      <c r="F971" s="51" t="s">
        <v>57</v>
      </c>
      <c r="G971" s="51">
        <v>166</v>
      </c>
    </row>
    <row r="972" spans="1:7" ht="15.75" customHeight="1" x14ac:dyDescent="0.3">
      <c r="A972" s="95">
        <f t="shared" si="15"/>
        <v>44265</v>
      </c>
      <c r="B972" s="55">
        <v>44265</v>
      </c>
      <c r="C972" s="58" t="s">
        <v>108</v>
      </c>
      <c r="D972" s="58" t="s">
        <v>125</v>
      </c>
      <c r="E972" s="58" t="s">
        <v>80</v>
      </c>
      <c r="F972" s="51" t="s">
        <v>92</v>
      </c>
      <c r="G972" s="51">
        <v>33</v>
      </c>
    </row>
    <row r="973" spans="1:7" ht="15.75" customHeight="1" x14ac:dyDescent="0.3">
      <c r="A973" s="95">
        <f t="shared" si="15"/>
        <v>44265</v>
      </c>
      <c r="B973" s="55">
        <v>44265</v>
      </c>
      <c r="C973" s="58" t="s">
        <v>107</v>
      </c>
      <c r="D973" s="58" t="s">
        <v>125</v>
      </c>
      <c r="E973" s="58" t="s">
        <v>95</v>
      </c>
      <c r="F973" s="51" t="s">
        <v>100</v>
      </c>
      <c r="G973" s="51">
        <v>161</v>
      </c>
    </row>
    <row r="974" spans="1:7" ht="15.75" customHeight="1" x14ac:dyDescent="0.3">
      <c r="A974" s="95">
        <f t="shared" si="15"/>
        <v>44265</v>
      </c>
      <c r="B974" s="55">
        <v>44265</v>
      </c>
      <c r="C974" s="58" t="s">
        <v>108</v>
      </c>
      <c r="D974" s="58" t="s">
        <v>125</v>
      </c>
      <c r="E974" s="58" t="s">
        <v>95</v>
      </c>
      <c r="F974" s="51" t="s">
        <v>102</v>
      </c>
      <c r="G974" s="51">
        <v>24</v>
      </c>
    </row>
    <row r="975" spans="1:7" ht="15.75" customHeight="1" x14ac:dyDescent="0.3">
      <c r="A975" s="95">
        <f t="shared" si="15"/>
        <v>44265</v>
      </c>
      <c r="B975" s="55">
        <v>44265</v>
      </c>
      <c r="C975" s="58" t="s">
        <v>107</v>
      </c>
      <c r="D975" s="58" t="s">
        <v>125</v>
      </c>
      <c r="E975" s="58" t="s">
        <v>49</v>
      </c>
      <c r="F975" s="51" t="s">
        <v>61</v>
      </c>
      <c r="G975" s="51">
        <v>191</v>
      </c>
    </row>
    <row r="976" spans="1:7" ht="15.75" customHeight="1" x14ac:dyDescent="0.3">
      <c r="A976" s="95">
        <f t="shared" si="15"/>
        <v>44265</v>
      </c>
      <c r="B976" s="55">
        <v>44265</v>
      </c>
      <c r="C976" s="58" t="s">
        <v>108</v>
      </c>
      <c r="D976" s="58" t="s">
        <v>125</v>
      </c>
      <c r="E976" s="58" t="s">
        <v>95</v>
      </c>
      <c r="F976" s="51" t="s">
        <v>97</v>
      </c>
      <c r="G976" s="51">
        <v>91</v>
      </c>
    </row>
    <row r="977" spans="1:7" ht="15.75" customHeight="1" x14ac:dyDescent="0.3">
      <c r="A977" s="95">
        <f t="shared" si="15"/>
        <v>44265</v>
      </c>
      <c r="B977" s="55">
        <v>44265</v>
      </c>
      <c r="C977" s="58" t="s">
        <v>110</v>
      </c>
      <c r="D977" s="58" t="s">
        <v>125</v>
      </c>
      <c r="E977" s="58" t="s">
        <v>70</v>
      </c>
      <c r="F977" s="51" t="s">
        <v>75</v>
      </c>
      <c r="G977" s="51">
        <v>95</v>
      </c>
    </row>
    <row r="978" spans="1:7" ht="15.75" customHeight="1" x14ac:dyDescent="0.3">
      <c r="A978" s="95">
        <f t="shared" si="15"/>
        <v>44265</v>
      </c>
      <c r="B978" s="55">
        <v>44265</v>
      </c>
      <c r="C978" s="58" t="s">
        <v>110</v>
      </c>
      <c r="D978" s="58" t="s">
        <v>125</v>
      </c>
      <c r="E978" s="58" t="s">
        <v>49</v>
      </c>
      <c r="F978" s="51" t="s">
        <v>61</v>
      </c>
      <c r="G978" s="51">
        <v>108</v>
      </c>
    </row>
    <row r="979" spans="1:7" ht="15.75" customHeight="1" x14ac:dyDescent="0.3">
      <c r="A979" s="95">
        <f t="shared" si="15"/>
        <v>44265</v>
      </c>
      <c r="B979" s="55">
        <v>44265</v>
      </c>
      <c r="C979" s="58" t="s">
        <v>108</v>
      </c>
      <c r="D979" s="58" t="s">
        <v>125</v>
      </c>
      <c r="E979" s="58" t="s">
        <v>95</v>
      </c>
      <c r="F979" s="51" t="s">
        <v>100</v>
      </c>
      <c r="G979" s="51">
        <v>82</v>
      </c>
    </row>
    <row r="980" spans="1:7" ht="15.75" customHeight="1" x14ac:dyDescent="0.3">
      <c r="A980" s="95">
        <f t="shared" si="15"/>
        <v>44265</v>
      </c>
      <c r="B980" s="55">
        <v>44265</v>
      </c>
      <c r="C980" s="58" t="s">
        <v>48</v>
      </c>
      <c r="D980" s="58" t="s">
        <v>125</v>
      </c>
      <c r="E980" s="58" t="s">
        <v>80</v>
      </c>
      <c r="F980" s="51" t="s">
        <v>83</v>
      </c>
      <c r="G980" s="51">
        <v>16</v>
      </c>
    </row>
    <row r="981" spans="1:7" ht="15.75" customHeight="1" x14ac:dyDescent="0.3">
      <c r="A981" s="95">
        <f t="shared" si="15"/>
        <v>44265</v>
      </c>
      <c r="B981" s="55">
        <v>44265</v>
      </c>
      <c r="C981" s="58" t="s">
        <v>48</v>
      </c>
      <c r="D981" s="58" t="s">
        <v>125</v>
      </c>
      <c r="E981" s="58" t="s">
        <v>95</v>
      </c>
      <c r="F981" s="51" t="s">
        <v>105</v>
      </c>
      <c r="G981" s="51">
        <v>114</v>
      </c>
    </row>
    <row r="982" spans="1:7" ht="15.75" customHeight="1" x14ac:dyDescent="0.3">
      <c r="A982" s="95">
        <f t="shared" si="15"/>
        <v>44265</v>
      </c>
      <c r="B982" s="55">
        <v>44265</v>
      </c>
      <c r="C982" s="58" t="s">
        <v>48</v>
      </c>
      <c r="D982" s="58" t="s">
        <v>125</v>
      </c>
      <c r="E982" s="58" t="s">
        <v>70</v>
      </c>
      <c r="F982" s="51" t="s">
        <v>72</v>
      </c>
      <c r="G982" s="51">
        <v>199</v>
      </c>
    </row>
    <row r="983" spans="1:7" ht="15.75" customHeight="1" x14ac:dyDescent="0.3">
      <c r="A983" s="95">
        <f t="shared" si="15"/>
        <v>44265</v>
      </c>
      <c r="B983" s="55">
        <v>44265</v>
      </c>
      <c r="C983" s="58" t="s">
        <v>108</v>
      </c>
      <c r="D983" s="58" t="s">
        <v>125</v>
      </c>
      <c r="E983" s="58" t="s">
        <v>70</v>
      </c>
      <c r="F983" s="51" t="s">
        <v>79</v>
      </c>
      <c r="G983" s="51">
        <v>82</v>
      </c>
    </row>
    <row r="984" spans="1:7" ht="15.75" customHeight="1" x14ac:dyDescent="0.3">
      <c r="A984" s="95">
        <f t="shared" si="15"/>
        <v>44266</v>
      </c>
      <c r="B984" s="55">
        <v>44266</v>
      </c>
      <c r="C984" s="58" t="s">
        <v>107</v>
      </c>
      <c r="D984" s="58" t="s">
        <v>125</v>
      </c>
      <c r="E984" s="58" t="s">
        <v>70</v>
      </c>
      <c r="F984" s="51" t="s">
        <v>52</v>
      </c>
      <c r="G984" s="51">
        <v>71</v>
      </c>
    </row>
    <row r="985" spans="1:7" ht="15.75" customHeight="1" x14ac:dyDescent="0.3">
      <c r="A985" s="95">
        <f t="shared" si="15"/>
        <v>44266</v>
      </c>
      <c r="B985" s="55">
        <v>44266</v>
      </c>
      <c r="C985" s="58" t="s">
        <v>107</v>
      </c>
      <c r="D985" s="58" t="s">
        <v>125</v>
      </c>
      <c r="E985" s="58" t="s">
        <v>80</v>
      </c>
      <c r="F985" s="51" t="s">
        <v>93</v>
      </c>
      <c r="G985" s="51">
        <v>8</v>
      </c>
    </row>
    <row r="986" spans="1:7" ht="15.75" customHeight="1" x14ac:dyDescent="0.3">
      <c r="A986" s="95">
        <f t="shared" si="15"/>
        <v>44266</v>
      </c>
      <c r="B986" s="55">
        <v>44266</v>
      </c>
      <c r="C986" s="58" t="s">
        <v>108</v>
      </c>
      <c r="D986" s="58" t="s">
        <v>125</v>
      </c>
      <c r="E986" s="58" t="s">
        <v>95</v>
      </c>
      <c r="F986" s="51" t="s">
        <v>101</v>
      </c>
      <c r="G986" s="51">
        <v>24</v>
      </c>
    </row>
    <row r="987" spans="1:7" ht="15.75" customHeight="1" x14ac:dyDescent="0.3">
      <c r="A987" s="95">
        <f t="shared" si="15"/>
        <v>44266</v>
      </c>
      <c r="B987" s="55">
        <v>44266</v>
      </c>
      <c r="C987" s="58" t="s">
        <v>110</v>
      </c>
      <c r="D987" s="58" t="s">
        <v>125</v>
      </c>
      <c r="E987" s="58" t="s">
        <v>80</v>
      </c>
      <c r="F987" s="51" t="s">
        <v>85</v>
      </c>
      <c r="G987" s="51">
        <v>61</v>
      </c>
    </row>
    <row r="988" spans="1:7" ht="15.75" customHeight="1" x14ac:dyDescent="0.3">
      <c r="A988" s="95">
        <f t="shared" si="15"/>
        <v>44266</v>
      </c>
      <c r="B988" s="55">
        <v>44266</v>
      </c>
      <c r="C988" s="58" t="s">
        <v>108</v>
      </c>
      <c r="D988" s="58" t="s">
        <v>125</v>
      </c>
      <c r="E988" s="58" t="s">
        <v>80</v>
      </c>
      <c r="F988" s="51" t="s">
        <v>81</v>
      </c>
      <c r="G988" s="51">
        <v>155</v>
      </c>
    </row>
    <row r="989" spans="1:7" ht="15.75" customHeight="1" x14ac:dyDescent="0.3">
      <c r="A989" s="95">
        <f t="shared" si="15"/>
        <v>44266</v>
      </c>
      <c r="B989" s="55">
        <v>44266</v>
      </c>
      <c r="C989" s="58" t="s">
        <v>107</v>
      </c>
      <c r="D989" s="58" t="s">
        <v>125</v>
      </c>
      <c r="E989" s="58" t="s">
        <v>70</v>
      </c>
      <c r="F989" s="51" t="s">
        <v>79</v>
      </c>
      <c r="G989" s="51">
        <v>180</v>
      </c>
    </row>
    <row r="990" spans="1:7" ht="15.75" customHeight="1" x14ac:dyDescent="0.3">
      <c r="A990" s="95">
        <f t="shared" si="15"/>
        <v>44266</v>
      </c>
      <c r="B990" s="55">
        <v>44266</v>
      </c>
      <c r="C990" s="58" t="s">
        <v>48</v>
      </c>
      <c r="D990" s="58" t="s">
        <v>125</v>
      </c>
      <c r="E990" s="58" t="s">
        <v>95</v>
      </c>
      <c r="F990" s="51" t="s">
        <v>101</v>
      </c>
      <c r="G990" s="51">
        <v>3</v>
      </c>
    </row>
    <row r="991" spans="1:7" ht="15.75" customHeight="1" x14ac:dyDescent="0.3">
      <c r="A991" s="95">
        <f t="shared" si="15"/>
        <v>44266</v>
      </c>
      <c r="B991" s="55">
        <v>44266</v>
      </c>
      <c r="C991" s="58" t="s">
        <v>110</v>
      </c>
      <c r="D991" s="58" t="s">
        <v>125</v>
      </c>
      <c r="E991" s="58" t="s">
        <v>70</v>
      </c>
      <c r="F991" s="51" t="s">
        <v>72</v>
      </c>
      <c r="G991" s="51">
        <v>93</v>
      </c>
    </row>
    <row r="992" spans="1:7" ht="15.75" customHeight="1" x14ac:dyDescent="0.3">
      <c r="A992" s="95">
        <f t="shared" si="15"/>
        <v>44266</v>
      </c>
      <c r="B992" s="55">
        <v>44266</v>
      </c>
      <c r="C992" s="58" t="s">
        <v>48</v>
      </c>
      <c r="D992" s="58" t="s">
        <v>125</v>
      </c>
      <c r="E992" s="58" t="s">
        <v>80</v>
      </c>
      <c r="F992" s="51" t="s">
        <v>88</v>
      </c>
      <c r="G992" s="51">
        <v>131</v>
      </c>
    </row>
    <row r="993" spans="1:7" ht="15.75" customHeight="1" x14ac:dyDescent="0.3">
      <c r="A993" s="95">
        <f t="shared" si="15"/>
        <v>44266</v>
      </c>
      <c r="B993" s="55">
        <v>44266</v>
      </c>
      <c r="C993" s="58" t="s">
        <v>108</v>
      </c>
      <c r="D993" s="58" t="s">
        <v>125</v>
      </c>
      <c r="E993" s="58" t="s">
        <v>49</v>
      </c>
      <c r="F993" s="51" t="s">
        <v>63</v>
      </c>
      <c r="G993" s="51">
        <v>25</v>
      </c>
    </row>
    <row r="994" spans="1:7" ht="15.75" customHeight="1" x14ac:dyDescent="0.3">
      <c r="A994" s="95">
        <f t="shared" si="15"/>
        <v>44266</v>
      </c>
      <c r="B994" s="55">
        <v>44266</v>
      </c>
      <c r="C994" s="58" t="s">
        <v>48</v>
      </c>
      <c r="D994" s="58" t="s">
        <v>125</v>
      </c>
      <c r="E994" s="58" t="s">
        <v>80</v>
      </c>
      <c r="F994" s="51" t="s">
        <v>91</v>
      </c>
      <c r="G994" s="51">
        <v>127</v>
      </c>
    </row>
    <row r="995" spans="1:7" ht="15.75" customHeight="1" x14ac:dyDescent="0.3">
      <c r="A995" s="95">
        <f t="shared" si="15"/>
        <v>44266</v>
      </c>
      <c r="B995" s="55">
        <v>44266</v>
      </c>
      <c r="C995" s="58" t="s">
        <v>107</v>
      </c>
      <c r="D995" s="58" t="s">
        <v>125</v>
      </c>
      <c r="E995" s="58" t="s">
        <v>49</v>
      </c>
      <c r="F995" s="51" t="s">
        <v>50</v>
      </c>
      <c r="G995" s="51">
        <v>177</v>
      </c>
    </row>
    <row r="996" spans="1:7" ht="15.75" customHeight="1" x14ac:dyDescent="0.3">
      <c r="A996" s="95">
        <f t="shared" si="15"/>
        <v>44266</v>
      </c>
      <c r="B996" s="55">
        <v>44266</v>
      </c>
      <c r="C996" s="58" t="s">
        <v>108</v>
      </c>
      <c r="D996" s="58" t="s">
        <v>125</v>
      </c>
      <c r="E996" s="58" t="s">
        <v>80</v>
      </c>
      <c r="F996" s="51" t="s">
        <v>92</v>
      </c>
      <c r="G996" s="51">
        <v>152</v>
      </c>
    </row>
    <row r="997" spans="1:7" ht="15.75" customHeight="1" x14ac:dyDescent="0.3">
      <c r="A997" s="95">
        <f t="shared" si="15"/>
        <v>44266</v>
      </c>
      <c r="B997" s="55">
        <v>44266</v>
      </c>
      <c r="C997" s="58" t="s">
        <v>110</v>
      </c>
      <c r="D997" s="58" t="s">
        <v>125</v>
      </c>
      <c r="E997" s="58" t="s">
        <v>95</v>
      </c>
      <c r="F997" s="51" t="s">
        <v>106</v>
      </c>
      <c r="G997" s="51">
        <v>23</v>
      </c>
    </row>
    <row r="998" spans="1:7" ht="15.75" customHeight="1" x14ac:dyDescent="0.3">
      <c r="A998" s="95">
        <f t="shared" si="15"/>
        <v>44266</v>
      </c>
      <c r="B998" s="55">
        <v>44266</v>
      </c>
      <c r="C998" s="58" t="s">
        <v>107</v>
      </c>
      <c r="D998" s="58" t="s">
        <v>125</v>
      </c>
      <c r="E998" s="58" t="s">
        <v>70</v>
      </c>
      <c r="F998" s="51" t="s">
        <v>73</v>
      </c>
      <c r="G998" s="51">
        <v>144</v>
      </c>
    </row>
    <row r="999" spans="1:7" ht="15.75" customHeight="1" x14ac:dyDescent="0.3">
      <c r="A999" s="95">
        <f t="shared" si="15"/>
        <v>44267</v>
      </c>
      <c r="B999" s="55">
        <v>44267</v>
      </c>
      <c r="C999" s="58" t="s">
        <v>108</v>
      </c>
      <c r="D999" s="58" t="s">
        <v>125</v>
      </c>
      <c r="E999" s="58" t="s">
        <v>95</v>
      </c>
      <c r="F999" s="51" t="s">
        <v>99</v>
      </c>
      <c r="G999" s="51">
        <v>49</v>
      </c>
    </row>
    <row r="1000" spans="1:7" ht="15.75" customHeight="1" x14ac:dyDescent="0.3">
      <c r="A1000" s="95">
        <f t="shared" si="15"/>
        <v>44267</v>
      </c>
      <c r="B1000" s="55">
        <v>44267</v>
      </c>
      <c r="C1000" s="58" t="s">
        <v>107</v>
      </c>
      <c r="D1000" s="58" t="s">
        <v>125</v>
      </c>
      <c r="E1000" s="58" t="s">
        <v>80</v>
      </c>
      <c r="F1000" s="51" t="s">
        <v>93</v>
      </c>
      <c r="G1000" s="51">
        <v>30</v>
      </c>
    </row>
    <row r="1001" spans="1:7" ht="15.75" customHeight="1" x14ac:dyDescent="0.3">
      <c r="A1001" s="95">
        <f t="shared" si="15"/>
        <v>44267</v>
      </c>
      <c r="B1001" s="55">
        <v>44267</v>
      </c>
      <c r="C1001" s="58" t="s">
        <v>48</v>
      </c>
      <c r="D1001" s="58" t="s">
        <v>125</v>
      </c>
      <c r="E1001" s="58" t="s">
        <v>95</v>
      </c>
      <c r="F1001" s="51" t="s">
        <v>103</v>
      </c>
      <c r="G1001" s="51">
        <v>118</v>
      </c>
    </row>
    <row r="1002" spans="1:7" ht="15.75" customHeight="1" x14ac:dyDescent="0.3">
      <c r="A1002" s="95">
        <f t="shared" si="15"/>
        <v>44267</v>
      </c>
      <c r="B1002" s="55">
        <v>44267</v>
      </c>
      <c r="C1002" s="58" t="s">
        <v>107</v>
      </c>
      <c r="D1002" s="58" t="s">
        <v>125</v>
      </c>
      <c r="E1002" s="58" t="s">
        <v>80</v>
      </c>
      <c r="F1002" s="51" t="s">
        <v>91</v>
      </c>
      <c r="G1002" s="51">
        <v>24</v>
      </c>
    </row>
    <row r="1003" spans="1:7" ht="15.75" customHeight="1" x14ac:dyDescent="0.3">
      <c r="A1003" s="95">
        <f t="shared" si="15"/>
        <v>44267</v>
      </c>
      <c r="B1003" s="55">
        <v>44267</v>
      </c>
      <c r="C1003" s="58" t="s">
        <v>48</v>
      </c>
      <c r="D1003" s="58" t="s">
        <v>125</v>
      </c>
      <c r="E1003" s="58" t="s">
        <v>95</v>
      </c>
      <c r="F1003" s="51" t="s">
        <v>98</v>
      </c>
      <c r="G1003" s="51">
        <v>175</v>
      </c>
    </row>
    <row r="1004" spans="1:7" ht="15.75" customHeight="1" x14ac:dyDescent="0.3">
      <c r="A1004" s="95">
        <f t="shared" si="15"/>
        <v>44267</v>
      </c>
      <c r="B1004" s="55">
        <v>44267</v>
      </c>
      <c r="C1004" s="58" t="s">
        <v>107</v>
      </c>
      <c r="D1004" s="58" t="s">
        <v>125</v>
      </c>
      <c r="E1004" s="58" t="s">
        <v>80</v>
      </c>
      <c r="F1004" s="51" t="s">
        <v>91</v>
      </c>
      <c r="G1004" s="51">
        <v>56</v>
      </c>
    </row>
    <row r="1005" spans="1:7" ht="15.75" customHeight="1" x14ac:dyDescent="0.3">
      <c r="A1005" s="95">
        <f t="shared" si="15"/>
        <v>44267</v>
      </c>
      <c r="B1005" s="55">
        <v>44267</v>
      </c>
      <c r="C1005" s="58" t="s">
        <v>110</v>
      </c>
      <c r="D1005" s="58" t="s">
        <v>125</v>
      </c>
      <c r="E1005" s="58" t="s">
        <v>49</v>
      </c>
      <c r="F1005" s="51" t="s">
        <v>153</v>
      </c>
      <c r="G1005" s="51">
        <v>41</v>
      </c>
    </row>
    <row r="1006" spans="1:7" ht="15.75" customHeight="1" x14ac:dyDescent="0.3">
      <c r="A1006" s="95">
        <f t="shared" si="15"/>
        <v>44267</v>
      </c>
      <c r="B1006" s="55">
        <v>44267</v>
      </c>
      <c r="C1006" s="58" t="s">
        <v>108</v>
      </c>
      <c r="D1006" s="58" t="s">
        <v>125</v>
      </c>
      <c r="E1006" s="58" t="s">
        <v>95</v>
      </c>
      <c r="F1006" s="51" t="s">
        <v>104</v>
      </c>
      <c r="G1006" s="51">
        <v>115</v>
      </c>
    </row>
    <row r="1007" spans="1:7" ht="15.75" customHeight="1" x14ac:dyDescent="0.3">
      <c r="A1007" s="95">
        <f t="shared" si="15"/>
        <v>44267</v>
      </c>
      <c r="B1007" s="55">
        <v>44267</v>
      </c>
      <c r="C1007" s="58" t="s">
        <v>108</v>
      </c>
      <c r="D1007" s="58" t="s">
        <v>125</v>
      </c>
      <c r="E1007" s="58" t="s">
        <v>49</v>
      </c>
      <c r="F1007" s="51" t="s">
        <v>55</v>
      </c>
      <c r="G1007" s="51">
        <v>185</v>
      </c>
    </row>
    <row r="1008" spans="1:7" ht="15.75" customHeight="1" x14ac:dyDescent="0.3">
      <c r="A1008" s="95">
        <f t="shared" si="15"/>
        <v>44267</v>
      </c>
      <c r="B1008" s="55">
        <v>44267</v>
      </c>
      <c r="C1008" s="58" t="s">
        <v>107</v>
      </c>
      <c r="D1008" s="58" t="s">
        <v>125</v>
      </c>
      <c r="E1008" s="58" t="s">
        <v>95</v>
      </c>
      <c r="F1008" s="51" t="s">
        <v>101</v>
      </c>
      <c r="G1008" s="51">
        <v>153</v>
      </c>
    </row>
    <row r="1009" spans="1:7" ht="15.75" customHeight="1" x14ac:dyDescent="0.3">
      <c r="A1009" s="95">
        <f t="shared" si="15"/>
        <v>44267</v>
      </c>
      <c r="B1009" s="55">
        <v>44267</v>
      </c>
      <c r="C1009" s="58" t="s">
        <v>110</v>
      </c>
      <c r="D1009" s="58" t="s">
        <v>125</v>
      </c>
      <c r="E1009" s="58" t="s">
        <v>95</v>
      </c>
      <c r="F1009" s="51" t="s">
        <v>105</v>
      </c>
      <c r="G1009" s="51">
        <v>128</v>
      </c>
    </row>
    <row r="1010" spans="1:7" ht="15.75" customHeight="1" x14ac:dyDescent="0.3">
      <c r="A1010" s="95">
        <f t="shared" si="15"/>
        <v>44267</v>
      </c>
      <c r="B1010" s="55">
        <v>44267</v>
      </c>
      <c r="C1010" s="58" t="s">
        <v>48</v>
      </c>
      <c r="D1010" s="58" t="s">
        <v>125</v>
      </c>
      <c r="E1010" s="58" t="s">
        <v>70</v>
      </c>
      <c r="F1010" s="51" t="s">
        <v>58</v>
      </c>
      <c r="G1010" s="51">
        <v>10</v>
      </c>
    </row>
    <row r="1011" spans="1:7" ht="15.75" customHeight="1" x14ac:dyDescent="0.3">
      <c r="A1011" s="95">
        <f t="shared" si="15"/>
        <v>44267</v>
      </c>
      <c r="B1011" s="55">
        <v>44267</v>
      </c>
      <c r="C1011" s="58" t="s">
        <v>107</v>
      </c>
      <c r="D1011" s="58" t="s">
        <v>125</v>
      </c>
      <c r="E1011" s="58" t="s">
        <v>95</v>
      </c>
      <c r="F1011" s="51" t="s">
        <v>106</v>
      </c>
      <c r="G1011" s="51">
        <v>8</v>
      </c>
    </row>
    <row r="1012" spans="1:7" ht="15.75" customHeight="1" x14ac:dyDescent="0.3">
      <c r="A1012" s="95">
        <f t="shared" si="15"/>
        <v>44267</v>
      </c>
      <c r="B1012" s="55">
        <v>44267</v>
      </c>
      <c r="C1012" s="58" t="s">
        <v>107</v>
      </c>
      <c r="D1012" s="58" t="s">
        <v>125</v>
      </c>
      <c r="E1012" s="58" t="s">
        <v>49</v>
      </c>
      <c r="F1012" s="51" t="s">
        <v>65</v>
      </c>
      <c r="G1012" s="51">
        <v>173</v>
      </c>
    </row>
    <row r="1013" spans="1:7" ht="15.75" customHeight="1" x14ac:dyDescent="0.3">
      <c r="A1013" s="95">
        <f t="shared" si="15"/>
        <v>44267</v>
      </c>
      <c r="B1013" s="55">
        <v>44267</v>
      </c>
      <c r="C1013" s="58" t="s">
        <v>110</v>
      </c>
      <c r="D1013" s="58" t="s">
        <v>125</v>
      </c>
      <c r="E1013" s="58" t="s">
        <v>80</v>
      </c>
      <c r="F1013" s="51" t="s">
        <v>82</v>
      </c>
      <c r="G1013" s="51">
        <v>83</v>
      </c>
    </row>
    <row r="1014" spans="1:7" ht="15.75" customHeight="1" x14ac:dyDescent="0.3">
      <c r="A1014" s="95">
        <f t="shared" si="15"/>
        <v>44267</v>
      </c>
      <c r="B1014" s="55">
        <v>44267</v>
      </c>
      <c r="C1014" s="58" t="s">
        <v>110</v>
      </c>
      <c r="D1014" s="58" t="s">
        <v>125</v>
      </c>
      <c r="E1014" s="58" t="s">
        <v>49</v>
      </c>
      <c r="F1014" s="51" t="s">
        <v>61</v>
      </c>
      <c r="G1014" s="51">
        <v>159</v>
      </c>
    </row>
    <row r="1015" spans="1:7" ht="15.75" customHeight="1" x14ac:dyDescent="0.3">
      <c r="A1015" s="95">
        <f t="shared" si="15"/>
        <v>44268</v>
      </c>
      <c r="B1015" s="55">
        <v>44268</v>
      </c>
      <c r="C1015" s="58" t="s">
        <v>48</v>
      </c>
      <c r="D1015" s="58" t="s">
        <v>125</v>
      </c>
      <c r="E1015" s="58" t="s">
        <v>70</v>
      </c>
      <c r="F1015" s="51" t="s">
        <v>52</v>
      </c>
      <c r="G1015" s="51">
        <v>200</v>
      </c>
    </row>
    <row r="1016" spans="1:7" ht="15.75" customHeight="1" x14ac:dyDescent="0.3">
      <c r="A1016" s="95">
        <f t="shared" si="15"/>
        <v>44268</v>
      </c>
      <c r="B1016" s="55">
        <v>44268</v>
      </c>
      <c r="C1016" s="58" t="s">
        <v>48</v>
      </c>
      <c r="D1016" s="58" t="s">
        <v>125</v>
      </c>
      <c r="E1016" s="58" t="s">
        <v>70</v>
      </c>
      <c r="F1016" s="51" t="s">
        <v>77</v>
      </c>
      <c r="G1016" s="51">
        <v>21</v>
      </c>
    </row>
    <row r="1017" spans="1:7" ht="15.75" customHeight="1" x14ac:dyDescent="0.3">
      <c r="A1017" s="95">
        <f t="shared" si="15"/>
        <v>44268</v>
      </c>
      <c r="B1017" s="55">
        <v>44268</v>
      </c>
      <c r="C1017" s="58" t="s">
        <v>110</v>
      </c>
      <c r="D1017" s="58" t="s">
        <v>125</v>
      </c>
      <c r="E1017" s="58" t="s">
        <v>70</v>
      </c>
      <c r="F1017" s="51" t="s">
        <v>71</v>
      </c>
      <c r="G1017" s="51">
        <v>187</v>
      </c>
    </row>
    <row r="1018" spans="1:7" ht="15.75" customHeight="1" x14ac:dyDescent="0.3">
      <c r="A1018" s="95">
        <f t="shared" si="15"/>
        <v>44268</v>
      </c>
      <c r="B1018" s="55">
        <v>44268</v>
      </c>
      <c r="C1018" s="58" t="s">
        <v>48</v>
      </c>
      <c r="D1018" s="58" t="s">
        <v>125</v>
      </c>
      <c r="E1018" s="58" t="s">
        <v>95</v>
      </c>
      <c r="F1018" s="51" t="s">
        <v>96</v>
      </c>
      <c r="G1018" s="51">
        <v>160</v>
      </c>
    </row>
    <row r="1019" spans="1:7" ht="15.75" customHeight="1" x14ac:dyDescent="0.3">
      <c r="A1019" s="95">
        <f t="shared" si="15"/>
        <v>44268</v>
      </c>
      <c r="B1019" s="55">
        <v>44268</v>
      </c>
      <c r="C1019" s="58" t="s">
        <v>110</v>
      </c>
      <c r="D1019" s="58" t="s">
        <v>125</v>
      </c>
      <c r="E1019" s="58" t="s">
        <v>49</v>
      </c>
      <c r="F1019" s="51" t="s">
        <v>66</v>
      </c>
      <c r="G1019" s="51">
        <v>177</v>
      </c>
    </row>
    <row r="1020" spans="1:7" ht="15.75" customHeight="1" x14ac:dyDescent="0.3">
      <c r="A1020" s="95">
        <f t="shared" si="15"/>
        <v>44268</v>
      </c>
      <c r="B1020" s="55">
        <v>44268</v>
      </c>
      <c r="C1020" s="58" t="s">
        <v>107</v>
      </c>
      <c r="D1020" s="58" t="s">
        <v>125</v>
      </c>
      <c r="E1020" s="58" t="s">
        <v>95</v>
      </c>
      <c r="F1020" s="51" t="s">
        <v>104</v>
      </c>
      <c r="G1020" s="51">
        <v>163</v>
      </c>
    </row>
    <row r="1021" spans="1:7" ht="15.75" customHeight="1" x14ac:dyDescent="0.3">
      <c r="A1021" s="95">
        <f t="shared" si="15"/>
        <v>44268</v>
      </c>
      <c r="B1021" s="55">
        <v>44268</v>
      </c>
      <c r="C1021" s="58" t="s">
        <v>48</v>
      </c>
      <c r="D1021" s="58" t="s">
        <v>125</v>
      </c>
      <c r="E1021" s="58" t="s">
        <v>80</v>
      </c>
      <c r="F1021" s="51" t="s">
        <v>82</v>
      </c>
      <c r="G1021" s="51">
        <v>37</v>
      </c>
    </row>
    <row r="1022" spans="1:7" ht="15.75" customHeight="1" x14ac:dyDescent="0.3">
      <c r="A1022" s="95">
        <f t="shared" si="15"/>
        <v>44268</v>
      </c>
      <c r="B1022" s="55">
        <v>44268</v>
      </c>
      <c r="C1022" s="58" t="s">
        <v>48</v>
      </c>
      <c r="D1022" s="58" t="s">
        <v>125</v>
      </c>
      <c r="E1022" s="58" t="s">
        <v>80</v>
      </c>
      <c r="F1022" s="51" t="s">
        <v>84</v>
      </c>
      <c r="G1022" s="51">
        <v>66</v>
      </c>
    </row>
    <row r="1023" spans="1:7" ht="15.75" customHeight="1" x14ac:dyDescent="0.3">
      <c r="A1023" s="95">
        <f t="shared" si="15"/>
        <v>44268</v>
      </c>
      <c r="B1023" s="55">
        <v>44268</v>
      </c>
      <c r="C1023" s="58" t="s">
        <v>108</v>
      </c>
      <c r="D1023" s="58" t="s">
        <v>125</v>
      </c>
      <c r="E1023" s="58" t="s">
        <v>70</v>
      </c>
      <c r="F1023" s="51" t="s">
        <v>62</v>
      </c>
      <c r="G1023" s="51">
        <v>111</v>
      </c>
    </row>
    <row r="1024" spans="1:7" ht="15.75" customHeight="1" x14ac:dyDescent="0.3">
      <c r="A1024" s="95">
        <f t="shared" si="15"/>
        <v>44268</v>
      </c>
      <c r="B1024" s="55">
        <v>44268</v>
      </c>
      <c r="C1024" s="58" t="s">
        <v>110</v>
      </c>
      <c r="D1024" s="58" t="s">
        <v>125</v>
      </c>
      <c r="E1024" s="58" t="s">
        <v>70</v>
      </c>
      <c r="F1024" s="51" t="s">
        <v>73</v>
      </c>
      <c r="G1024" s="51">
        <v>184</v>
      </c>
    </row>
    <row r="1025" spans="1:7" ht="15.75" customHeight="1" x14ac:dyDescent="0.3">
      <c r="A1025" s="95">
        <f t="shared" si="15"/>
        <v>44269</v>
      </c>
      <c r="B1025" s="55">
        <v>44269</v>
      </c>
      <c r="C1025" s="58" t="s">
        <v>48</v>
      </c>
      <c r="D1025" s="58" t="s">
        <v>125</v>
      </c>
      <c r="E1025" s="58" t="s">
        <v>95</v>
      </c>
      <c r="F1025" s="51" t="s">
        <v>101</v>
      </c>
      <c r="G1025" s="51">
        <v>77</v>
      </c>
    </row>
    <row r="1026" spans="1:7" ht="15.75" customHeight="1" x14ac:dyDescent="0.3">
      <c r="A1026" s="95">
        <f t="shared" si="15"/>
        <v>44269</v>
      </c>
      <c r="B1026" s="55">
        <v>44269</v>
      </c>
      <c r="C1026" s="58" t="s">
        <v>107</v>
      </c>
      <c r="D1026" s="58" t="s">
        <v>125</v>
      </c>
      <c r="E1026" s="58" t="s">
        <v>49</v>
      </c>
      <c r="F1026" s="51" t="s">
        <v>55</v>
      </c>
      <c r="G1026" s="51">
        <v>192</v>
      </c>
    </row>
    <row r="1027" spans="1:7" ht="15.75" customHeight="1" x14ac:dyDescent="0.3">
      <c r="A1027" s="95">
        <f t="shared" si="15"/>
        <v>44269</v>
      </c>
      <c r="B1027" s="55">
        <v>44269</v>
      </c>
      <c r="C1027" s="58" t="s">
        <v>48</v>
      </c>
      <c r="D1027" s="58" t="s">
        <v>125</v>
      </c>
      <c r="E1027" s="58" t="s">
        <v>70</v>
      </c>
      <c r="F1027" s="51" t="s">
        <v>54</v>
      </c>
      <c r="G1027" s="51">
        <v>25</v>
      </c>
    </row>
    <row r="1028" spans="1:7" ht="15.75" customHeight="1" x14ac:dyDescent="0.3">
      <c r="A1028" s="95">
        <f t="shared" si="15"/>
        <v>44269</v>
      </c>
      <c r="B1028" s="55">
        <v>44269</v>
      </c>
      <c r="C1028" s="58" t="s">
        <v>108</v>
      </c>
      <c r="D1028" s="58" t="s">
        <v>125</v>
      </c>
      <c r="E1028" s="58" t="s">
        <v>49</v>
      </c>
      <c r="F1028" s="51" t="s">
        <v>68</v>
      </c>
      <c r="G1028" s="51">
        <v>200</v>
      </c>
    </row>
    <row r="1029" spans="1:7" ht="15.75" customHeight="1" x14ac:dyDescent="0.3">
      <c r="A1029" s="95">
        <f t="shared" ref="A1029:A1092" si="16">B1029</f>
        <v>44269</v>
      </c>
      <c r="B1029" s="55">
        <v>44269</v>
      </c>
      <c r="C1029" s="58" t="s">
        <v>110</v>
      </c>
      <c r="D1029" s="58" t="s">
        <v>125</v>
      </c>
      <c r="E1029" s="58" t="s">
        <v>70</v>
      </c>
      <c r="F1029" s="51" t="s">
        <v>73</v>
      </c>
      <c r="G1029" s="51">
        <v>182</v>
      </c>
    </row>
    <row r="1030" spans="1:7" ht="15.75" customHeight="1" x14ac:dyDescent="0.3">
      <c r="A1030" s="95">
        <f t="shared" si="16"/>
        <v>44269</v>
      </c>
      <c r="B1030" s="55">
        <v>44269</v>
      </c>
      <c r="C1030" s="58" t="s">
        <v>48</v>
      </c>
      <c r="D1030" s="58" t="s">
        <v>125</v>
      </c>
      <c r="E1030" s="58" t="s">
        <v>80</v>
      </c>
      <c r="F1030" s="51" t="s">
        <v>85</v>
      </c>
      <c r="G1030" s="51">
        <v>56</v>
      </c>
    </row>
    <row r="1031" spans="1:7" ht="15.75" customHeight="1" x14ac:dyDescent="0.3">
      <c r="A1031" s="95">
        <f t="shared" si="16"/>
        <v>44269</v>
      </c>
      <c r="B1031" s="55">
        <v>44269</v>
      </c>
      <c r="C1031" s="58" t="s">
        <v>108</v>
      </c>
      <c r="D1031" s="58" t="s">
        <v>125</v>
      </c>
      <c r="E1031" s="58" t="s">
        <v>49</v>
      </c>
      <c r="F1031" s="51" t="s">
        <v>69</v>
      </c>
      <c r="G1031" s="51">
        <v>23</v>
      </c>
    </row>
    <row r="1032" spans="1:7" ht="15.75" customHeight="1" x14ac:dyDescent="0.3">
      <c r="A1032" s="95">
        <f t="shared" si="16"/>
        <v>44269</v>
      </c>
      <c r="B1032" s="55">
        <v>44269</v>
      </c>
      <c r="C1032" s="58" t="s">
        <v>48</v>
      </c>
      <c r="D1032" s="58" t="s">
        <v>125</v>
      </c>
      <c r="E1032" s="58" t="s">
        <v>95</v>
      </c>
      <c r="F1032" s="51" t="s">
        <v>100</v>
      </c>
      <c r="G1032" s="51">
        <v>125</v>
      </c>
    </row>
    <row r="1033" spans="1:7" ht="15.75" customHeight="1" x14ac:dyDescent="0.3">
      <c r="A1033" s="95">
        <f t="shared" si="16"/>
        <v>44269</v>
      </c>
      <c r="B1033" s="55">
        <v>44269</v>
      </c>
      <c r="C1033" s="58" t="s">
        <v>110</v>
      </c>
      <c r="D1033" s="58" t="s">
        <v>125</v>
      </c>
      <c r="E1033" s="58" t="s">
        <v>49</v>
      </c>
      <c r="F1033" s="51" t="s">
        <v>63</v>
      </c>
      <c r="G1033" s="51">
        <v>105</v>
      </c>
    </row>
    <row r="1034" spans="1:7" ht="15.75" customHeight="1" x14ac:dyDescent="0.3">
      <c r="A1034" s="95">
        <f t="shared" si="16"/>
        <v>44269</v>
      </c>
      <c r="B1034" s="55">
        <v>44269</v>
      </c>
      <c r="C1034" s="58" t="s">
        <v>107</v>
      </c>
      <c r="D1034" s="58" t="s">
        <v>125</v>
      </c>
      <c r="E1034" s="58" t="s">
        <v>49</v>
      </c>
      <c r="F1034" s="51" t="s">
        <v>63</v>
      </c>
      <c r="G1034" s="51">
        <v>52</v>
      </c>
    </row>
    <row r="1035" spans="1:7" ht="15.75" customHeight="1" x14ac:dyDescent="0.3">
      <c r="A1035" s="95">
        <f t="shared" si="16"/>
        <v>44269</v>
      </c>
      <c r="B1035" s="55">
        <v>44269</v>
      </c>
      <c r="C1035" s="58" t="s">
        <v>108</v>
      </c>
      <c r="D1035" s="58" t="s">
        <v>125</v>
      </c>
      <c r="E1035" s="58" t="s">
        <v>80</v>
      </c>
      <c r="F1035" s="51" t="s">
        <v>84</v>
      </c>
      <c r="G1035" s="51">
        <v>182</v>
      </c>
    </row>
    <row r="1036" spans="1:7" ht="15.75" customHeight="1" x14ac:dyDescent="0.3">
      <c r="A1036" s="95">
        <f t="shared" si="16"/>
        <v>44269</v>
      </c>
      <c r="B1036" s="55">
        <v>44269</v>
      </c>
      <c r="C1036" s="58" t="s">
        <v>110</v>
      </c>
      <c r="D1036" s="58" t="s">
        <v>125</v>
      </c>
      <c r="E1036" s="58" t="s">
        <v>49</v>
      </c>
      <c r="F1036" s="51" t="s">
        <v>55</v>
      </c>
      <c r="G1036" s="51">
        <v>72</v>
      </c>
    </row>
    <row r="1037" spans="1:7" ht="15.75" customHeight="1" x14ac:dyDescent="0.3">
      <c r="A1037" s="95">
        <f t="shared" si="16"/>
        <v>44269</v>
      </c>
      <c r="B1037" s="55">
        <v>44269</v>
      </c>
      <c r="C1037" s="58" t="s">
        <v>48</v>
      </c>
      <c r="D1037" s="58" t="s">
        <v>125</v>
      </c>
      <c r="E1037" s="58" t="s">
        <v>49</v>
      </c>
      <c r="F1037" s="51" t="s">
        <v>65</v>
      </c>
      <c r="G1037" s="51">
        <v>62</v>
      </c>
    </row>
    <row r="1038" spans="1:7" ht="15.75" customHeight="1" x14ac:dyDescent="0.3">
      <c r="A1038" s="95">
        <f t="shared" si="16"/>
        <v>44269</v>
      </c>
      <c r="B1038" s="55">
        <v>44269</v>
      </c>
      <c r="C1038" s="58" t="s">
        <v>107</v>
      </c>
      <c r="D1038" s="58" t="s">
        <v>125</v>
      </c>
      <c r="E1038" s="58" t="s">
        <v>95</v>
      </c>
      <c r="F1038" s="51" t="s">
        <v>98</v>
      </c>
      <c r="G1038" s="51">
        <v>127</v>
      </c>
    </row>
    <row r="1039" spans="1:7" ht="15.75" customHeight="1" x14ac:dyDescent="0.3">
      <c r="A1039" s="95">
        <f t="shared" si="16"/>
        <v>44269</v>
      </c>
      <c r="B1039" s="55">
        <v>44269</v>
      </c>
      <c r="C1039" s="58" t="s">
        <v>48</v>
      </c>
      <c r="D1039" s="58" t="s">
        <v>125</v>
      </c>
      <c r="E1039" s="58" t="s">
        <v>80</v>
      </c>
      <c r="F1039" s="51" t="s">
        <v>91</v>
      </c>
      <c r="G1039" s="51">
        <v>145</v>
      </c>
    </row>
    <row r="1040" spans="1:7" ht="15.75" customHeight="1" x14ac:dyDescent="0.3">
      <c r="A1040" s="95">
        <f t="shared" si="16"/>
        <v>44269</v>
      </c>
      <c r="B1040" s="55">
        <v>44269</v>
      </c>
      <c r="C1040" s="58" t="s">
        <v>110</v>
      </c>
      <c r="D1040" s="58" t="s">
        <v>125</v>
      </c>
      <c r="E1040" s="58" t="s">
        <v>80</v>
      </c>
      <c r="F1040" s="51" t="s">
        <v>84</v>
      </c>
      <c r="G1040" s="51">
        <v>189</v>
      </c>
    </row>
    <row r="1041" spans="1:7" ht="15.75" customHeight="1" x14ac:dyDescent="0.3">
      <c r="A1041" s="95">
        <f t="shared" si="16"/>
        <v>44269</v>
      </c>
      <c r="B1041" s="55">
        <v>44269</v>
      </c>
      <c r="C1041" s="58" t="s">
        <v>110</v>
      </c>
      <c r="D1041" s="58" t="s">
        <v>125</v>
      </c>
      <c r="E1041" s="58" t="s">
        <v>70</v>
      </c>
      <c r="F1041" s="51" t="s">
        <v>52</v>
      </c>
      <c r="G1041" s="51">
        <v>57</v>
      </c>
    </row>
    <row r="1042" spans="1:7" ht="15.75" customHeight="1" x14ac:dyDescent="0.3">
      <c r="A1042" s="95">
        <f t="shared" si="16"/>
        <v>44269</v>
      </c>
      <c r="B1042" s="55">
        <v>44269</v>
      </c>
      <c r="C1042" s="58" t="s">
        <v>107</v>
      </c>
      <c r="D1042" s="58" t="s">
        <v>125</v>
      </c>
      <c r="E1042" s="58" t="s">
        <v>49</v>
      </c>
      <c r="F1042" s="51" t="s">
        <v>68</v>
      </c>
      <c r="G1042" s="51">
        <v>25</v>
      </c>
    </row>
    <row r="1043" spans="1:7" ht="15.75" customHeight="1" x14ac:dyDescent="0.3">
      <c r="A1043" s="95">
        <f t="shared" si="16"/>
        <v>44269</v>
      </c>
      <c r="B1043" s="55">
        <v>44269</v>
      </c>
      <c r="C1043" s="58" t="s">
        <v>48</v>
      </c>
      <c r="D1043" s="58" t="s">
        <v>125</v>
      </c>
      <c r="E1043" s="58" t="s">
        <v>80</v>
      </c>
      <c r="F1043" s="51" t="s">
        <v>85</v>
      </c>
      <c r="G1043" s="51">
        <v>193</v>
      </c>
    </row>
    <row r="1044" spans="1:7" ht="15.75" customHeight="1" x14ac:dyDescent="0.3">
      <c r="A1044" s="95">
        <f t="shared" si="16"/>
        <v>44269</v>
      </c>
      <c r="B1044" s="55">
        <v>44269</v>
      </c>
      <c r="C1044" s="58" t="s">
        <v>107</v>
      </c>
      <c r="D1044" s="58" t="s">
        <v>125</v>
      </c>
      <c r="E1044" s="58" t="s">
        <v>70</v>
      </c>
      <c r="F1044" s="51" t="s">
        <v>76</v>
      </c>
      <c r="G1044" s="51">
        <v>156</v>
      </c>
    </row>
    <row r="1045" spans="1:7" ht="15.75" customHeight="1" x14ac:dyDescent="0.3">
      <c r="A1045" s="95">
        <f t="shared" si="16"/>
        <v>44269</v>
      </c>
      <c r="B1045" s="55">
        <v>44269</v>
      </c>
      <c r="C1045" s="58" t="s">
        <v>108</v>
      </c>
      <c r="D1045" s="58" t="s">
        <v>125</v>
      </c>
      <c r="E1045" s="58" t="s">
        <v>70</v>
      </c>
      <c r="F1045" s="51" t="s">
        <v>79</v>
      </c>
      <c r="G1045" s="51">
        <v>108</v>
      </c>
    </row>
    <row r="1046" spans="1:7" ht="15.75" customHeight="1" x14ac:dyDescent="0.3">
      <c r="A1046" s="95">
        <f t="shared" si="16"/>
        <v>44269</v>
      </c>
      <c r="B1046" s="55">
        <v>44269</v>
      </c>
      <c r="C1046" s="58" t="s">
        <v>108</v>
      </c>
      <c r="D1046" s="58" t="s">
        <v>125</v>
      </c>
      <c r="E1046" s="58" t="s">
        <v>70</v>
      </c>
      <c r="F1046" s="51" t="s">
        <v>74</v>
      </c>
      <c r="G1046" s="51">
        <v>115</v>
      </c>
    </row>
    <row r="1047" spans="1:7" ht="15.75" customHeight="1" x14ac:dyDescent="0.3">
      <c r="A1047" s="95">
        <f t="shared" si="16"/>
        <v>44270</v>
      </c>
      <c r="B1047" s="55">
        <v>44270</v>
      </c>
      <c r="C1047" s="58" t="s">
        <v>110</v>
      </c>
      <c r="D1047" s="58" t="s">
        <v>125</v>
      </c>
      <c r="E1047" s="58" t="s">
        <v>80</v>
      </c>
      <c r="F1047" s="51" t="s">
        <v>92</v>
      </c>
      <c r="G1047" s="51">
        <v>81</v>
      </c>
    </row>
    <row r="1048" spans="1:7" ht="15.75" customHeight="1" x14ac:dyDescent="0.3">
      <c r="A1048" s="95">
        <f t="shared" si="16"/>
        <v>44270</v>
      </c>
      <c r="B1048" s="55">
        <v>44270</v>
      </c>
      <c r="C1048" s="58" t="s">
        <v>108</v>
      </c>
      <c r="D1048" s="58" t="s">
        <v>125</v>
      </c>
      <c r="E1048" s="58" t="s">
        <v>70</v>
      </c>
      <c r="F1048" s="51" t="s">
        <v>74</v>
      </c>
      <c r="G1048" s="51">
        <v>99</v>
      </c>
    </row>
    <row r="1049" spans="1:7" ht="15.75" customHeight="1" x14ac:dyDescent="0.3">
      <c r="A1049" s="95">
        <f t="shared" si="16"/>
        <v>44270</v>
      </c>
      <c r="B1049" s="55">
        <v>44270</v>
      </c>
      <c r="C1049" s="58" t="s">
        <v>110</v>
      </c>
      <c r="D1049" s="58" t="s">
        <v>125</v>
      </c>
      <c r="E1049" s="58" t="s">
        <v>49</v>
      </c>
      <c r="F1049" s="51" t="s">
        <v>68</v>
      </c>
      <c r="G1049" s="51">
        <v>165</v>
      </c>
    </row>
    <row r="1050" spans="1:7" ht="15.75" customHeight="1" x14ac:dyDescent="0.3">
      <c r="A1050" s="95">
        <f t="shared" si="16"/>
        <v>44270</v>
      </c>
      <c r="B1050" s="55">
        <v>44270</v>
      </c>
      <c r="C1050" s="58" t="s">
        <v>108</v>
      </c>
      <c r="D1050" s="58" t="s">
        <v>125</v>
      </c>
      <c r="E1050" s="58" t="s">
        <v>80</v>
      </c>
      <c r="F1050" s="51" t="s">
        <v>84</v>
      </c>
      <c r="G1050" s="51">
        <v>74</v>
      </c>
    </row>
    <row r="1051" spans="1:7" ht="15.75" customHeight="1" x14ac:dyDescent="0.3">
      <c r="A1051" s="95">
        <f t="shared" si="16"/>
        <v>44270</v>
      </c>
      <c r="B1051" s="55">
        <v>44270</v>
      </c>
      <c r="C1051" s="58" t="s">
        <v>48</v>
      </c>
      <c r="D1051" s="58" t="s">
        <v>125</v>
      </c>
      <c r="E1051" s="58" t="s">
        <v>49</v>
      </c>
      <c r="F1051" s="51" t="s">
        <v>53</v>
      </c>
      <c r="G1051" s="51">
        <v>52</v>
      </c>
    </row>
    <row r="1052" spans="1:7" ht="15.75" customHeight="1" x14ac:dyDescent="0.3">
      <c r="A1052" s="95">
        <f t="shared" si="16"/>
        <v>44270</v>
      </c>
      <c r="B1052" s="55">
        <v>44270</v>
      </c>
      <c r="C1052" s="58" t="s">
        <v>107</v>
      </c>
      <c r="D1052" s="58" t="s">
        <v>125</v>
      </c>
      <c r="E1052" s="58" t="s">
        <v>49</v>
      </c>
      <c r="F1052" s="51" t="s">
        <v>63</v>
      </c>
      <c r="G1052" s="51">
        <v>154</v>
      </c>
    </row>
    <row r="1053" spans="1:7" ht="15.75" customHeight="1" x14ac:dyDescent="0.3">
      <c r="A1053" s="95">
        <f t="shared" si="16"/>
        <v>44270</v>
      </c>
      <c r="B1053" s="55">
        <v>44270</v>
      </c>
      <c r="C1053" s="58" t="s">
        <v>107</v>
      </c>
      <c r="D1053" s="58" t="s">
        <v>125</v>
      </c>
      <c r="E1053" s="58" t="s">
        <v>70</v>
      </c>
      <c r="F1053" s="51" t="s">
        <v>78</v>
      </c>
      <c r="G1053" s="51">
        <v>33</v>
      </c>
    </row>
    <row r="1054" spans="1:7" ht="15.75" customHeight="1" x14ac:dyDescent="0.3">
      <c r="A1054" s="95">
        <f t="shared" si="16"/>
        <v>44270</v>
      </c>
      <c r="B1054" s="55">
        <v>44270</v>
      </c>
      <c r="C1054" s="58" t="s">
        <v>107</v>
      </c>
      <c r="D1054" s="58" t="s">
        <v>125</v>
      </c>
      <c r="E1054" s="58" t="s">
        <v>49</v>
      </c>
      <c r="F1054" s="51" t="s">
        <v>153</v>
      </c>
      <c r="G1054" s="51">
        <v>60</v>
      </c>
    </row>
    <row r="1055" spans="1:7" ht="15.75" customHeight="1" x14ac:dyDescent="0.3">
      <c r="A1055" s="95">
        <f t="shared" si="16"/>
        <v>44270</v>
      </c>
      <c r="B1055" s="55">
        <v>44270</v>
      </c>
      <c r="C1055" s="58" t="s">
        <v>110</v>
      </c>
      <c r="D1055" s="58" t="s">
        <v>125</v>
      </c>
      <c r="E1055" s="58" t="s">
        <v>70</v>
      </c>
      <c r="F1055" s="51" t="s">
        <v>75</v>
      </c>
      <c r="G1055" s="51">
        <v>122</v>
      </c>
    </row>
    <row r="1056" spans="1:7" ht="15.75" customHeight="1" x14ac:dyDescent="0.3">
      <c r="A1056" s="95">
        <f t="shared" si="16"/>
        <v>44270</v>
      </c>
      <c r="B1056" s="55">
        <v>44270</v>
      </c>
      <c r="C1056" s="58" t="s">
        <v>107</v>
      </c>
      <c r="D1056" s="58" t="s">
        <v>125</v>
      </c>
      <c r="E1056" s="58" t="s">
        <v>95</v>
      </c>
      <c r="F1056" s="51" t="s">
        <v>102</v>
      </c>
      <c r="G1056" s="51">
        <v>174</v>
      </c>
    </row>
    <row r="1057" spans="1:7" ht="15.75" customHeight="1" x14ac:dyDescent="0.3">
      <c r="A1057" s="95">
        <f t="shared" si="16"/>
        <v>44270</v>
      </c>
      <c r="B1057" s="55">
        <v>44270</v>
      </c>
      <c r="C1057" s="58" t="s">
        <v>48</v>
      </c>
      <c r="D1057" s="58" t="s">
        <v>125</v>
      </c>
      <c r="E1057" s="58" t="s">
        <v>95</v>
      </c>
      <c r="F1057" s="51" t="s">
        <v>97</v>
      </c>
      <c r="G1057" s="51">
        <v>199</v>
      </c>
    </row>
    <row r="1058" spans="1:7" ht="15.75" customHeight="1" x14ac:dyDescent="0.3">
      <c r="A1058" s="95">
        <f t="shared" si="16"/>
        <v>44270</v>
      </c>
      <c r="B1058" s="55">
        <v>44270</v>
      </c>
      <c r="C1058" s="58" t="s">
        <v>110</v>
      </c>
      <c r="D1058" s="58" t="s">
        <v>125</v>
      </c>
      <c r="E1058" s="58" t="s">
        <v>70</v>
      </c>
      <c r="F1058" s="51" t="s">
        <v>58</v>
      </c>
      <c r="G1058" s="51">
        <v>13</v>
      </c>
    </row>
    <row r="1059" spans="1:7" ht="15.75" customHeight="1" x14ac:dyDescent="0.3">
      <c r="A1059" s="95">
        <f t="shared" si="16"/>
        <v>44270</v>
      </c>
      <c r="B1059" s="55">
        <v>44270</v>
      </c>
      <c r="C1059" s="58" t="s">
        <v>110</v>
      </c>
      <c r="D1059" s="58" t="s">
        <v>125</v>
      </c>
      <c r="E1059" s="58" t="s">
        <v>95</v>
      </c>
      <c r="F1059" s="51" t="s">
        <v>96</v>
      </c>
      <c r="G1059" s="51">
        <v>4</v>
      </c>
    </row>
    <row r="1060" spans="1:7" ht="15.75" customHeight="1" x14ac:dyDescent="0.3">
      <c r="A1060" s="95">
        <f t="shared" si="16"/>
        <v>44270</v>
      </c>
      <c r="B1060" s="55">
        <v>44270</v>
      </c>
      <c r="C1060" s="58" t="s">
        <v>110</v>
      </c>
      <c r="D1060" s="58" t="s">
        <v>125</v>
      </c>
      <c r="E1060" s="58" t="s">
        <v>80</v>
      </c>
      <c r="F1060" s="51" t="s">
        <v>82</v>
      </c>
      <c r="G1060" s="51">
        <v>2</v>
      </c>
    </row>
    <row r="1061" spans="1:7" ht="15.75" customHeight="1" x14ac:dyDescent="0.3">
      <c r="A1061" s="95">
        <f t="shared" si="16"/>
        <v>44270</v>
      </c>
      <c r="B1061" s="55">
        <v>44270</v>
      </c>
      <c r="C1061" s="58" t="s">
        <v>110</v>
      </c>
      <c r="D1061" s="58" t="s">
        <v>125</v>
      </c>
      <c r="E1061" s="58" t="s">
        <v>49</v>
      </c>
      <c r="F1061" s="51" t="s">
        <v>67</v>
      </c>
      <c r="G1061" s="51">
        <v>110</v>
      </c>
    </row>
    <row r="1062" spans="1:7" ht="15.75" customHeight="1" x14ac:dyDescent="0.3">
      <c r="A1062" s="95">
        <f t="shared" si="16"/>
        <v>44270</v>
      </c>
      <c r="B1062" s="55">
        <v>44270</v>
      </c>
      <c r="C1062" s="58" t="s">
        <v>108</v>
      </c>
      <c r="D1062" s="58" t="s">
        <v>125</v>
      </c>
      <c r="E1062" s="58" t="s">
        <v>70</v>
      </c>
      <c r="F1062" s="51" t="s">
        <v>54</v>
      </c>
      <c r="G1062" s="51">
        <v>155</v>
      </c>
    </row>
    <row r="1063" spans="1:7" ht="15.75" customHeight="1" x14ac:dyDescent="0.3">
      <c r="A1063" s="95">
        <f t="shared" si="16"/>
        <v>44270</v>
      </c>
      <c r="B1063" s="55">
        <v>44270</v>
      </c>
      <c r="C1063" s="58" t="s">
        <v>108</v>
      </c>
      <c r="D1063" s="58" t="s">
        <v>125</v>
      </c>
      <c r="E1063" s="58" t="s">
        <v>95</v>
      </c>
      <c r="F1063" s="51" t="s">
        <v>99</v>
      </c>
      <c r="G1063" s="51">
        <v>118</v>
      </c>
    </row>
    <row r="1064" spans="1:7" ht="15.75" customHeight="1" x14ac:dyDescent="0.3">
      <c r="A1064" s="95">
        <f t="shared" si="16"/>
        <v>44270</v>
      </c>
      <c r="B1064" s="55">
        <v>44270</v>
      </c>
      <c r="C1064" s="58" t="s">
        <v>110</v>
      </c>
      <c r="D1064" s="58" t="s">
        <v>125</v>
      </c>
      <c r="E1064" s="58" t="s">
        <v>80</v>
      </c>
      <c r="F1064" s="51" t="s">
        <v>94</v>
      </c>
      <c r="G1064" s="51">
        <v>17</v>
      </c>
    </row>
    <row r="1065" spans="1:7" ht="15.75" customHeight="1" x14ac:dyDescent="0.3">
      <c r="A1065" s="95">
        <f t="shared" si="16"/>
        <v>44270</v>
      </c>
      <c r="B1065" s="55">
        <v>44270</v>
      </c>
      <c r="C1065" s="58" t="s">
        <v>107</v>
      </c>
      <c r="D1065" s="58" t="s">
        <v>125</v>
      </c>
      <c r="E1065" s="58" t="s">
        <v>70</v>
      </c>
      <c r="F1065" s="51" t="s">
        <v>74</v>
      </c>
      <c r="G1065" s="51">
        <v>166</v>
      </c>
    </row>
    <row r="1066" spans="1:7" ht="15.75" customHeight="1" x14ac:dyDescent="0.3">
      <c r="A1066" s="95">
        <f t="shared" si="16"/>
        <v>44270</v>
      </c>
      <c r="B1066" s="55">
        <v>44270</v>
      </c>
      <c r="C1066" s="58" t="s">
        <v>48</v>
      </c>
      <c r="D1066" s="58" t="s">
        <v>125</v>
      </c>
      <c r="E1066" s="58" t="s">
        <v>49</v>
      </c>
      <c r="F1066" s="51" t="s">
        <v>68</v>
      </c>
      <c r="G1066" s="51">
        <v>29</v>
      </c>
    </row>
    <row r="1067" spans="1:7" ht="15.75" customHeight="1" x14ac:dyDescent="0.3">
      <c r="A1067" s="95">
        <f t="shared" si="16"/>
        <v>44271</v>
      </c>
      <c r="B1067" s="55">
        <v>44271</v>
      </c>
      <c r="C1067" s="58" t="s">
        <v>48</v>
      </c>
      <c r="D1067" s="58" t="s">
        <v>125</v>
      </c>
      <c r="E1067" s="58" t="s">
        <v>49</v>
      </c>
      <c r="F1067" s="51" t="s">
        <v>67</v>
      </c>
      <c r="G1067" s="51">
        <v>10</v>
      </c>
    </row>
    <row r="1068" spans="1:7" ht="15.75" customHeight="1" x14ac:dyDescent="0.3">
      <c r="A1068" s="95">
        <f t="shared" si="16"/>
        <v>44271</v>
      </c>
      <c r="B1068" s="55">
        <v>44271</v>
      </c>
      <c r="C1068" s="58" t="s">
        <v>110</v>
      </c>
      <c r="D1068" s="58" t="s">
        <v>125</v>
      </c>
      <c r="E1068" s="58" t="s">
        <v>80</v>
      </c>
      <c r="F1068" s="51" t="s">
        <v>91</v>
      </c>
      <c r="G1068" s="51">
        <v>177</v>
      </c>
    </row>
    <row r="1069" spans="1:7" ht="15.75" customHeight="1" x14ac:dyDescent="0.3">
      <c r="A1069" s="95">
        <f t="shared" si="16"/>
        <v>44271</v>
      </c>
      <c r="B1069" s="55">
        <v>44271</v>
      </c>
      <c r="C1069" s="58" t="s">
        <v>108</v>
      </c>
      <c r="D1069" s="58" t="s">
        <v>125</v>
      </c>
      <c r="E1069" s="58" t="s">
        <v>49</v>
      </c>
      <c r="F1069" s="51" t="s">
        <v>67</v>
      </c>
      <c r="G1069" s="51">
        <v>17</v>
      </c>
    </row>
    <row r="1070" spans="1:7" ht="15.75" customHeight="1" x14ac:dyDescent="0.3">
      <c r="A1070" s="95">
        <f t="shared" si="16"/>
        <v>44271</v>
      </c>
      <c r="B1070" s="55">
        <v>44271</v>
      </c>
      <c r="C1070" s="58" t="s">
        <v>107</v>
      </c>
      <c r="D1070" s="58" t="s">
        <v>125</v>
      </c>
      <c r="E1070" s="58" t="s">
        <v>80</v>
      </c>
      <c r="F1070" s="51" t="s">
        <v>92</v>
      </c>
      <c r="G1070" s="51">
        <v>120</v>
      </c>
    </row>
    <row r="1071" spans="1:7" ht="15.75" customHeight="1" x14ac:dyDescent="0.3">
      <c r="A1071" s="95">
        <f t="shared" si="16"/>
        <v>44271</v>
      </c>
      <c r="B1071" s="55">
        <v>44271</v>
      </c>
      <c r="C1071" s="58" t="s">
        <v>110</v>
      </c>
      <c r="D1071" s="58" t="s">
        <v>125</v>
      </c>
      <c r="E1071" s="58" t="s">
        <v>70</v>
      </c>
      <c r="F1071" s="51" t="s">
        <v>73</v>
      </c>
      <c r="G1071" s="51">
        <v>108</v>
      </c>
    </row>
    <row r="1072" spans="1:7" ht="15.75" customHeight="1" x14ac:dyDescent="0.3">
      <c r="A1072" s="95">
        <f t="shared" si="16"/>
        <v>44271</v>
      </c>
      <c r="B1072" s="55">
        <v>44271</v>
      </c>
      <c r="C1072" s="58" t="s">
        <v>110</v>
      </c>
      <c r="D1072" s="58" t="s">
        <v>125</v>
      </c>
      <c r="E1072" s="58" t="s">
        <v>80</v>
      </c>
      <c r="F1072" s="51" t="s">
        <v>84</v>
      </c>
      <c r="G1072" s="51">
        <v>33</v>
      </c>
    </row>
    <row r="1073" spans="1:7" ht="15.75" customHeight="1" x14ac:dyDescent="0.3">
      <c r="A1073" s="95">
        <f t="shared" si="16"/>
        <v>44271</v>
      </c>
      <c r="B1073" s="55">
        <v>44271</v>
      </c>
      <c r="C1073" s="58" t="s">
        <v>108</v>
      </c>
      <c r="D1073" s="58" t="s">
        <v>125</v>
      </c>
      <c r="E1073" s="58" t="s">
        <v>70</v>
      </c>
      <c r="F1073" s="51" t="s">
        <v>75</v>
      </c>
      <c r="G1073" s="51">
        <v>56</v>
      </c>
    </row>
    <row r="1074" spans="1:7" ht="15.75" customHeight="1" x14ac:dyDescent="0.3">
      <c r="A1074" s="95">
        <f t="shared" si="16"/>
        <v>44271</v>
      </c>
      <c r="B1074" s="55">
        <v>44271</v>
      </c>
      <c r="C1074" s="58" t="s">
        <v>107</v>
      </c>
      <c r="D1074" s="58" t="s">
        <v>125</v>
      </c>
      <c r="E1074" s="58" t="s">
        <v>49</v>
      </c>
      <c r="F1074" s="51" t="s">
        <v>153</v>
      </c>
      <c r="G1074" s="51">
        <v>155</v>
      </c>
    </row>
    <row r="1075" spans="1:7" ht="15.75" customHeight="1" x14ac:dyDescent="0.3">
      <c r="A1075" s="95">
        <f t="shared" si="16"/>
        <v>44271</v>
      </c>
      <c r="B1075" s="55">
        <v>44271</v>
      </c>
      <c r="C1075" s="58" t="s">
        <v>107</v>
      </c>
      <c r="D1075" s="58" t="s">
        <v>125</v>
      </c>
      <c r="E1075" s="58" t="s">
        <v>80</v>
      </c>
      <c r="F1075" s="51" t="s">
        <v>86</v>
      </c>
      <c r="G1075" s="51">
        <v>94</v>
      </c>
    </row>
    <row r="1076" spans="1:7" ht="15.75" customHeight="1" x14ac:dyDescent="0.3">
      <c r="A1076" s="95">
        <f t="shared" si="16"/>
        <v>44271</v>
      </c>
      <c r="B1076" s="55">
        <v>44271</v>
      </c>
      <c r="C1076" s="58" t="s">
        <v>108</v>
      </c>
      <c r="D1076" s="58" t="s">
        <v>125</v>
      </c>
      <c r="E1076" s="58" t="s">
        <v>70</v>
      </c>
      <c r="F1076" s="51" t="s">
        <v>54</v>
      </c>
      <c r="G1076" s="51">
        <v>69</v>
      </c>
    </row>
    <row r="1077" spans="1:7" ht="15.75" customHeight="1" x14ac:dyDescent="0.3">
      <c r="A1077" s="95">
        <f t="shared" si="16"/>
        <v>44271</v>
      </c>
      <c r="B1077" s="55">
        <v>44271</v>
      </c>
      <c r="C1077" s="58" t="s">
        <v>107</v>
      </c>
      <c r="D1077" s="58" t="s">
        <v>125</v>
      </c>
      <c r="E1077" s="58" t="s">
        <v>95</v>
      </c>
      <c r="F1077" s="51" t="s">
        <v>104</v>
      </c>
      <c r="G1077" s="51">
        <v>163</v>
      </c>
    </row>
    <row r="1078" spans="1:7" ht="15.75" customHeight="1" x14ac:dyDescent="0.3">
      <c r="A1078" s="95">
        <f t="shared" si="16"/>
        <v>44271</v>
      </c>
      <c r="B1078" s="55">
        <v>44271</v>
      </c>
      <c r="C1078" s="58" t="s">
        <v>110</v>
      </c>
      <c r="D1078" s="58" t="s">
        <v>125</v>
      </c>
      <c r="E1078" s="58" t="s">
        <v>80</v>
      </c>
      <c r="F1078" s="51" t="s">
        <v>81</v>
      </c>
      <c r="G1078" s="51">
        <v>157</v>
      </c>
    </row>
    <row r="1079" spans="1:7" ht="15.75" customHeight="1" x14ac:dyDescent="0.3">
      <c r="A1079" s="95">
        <f t="shared" si="16"/>
        <v>44271</v>
      </c>
      <c r="B1079" s="55">
        <v>44271</v>
      </c>
      <c r="C1079" s="58" t="s">
        <v>110</v>
      </c>
      <c r="D1079" s="58" t="s">
        <v>125</v>
      </c>
      <c r="E1079" s="58" t="s">
        <v>95</v>
      </c>
      <c r="F1079" s="51" t="s">
        <v>102</v>
      </c>
      <c r="G1079" s="51">
        <v>171</v>
      </c>
    </row>
    <row r="1080" spans="1:7" ht="15.75" customHeight="1" x14ac:dyDescent="0.3">
      <c r="A1080" s="95">
        <f t="shared" si="16"/>
        <v>44271</v>
      </c>
      <c r="B1080" s="55">
        <v>44271</v>
      </c>
      <c r="C1080" s="58" t="s">
        <v>48</v>
      </c>
      <c r="D1080" s="58" t="s">
        <v>125</v>
      </c>
      <c r="E1080" s="58" t="s">
        <v>80</v>
      </c>
      <c r="F1080" s="51" t="s">
        <v>83</v>
      </c>
      <c r="G1080" s="51">
        <v>29</v>
      </c>
    </row>
    <row r="1081" spans="1:7" ht="15.75" customHeight="1" x14ac:dyDescent="0.3">
      <c r="A1081" s="95">
        <f t="shared" si="16"/>
        <v>44271</v>
      </c>
      <c r="B1081" s="55">
        <v>44271</v>
      </c>
      <c r="C1081" s="58" t="s">
        <v>108</v>
      </c>
      <c r="D1081" s="58" t="s">
        <v>125</v>
      </c>
      <c r="E1081" s="58" t="s">
        <v>49</v>
      </c>
      <c r="F1081" s="51" t="s">
        <v>53</v>
      </c>
      <c r="G1081" s="51">
        <v>68</v>
      </c>
    </row>
    <row r="1082" spans="1:7" ht="15.75" customHeight="1" x14ac:dyDescent="0.3">
      <c r="A1082" s="95">
        <f t="shared" si="16"/>
        <v>44271</v>
      </c>
      <c r="B1082" s="55">
        <v>44271</v>
      </c>
      <c r="C1082" s="58" t="s">
        <v>108</v>
      </c>
      <c r="D1082" s="58" t="s">
        <v>125</v>
      </c>
      <c r="E1082" s="58" t="s">
        <v>80</v>
      </c>
      <c r="F1082" s="51" t="s">
        <v>85</v>
      </c>
      <c r="G1082" s="51">
        <v>123</v>
      </c>
    </row>
    <row r="1083" spans="1:7" ht="15.75" customHeight="1" x14ac:dyDescent="0.3">
      <c r="A1083" s="95">
        <f t="shared" si="16"/>
        <v>44271</v>
      </c>
      <c r="B1083" s="55">
        <v>44271</v>
      </c>
      <c r="C1083" s="58" t="s">
        <v>110</v>
      </c>
      <c r="D1083" s="58" t="s">
        <v>125</v>
      </c>
      <c r="E1083" s="58" t="s">
        <v>49</v>
      </c>
      <c r="F1083" s="51" t="s">
        <v>66</v>
      </c>
      <c r="G1083" s="51">
        <v>158</v>
      </c>
    </row>
    <row r="1084" spans="1:7" ht="15.75" customHeight="1" x14ac:dyDescent="0.3">
      <c r="A1084" s="95">
        <f t="shared" si="16"/>
        <v>44271</v>
      </c>
      <c r="B1084" s="55">
        <v>44271</v>
      </c>
      <c r="C1084" s="58" t="s">
        <v>48</v>
      </c>
      <c r="D1084" s="58" t="s">
        <v>125</v>
      </c>
      <c r="E1084" s="58" t="s">
        <v>70</v>
      </c>
      <c r="F1084" s="51" t="s">
        <v>54</v>
      </c>
      <c r="G1084" s="51">
        <v>126</v>
      </c>
    </row>
    <row r="1085" spans="1:7" ht="15.75" customHeight="1" x14ac:dyDescent="0.3">
      <c r="A1085" s="95">
        <f t="shared" si="16"/>
        <v>44271</v>
      </c>
      <c r="B1085" s="55">
        <v>44271</v>
      </c>
      <c r="C1085" s="58" t="s">
        <v>110</v>
      </c>
      <c r="D1085" s="58" t="s">
        <v>125</v>
      </c>
      <c r="E1085" s="58" t="s">
        <v>80</v>
      </c>
      <c r="F1085" s="51" t="s">
        <v>88</v>
      </c>
      <c r="G1085" s="51">
        <v>19</v>
      </c>
    </row>
    <row r="1086" spans="1:7" ht="15.75" customHeight="1" x14ac:dyDescent="0.3">
      <c r="A1086" s="95">
        <f t="shared" si="16"/>
        <v>44272</v>
      </c>
      <c r="B1086" s="55">
        <v>44272</v>
      </c>
      <c r="C1086" s="58" t="s">
        <v>107</v>
      </c>
      <c r="D1086" s="58" t="s">
        <v>125</v>
      </c>
      <c r="E1086" s="58" t="s">
        <v>95</v>
      </c>
      <c r="F1086" s="51" t="s">
        <v>105</v>
      </c>
      <c r="G1086" s="51">
        <v>84</v>
      </c>
    </row>
    <row r="1087" spans="1:7" ht="15.75" customHeight="1" x14ac:dyDescent="0.3">
      <c r="A1087" s="95">
        <f t="shared" si="16"/>
        <v>44272</v>
      </c>
      <c r="B1087" s="55">
        <v>44272</v>
      </c>
      <c r="C1087" s="58" t="s">
        <v>108</v>
      </c>
      <c r="D1087" s="58" t="s">
        <v>125</v>
      </c>
      <c r="E1087" s="58" t="s">
        <v>95</v>
      </c>
      <c r="F1087" s="51" t="s">
        <v>103</v>
      </c>
      <c r="G1087" s="51">
        <v>46</v>
      </c>
    </row>
    <row r="1088" spans="1:7" ht="15.75" customHeight="1" x14ac:dyDescent="0.3">
      <c r="A1088" s="95">
        <f t="shared" si="16"/>
        <v>44272</v>
      </c>
      <c r="B1088" s="55">
        <v>44272</v>
      </c>
      <c r="C1088" s="58" t="s">
        <v>108</v>
      </c>
      <c r="D1088" s="58" t="s">
        <v>125</v>
      </c>
      <c r="E1088" s="58" t="s">
        <v>70</v>
      </c>
      <c r="F1088" s="51" t="s">
        <v>77</v>
      </c>
      <c r="G1088" s="51">
        <v>9</v>
      </c>
    </row>
    <row r="1089" spans="1:7" ht="15.75" customHeight="1" x14ac:dyDescent="0.3">
      <c r="A1089" s="95">
        <f t="shared" si="16"/>
        <v>44272</v>
      </c>
      <c r="B1089" s="55">
        <v>44272</v>
      </c>
      <c r="C1089" s="58" t="s">
        <v>108</v>
      </c>
      <c r="D1089" s="58" t="s">
        <v>125</v>
      </c>
      <c r="E1089" s="58" t="s">
        <v>80</v>
      </c>
      <c r="F1089" s="51" t="s">
        <v>89</v>
      </c>
      <c r="G1089" s="51">
        <v>36</v>
      </c>
    </row>
    <row r="1090" spans="1:7" ht="15.75" customHeight="1" x14ac:dyDescent="0.3">
      <c r="A1090" s="95">
        <f t="shared" si="16"/>
        <v>44272</v>
      </c>
      <c r="B1090" s="55">
        <v>44272</v>
      </c>
      <c r="C1090" s="58" t="s">
        <v>48</v>
      </c>
      <c r="D1090" s="58" t="s">
        <v>125</v>
      </c>
      <c r="E1090" s="58" t="s">
        <v>70</v>
      </c>
      <c r="F1090" s="51" t="s">
        <v>54</v>
      </c>
      <c r="G1090" s="51">
        <v>117</v>
      </c>
    </row>
    <row r="1091" spans="1:7" ht="15.75" customHeight="1" x14ac:dyDescent="0.3">
      <c r="A1091" s="95">
        <f t="shared" si="16"/>
        <v>44272</v>
      </c>
      <c r="B1091" s="55">
        <v>44272</v>
      </c>
      <c r="C1091" s="56" t="s">
        <v>110</v>
      </c>
      <c r="D1091" s="56" t="s">
        <v>125</v>
      </c>
      <c r="E1091" s="56" t="s">
        <v>70</v>
      </c>
      <c r="F1091" s="57" t="s">
        <v>77</v>
      </c>
      <c r="G1091" s="51">
        <v>153</v>
      </c>
    </row>
    <row r="1092" spans="1:7" ht="15.75" customHeight="1" x14ac:dyDescent="0.3">
      <c r="A1092" s="95">
        <f t="shared" si="16"/>
        <v>44272</v>
      </c>
      <c r="B1092" s="55">
        <v>44272</v>
      </c>
      <c r="C1092" s="58" t="s">
        <v>107</v>
      </c>
      <c r="D1092" s="58" t="s">
        <v>125</v>
      </c>
      <c r="E1092" s="58" t="s">
        <v>70</v>
      </c>
      <c r="F1092" s="51" t="s">
        <v>71</v>
      </c>
      <c r="G1092" s="51">
        <v>5</v>
      </c>
    </row>
    <row r="1093" spans="1:7" ht="15.75" customHeight="1" x14ac:dyDescent="0.3">
      <c r="A1093" s="95">
        <f t="shared" ref="A1093:A1156" si="17">B1093</f>
        <v>44272</v>
      </c>
      <c r="B1093" s="55">
        <v>44272</v>
      </c>
      <c r="C1093" s="58" t="s">
        <v>48</v>
      </c>
      <c r="D1093" s="58" t="s">
        <v>125</v>
      </c>
      <c r="E1093" s="58" t="s">
        <v>70</v>
      </c>
      <c r="F1093" s="51" t="s">
        <v>72</v>
      </c>
      <c r="G1093" s="51">
        <v>143</v>
      </c>
    </row>
    <row r="1094" spans="1:7" ht="15.75" customHeight="1" x14ac:dyDescent="0.3">
      <c r="A1094" s="95">
        <f t="shared" si="17"/>
        <v>44272</v>
      </c>
      <c r="B1094" s="55">
        <v>44272</v>
      </c>
      <c r="C1094" s="58" t="s">
        <v>108</v>
      </c>
      <c r="D1094" s="58" t="s">
        <v>125</v>
      </c>
      <c r="E1094" s="58" t="s">
        <v>70</v>
      </c>
      <c r="F1094" s="51" t="s">
        <v>77</v>
      </c>
      <c r="G1094" s="51">
        <v>52</v>
      </c>
    </row>
    <row r="1095" spans="1:7" ht="15.75" customHeight="1" x14ac:dyDescent="0.3">
      <c r="A1095" s="95">
        <f t="shared" si="17"/>
        <v>44272</v>
      </c>
      <c r="B1095" s="55">
        <v>44272</v>
      </c>
      <c r="C1095" s="58" t="s">
        <v>48</v>
      </c>
      <c r="D1095" s="58" t="s">
        <v>125</v>
      </c>
      <c r="E1095" s="58" t="s">
        <v>95</v>
      </c>
      <c r="F1095" s="51" t="s">
        <v>103</v>
      </c>
      <c r="G1095" s="51">
        <v>25</v>
      </c>
    </row>
    <row r="1096" spans="1:7" ht="15.75" customHeight="1" x14ac:dyDescent="0.3">
      <c r="A1096" s="95">
        <f t="shared" si="17"/>
        <v>44272</v>
      </c>
      <c r="B1096" s="55">
        <v>44272</v>
      </c>
      <c r="C1096" s="58" t="s">
        <v>48</v>
      </c>
      <c r="D1096" s="58" t="s">
        <v>125</v>
      </c>
      <c r="E1096" s="58" t="s">
        <v>49</v>
      </c>
      <c r="F1096" s="51" t="s">
        <v>55</v>
      </c>
      <c r="G1096" s="51">
        <v>81</v>
      </c>
    </row>
    <row r="1097" spans="1:7" ht="15.75" customHeight="1" x14ac:dyDescent="0.3">
      <c r="A1097" s="95">
        <f t="shared" si="17"/>
        <v>44272</v>
      </c>
      <c r="B1097" s="55">
        <v>44272</v>
      </c>
      <c r="C1097" s="58" t="s">
        <v>107</v>
      </c>
      <c r="D1097" s="58" t="s">
        <v>125</v>
      </c>
      <c r="E1097" s="58" t="s">
        <v>70</v>
      </c>
      <c r="F1097" s="51" t="s">
        <v>52</v>
      </c>
      <c r="G1097" s="51">
        <v>43</v>
      </c>
    </row>
    <row r="1098" spans="1:7" ht="15.75" customHeight="1" x14ac:dyDescent="0.3">
      <c r="A1098" s="95">
        <f t="shared" si="17"/>
        <v>44272</v>
      </c>
      <c r="B1098" s="55">
        <v>44272</v>
      </c>
      <c r="C1098" s="58" t="s">
        <v>107</v>
      </c>
      <c r="D1098" s="58" t="s">
        <v>125</v>
      </c>
      <c r="E1098" s="58" t="s">
        <v>49</v>
      </c>
      <c r="F1098" s="51" t="s">
        <v>64</v>
      </c>
      <c r="G1098" s="51">
        <v>176</v>
      </c>
    </row>
    <row r="1099" spans="1:7" ht="15.75" customHeight="1" x14ac:dyDescent="0.3">
      <c r="A1099" s="95">
        <f t="shared" si="17"/>
        <v>44272</v>
      </c>
      <c r="B1099" s="55">
        <v>44272</v>
      </c>
      <c r="C1099" s="58" t="s">
        <v>48</v>
      </c>
      <c r="D1099" s="58" t="s">
        <v>125</v>
      </c>
      <c r="E1099" s="58" t="s">
        <v>49</v>
      </c>
      <c r="F1099" s="51" t="s">
        <v>59</v>
      </c>
      <c r="G1099" s="51">
        <v>100</v>
      </c>
    </row>
    <row r="1100" spans="1:7" ht="15.75" customHeight="1" x14ac:dyDescent="0.3">
      <c r="A1100" s="95">
        <f t="shared" si="17"/>
        <v>44272</v>
      </c>
      <c r="B1100" s="55">
        <v>44272</v>
      </c>
      <c r="C1100" s="58" t="s">
        <v>108</v>
      </c>
      <c r="D1100" s="58" t="s">
        <v>125</v>
      </c>
      <c r="E1100" s="58" t="s">
        <v>95</v>
      </c>
      <c r="F1100" s="51" t="s">
        <v>106</v>
      </c>
      <c r="G1100" s="51">
        <v>73</v>
      </c>
    </row>
    <row r="1101" spans="1:7" ht="15.75" customHeight="1" x14ac:dyDescent="0.3">
      <c r="A1101" s="95">
        <f t="shared" si="17"/>
        <v>44272</v>
      </c>
      <c r="B1101" s="55">
        <v>44272</v>
      </c>
      <c r="C1101" s="58" t="s">
        <v>48</v>
      </c>
      <c r="D1101" s="58" t="s">
        <v>125</v>
      </c>
      <c r="E1101" s="58" t="s">
        <v>70</v>
      </c>
      <c r="F1101" s="51" t="s">
        <v>58</v>
      </c>
      <c r="G1101" s="51">
        <v>34</v>
      </c>
    </row>
    <row r="1102" spans="1:7" ht="15.75" customHeight="1" x14ac:dyDescent="0.3">
      <c r="A1102" s="95">
        <f t="shared" si="17"/>
        <v>44272</v>
      </c>
      <c r="B1102" s="55">
        <v>44272</v>
      </c>
      <c r="C1102" s="58" t="s">
        <v>110</v>
      </c>
      <c r="D1102" s="58" t="s">
        <v>125</v>
      </c>
      <c r="E1102" s="58" t="s">
        <v>70</v>
      </c>
      <c r="F1102" s="51" t="s">
        <v>77</v>
      </c>
      <c r="G1102" s="51">
        <v>101</v>
      </c>
    </row>
    <row r="1103" spans="1:7" ht="15.75" customHeight="1" x14ac:dyDescent="0.3">
      <c r="A1103" s="95">
        <f t="shared" si="17"/>
        <v>44272</v>
      </c>
      <c r="B1103" s="55">
        <v>44272</v>
      </c>
      <c r="C1103" s="58" t="s">
        <v>107</v>
      </c>
      <c r="D1103" s="58" t="s">
        <v>125</v>
      </c>
      <c r="E1103" s="58" t="s">
        <v>95</v>
      </c>
      <c r="F1103" s="51" t="s">
        <v>99</v>
      </c>
      <c r="G1103" s="51">
        <v>125</v>
      </c>
    </row>
    <row r="1104" spans="1:7" ht="15.75" customHeight="1" x14ac:dyDescent="0.3">
      <c r="A1104" s="95">
        <f t="shared" si="17"/>
        <v>44272</v>
      </c>
      <c r="B1104" s="55">
        <v>44272</v>
      </c>
      <c r="C1104" s="58" t="s">
        <v>110</v>
      </c>
      <c r="D1104" s="58" t="s">
        <v>125</v>
      </c>
      <c r="E1104" s="58" t="s">
        <v>49</v>
      </c>
      <c r="F1104" s="51" t="s">
        <v>50</v>
      </c>
      <c r="G1104" s="51">
        <v>22</v>
      </c>
    </row>
    <row r="1105" spans="1:7" ht="15.75" customHeight="1" x14ac:dyDescent="0.3">
      <c r="A1105" s="95">
        <f t="shared" si="17"/>
        <v>44272</v>
      </c>
      <c r="B1105" s="55">
        <v>44272</v>
      </c>
      <c r="C1105" s="58" t="s">
        <v>107</v>
      </c>
      <c r="D1105" s="58" t="s">
        <v>125</v>
      </c>
      <c r="E1105" s="58" t="s">
        <v>70</v>
      </c>
      <c r="F1105" s="51" t="s">
        <v>78</v>
      </c>
      <c r="G1105" s="51">
        <v>153</v>
      </c>
    </row>
    <row r="1106" spans="1:7" ht="15.75" customHeight="1" x14ac:dyDescent="0.3">
      <c r="A1106" s="95">
        <f t="shared" si="17"/>
        <v>44273</v>
      </c>
      <c r="B1106" s="55">
        <v>44273</v>
      </c>
      <c r="C1106" s="58" t="s">
        <v>108</v>
      </c>
      <c r="D1106" s="58" t="s">
        <v>125</v>
      </c>
      <c r="E1106" s="58" t="s">
        <v>70</v>
      </c>
      <c r="F1106" s="51" t="s">
        <v>77</v>
      </c>
      <c r="G1106" s="51">
        <v>137</v>
      </c>
    </row>
    <row r="1107" spans="1:7" ht="15.75" customHeight="1" x14ac:dyDescent="0.3">
      <c r="A1107" s="95">
        <f t="shared" si="17"/>
        <v>44273</v>
      </c>
      <c r="B1107" s="55">
        <v>44273</v>
      </c>
      <c r="C1107" s="58" t="s">
        <v>108</v>
      </c>
      <c r="D1107" s="58" t="s">
        <v>125</v>
      </c>
      <c r="E1107" s="58" t="s">
        <v>80</v>
      </c>
      <c r="F1107" s="51" t="s">
        <v>82</v>
      </c>
      <c r="G1107" s="51">
        <v>197</v>
      </c>
    </row>
    <row r="1108" spans="1:7" ht="15.75" customHeight="1" x14ac:dyDescent="0.3">
      <c r="A1108" s="95">
        <f t="shared" si="17"/>
        <v>44273</v>
      </c>
      <c r="B1108" s="55">
        <v>44273</v>
      </c>
      <c r="C1108" s="58" t="s">
        <v>108</v>
      </c>
      <c r="D1108" s="58" t="s">
        <v>125</v>
      </c>
      <c r="E1108" s="58" t="s">
        <v>80</v>
      </c>
      <c r="F1108" s="51" t="s">
        <v>94</v>
      </c>
      <c r="G1108" s="51">
        <v>60</v>
      </c>
    </row>
    <row r="1109" spans="1:7" ht="15.75" customHeight="1" x14ac:dyDescent="0.3">
      <c r="A1109" s="95">
        <f t="shared" si="17"/>
        <v>44273</v>
      </c>
      <c r="B1109" s="55">
        <v>44273</v>
      </c>
      <c r="C1109" s="58" t="s">
        <v>108</v>
      </c>
      <c r="D1109" s="58" t="s">
        <v>125</v>
      </c>
      <c r="E1109" s="58" t="s">
        <v>80</v>
      </c>
      <c r="F1109" s="51" t="s">
        <v>87</v>
      </c>
      <c r="G1109" s="51">
        <v>167</v>
      </c>
    </row>
    <row r="1110" spans="1:7" ht="15.75" customHeight="1" x14ac:dyDescent="0.3">
      <c r="A1110" s="95">
        <f t="shared" si="17"/>
        <v>44273</v>
      </c>
      <c r="B1110" s="55">
        <v>44273</v>
      </c>
      <c r="C1110" s="58" t="s">
        <v>108</v>
      </c>
      <c r="D1110" s="58" t="s">
        <v>125</v>
      </c>
      <c r="E1110" s="58" t="s">
        <v>80</v>
      </c>
      <c r="F1110" s="51" t="s">
        <v>94</v>
      </c>
      <c r="G1110" s="51">
        <v>76</v>
      </c>
    </row>
    <row r="1111" spans="1:7" ht="15.75" customHeight="1" x14ac:dyDescent="0.3">
      <c r="A1111" s="95">
        <f t="shared" si="17"/>
        <v>44273</v>
      </c>
      <c r="B1111" s="55">
        <v>44273</v>
      </c>
      <c r="C1111" s="58" t="s">
        <v>107</v>
      </c>
      <c r="D1111" s="58" t="s">
        <v>125</v>
      </c>
      <c r="E1111" s="58" t="s">
        <v>95</v>
      </c>
      <c r="F1111" s="51" t="s">
        <v>101</v>
      </c>
      <c r="G1111" s="51">
        <v>167</v>
      </c>
    </row>
    <row r="1112" spans="1:7" ht="15.75" customHeight="1" x14ac:dyDescent="0.3">
      <c r="A1112" s="95">
        <f t="shared" si="17"/>
        <v>44273</v>
      </c>
      <c r="B1112" s="55">
        <v>44273</v>
      </c>
      <c r="C1112" s="58" t="s">
        <v>108</v>
      </c>
      <c r="D1112" s="58" t="s">
        <v>125</v>
      </c>
      <c r="E1112" s="58" t="s">
        <v>70</v>
      </c>
      <c r="F1112" s="51" t="s">
        <v>62</v>
      </c>
      <c r="G1112" s="51">
        <v>191</v>
      </c>
    </row>
    <row r="1113" spans="1:7" ht="15.75" customHeight="1" x14ac:dyDescent="0.3">
      <c r="A1113" s="95">
        <f t="shared" si="17"/>
        <v>44273</v>
      </c>
      <c r="B1113" s="55">
        <v>44273</v>
      </c>
      <c r="C1113" s="58" t="s">
        <v>48</v>
      </c>
      <c r="D1113" s="58" t="s">
        <v>125</v>
      </c>
      <c r="E1113" s="58" t="s">
        <v>95</v>
      </c>
      <c r="F1113" s="51" t="s">
        <v>105</v>
      </c>
      <c r="G1113" s="51">
        <v>157</v>
      </c>
    </row>
    <row r="1114" spans="1:7" ht="15.75" customHeight="1" x14ac:dyDescent="0.3">
      <c r="A1114" s="95">
        <f t="shared" si="17"/>
        <v>44273</v>
      </c>
      <c r="B1114" s="55">
        <v>44273</v>
      </c>
      <c r="C1114" s="58" t="s">
        <v>110</v>
      </c>
      <c r="D1114" s="58" t="s">
        <v>125</v>
      </c>
      <c r="E1114" s="58" t="s">
        <v>80</v>
      </c>
      <c r="F1114" s="51" t="s">
        <v>81</v>
      </c>
      <c r="G1114" s="51">
        <v>40</v>
      </c>
    </row>
    <row r="1115" spans="1:7" ht="15.75" customHeight="1" x14ac:dyDescent="0.3">
      <c r="A1115" s="95">
        <f t="shared" si="17"/>
        <v>44273</v>
      </c>
      <c r="B1115" s="55">
        <v>44273</v>
      </c>
      <c r="C1115" s="58" t="s">
        <v>110</v>
      </c>
      <c r="D1115" s="58" t="s">
        <v>125</v>
      </c>
      <c r="E1115" s="58" t="s">
        <v>95</v>
      </c>
      <c r="F1115" s="51" t="s">
        <v>105</v>
      </c>
      <c r="G1115" s="51">
        <v>112</v>
      </c>
    </row>
    <row r="1116" spans="1:7" ht="15.75" customHeight="1" x14ac:dyDescent="0.3">
      <c r="A1116" s="95">
        <f t="shared" si="17"/>
        <v>44273</v>
      </c>
      <c r="B1116" s="55">
        <v>44273</v>
      </c>
      <c r="C1116" s="58" t="s">
        <v>48</v>
      </c>
      <c r="D1116" s="58" t="s">
        <v>125</v>
      </c>
      <c r="E1116" s="58" t="s">
        <v>95</v>
      </c>
      <c r="F1116" s="51" t="s">
        <v>106</v>
      </c>
      <c r="G1116" s="51">
        <v>61</v>
      </c>
    </row>
    <row r="1117" spans="1:7" ht="15.75" customHeight="1" x14ac:dyDescent="0.3">
      <c r="A1117" s="95">
        <f t="shared" si="17"/>
        <v>44273</v>
      </c>
      <c r="B1117" s="55">
        <v>44273</v>
      </c>
      <c r="C1117" s="58" t="s">
        <v>108</v>
      </c>
      <c r="D1117" s="58" t="s">
        <v>125</v>
      </c>
      <c r="E1117" s="58" t="s">
        <v>70</v>
      </c>
      <c r="F1117" s="51" t="s">
        <v>71</v>
      </c>
      <c r="G1117" s="51">
        <v>20</v>
      </c>
    </row>
    <row r="1118" spans="1:7" ht="15.75" customHeight="1" x14ac:dyDescent="0.3">
      <c r="A1118" s="95">
        <f t="shared" si="17"/>
        <v>44273</v>
      </c>
      <c r="B1118" s="55">
        <v>44273</v>
      </c>
      <c r="C1118" s="58" t="s">
        <v>107</v>
      </c>
      <c r="D1118" s="58" t="s">
        <v>125</v>
      </c>
      <c r="E1118" s="58" t="s">
        <v>49</v>
      </c>
      <c r="F1118" s="51" t="s">
        <v>66</v>
      </c>
      <c r="G1118" s="51">
        <v>37</v>
      </c>
    </row>
    <row r="1119" spans="1:7" ht="15.75" customHeight="1" x14ac:dyDescent="0.3">
      <c r="A1119" s="95">
        <f t="shared" si="17"/>
        <v>44273</v>
      </c>
      <c r="B1119" s="55">
        <v>44273</v>
      </c>
      <c r="C1119" s="58" t="s">
        <v>108</v>
      </c>
      <c r="D1119" s="58" t="s">
        <v>125</v>
      </c>
      <c r="E1119" s="58" t="s">
        <v>80</v>
      </c>
      <c r="F1119" s="51" t="s">
        <v>87</v>
      </c>
      <c r="G1119" s="51">
        <v>7</v>
      </c>
    </row>
    <row r="1120" spans="1:7" ht="15.75" customHeight="1" x14ac:dyDescent="0.3">
      <c r="A1120" s="95">
        <f t="shared" si="17"/>
        <v>44273</v>
      </c>
      <c r="B1120" s="55">
        <v>44273</v>
      </c>
      <c r="C1120" s="58" t="s">
        <v>110</v>
      </c>
      <c r="D1120" s="58" t="s">
        <v>125</v>
      </c>
      <c r="E1120" s="58" t="s">
        <v>49</v>
      </c>
      <c r="F1120" s="51" t="s">
        <v>53</v>
      </c>
      <c r="G1120" s="51">
        <v>31</v>
      </c>
    </row>
    <row r="1121" spans="1:7" ht="15.75" customHeight="1" x14ac:dyDescent="0.3">
      <c r="A1121" s="95">
        <f t="shared" si="17"/>
        <v>44273</v>
      </c>
      <c r="B1121" s="55">
        <v>44273</v>
      </c>
      <c r="C1121" s="58" t="s">
        <v>107</v>
      </c>
      <c r="D1121" s="58" t="s">
        <v>125</v>
      </c>
      <c r="E1121" s="58" t="s">
        <v>70</v>
      </c>
      <c r="F1121" s="51" t="s">
        <v>72</v>
      </c>
      <c r="G1121" s="51">
        <v>107</v>
      </c>
    </row>
    <row r="1122" spans="1:7" ht="15.75" customHeight="1" x14ac:dyDescent="0.3">
      <c r="A1122" s="95">
        <f t="shared" si="17"/>
        <v>44273</v>
      </c>
      <c r="B1122" s="55">
        <v>44273</v>
      </c>
      <c r="C1122" s="58" t="s">
        <v>108</v>
      </c>
      <c r="D1122" s="58" t="s">
        <v>125</v>
      </c>
      <c r="E1122" s="58" t="s">
        <v>80</v>
      </c>
      <c r="F1122" s="51" t="s">
        <v>94</v>
      </c>
      <c r="G1122" s="51">
        <v>143</v>
      </c>
    </row>
    <row r="1123" spans="1:7" ht="15.75" customHeight="1" x14ac:dyDescent="0.3">
      <c r="A1123" s="95">
        <f t="shared" si="17"/>
        <v>44273</v>
      </c>
      <c r="B1123" s="55">
        <v>44273</v>
      </c>
      <c r="C1123" s="58" t="s">
        <v>48</v>
      </c>
      <c r="D1123" s="58" t="s">
        <v>125</v>
      </c>
      <c r="E1123" s="58" t="s">
        <v>80</v>
      </c>
      <c r="F1123" s="51" t="s">
        <v>82</v>
      </c>
      <c r="G1123" s="51">
        <v>122</v>
      </c>
    </row>
    <row r="1124" spans="1:7" ht="15.75" customHeight="1" x14ac:dyDescent="0.3">
      <c r="A1124" s="95">
        <f t="shared" si="17"/>
        <v>44274</v>
      </c>
      <c r="B1124" s="55">
        <v>44274</v>
      </c>
      <c r="C1124" s="58" t="s">
        <v>108</v>
      </c>
      <c r="D1124" s="58" t="s">
        <v>125</v>
      </c>
      <c r="E1124" s="58" t="s">
        <v>80</v>
      </c>
      <c r="F1124" s="51" t="s">
        <v>88</v>
      </c>
      <c r="G1124" s="51">
        <v>42</v>
      </c>
    </row>
    <row r="1125" spans="1:7" ht="15.75" customHeight="1" x14ac:dyDescent="0.3">
      <c r="A1125" s="95">
        <f t="shared" si="17"/>
        <v>44274</v>
      </c>
      <c r="B1125" s="55">
        <v>44274</v>
      </c>
      <c r="C1125" s="58" t="s">
        <v>108</v>
      </c>
      <c r="D1125" s="58" t="s">
        <v>125</v>
      </c>
      <c r="E1125" s="58" t="s">
        <v>49</v>
      </c>
      <c r="F1125" s="51" t="s">
        <v>50</v>
      </c>
      <c r="G1125" s="51">
        <v>83</v>
      </c>
    </row>
    <row r="1126" spans="1:7" ht="15.75" customHeight="1" x14ac:dyDescent="0.3">
      <c r="A1126" s="95">
        <f t="shared" si="17"/>
        <v>44274</v>
      </c>
      <c r="B1126" s="55">
        <v>44274</v>
      </c>
      <c r="C1126" s="58" t="s">
        <v>107</v>
      </c>
      <c r="D1126" s="58" t="s">
        <v>125</v>
      </c>
      <c r="E1126" s="58" t="s">
        <v>49</v>
      </c>
      <c r="F1126" s="51" t="s">
        <v>53</v>
      </c>
      <c r="G1126" s="51">
        <v>142</v>
      </c>
    </row>
    <row r="1127" spans="1:7" ht="15.75" customHeight="1" x14ac:dyDescent="0.3">
      <c r="A1127" s="95">
        <f t="shared" si="17"/>
        <v>44274</v>
      </c>
      <c r="B1127" s="55">
        <v>44274</v>
      </c>
      <c r="C1127" s="58" t="s">
        <v>108</v>
      </c>
      <c r="D1127" s="58" t="s">
        <v>125</v>
      </c>
      <c r="E1127" s="58" t="s">
        <v>80</v>
      </c>
      <c r="F1127" s="51" t="s">
        <v>94</v>
      </c>
      <c r="G1127" s="51">
        <v>38</v>
      </c>
    </row>
    <row r="1128" spans="1:7" ht="15.75" customHeight="1" x14ac:dyDescent="0.3">
      <c r="A1128" s="95">
        <f t="shared" si="17"/>
        <v>44274</v>
      </c>
      <c r="B1128" s="55">
        <v>44274</v>
      </c>
      <c r="C1128" s="58" t="s">
        <v>48</v>
      </c>
      <c r="D1128" s="58" t="s">
        <v>125</v>
      </c>
      <c r="E1128" s="58" t="s">
        <v>70</v>
      </c>
      <c r="F1128" s="51" t="s">
        <v>78</v>
      </c>
      <c r="G1128" s="51">
        <v>100</v>
      </c>
    </row>
    <row r="1129" spans="1:7" ht="15.75" customHeight="1" x14ac:dyDescent="0.3">
      <c r="A1129" s="95">
        <f t="shared" si="17"/>
        <v>44274</v>
      </c>
      <c r="B1129" s="55">
        <v>44274</v>
      </c>
      <c r="C1129" s="58" t="s">
        <v>110</v>
      </c>
      <c r="D1129" s="58" t="s">
        <v>125</v>
      </c>
      <c r="E1129" s="58" t="s">
        <v>49</v>
      </c>
      <c r="F1129" s="51" t="s">
        <v>63</v>
      </c>
      <c r="G1129" s="51">
        <v>71</v>
      </c>
    </row>
    <row r="1130" spans="1:7" ht="15.75" customHeight="1" x14ac:dyDescent="0.3">
      <c r="A1130" s="95">
        <f t="shared" si="17"/>
        <v>44274</v>
      </c>
      <c r="B1130" s="55">
        <v>44274</v>
      </c>
      <c r="C1130" s="58" t="s">
        <v>48</v>
      </c>
      <c r="D1130" s="58" t="s">
        <v>125</v>
      </c>
      <c r="E1130" s="58" t="s">
        <v>80</v>
      </c>
      <c r="F1130" s="51" t="s">
        <v>90</v>
      </c>
      <c r="G1130" s="51">
        <v>4</v>
      </c>
    </row>
    <row r="1131" spans="1:7" ht="15.75" customHeight="1" x14ac:dyDescent="0.3">
      <c r="A1131" s="95">
        <f t="shared" si="17"/>
        <v>44274</v>
      </c>
      <c r="B1131" s="55">
        <v>44274</v>
      </c>
      <c r="C1131" s="58" t="s">
        <v>110</v>
      </c>
      <c r="D1131" s="58" t="s">
        <v>125</v>
      </c>
      <c r="E1131" s="58" t="s">
        <v>70</v>
      </c>
      <c r="F1131" s="51" t="s">
        <v>52</v>
      </c>
      <c r="G1131" s="51">
        <v>151</v>
      </c>
    </row>
    <row r="1132" spans="1:7" ht="15.75" customHeight="1" x14ac:dyDescent="0.3">
      <c r="A1132" s="95">
        <f t="shared" si="17"/>
        <v>44274</v>
      </c>
      <c r="B1132" s="55">
        <v>44274</v>
      </c>
      <c r="C1132" s="58" t="s">
        <v>110</v>
      </c>
      <c r="D1132" s="58" t="s">
        <v>125</v>
      </c>
      <c r="E1132" s="58" t="s">
        <v>95</v>
      </c>
      <c r="F1132" s="51" t="s">
        <v>101</v>
      </c>
      <c r="G1132" s="51">
        <v>44</v>
      </c>
    </row>
    <row r="1133" spans="1:7" ht="15.75" customHeight="1" x14ac:dyDescent="0.3">
      <c r="A1133" s="95">
        <f t="shared" si="17"/>
        <v>44275</v>
      </c>
      <c r="B1133" s="55">
        <v>44275</v>
      </c>
      <c r="C1133" s="58" t="s">
        <v>108</v>
      </c>
      <c r="D1133" s="58" t="s">
        <v>125</v>
      </c>
      <c r="E1133" s="58" t="s">
        <v>70</v>
      </c>
      <c r="F1133" s="51" t="s">
        <v>76</v>
      </c>
      <c r="G1133" s="51">
        <v>176</v>
      </c>
    </row>
    <row r="1134" spans="1:7" ht="15.75" customHeight="1" x14ac:dyDescent="0.3">
      <c r="A1134" s="95">
        <f t="shared" si="17"/>
        <v>44275</v>
      </c>
      <c r="B1134" s="55">
        <v>44275</v>
      </c>
      <c r="C1134" s="58" t="s">
        <v>110</v>
      </c>
      <c r="D1134" s="58" t="s">
        <v>125</v>
      </c>
      <c r="E1134" s="58" t="s">
        <v>80</v>
      </c>
      <c r="F1134" s="51" t="s">
        <v>87</v>
      </c>
      <c r="G1134" s="51">
        <v>27</v>
      </c>
    </row>
    <row r="1135" spans="1:7" ht="15.75" customHeight="1" x14ac:dyDescent="0.3">
      <c r="A1135" s="95">
        <f t="shared" si="17"/>
        <v>44275</v>
      </c>
      <c r="B1135" s="55">
        <v>44275</v>
      </c>
      <c r="C1135" s="58" t="s">
        <v>48</v>
      </c>
      <c r="D1135" s="58" t="s">
        <v>125</v>
      </c>
      <c r="E1135" s="58" t="s">
        <v>80</v>
      </c>
      <c r="F1135" s="51" t="s">
        <v>84</v>
      </c>
      <c r="G1135" s="51">
        <v>30</v>
      </c>
    </row>
    <row r="1136" spans="1:7" ht="15.75" customHeight="1" x14ac:dyDescent="0.3">
      <c r="A1136" s="95">
        <f t="shared" si="17"/>
        <v>44275</v>
      </c>
      <c r="B1136" s="55">
        <v>44275</v>
      </c>
      <c r="C1136" s="58" t="s">
        <v>110</v>
      </c>
      <c r="D1136" s="58" t="s">
        <v>125</v>
      </c>
      <c r="E1136" s="58" t="s">
        <v>49</v>
      </c>
      <c r="F1136" s="51" t="s">
        <v>68</v>
      </c>
      <c r="G1136" s="51">
        <v>136</v>
      </c>
    </row>
    <row r="1137" spans="1:7" ht="15.75" customHeight="1" x14ac:dyDescent="0.3">
      <c r="A1137" s="95">
        <f t="shared" si="17"/>
        <v>44275</v>
      </c>
      <c r="B1137" s="55">
        <v>44275</v>
      </c>
      <c r="C1137" s="58" t="s">
        <v>107</v>
      </c>
      <c r="D1137" s="58" t="s">
        <v>125</v>
      </c>
      <c r="E1137" s="58" t="s">
        <v>49</v>
      </c>
      <c r="F1137" s="51" t="s">
        <v>57</v>
      </c>
      <c r="G1137" s="51">
        <v>164</v>
      </c>
    </row>
    <row r="1138" spans="1:7" ht="15.75" customHeight="1" x14ac:dyDescent="0.3">
      <c r="A1138" s="95">
        <f t="shared" si="17"/>
        <v>44275</v>
      </c>
      <c r="B1138" s="55">
        <v>44275</v>
      </c>
      <c r="C1138" s="58" t="s">
        <v>108</v>
      </c>
      <c r="D1138" s="58" t="s">
        <v>125</v>
      </c>
      <c r="E1138" s="58" t="s">
        <v>80</v>
      </c>
      <c r="F1138" s="51" t="s">
        <v>90</v>
      </c>
      <c r="G1138" s="51">
        <v>5</v>
      </c>
    </row>
    <row r="1139" spans="1:7" ht="15.75" customHeight="1" x14ac:dyDescent="0.3">
      <c r="A1139" s="95">
        <f t="shared" si="17"/>
        <v>44275</v>
      </c>
      <c r="B1139" s="55">
        <v>44275</v>
      </c>
      <c r="C1139" s="58" t="s">
        <v>107</v>
      </c>
      <c r="D1139" s="58" t="s">
        <v>125</v>
      </c>
      <c r="E1139" s="58" t="s">
        <v>80</v>
      </c>
      <c r="F1139" s="51" t="s">
        <v>84</v>
      </c>
      <c r="G1139" s="51">
        <v>24</v>
      </c>
    </row>
    <row r="1140" spans="1:7" ht="15.75" customHeight="1" x14ac:dyDescent="0.3">
      <c r="A1140" s="95">
        <f t="shared" si="17"/>
        <v>44275</v>
      </c>
      <c r="B1140" s="55">
        <v>44275</v>
      </c>
      <c r="C1140" s="58" t="s">
        <v>48</v>
      </c>
      <c r="D1140" s="58" t="s">
        <v>125</v>
      </c>
      <c r="E1140" s="58" t="s">
        <v>70</v>
      </c>
      <c r="F1140" s="51" t="s">
        <v>74</v>
      </c>
      <c r="G1140" s="51">
        <v>49</v>
      </c>
    </row>
    <row r="1141" spans="1:7" ht="15.75" customHeight="1" x14ac:dyDescent="0.3">
      <c r="A1141" s="95">
        <f t="shared" si="17"/>
        <v>44275</v>
      </c>
      <c r="B1141" s="55">
        <v>44275</v>
      </c>
      <c r="C1141" s="58" t="s">
        <v>110</v>
      </c>
      <c r="D1141" s="58" t="s">
        <v>125</v>
      </c>
      <c r="E1141" s="58" t="s">
        <v>70</v>
      </c>
      <c r="F1141" s="51" t="s">
        <v>74</v>
      </c>
      <c r="G1141" s="51">
        <v>46</v>
      </c>
    </row>
    <row r="1142" spans="1:7" ht="15.75" customHeight="1" x14ac:dyDescent="0.3">
      <c r="A1142" s="95">
        <f t="shared" si="17"/>
        <v>44275</v>
      </c>
      <c r="B1142" s="55">
        <v>44275</v>
      </c>
      <c r="C1142" s="58" t="s">
        <v>110</v>
      </c>
      <c r="D1142" s="58" t="s">
        <v>125</v>
      </c>
      <c r="E1142" s="58" t="s">
        <v>70</v>
      </c>
      <c r="F1142" s="51" t="s">
        <v>62</v>
      </c>
      <c r="G1142" s="51">
        <v>167</v>
      </c>
    </row>
    <row r="1143" spans="1:7" ht="15.75" customHeight="1" x14ac:dyDescent="0.3">
      <c r="A1143" s="95">
        <f t="shared" si="17"/>
        <v>44275</v>
      </c>
      <c r="B1143" s="55">
        <v>44275</v>
      </c>
      <c r="C1143" s="58" t="s">
        <v>48</v>
      </c>
      <c r="D1143" s="58" t="s">
        <v>125</v>
      </c>
      <c r="E1143" s="58" t="s">
        <v>70</v>
      </c>
      <c r="F1143" s="51" t="s">
        <v>76</v>
      </c>
      <c r="G1143" s="51">
        <v>62</v>
      </c>
    </row>
    <row r="1144" spans="1:7" ht="15.75" customHeight="1" x14ac:dyDescent="0.3">
      <c r="A1144" s="95">
        <f t="shared" si="17"/>
        <v>44275</v>
      </c>
      <c r="B1144" s="55">
        <v>44275</v>
      </c>
      <c r="C1144" s="58" t="s">
        <v>108</v>
      </c>
      <c r="D1144" s="58" t="s">
        <v>125</v>
      </c>
      <c r="E1144" s="58" t="s">
        <v>49</v>
      </c>
      <c r="F1144" s="51" t="s">
        <v>65</v>
      </c>
      <c r="G1144" s="51">
        <v>162</v>
      </c>
    </row>
    <row r="1145" spans="1:7" ht="15.75" customHeight="1" x14ac:dyDescent="0.3">
      <c r="A1145" s="95">
        <f t="shared" si="17"/>
        <v>44276</v>
      </c>
      <c r="B1145" s="55">
        <v>44276</v>
      </c>
      <c r="C1145" s="58" t="s">
        <v>48</v>
      </c>
      <c r="D1145" s="58" t="s">
        <v>125</v>
      </c>
      <c r="E1145" s="58" t="s">
        <v>80</v>
      </c>
      <c r="F1145" s="51" t="s">
        <v>84</v>
      </c>
      <c r="G1145" s="51">
        <v>57</v>
      </c>
    </row>
    <row r="1146" spans="1:7" ht="15.75" customHeight="1" x14ac:dyDescent="0.3">
      <c r="A1146" s="95">
        <f t="shared" si="17"/>
        <v>44276</v>
      </c>
      <c r="B1146" s="55">
        <v>44276</v>
      </c>
      <c r="C1146" s="58" t="s">
        <v>107</v>
      </c>
      <c r="D1146" s="58" t="s">
        <v>125</v>
      </c>
      <c r="E1146" s="58" t="s">
        <v>80</v>
      </c>
      <c r="F1146" s="51" t="s">
        <v>85</v>
      </c>
      <c r="G1146" s="51">
        <v>96</v>
      </c>
    </row>
    <row r="1147" spans="1:7" ht="15.75" customHeight="1" x14ac:dyDescent="0.3">
      <c r="A1147" s="95">
        <f t="shared" si="17"/>
        <v>44276</v>
      </c>
      <c r="B1147" s="55">
        <v>44276</v>
      </c>
      <c r="C1147" s="58" t="s">
        <v>108</v>
      </c>
      <c r="D1147" s="58" t="s">
        <v>125</v>
      </c>
      <c r="E1147" s="58" t="s">
        <v>80</v>
      </c>
      <c r="F1147" s="51" t="s">
        <v>87</v>
      </c>
      <c r="G1147" s="51">
        <v>10</v>
      </c>
    </row>
    <row r="1148" spans="1:7" ht="15.75" customHeight="1" x14ac:dyDescent="0.3">
      <c r="A1148" s="95">
        <f t="shared" si="17"/>
        <v>44276</v>
      </c>
      <c r="B1148" s="55">
        <v>44276</v>
      </c>
      <c r="C1148" s="58" t="s">
        <v>110</v>
      </c>
      <c r="D1148" s="58" t="s">
        <v>125</v>
      </c>
      <c r="E1148" s="58" t="s">
        <v>49</v>
      </c>
      <c r="F1148" s="51" t="s">
        <v>66</v>
      </c>
      <c r="G1148" s="51">
        <v>75</v>
      </c>
    </row>
    <row r="1149" spans="1:7" ht="15.75" customHeight="1" x14ac:dyDescent="0.3">
      <c r="A1149" s="95">
        <f t="shared" si="17"/>
        <v>44276</v>
      </c>
      <c r="B1149" s="55">
        <v>44276</v>
      </c>
      <c r="C1149" s="58" t="s">
        <v>107</v>
      </c>
      <c r="D1149" s="58" t="s">
        <v>125</v>
      </c>
      <c r="E1149" s="58" t="s">
        <v>49</v>
      </c>
      <c r="F1149" s="51" t="s">
        <v>50</v>
      </c>
      <c r="G1149" s="51">
        <v>88</v>
      </c>
    </row>
    <row r="1150" spans="1:7" ht="15.75" customHeight="1" x14ac:dyDescent="0.3">
      <c r="A1150" s="95">
        <f t="shared" si="17"/>
        <v>44276</v>
      </c>
      <c r="B1150" s="55">
        <v>44276</v>
      </c>
      <c r="C1150" s="58" t="s">
        <v>48</v>
      </c>
      <c r="D1150" s="58" t="s">
        <v>125</v>
      </c>
      <c r="E1150" s="58" t="s">
        <v>80</v>
      </c>
      <c r="F1150" s="51" t="s">
        <v>81</v>
      </c>
      <c r="G1150" s="51">
        <v>86</v>
      </c>
    </row>
    <row r="1151" spans="1:7" ht="15.75" customHeight="1" x14ac:dyDescent="0.3">
      <c r="A1151" s="95">
        <f t="shared" si="17"/>
        <v>44276</v>
      </c>
      <c r="B1151" s="55">
        <v>44276</v>
      </c>
      <c r="C1151" s="58" t="s">
        <v>110</v>
      </c>
      <c r="D1151" s="58" t="s">
        <v>125</v>
      </c>
      <c r="E1151" s="58" t="s">
        <v>80</v>
      </c>
      <c r="F1151" s="51" t="s">
        <v>89</v>
      </c>
      <c r="G1151" s="51">
        <v>73</v>
      </c>
    </row>
    <row r="1152" spans="1:7" ht="15.75" customHeight="1" x14ac:dyDescent="0.3">
      <c r="A1152" s="95">
        <f t="shared" si="17"/>
        <v>44276</v>
      </c>
      <c r="B1152" s="55">
        <v>44276</v>
      </c>
      <c r="C1152" s="58" t="s">
        <v>107</v>
      </c>
      <c r="D1152" s="58" t="s">
        <v>125</v>
      </c>
      <c r="E1152" s="58" t="s">
        <v>95</v>
      </c>
      <c r="F1152" s="51" t="s">
        <v>99</v>
      </c>
      <c r="G1152" s="51">
        <v>192</v>
      </c>
    </row>
    <row r="1153" spans="1:7" ht="15.75" customHeight="1" x14ac:dyDescent="0.3">
      <c r="A1153" s="95">
        <f t="shared" si="17"/>
        <v>44276</v>
      </c>
      <c r="B1153" s="55">
        <v>44276</v>
      </c>
      <c r="C1153" s="58" t="s">
        <v>48</v>
      </c>
      <c r="D1153" s="58" t="s">
        <v>125</v>
      </c>
      <c r="E1153" s="58" t="s">
        <v>49</v>
      </c>
      <c r="F1153" s="51" t="s">
        <v>64</v>
      </c>
      <c r="G1153" s="51">
        <v>181</v>
      </c>
    </row>
    <row r="1154" spans="1:7" ht="15.75" customHeight="1" x14ac:dyDescent="0.3">
      <c r="A1154" s="95">
        <f t="shared" si="17"/>
        <v>44276</v>
      </c>
      <c r="B1154" s="55">
        <v>44276</v>
      </c>
      <c r="C1154" s="58" t="s">
        <v>110</v>
      </c>
      <c r="D1154" s="58" t="s">
        <v>125</v>
      </c>
      <c r="E1154" s="58" t="s">
        <v>70</v>
      </c>
      <c r="F1154" s="51" t="s">
        <v>72</v>
      </c>
      <c r="G1154" s="51">
        <v>97</v>
      </c>
    </row>
    <row r="1155" spans="1:7" ht="15.75" customHeight="1" x14ac:dyDescent="0.3">
      <c r="A1155" s="95">
        <f t="shared" si="17"/>
        <v>44276</v>
      </c>
      <c r="B1155" s="55">
        <v>44276</v>
      </c>
      <c r="C1155" s="58" t="s">
        <v>48</v>
      </c>
      <c r="D1155" s="58" t="s">
        <v>125</v>
      </c>
      <c r="E1155" s="58" t="s">
        <v>80</v>
      </c>
      <c r="F1155" s="51" t="s">
        <v>91</v>
      </c>
      <c r="G1155" s="51">
        <v>158</v>
      </c>
    </row>
    <row r="1156" spans="1:7" ht="15.75" customHeight="1" x14ac:dyDescent="0.3">
      <c r="A1156" s="95">
        <f t="shared" si="17"/>
        <v>44276</v>
      </c>
      <c r="B1156" s="55">
        <v>44276</v>
      </c>
      <c r="C1156" s="58" t="s">
        <v>110</v>
      </c>
      <c r="D1156" s="58" t="s">
        <v>125</v>
      </c>
      <c r="E1156" s="58" t="s">
        <v>49</v>
      </c>
      <c r="F1156" s="51" t="s">
        <v>63</v>
      </c>
      <c r="G1156" s="51">
        <v>184</v>
      </c>
    </row>
    <row r="1157" spans="1:7" ht="15.75" customHeight="1" x14ac:dyDescent="0.3">
      <c r="A1157" s="95">
        <f t="shared" ref="A1157:A1220" si="18">B1157</f>
        <v>44276</v>
      </c>
      <c r="B1157" s="55">
        <v>44276</v>
      </c>
      <c r="C1157" s="58" t="s">
        <v>107</v>
      </c>
      <c r="D1157" s="58" t="s">
        <v>125</v>
      </c>
      <c r="E1157" s="58" t="s">
        <v>49</v>
      </c>
      <c r="F1157" s="51" t="s">
        <v>68</v>
      </c>
      <c r="G1157" s="51">
        <v>192</v>
      </c>
    </row>
    <row r="1158" spans="1:7" ht="15.75" customHeight="1" x14ac:dyDescent="0.3">
      <c r="A1158" s="95">
        <f t="shared" si="18"/>
        <v>44276</v>
      </c>
      <c r="B1158" s="55">
        <v>44276</v>
      </c>
      <c r="C1158" s="58" t="s">
        <v>48</v>
      </c>
      <c r="D1158" s="58" t="s">
        <v>125</v>
      </c>
      <c r="E1158" s="58" t="s">
        <v>49</v>
      </c>
      <c r="F1158" s="51" t="s">
        <v>69</v>
      </c>
      <c r="G1158" s="51">
        <v>74</v>
      </c>
    </row>
    <row r="1159" spans="1:7" ht="15.75" customHeight="1" x14ac:dyDescent="0.3">
      <c r="A1159" s="95">
        <f t="shared" si="18"/>
        <v>44277</v>
      </c>
      <c r="B1159" s="55">
        <v>44277</v>
      </c>
      <c r="C1159" s="58" t="s">
        <v>108</v>
      </c>
      <c r="D1159" s="58" t="s">
        <v>125</v>
      </c>
      <c r="E1159" s="58" t="s">
        <v>80</v>
      </c>
      <c r="F1159" s="51" t="s">
        <v>85</v>
      </c>
      <c r="G1159" s="51">
        <v>63</v>
      </c>
    </row>
    <row r="1160" spans="1:7" ht="15.75" customHeight="1" x14ac:dyDescent="0.3">
      <c r="A1160" s="95">
        <f t="shared" si="18"/>
        <v>44277</v>
      </c>
      <c r="B1160" s="55">
        <v>44277</v>
      </c>
      <c r="C1160" s="58" t="s">
        <v>110</v>
      </c>
      <c r="D1160" s="58" t="s">
        <v>125</v>
      </c>
      <c r="E1160" s="58" t="s">
        <v>80</v>
      </c>
      <c r="F1160" s="51" t="s">
        <v>86</v>
      </c>
      <c r="G1160" s="51">
        <v>142</v>
      </c>
    </row>
    <row r="1161" spans="1:7" ht="15.75" customHeight="1" x14ac:dyDescent="0.3">
      <c r="A1161" s="95">
        <f t="shared" si="18"/>
        <v>44277</v>
      </c>
      <c r="B1161" s="55">
        <v>44277</v>
      </c>
      <c r="C1161" s="58" t="s">
        <v>48</v>
      </c>
      <c r="D1161" s="58" t="s">
        <v>125</v>
      </c>
      <c r="E1161" s="58" t="s">
        <v>95</v>
      </c>
      <c r="F1161" s="51" t="s">
        <v>106</v>
      </c>
      <c r="G1161" s="51">
        <v>114</v>
      </c>
    </row>
    <row r="1162" spans="1:7" ht="15.75" customHeight="1" x14ac:dyDescent="0.3">
      <c r="A1162" s="95">
        <f t="shared" si="18"/>
        <v>44277</v>
      </c>
      <c r="B1162" s="55">
        <v>44277</v>
      </c>
      <c r="C1162" s="58" t="s">
        <v>107</v>
      </c>
      <c r="D1162" s="58" t="s">
        <v>125</v>
      </c>
      <c r="E1162" s="58" t="s">
        <v>49</v>
      </c>
      <c r="F1162" s="51" t="s">
        <v>65</v>
      </c>
      <c r="G1162" s="51">
        <v>108</v>
      </c>
    </row>
    <row r="1163" spans="1:7" ht="15.75" customHeight="1" x14ac:dyDescent="0.3">
      <c r="A1163" s="95">
        <f t="shared" si="18"/>
        <v>44277</v>
      </c>
      <c r="B1163" s="55">
        <v>44277</v>
      </c>
      <c r="C1163" s="58" t="s">
        <v>110</v>
      </c>
      <c r="D1163" s="58" t="s">
        <v>125</v>
      </c>
      <c r="E1163" s="58" t="s">
        <v>80</v>
      </c>
      <c r="F1163" s="51" t="s">
        <v>93</v>
      </c>
      <c r="G1163" s="51">
        <v>80</v>
      </c>
    </row>
    <row r="1164" spans="1:7" ht="15.75" customHeight="1" x14ac:dyDescent="0.3">
      <c r="A1164" s="95">
        <f t="shared" si="18"/>
        <v>44277</v>
      </c>
      <c r="B1164" s="55">
        <v>44277</v>
      </c>
      <c r="C1164" s="58" t="s">
        <v>48</v>
      </c>
      <c r="D1164" s="58" t="s">
        <v>125</v>
      </c>
      <c r="E1164" s="58" t="s">
        <v>80</v>
      </c>
      <c r="F1164" s="51" t="s">
        <v>89</v>
      </c>
      <c r="G1164" s="51">
        <v>125</v>
      </c>
    </row>
    <row r="1165" spans="1:7" ht="15.75" customHeight="1" x14ac:dyDescent="0.3">
      <c r="A1165" s="95">
        <f t="shared" si="18"/>
        <v>44277</v>
      </c>
      <c r="B1165" s="55">
        <v>44277</v>
      </c>
      <c r="C1165" s="58" t="s">
        <v>110</v>
      </c>
      <c r="D1165" s="58" t="s">
        <v>125</v>
      </c>
      <c r="E1165" s="58" t="s">
        <v>49</v>
      </c>
      <c r="F1165" s="51" t="s">
        <v>57</v>
      </c>
      <c r="G1165" s="51">
        <v>183</v>
      </c>
    </row>
    <row r="1166" spans="1:7" ht="15.75" customHeight="1" x14ac:dyDescent="0.3">
      <c r="A1166" s="95">
        <f t="shared" si="18"/>
        <v>44277</v>
      </c>
      <c r="B1166" s="55">
        <v>44277</v>
      </c>
      <c r="C1166" s="58" t="s">
        <v>110</v>
      </c>
      <c r="D1166" s="58" t="s">
        <v>125</v>
      </c>
      <c r="E1166" s="58" t="s">
        <v>49</v>
      </c>
      <c r="F1166" s="51" t="s">
        <v>153</v>
      </c>
      <c r="G1166" s="51">
        <v>165</v>
      </c>
    </row>
    <row r="1167" spans="1:7" ht="15.75" customHeight="1" x14ac:dyDescent="0.3">
      <c r="A1167" s="95">
        <f t="shared" si="18"/>
        <v>44277</v>
      </c>
      <c r="B1167" s="55">
        <v>44277</v>
      </c>
      <c r="C1167" s="58" t="s">
        <v>110</v>
      </c>
      <c r="D1167" s="58" t="s">
        <v>125</v>
      </c>
      <c r="E1167" s="58" t="s">
        <v>80</v>
      </c>
      <c r="F1167" s="51" t="s">
        <v>93</v>
      </c>
      <c r="G1167" s="51">
        <v>196</v>
      </c>
    </row>
    <row r="1168" spans="1:7" ht="15.75" customHeight="1" x14ac:dyDescent="0.3">
      <c r="A1168" s="95">
        <f t="shared" si="18"/>
        <v>44277</v>
      </c>
      <c r="B1168" s="55">
        <v>44277</v>
      </c>
      <c r="C1168" s="58" t="s">
        <v>110</v>
      </c>
      <c r="D1168" s="58" t="s">
        <v>125</v>
      </c>
      <c r="E1168" s="58" t="s">
        <v>95</v>
      </c>
      <c r="F1168" s="51" t="s">
        <v>106</v>
      </c>
      <c r="G1168" s="51">
        <v>50</v>
      </c>
    </row>
    <row r="1169" spans="1:7" ht="15.75" customHeight="1" x14ac:dyDescent="0.3">
      <c r="A1169" s="95">
        <f t="shared" si="18"/>
        <v>44277</v>
      </c>
      <c r="B1169" s="55">
        <v>44277</v>
      </c>
      <c r="C1169" s="58" t="s">
        <v>110</v>
      </c>
      <c r="D1169" s="58" t="s">
        <v>125</v>
      </c>
      <c r="E1169" s="58" t="s">
        <v>95</v>
      </c>
      <c r="F1169" s="51" t="s">
        <v>98</v>
      </c>
      <c r="G1169" s="51">
        <v>74</v>
      </c>
    </row>
    <row r="1170" spans="1:7" ht="15.75" customHeight="1" x14ac:dyDescent="0.3">
      <c r="A1170" s="95">
        <f t="shared" si="18"/>
        <v>44277</v>
      </c>
      <c r="B1170" s="55">
        <v>44277</v>
      </c>
      <c r="C1170" s="58" t="s">
        <v>110</v>
      </c>
      <c r="D1170" s="58" t="s">
        <v>125</v>
      </c>
      <c r="E1170" s="58" t="s">
        <v>95</v>
      </c>
      <c r="F1170" s="51" t="s">
        <v>97</v>
      </c>
      <c r="G1170" s="51">
        <v>143</v>
      </c>
    </row>
    <row r="1171" spans="1:7" ht="15.75" customHeight="1" x14ac:dyDescent="0.3">
      <c r="A1171" s="95">
        <f t="shared" si="18"/>
        <v>44277</v>
      </c>
      <c r="B1171" s="55">
        <v>44277</v>
      </c>
      <c r="C1171" s="58" t="s">
        <v>110</v>
      </c>
      <c r="D1171" s="58" t="s">
        <v>125</v>
      </c>
      <c r="E1171" s="58" t="s">
        <v>95</v>
      </c>
      <c r="F1171" s="51" t="s">
        <v>100</v>
      </c>
      <c r="G1171" s="51">
        <v>152</v>
      </c>
    </row>
    <row r="1172" spans="1:7" ht="15.75" customHeight="1" x14ac:dyDescent="0.3">
      <c r="A1172" s="95">
        <f t="shared" si="18"/>
        <v>44277</v>
      </c>
      <c r="B1172" s="55">
        <v>44277</v>
      </c>
      <c r="C1172" s="58" t="s">
        <v>110</v>
      </c>
      <c r="D1172" s="58" t="s">
        <v>125</v>
      </c>
      <c r="E1172" s="58" t="s">
        <v>49</v>
      </c>
      <c r="F1172" s="51" t="s">
        <v>53</v>
      </c>
      <c r="G1172" s="51">
        <v>148</v>
      </c>
    </row>
    <row r="1173" spans="1:7" ht="15.75" customHeight="1" x14ac:dyDescent="0.3">
      <c r="A1173" s="95">
        <f t="shared" si="18"/>
        <v>44277</v>
      </c>
      <c r="B1173" s="55">
        <v>44277</v>
      </c>
      <c r="C1173" s="58" t="s">
        <v>108</v>
      </c>
      <c r="D1173" s="58" t="s">
        <v>125</v>
      </c>
      <c r="E1173" s="58" t="s">
        <v>49</v>
      </c>
      <c r="F1173" s="51" t="s">
        <v>65</v>
      </c>
      <c r="G1173" s="51">
        <v>174</v>
      </c>
    </row>
    <row r="1174" spans="1:7" ht="15.75" customHeight="1" x14ac:dyDescent="0.3">
      <c r="A1174" s="95">
        <f t="shared" si="18"/>
        <v>44277</v>
      </c>
      <c r="B1174" s="55">
        <v>44277</v>
      </c>
      <c r="C1174" s="58" t="s">
        <v>108</v>
      </c>
      <c r="D1174" s="58" t="s">
        <v>125</v>
      </c>
      <c r="E1174" s="58" t="s">
        <v>80</v>
      </c>
      <c r="F1174" s="51" t="s">
        <v>91</v>
      </c>
      <c r="G1174" s="51">
        <v>145</v>
      </c>
    </row>
    <row r="1175" spans="1:7" ht="15.75" customHeight="1" x14ac:dyDescent="0.3">
      <c r="A1175" s="95">
        <f t="shared" si="18"/>
        <v>44277</v>
      </c>
      <c r="B1175" s="55">
        <v>44277</v>
      </c>
      <c r="C1175" s="58" t="s">
        <v>107</v>
      </c>
      <c r="D1175" s="58" t="s">
        <v>125</v>
      </c>
      <c r="E1175" s="58" t="s">
        <v>80</v>
      </c>
      <c r="F1175" s="51" t="s">
        <v>88</v>
      </c>
      <c r="G1175" s="51">
        <v>38</v>
      </c>
    </row>
    <row r="1176" spans="1:7" ht="15.75" customHeight="1" x14ac:dyDescent="0.3">
      <c r="A1176" s="95">
        <f t="shared" si="18"/>
        <v>44277</v>
      </c>
      <c r="B1176" s="55">
        <v>44277</v>
      </c>
      <c r="C1176" s="58" t="s">
        <v>48</v>
      </c>
      <c r="D1176" s="58" t="s">
        <v>125</v>
      </c>
      <c r="E1176" s="58" t="s">
        <v>70</v>
      </c>
      <c r="F1176" s="51" t="s">
        <v>77</v>
      </c>
      <c r="G1176" s="51">
        <v>2</v>
      </c>
    </row>
    <row r="1177" spans="1:7" ht="15.75" customHeight="1" x14ac:dyDescent="0.3">
      <c r="A1177" s="95">
        <f t="shared" si="18"/>
        <v>44277</v>
      </c>
      <c r="B1177" s="55">
        <v>44277</v>
      </c>
      <c r="C1177" s="58" t="s">
        <v>110</v>
      </c>
      <c r="D1177" s="58" t="s">
        <v>125</v>
      </c>
      <c r="E1177" s="58" t="s">
        <v>49</v>
      </c>
      <c r="F1177" s="51" t="s">
        <v>67</v>
      </c>
      <c r="G1177" s="51">
        <v>54</v>
      </c>
    </row>
    <row r="1178" spans="1:7" ht="15.75" customHeight="1" x14ac:dyDescent="0.3">
      <c r="A1178" s="95">
        <f t="shared" si="18"/>
        <v>44277</v>
      </c>
      <c r="B1178" s="55">
        <v>44277</v>
      </c>
      <c r="C1178" s="58" t="s">
        <v>110</v>
      </c>
      <c r="D1178" s="58" t="s">
        <v>125</v>
      </c>
      <c r="E1178" s="58" t="s">
        <v>70</v>
      </c>
      <c r="F1178" s="51" t="s">
        <v>72</v>
      </c>
      <c r="G1178" s="51">
        <v>36</v>
      </c>
    </row>
    <row r="1179" spans="1:7" ht="15.75" customHeight="1" x14ac:dyDescent="0.3">
      <c r="A1179" s="95">
        <f t="shared" si="18"/>
        <v>44277</v>
      </c>
      <c r="B1179" s="55">
        <v>44277</v>
      </c>
      <c r="C1179" s="58" t="s">
        <v>108</v>
      </c>
      <c r="D1179" s="58" t="s">
        <v>125</v>
      </c>
      <c r="E1179" s="58" t="s">
        <v>70</v>
      </c>
      <c r="F1179" s="51" t="s">
        <v>73</v>
      </c>
      <c r="G1179" s="51">
        <v>166</v>
      </c>
    </row>
    <row r="1180" spans="1:7" ht="15.75" customHeight="1" x14ac:dyDescent="0.3">
      <c r="A1180" s="95">
        <f t="shared" si="18"/>
        <v>44277</v>
      </c>
      <c r="B1180" s="55">
        <v>44277</v>
      </c>
      <c r="C1180" s="58" t="s">
        <v>48</v>
      </c>
      <c r="D1180" s="58" t="s">
        <v>125</v>
      </c>
      <c r="E1180" s="58" t="s">
        <v>70</v>
      </c>
      <c r="F1180" s="51" t="s">
        <v>56</v>
      </c>
      <c r="G1180" s="51">
        <v>9</v>
      </c>
    </row>
    <row r="1181" spans="1:7" ht="15.75" customHeight="1" x14ac:dyDescent="0.3">
      <c r="A1181" s="95">
        <f t="shared" si="18"/>
        <v>44277</v>
      </c>
      <c r="B1181" s="55">
        <v>44277</v>
      </c>
      <c r="C1181" s="58" t="s">
        <v>48</v>
      </c>
      <c r="D1181" s="58" t="s">
        <v>125</v>
      </c>
      <c r="E1181" s="58" t="s">
        <v>80</v>
      </c>
      <c r="F1181" s="51" t="s">
        <v>90</v>
      </c>
      <c r="G1181" s="51">
        <v>185</v>
      </c>
    </row>
    <row r="1182" spans="1:7" ht="15.75" customHeight="1" x14ac:dyDescent="0.3">
      <c r="A1182" s="95">
        <f t="shared" si="18"/>
        <v>44277</v>
      </c>
      <c r="B1182" s="55">
        <v>44277</v>
      </c>
      <c r="C1182" s="58" t="s">
        <v>48</v>
      </c>
      <c r="D1182" s="58" t="s">
        <v>125</v>
      </c>
      <c r="E1182" s="58" t="s">
        <v>80</v>
      </c>
      <c r="F1182" s="51" t="s">
        <v>91</v>
      </c>
      <c r="G1182" s="51">
        <v>41</v>
      </c>
    </row>
    <row r="1183" spans="1:7" ht="15.75" customHeight="1" x14ac:dyDescent="0.3">
      <c r="A1183" s="95">
        <f t="shared" si="18"/>
        <v>44277</v>
      </c>
      <c r="B1183" s="55">
        <v>44277</v>
      </c>
      <c r="C1183" s="58" t="s">
        <v>110</v>
      </c>
      <c r="D1183" s="58" t="s">
        <v>125</v>
      </c>
      <c r="E1183" s="58" t="s">
        <v>70</v>
      </c>
      <c r="F1183" s="51" t="s">
        <v>76</v>
      </c>
      <c r="G1183" s="51">
        <v>198</v>
      </c>
    </row>
    <row r="1184" spans="1:7" ht="15.75" customHeight="1" x14ac:dyDescent="0.3">
      <c r="A1184" s="95">
        <f t="shared" si="18"/>
        <v>44278</v>
      </c>
      <c r="B1184" s="55">
        <v>44278</v>
      </c>
      <c r="C1184" s="58" t="s">
        <v>107</v>
      </c>
      <c r="D1184" s="58" t="s">
        <v>125</v>
      </c>
      <c r="E1184" s="58" t="s">
        <v>80</v>
      </c>
      <c r="F1184" s="51" t="s">
        <v>90</v>
      </c>
      <c r="G1184" s="51">
        <v>62</v>
      </c>
    </row>
    <row r="1185" spans="1:7" ht="15.75" customHeight="1" x14ac:dyDescent="0.3">
      <c r="A1185" s="95">
        <f t="shared" si="18"/>
        <v>44278</v>
      </c>
      <c r="B1185" s="55">
        <v>44278</v>
      </c>
      <c r="C1185" s="58" t="s">
        <v>108</v>
      </c>
      <c r="D1185" s="58" t="s">
        <v>125</v>
      </c>
      <c r="E1185" s="58" t="s">
        <v>95</v>
      </c>
      <c r="F1185" s="51" t="s">
        <v>98</v>
      </c>
      <c r="G1185" s="51">
        <v>81</v>
      </c>
    </row>
    <row r="1186" spans="1:7" ht="15.75" customHeight="1" x14ac:dyDescent="0.3">
      <c r="A1186" s="95">
        <f t="shared" si="18"/>
        <v>44278</v>
      </c>
      <c r="B1186" s="55">
        <v>44278</v>
      </c>
      <c r="C1186" s="58" t="s">
        <v>107</v>
      </c>
      <c r="D1186" s="58" t="s">
        <v>125</v>
      </c>
      <c r="E1186" s="58" t="s">
        <v>80</v>
      </c>
      <c r="F1186" s="51" t="s">
        <v>92</v>
      </c>
      <c r="G1186" s="51">
        <v>44</v>
      </c>
    </row>
    <row r="1187" spans="1:7" ht="15.75" customHeight="1" x14ac:dyDescent="0.3">
      <c r="A1187" s="95">
        <f t="shared" si="18"/>
        <v>44278</v>
      </c>
      <c r="B1187" s="55">
        <v>44278</v>
      </c>
      <c r="C1187" s="58" t="s">
        <v>107</v>
      </c>
      <c r="D1187" s="58" t="s">
        <v>125</v>
      </c>
      <c r="E1187" s="58" t="s">
        <v>70</v>
      </c>
      <c r="F1187" s="51" t="s">
        <v>72</v>
      </c>
      <c r="G1187" s="51">
        <v>29</v>
      </c>
    </row>
    <row r="1188" spans="1:7" ht="15.75" customHeight="1" x14ac:dyDescent="0.3">
      <c r="A1188" s="95">
        <f t="shared" si="18"/>
        <v>44278</v>
      </c>
      <c r="B1188" s="55">
        <v>44278</v>
      </c>
      <c r="C1188" s="58" t="s">
        <v>107</v>
      </c>
      <c r="D1188" s="58" t="s">
        <v>125</v>
      </c>
      <c r="E1188" s="58" t="s">
        <v>95</v>
      </c>
      <c r="F1188" s="51" t="s">
        <v>96</v>
      </c>
      <c r="G1188" s="51">
        <v>129</v>
      </c>
    </row>
    <row r="1189" spans="1:7" ht="15.75" customHeight="1" x14ac:dyDescent="0.3">
      <c r="A1189" s="95">
        <f t="shared" si="18"/>
        <v>44278</v>
      </c>
      <c r="B1189" s="55">
        <v>44278</v>
      </c>
      <c r="C1189" s="58" t="s">
        <v>108</v>
      </c>
      <c r="D1189" s="58" t="s">
        <v>125</v>
      </c>
      <c r="E1189" s="58" t="s">
        <v>70</v>
      </c>
      <c r="F1189" s="51" t="s">
        <v>54</v>
      </c>
      <c r="G1189" s="51">
        <v>30</v>
      </c>
    </row>
    <row r="1190" spans="1:7" ht="15.75" customHeight="1" x14ac:dyDescent="0.3">
      <c r="A1190" s="95">
        <f t="shared" si="18"/>
        <v>44278</v>
      </c>
      <c r="B1190" s="55">
        <v>44278</v>
      </c>
      <c r="C1190" s="58" t="s">
        <v>107</v>
      </c>
      <c r="D1190" s="58" t="s">
        <v>125</v>
      </c>
      <c r="E1190" s="58" t="s">
        <v>70</v>
      </c>
      <c r="F1190" s="51" t="s">
        <v>58</v>
      </c>
      <c r="G1190" s="51">
        <v>12</v>
      </c>
    </row>
    <row r="1191" spans="1:7" ht="15.75" customHeight="1" x14ac:dyDescent="0.3">
      <c r="A1191" s="95">
        <f t="shared" si="18"/>
        <v>44278</v>
      </c>
      <c r="B1191" s="55">
        <v>44278</v>
      </c>
      <c r="C1191" s="58" t="s">
        <v>108</v>
      </c>
      <c r="D1191" s="58" t="s">
        <v>125</v>
      </c>
      <c r="E1191" s="58" t="s">
        <v>49</v>
      </c>
      <c r="F1191" s="51" t="s">
        <v>68</v>
      </c>
      <c r="G1191" s="51">
        <v>122</v>
      </c>
    </row>
    <row r="1192" spans="1:7" ht="15.75" customHeight="1" x14ac:dyDescent="0.3">
      <c r="A1192" s="95">
        <f t="shared" si="18"/>
        <v>44278</v>
      </c>
      <c r="B1192" s="55">
        <v>44278</v>
      </c>
      <c r="C1192" s="58" t="s">
        <v>110</v>
      </c>
      <c r="D1192" s="58" t="s">
        <v>125</v>
      </c>
      <c r="E1192" s="58" t="s">
        <v>70</v>
      </c>
      <c r="F1192" s="51" t="s">
        <v>58</v>
      </c>
      <c r="G1192" s="51">
        <v>110</v>
      </c>
    </row>
    <row r="1193" spans="1:7" ht="15.75" customHeight="1" x14ac:dyDescent="0.3">
      <c r="A1193" s="95">
        <f t="shared" si="18"/>
        <v>44278</v>
      </c>
      <c r="B1193" s="55">
        <v>44278</v>
      </c>
      <c r="C1193" s="58" t="s">
        <v>48</v>
      </c>
      <c r="D1193" s="58" t="s">
        <v>125</v>
      </c>
      <c r="E1193" s="58" t="s">
        <v>70</v>
      </c>
      <c r="F1193" s="51" t="s">
        <v>74</v>
      </c>
      <c r="G1193" s="51">
        <v>72</v>
      </c>
    </row>
    <row r="1194" spans="1:7" ht="15.75" customHeight="1" x14ac:dyDescent="0.3">
      <c r="A1194" s="95">
        <f t="shared" si="18"/>
        <v>44278</v>
      </c>
      <c r="B1194" s="55">
        <v>44278</v>
      </c>
      <c r="C1194" s="58" t="s">
        <v>108</v>
      </c>
      <c r="D1194" s="58" t="s">
        <v>125</v>
      </c>
      <c r="E1194" s="58" t="s">
        <v>49</v>
      </c>
      <c r="F1194" s="51" t="s">
        <v>69</v>
      </c>
      <c r="G1194" s="51">
        <v>7</v>
      </c>
    </row>
    <row r="1195" spans="1:7" ht="15.75" customHeight="1" x14ac:dyDescent="0.3">
      <c r="A1195" s="95">
        <f t="shared" si="18"/>
        <v>44278</v>
      </c>
      <c r="B1195" s="55">
        <v>44278</v>
      </c>
      <c r="C1195" s="58" t="s">
        <v>48</v>
      </c>
      <c r="D1195" s="58" t="s">
        <v>125</v>
      </c>
      <c r="E1195" s="58" t="s">
        <v>70</v>
      </c>
      <c r="F1195" s="51" t="s">
        <v>58</v>
      </c>
      <c r="G1195" s="51">
        <v>172</v>
      </c>
    </row>
    <row r="1196" spans="1:7" ht="15.75" customHeight="1" x14ac:dyDescent="0.3">
      <c r="A1196" s="95">
        <f t="shared" si="18"/>
        <v>44278</v>
      </c>
      <c r="B1196" s="55">
        <v>44278</v>
      </c>
      <c r="C1196" s="58" t="s">
        <v>48</v>
      </c>
      <c r="D1196" s="58" t="s">
        <v>125</v>
      </c>
      <c r="E1196" s="58" t="s">
        <v>80</v>
      </c>
      <c r="F1196" s="51" t="s">
        <v>93</v>
      </c>
      <c r="G1196" s="51">
        <v>88</v>
      </c>
    </row>
    <row r="1197" spans="1:7" ht="15.75" customHeight="1" x14ac:dyDescent="0.3">
      <c r="A1197" s="95">
        <f t="shared" si="18"/>
        <v>44278</v>
      </c>
      <c r="B1197" s="55">
        <v>44278</v>
      </c>
      <c r="C1197" s="58" t="s">
        <v>108</v>
      </c>
      <c r="D1197" s="58" t="s">
        <v>125</v>
      </c>
      <c r="E1197" s="58" t="s">
        <v>80</v>
      </c>
      <c r="F1197" s="51" t="s">
        <v>93</v>
      </c>
      <c r="G1197" s="51">
        <v>115</v>
      </c>
    </row>
    <row r="1198" spans="1:7" ht="15.75" customHeight="1" x14ac:dyDescent="0.3">
      <c r="A1198" s="95">
        <f t="shared" si="18"/>
        <v>44278</v>
      </c>
      <c r="B1198" s="55">
        <v>44278</v>
      </c>
      <c r="C1198" s="58" t="s">
        <v>110</v>
      </c>
      <c r="D1198" s="58" t="s">
        <v>125</v>
      </c>
      <c r="E1198" s="58" t="s">
        <v>49</v>
      </c>
      <c r="F1198" s="51" t="s">
        <v>61</v>
      </c>
      <c r="G1198" s="51">
        <v>168</v>
      </c>
    </row>
    <row r="1199" spans="1:7" ht="15.75" customHeight="1" x14ac:dyDescent="0.3">
      <c r="A1199" s="95">
        <f t="shared" si="18"/>
        <v>44278</v>
      </c>
      <c r="B1199" s="55">
        <v>44278</v>
      </c>
      <c r="C1199" s="58" t="s">
        <v>110</v>
      </c>
      <c r="D1199" s="58" t="s">
        <v>125</v>
      </c>
      <c r="E1199" s="58" t="s">
        <v>95</v>
      </c>
      <c r="F1199" s="51" t="s">
        <v>104</v>
      </c>
      <c r="G1199" s="51">
        <v>177</v>
      </c>
    </row>
    <row r="1200" spans="1:7" ht="15.75" customHeight="1" x14ac:dyDescent="0.3">
      <c r="A1200" s="95">
        <f t="shared" si="18"/>
        <v>44278</v>
      </c>
      <c r="B1200" s="55">
        <v>44278</v>
      </c>
      <c r="C1200" s="58" t="s">
        <v>110</v>
      </c>
      <c r="D1200" s="58" t="s">
        <v>125</v>
      </c>
      <c r="E1200" s="58" t="s">
        <v>80</v>
      </c>
      <c r="F1200" s="51" t="s">
        <v>81</v>
      </c>
      <c r="G1200" s="51">
        <v>177</v>
      </c>
    </row>
    <row r="1201" spans="1:7" ht="15.75" customHeight="1" x14ac:dyDescent="0.3">
      <c r="A1201" s="95">
        <f t="shared" si="18"/>
        <v>44278</v>
      </c>
      <c r="B1201" s="55">
        <v>44278</v>
      </c>
      <c r="C1201" s="58" t="s">
        <v>110</v>
      </c>
      <c r="D1201" s="58" t="s">
        <v>125</v>
      </c>
      <c r="E1201" s="58" t="s">
        <v>80</v>
      </c>
      <c r="F1201" s="51" t="s">
        <v>91</v>
      </c>
      <c r="G1201" s="51">
        <v>129</v>
      </c>
    </row>
    <row r="1202" spans="1:7" ht="15.75" customHeight="1" x14ac:dyDescent="0.3">
      <c r="A1202" s="95">
        <f t="shared" si="18"/>
        <v>44278</v>
      </c>
      <c r="B1202" s="55">
        <v>44278</v>
      </c>
      <c r="C1202" s="58" t="s">
        <v>108</v>
      </c>
      <c r="D1202" s="58" t="s">
        <v>125</v>
      </c>
      <c r="E1202" s="58" t="s">
        <v>49</v>
      </c>
      <c r="F1202" s="51" t="s">
        <v>55</v>
      </c>
      <c r="G1202" s="51">
        <v>114</v>
      </c>
    </row>
    <row r="1203" spans="1:7" ht="15.75" customHeight="1" x14ac:dyDescent="0.3">
      <c r="A1203" s="95">
        <f t="shared" si="18"/>
        <v>44278</v>
      </c>
      <c r="B1203" s="55">
        <v>44278</v>
      </c>
      <c r="C1203" s="58" t="s">
        <v>110</v>
      </c>
      <c r="D1203" s="58" t="s">
        <v>125</v>
      </c>
      <c r="E1203" s="58" t="s">
        <v>80</v>
      </c>
      <c r="F1203" s="51" t="s">
        <v>90</v>
      </c>
      <c r="G1203" s="51">
        <v>74</v>
      </c>
    </row>
    <row r="1204" spans="1:7" ht="15.75" customHeight="1" x14ac:dyDescent="0.3">
      <c r="A1204" s="95">
        <f t="shared" si="18"/>
        <v>44278</v>
      </c>
      <c r="B1204" s="55">
        <v>44278</v>
      </c>
      <c r="C1204" s="58" t="s">
        <v>107</v>
      </c>
      <c r="D1204" s="58" t="s">
        <v>125</v>
      </c>
      <c r="E1204" s="58" t="s">
        <v>95</v>
      </c>
      <c r="F1204" s="51" t="s">
        <v>100</v>
      </c>
      <c r="G1204" s="51">
        <v>183</v>
      </c>
    </row>
    <row r="1205" spans="1:7" ht="15.75" customHeight="1" x14ac:dyDescent="0.3">
      <c r="A1205" s="95">
        <f t="shared" si="18"/>
        <v>44278</v>
      </c>
      <c r="B1205" s="55">
        <v>44278</v>
      </c>
      <c r="C1205" s="58" t="s">
        <v>107</v>
      </c>
      <c r="D1205" s="58" t="s">
        <v>125</v>
      </c>
      <c r="E1205" s="58" t="s">
        <v>70</v>
      </c>
      <c r="F1205" s="51" t="s">
        <v>62</v>
      </c>
      <c r="G1205" s="51">
        <v>104</v>
      </c>
    </row>
    <row r="1206" spans="1:7" ht="15.75" customHeight="1" x14ac:dyDescent="0.3">
      <c r="A1206" s="95">
        <f t="shared" si="18"/>
        <v>44279</v>
      </c>
      <c r="B1206" s="55">
        <v>44279</v>
      </c>
      <c r="C1206" s="58" t="s">
        <v>108</v>
      </c>
      <c r="D1206" s="58" t="s">
        <v>125</v>
      </c>
      <c r="E1206" s="58" t="s">
        <v>70</v>
      </c>
      <c r="F1206" s="51" t="s">
        <v>73</v>
      </c>
      <c r="G1206" s="51">
        <v>166</v>
      </c>
    </row>
    <row r="1207" spans="1:7" ht="15.75" customHeight="1" x14ac:dyDescent="0.3">
      <c r="A1207" s="95">
        <f t="shared" si="18"/>
        <v>44279</v>
      </c>
      <c r="B1207" s="55">
        <v>44279</v>
      </c>
      <c r="C1207" s="58" t="s">
        <v>108</v>
      </c>
      <c r="D1207" s="58" t="s">
        <v>125</v>
      </c>
      <c r="E1207" s="58" t="s">
        <v>95</v>
      </c>
      <c r="F1207" s="51" t="s">
        <v>102</v>
      </c>
      <c r="G1207" s="51">
        <v>106</v>
      </c>
    </row>
    <row r="1208" spans="1:7" ht="15.75" customHeight="1" x14ac:dyDescent="0.3">
      <c r="A1208" s="95">
        <f t="shared" si="18"/>
        <v>44279</v>
      </c>
      <c r="B1208" s="55">
        <v>44279</v>
      </c>
      <c r="C1208" s="58" t="s">
        <v>107</v>
      </c>
      <c r="D1208" s="58" t="s">
        <v>125</v>
      </c>
      <c r="E1208" s="58" t="s">
        <v>95</v>
      </c>
      <c r="F1208" s="51" t="s">
        <v>103</v>
      </c>
      <c r="G1208" s="51">
        <v>43</v>
      </c>
    </row>
    <row r="1209" spans="1:7" ht="15.75" customHeight="1" x14ac:dyDescent="0.3">
      <c r="A1209" s="95">
        <f t="shared" si="18"/>
        <v>44279</v>
      </c>
      <c r="B1209" s="55">
        <v>44279</v>
      </c>
      <c r="C1209" s="58" t="s">
        <v>110</v>
      </c>
      <c r="D1209" s="58" t="s">
        <v>125</v>
      </c>
      <c r="E1209" s="58" t="s">
        <v>80</v>
      </c>
      <c r="F1209" s="51" t="s">
        <v>87</v>
      </c>
      <c r="G1209" s="51">
        <v>140</v>
      </c>
    </row>
    <row r="1210" spans="1:7" ht="15.75" customHeight="1" x14ac:dyDescent="0.3">
      <c r="A1210" s="95">
        <f t="shared" si="18"/>
        <v>44279</v>
      </c>
      <c r="B1210" s="55">
        <v>44279</v>
      </c>
      <c r="C1210" s="58" t="s">
        <v>108</v>
      </c>
      <c r="D1210" s="58" t="s">
        <v>125</v>
      </c>
      <c r="E1210" s="58" t="s">
        <v>80</v>
      </c>
      <c r="F1210" s="51" t="s">
        <v>81</v>
      </c>
      <c r="G1210" s="51">
        <v>88</v>
      </c>
    </row>
    <row r="1211" spans="1:7" ht="15.75" customHeight="1" x14ac:dyDescent="0.3">
      <c r="A1211" s="95">
        <f t="shared" si="18"/>
        <v>44279</v>
      </c>
      <c r="B1211" s="55">
        <v>44279</v>
      </c>
      <c r="C1211" s="58" t="s">
        <v>107</v>
      </c>
      <c r="D1211" s="58" t="s">
        <v>125</v>
      </c>
      <c r="E1211" s="58" t="s">
        <v>70</v>
      </c>
      <c r="F1211" s="51" t="s">
        <v>62</v>
      </c>
      <c r="G1211" s="51">
        <v>88</v>
      </c>
    </row>
    <row r="1212" spans="1:7" ht="15.75" customHeight="1" x14ac:dyDescent="0.3">
      <c r="A1212" s="95">
        <f t="shared" si="18"/>
        <v>44279</v>
      </c>
      <c r="B1212" s="55">
        <v>44279</v>
      </c>
      <c r="C1212" s="58" t="s">
        <v>48</v>
      </c>
      <c r="D1212" s="58" t="s">
        <v>125</v>
      </c>
      <c r="E1212" s="58" t="s">
        <v>49</v>
      </c>
      <c r="F1212" s="51" t="s">
        <v>61</v>
      </c>
      <c r="G1212" s="51">
        <v>130</v>
      </c>
    </row>
    <row r="1213" spans="1:7" ht="15.75" customHeight="1" x14ac:dyDescent="0.3">
      <c r="A1213" s="95">
        <f t="shared" si="18"/>
        <v>44279</v>
      </c>
      <c r="B1213" s="55">
        <v>44279</v>
      </c>
      <c r="C1213" s="58" t="s">
        <v>108</v>
      </c>
      <c r="D1213" s="58" t="s">
        <v>125</v>
      </c>
      <c r="E1213" s="58" t="s">
        <v>95</v>
      </c>
      <c r="F1213" s="51" t="s">
        <v>98</v>
      </c>
      <c r="G1213" s="51">
        <v>123</v>
      </c>
    </row>
    <row r="1214" spans="1:7" ht="15.75" customHeight="1" x14ac:dyDescent="0.3">
      <c r="A1214" s="95">
        <f t="shared" si="18"/>
        <v>44279</v>
      </c>
      <c r="B1214" s="55">
        <v>44279</v>
      </c>
      <c r="C1214" s="58" t="s">
        <v>110</v>
      </c>
      <c r="D1214" s="58" t="s">
        <v>125</v>
      </c>
      <c r="E1214" s="58" t="s">
        <v>80</v>
      </c>
      <c r="F1214" s="51" t="s">
        <v>86</v>
      </c>
      <c r="G1214" s="51">
        <v>167</v>
      </c>
    </row>
    <row r="1215" spans="1:7" ht="15.75" customHeight="1" x14ac:dyDescent="0.3">
      <c r="A1215" s="95">
        <f t="shared" si="18"/>
        <v>44279</v>
      </c>
      <c r="B1215" s="55">
        <v>44279</v>
      </c>
      <c r="C1215" s="58" t="s">
        <v>110</v>
      </c>
      <c r="D1215" s="58" t="s">
        <v>125</v>
      </c>
      <c r="E1215" s="58" t="s">
        <v>70</v>
      </c>
      <c r="F1215" s="51" t="s">
        <v>60</v>
      </c>
      <c r="G1215" s="51">
        <v>151</v>
      </c>
    </row>
    <row r="1216" spans="1:7" ht="15.75" customHeight="1" x14ac:dyDescent="0.3">
      <c r="A1216" s="95">
        <f t="shared" si="18"/>
        <v>44279</v>
      </c>
      <c r="B1216" s="55">
        <v>44279</v>
      </c>
      <c r="C1216" s="58" t="s">
        <v>108</v>
      </c>
      <c r="D1216" s="58" t="s">
        <v>125</v>
      </c>
      <c r="E1216" s="58" t="s">
        <v>80</v>
      </c>
      <c r="F1216" s="51" t="s">
        <v>92</v>
      </c>
      <c r="G1216" s="51">
        <v>10</v>
      </c>
    </row>
    <row r="1217" spans="1:7" ht="15.75" customHeight="1" x14ac:dyDescent="0.3">
      <c r="A1217" s="95">
        <f t="shared" si="18"/>
        <v>44279</v>
      </c>
      <c r="B1217" s="55">
        <v>44279</v>
      </c>
      <c r="C1217" s="58" t="s">
        <v>48</v>
      </c>
      <c r="D1217" s="58" t="s">
        <v>125</v>
      </c>
      <c r="E1217" s="58" t="s">
        <v>80</v>
      </c>
      <c r="F1217" s="51" t="s">
        <v>87</v>
      </c>
      <c r="G1217" s="51">
        <v>117</v>
      </c>
    </row>
    <row r="1218" spans="1:7" ht="15.75" customHeight="1" x14ac:dyDescent="0.3">
      <c r="A1218" s="95">
        <f t="shared" si="18"/>
        <v>44279</v>
      </c>
      <c r="B1218" s="55">
        <v>44279</v>
      </c>
      <c r="C1218" s="58" t="s">
        <v>48</v>
      </c>
      <c r="D1218" s="58" t="s">
        <v>125</v>
      </c>
      <c r="E1218" s="58" t="s">
        <v>80</v>
      </c>
      <c r="F1218" s="51" t="s">
        <v>81</v>
      </c>
      <c r="G1218" s="51">
        <v>49</v>
      </c>
    </row>
    <row r="1219" spans="1:7" ht="15.75" customHeight="1" x14ac:dyDescent="0.3">
      <c r="A1219" s="95">
        <f t="shared" si="18"/>
        <v>44279</v>
      </c>
      <c r="B1219" s="55">
        <v>44279</v>
      </c>
      <c r="C1219" s="58" t="s">
        <v>107</v>
      </c>
      <c r="D1219" s="58" t="s">
        <v>125</v>
      </c>
      <c r="E1219" s="58" t="s">
        <v>95</v>
      </c>
      <c r="F1219" s="51" t="s">
        <v>96</v>
      </c>
      <c r="G1219" s="51">
        <v>128</v>
      </c>
    </row>
    <row r="1220" spans="1:7" ht="15.75" customHeight="1" x14ac:dyDescent="0.3">
      <c r="A1220" s="95">
        <f t="shared" si="18"/>
        <v>44279</v>
      </c>
      <c r="B1220" s="55">
        <v>44279</v>
      </c>
      <c r="C1220" s="58" t="s">
        <v>48</v>
      </c>
      <c r="D1220" s="58" t="s">
        <v>125</v>
      </c>
      <c r="E1220" s="58" t="s">
        <v>49</v>
      </c>
      <c r="F1220" s="51" t="s">
        <v>153</v>
      </c>
      <c r="G1220" s="51">
        <v>77</v>
      </c>
    </row>
    <row r="1221" spans="1:7" ht="15.75" customHeight="1" x14ac:dyDescent="0.3">
      <c r="A1221" s="95">
        <f t="shared" ref="A1221:A1284" si="19">B1221</f>
        <v>44280</v>
      </c>
      <c r="B1221" s="55">
        <v>44280</v>
      </c>
      <c r="C1221" s="58" t="s">
        <v>108</v>
      </c>
      <c r="D1221" s="58" t="s">
        <v>125</v>
      </c>
      <c r="E1221" s="58" t="s">
        <v>70</v>
      </c>
      <c r="F1221" s="51" t="s">
        <v>54</v>
      </c>
      <c r="G1221" s="51">
        <v>83</v>
      </c>
    </row>
    <row r="1222" spans="1:7" ht="15.75" customHeight="1" x14ac:dyDescent="0.3">
      <c r="A1222" s="95">
        <f t="shared" si="19"/>
        <v>44280</v>
      </c>
      <c r="B1222" s="55">
        <v>44280</v>
      </c>
      <c r="C1222" s="58" t="s">
        <v>107</v>
      </c>
      <c r="D1222" s="58" t="s">
        <v>125</v>
      </c>
      <c r="E1222" s="58" t="s">
        <v>70</v>
      </c>
      <c r="F1222" s="51" t="s">
        <v>56</v>
      </c>
      <c r="G1222" s="51">
        <v>151</v>
      </c>
    </row>
    <row r="1223" spans="1:7" ht="15.75" customHeight="1" x14ac:dyDescent="0.3">
      <c r="A1223" s="95">
        <f t="shared" si="19"/>
        <v>44280</v>
      </c>
      <c r="B1223" s="55">
        <v>44280</v>
      </c>
      <c r="C1223" s="58" t="s">
        <v>108</v>
      </c>
      <c r="D1223" s="58" t="s">
        <v>125</v>
      </c>
      <c r="E1223" s="58" t="s">
        <v>70</v>
      </c>
      <c r="F1223" s="51" t="s">
        <v>71</v>
      </c>
      <c r="G1223" s="51">
        <v>20</v>
      </c>
    </row>
    <row r="1224" spans="1:7" ht="15.75" customHeight="1" x14ac:dyDescent="0.3">
      <c r="A1224" s="95">
        <f t="shared" si="19"/>
        <v>44280</v>
      </c>
      <c r="B1224" s="55">
        <v>44280</v>
      </c>
      <c r="C1224" s="58" t="s">
        <v>108</v>
      </c>
      <c r="D1224" s="58" t="s">
        <v>125</v>
      </c>
      <c r="E1224" s="58" t="s">
        <v>95</v>
      </c>
      <c r="F1224" s="51" t="s">
        <v>102</v>
      </c>
      <c r="G1224" s="51">
        <v>11</v>
      </c>
    </row>
    <row r="1225" spans="1:7" ht="15.75" customHeight="1" x14ac:dyDescent="0.3">
      <c r="A1225" s="95">
        <f t="shared" si="19"/>
        <v>44280</v>
      </c>
      <c r="B1225" s="55">
        <v>44280</v>
      </c>
      <c r="C1225" s="58" t="s">
        <v>48</v>
      </c>
      <c r="D1225" s="58" t="s">
        <v>125</v>
      </c>
      <c r="E1225" s="58" t="s">
        <v>80</v>
      </c>
      <c r="F1225" s="51" t="s">
        <v>82</v>
      </c>
      <c r="G1225" s="51">
        <v>71</v>
      </c>
    </row>
    <row r="1226" spans="1:7" ht="15.75" customHeight="1" x14ac:dyDescent="0.3">
      <c r="A1226" s="95">
        <f t="shared" si="19"/>
        <v>44280</v>
      </c>
      <c r="B1226" s="55">
        <v>44280</v>
      </c>
      <c r="C1226" s="58" t="s">
        <v>107</v>
      </c>
      <c r="D1226" s="58" t="s">
        <v>125</v>
      </c>
      <c r="E1226" s="58" t="s">
        <v>70</v>
      </c>
      <c r="F1226" s="51" t="s">
        <v>74</v>
      </c>
      <c r="G1226" s="51">
        <v>188</v>
      </c>
    </row>
    <row r="1227" spans="1:7" ht="15.75" customHeight="1" x14ac:dyDescent="0.3">
      <c r="A1227" s="95">
        <f t="shared" si="19"/>
        <v>44280</v>
      </c>
      <c r="B1227" s="55">
        <v>44280</v>
      </c>
      <c r="C1227" s="58" t="s">
        <v>110</v>
      </c>
      <c r="D1227" s="58" t="s">
        <v>125</v>
      </c>
      <c r="E1227" s="58" t="s">
        <v>95</v>
      </c>
      <c r="F1227" s="51" t="s">
        <v>100</v>
      </c>
      <c r="G1227" s="51">
        <v>9</v>
      </c>
    </row>
    <row r="1228" spans="1:7" ht="15.75" customHeight="1" x14ac:dyDescent="0.3">
      <c r="A1228" s="95">
        <f t="shared" si="19"/>
        <v>44280</v>
      </c>
      <c r="B1228" s="55">
        <v>44280</v>
      </c>
      <c r="C1228" s="58" t="s">
        <v>110</v>
      </c>
      <c r="D1228" s="58" t="s">
        <v>125</v>
      </c>
      <c r="E1228" s="58" t="s">
        <v>95</v>
      </c>
      <c r="F1228" s="51" t="s">
        <v>103</v>
      </c>
      <c r="G1228" s="51">
        <v>79</v>
      </c>
    </row>
    <row r="1229" spans="1:7" ht="15.75" customHeight="1" x14ac:dyDescent="0.3">
      <c r="A1229" s="95">
        <f t="shared" si="19"/>
        <v>44280</v>
      </c>
      <c r="B1229" s="55">
        <v>44280</v>
      </c>
      <c r="C1229" s="58" t="s">
        <v>48</v>
      </c>
      <c r="D1229" s="58" t="s">
        <v>125</v>
      </c>
      <c r="E1229" s="58" t="s">
        <v>49</v>
      </c>
      <c r="F1229" s="51" t="s">
        <v>59</v>
      </c>
      <c r="G1229" s="51">
        <v>112</v>
      </c>
    </row>
    <row r="1230" spans="1:7" ht="15.75" customHeight="1" x14ac:dyDescent="0.3">
      <c r="A1230" s="95">
        <f t="shared" si="19"/>
        <v>44280</v>
      </c>
      <c r="B1230" s="55">
        <v>44280</v>
      </c>
      <c r="C1230" s="58" t="s">
        <v>108</v>
      </c>
      <c r="D1230" s="58" t="s">
        <v>125</v>
      </c>
      <c r="E1230" s="58" t="s">
        <v>70</v>
      </c>
      <c r="F1230" s="51" t="s">
        <v>76</v>
      </c>
      <c r="G1230" s="51">
        <v>140</v>
      </c>
    </row>
    <row r="1231" spans="1:7" ht="15.75" customHeight="1" x14ac:dyDescent="0.3">
      <c r="A1231" s="95">
        <f t="shared" si="19"/>
        <v>44280</v>
      </c>
      <c r="B1231" s="55">
        <v>44280</v>
      </c>
      <c r="C1231" s="58" t="s">
        <v>108</v>
      </c>
      <c r="D1231" s="58" t="s">
        <v>125</v>
      </c>
      <c r="E1231" s="58" t="s">
        <v>49</v>
      </c>
      <c r="F1231" s="51" t="s">
        <v>53</v>
      </c>
      <c r="G1231" s="51">
        <v>172</v>
      </c>
    </row>
    <row r="1232" spans="1:7" ht="15.75" customHeight="1" x14ac:dyDescent="0.3">
      <c r="A1232" s="95">
        <f t="shared" si="19"/>
        <v>44280</v>
      </c>
      <c r="B1232" s="55">
        <v>44280</v>
      </c>
      <c r="C1232" s="58" t="s">
        <v>110</v>
      </c>
      <c r="D1232" s="58" t="s">
        <v>125</v>
      </c>
      <c r="E1232" s="58" t="s">
        <v>70</v>
      </c>
      <c r="F1232" s="51" t="s">
        <v>76</v>
      </c>
      <c r="G1232" s="51">
        <v>166</v>
      </c>
    </row>
    <row r="1233" spans="1:7" ht="15.75" customHeight="1" x14ac:dyDescent="0.3">
      <c r="A1233" s="95">
        <f t="shared" si="19"/>
        <v>44280</v>
      </c>
      <c r="B1233" s="55">
        <v>44280</v>
      </c>
      <c r="C1233" s="58" t="s">
        <v>107</v>
      </c>
      <c r="D1233" s="58" t="s">
        <v>125</v>
      </c>
      <c r="E1233" s="58" t="s">
        <v>70</v>
      </c>
      <c r="F1233" s="51" t="s">
        <v>77</v>
      </c>
      <c r="G1233" s="51">
        <v>65</v>
      </c>
    </row>
    <row r="1234" spans="1:7" ht="15.75" customHeight="1" x14ac:dyDescent="0.3">
      <c r="A1234" s="95">
        <f t="shared" si="19"/>
        <v>44281</v>
      </c>
      <c r="B1234" s="55">
        <v>44281</v>
      </c>
      <c r="C1234" s="58" t="s">
        <v>107</v>
      </c>
      <c r="D1234" s="58" t="s">
        <v>125</v>
      </c>
      <c r="E1234" s="58" t="s">
        <v>80</v>
      </c>
      <c r="F1234" s="51" t="s">
        <v>85</v>
      </c>
      <c r="G1234" s="51">
        <v>55</v>
      </c>
    </row>
    <row r="1235" spans="1:7" ht="15.75" customHeight="1" x14ac:dyDescent="0.3">
      <c r="A1235" s="95">
        <f t="shared" si="19"/>
        <v>44281</v>
      </c>
      <c r="B1235" s="55">
        <v>44281</v>
      </c>
      <c r="C1235" s="58" t="s">
        <v>110</v>
      </c>
      <c r="D1235" s="58" t="s">
        <v>125</v>
      </c>
      <c r="E1235" s="58" t="s">
        <v>95</v>
      </c>
      <c r="F1235" s="51" t="s">
        <v>104</v>
      </c>
      <c r="G1235" s="51">
        <v>80</v>
      </c>
    </row>
    <row r="1236" spans="1:7" ht="15.75" customHeight="1" x14ac:dyDescent="0.3">
      <c r="A1236" s="95">
        <f t="shared" si="19"/>
        <v>44281</v>
      </c>
      <c r="B1236" s="55">
        <v>44281</v>
      </c>
      <c r="C1236" s="58" t="s">
        <v>110</v>
      </c>
      <c r="D1236" s="58" t="s">
        <v>125</v>
      </c>
      <c r="E1236" s="58" t="s">
        <v>70</v>
      </c>
      <c r="F1236" s="51" t="s">
        <v>74</v>
      </c>
      <c r="G1236" s="51">
        <v>112</v>
      </c>
    </row>
    <row r="1237" spans="1:7" ht="15.75" customHeight="1" x14ac:dyDescent="0.3">
      <c r="A1237" s="95">
        <f t="shared" si="19"/>
        <v>44281</v>
      </c>
      <c r="B1237" s="55">
        <v>44281</v>
      </c>
      <c r="C1237" s="58" t="s">
        <v>107</v>
      </c>
      <c r="D1237" s="58" t="s">
        <v>125</v>
      </c>
      <c r="E1237" s="58" t="s">
        <v>80</v>
      </c>
      <c r="F1237" s="51" t="s">
        <v>93</v>
      </c>
      <c r="G1237" s="51">
        <v>174</v>
      </c>
    </row>
    <row r="1238" spans="1:7" ht="15.75" customHeight="1" x14ac:dyDescent="0.3">
      <c r="A1238" s="95">
        <f t="shared" si="19"/>
        <v>44281</v>
      </c>
      <c r="B1238" s="55">
        <v>44281</v>
      </c>
      <c r="C1238" s="58" t="s">
        <v>108</v>
      </c>
      <c r="D1238" s="58" t="s">
        <v>125</v>
      </c>
      <c r="E1238" s="58" t="s">
        <v>49</v>
      </c>
      <c r="F1238" s="51" t="s">
        <v>53</v>
      </c>
      <c r="G1238" s="51">
        <v>7</v>
      </c>
    </row>
    <row r="1239" spans="1:7" ht="15.75" customHeight="1" x14ac:dyDescent="0.3">
      <c r="A1239" s="95">
        <f t="shared" si="19"/>
        <v>44281</v>
      </c>
      <c r="B1239" s="55">
        <v>44281</v>
      </c>
      <c r="C1239" s="58" t="s">
        <v>107</v>
      </c>
      <c r="D1239" s="58" t="s">
        <v>125</v>
      </c>
      <c r="E1239" s="58" t="s">
        <v>70</v>
      </c>
      <c r="F1239" s="51" t="s">
        <v>74</v>
      </c>
      <c r="G1239" s="51">
        <v>61</v>
      </c>
    </row>
    <row r="1240" spans="1:7" ht="15.75" customHeight="1" x14ac:dyDescent="0.3">
      <c r="A1240" s="95">
        <f t="shared" si="19"/>
        <v>44281</v>
      </c>
      <c r="B1240" s="55">
        <v>44281</v>
      </c>
      <c r="C1240" s="58" t="s">
        <v>110</v>
      </c>
      <c r="D1240" s="58" t="s">
        <v>125</v>
      </c>
      <c r="E1240" s="58" t="s">
        <v>49</v>
      </c>
      <c r="F1240" s="51" t="s">
        <v>50</v>
      </c>
      <c r="G1240" s="51">
        <v>97</v>
      </c>
    </row>
    <row r="1241" spans="1:7" ht="15.75" customHeight="1" x14ac:dyDescent="0.3">
      <c r="A1241" s="95">
        <f t="shared" si="19"/>
        <v>44281</v>
      </c>
      <c r="B1241" s="55">
        <v>44281</v>
      </c>
      <c r="C1241" s="58" t="s">
        <v>108</v>
      </c>
      <c r="D1241" s="58" t="s">
        <v>125</v>
      </c>
      <c r="E1241" s="58" t="s">
        <v>80</v>
      </c>
      <c r="F1241" s="51" t="s">
        <v>82</v>
      </c>
      <c r="G1241" s="51">
        <v>9</v>
      </c>
    </row>
    <row r="1242" spans="1:7" ht="15.75" customHeight="1" x14ac:dyDescent="0.3">
      <c r="A1242" s="95">
        <f t="shared" si="19"/>
        <v>44281</v>
      </c>
      <c r="B1242" s="55">
        <v>44281</v>
      </c>
      <c r="C1242" s="58" t="s">
        <v>110</v>
      </c>
      <c r="D1242" s="58" t="s">
        <v>125</v>
      </c>
      <c r="E1242" s="58" t="s">
        <v>49</v>
      </c>
      <c r="F1242" s="51" t="s">
        <v>57</v>
      </c>
      <c r="G1242" s="51">
        <v>132</v>
      </c>
    </row>
    <row r="1243" spans="1:7" ht="15.75" customHeight="1" x14ac:dyDescent="0.3">
      <c r="A1243" s="95">
        <f t="shared" si="19"/>
        <v>44281</v>
      </c>
      <c r="B1243" s="55">
        <v>44281</v>
      </c>
      <c r="C1243" s="58" t="s">
        <v>110</v>
      </c>
      <c r="D1243" s="58" t="s">
        <v>125</v>
      </c>
      <c r="E1243" s="58" t="s">
        <v>49</v>
      </c>
      <c r="F1243" s="51" t="s">
        <v>66</v>
      </c>
      <c r="G1243" s="51">
        <v>164</v>
      </c>
    </row>
    <row r="1244" spans="1:7" ht="15.75" customHeight="1" x14ac:dyDescent="0.3">
      <c r="A1244" s="95">
        <f t="shared" si="19"/>
        <v>44281</v>
      </c>
      <c r="B1244" s="55">
        <v>44281</v>
      </c>
      <c r="C1244" s="58" t="s">
        <v>110</v>
      </c>
      <c r="D1244" s="58" t="s">
        <v>125</v>
      </c>
      <c r="E1244" s="58" t="s">
        <v>49</v>
      </c>
      <c r="F1244" s="51" t="s">
        <v>68</v>
      </c>
      <c r="G1244" s="51">
        <v>76</v>
      </c>
    </row>
    <row r="1245" spans="1:7" ht="15.75" customHeight="1" x14ac:dyDescent="0.3">
      <c r="A1245" s="95">
        <f t="shared" si="19"/>
        <v>44281</v>
      </c>
      <c r="B1245" s="55">
        <v>44281</v>
      </c>
      <c r="C1245" s="58" t="s">
        <v>108</v>
      </c>
      <c r="D1245" s="58" t="s">
        <v>125</v>
      </c>
      <c r="E1245" s="58" t="s">
        <v>95</v>
      </c>
      <c r="F1245" s="51" t="s">
        <v>106</v>
      </c>
      <c r="G1245" s="51">
        <v>196</v>
      </c>
    </row>
    <row r="1246" spans="1:7" ht="15.75" customHeight="1" x14ac:dyDescent="0.3">
      <c r="A1246" s="95">
        <f t="shared" si="19"/>
        <v>44282</v>
      </c>
      <c r="B1246" s="55">
        <v>44282</v>
      </c>
      <c r="C1246" s="58" t="s">
        <v>48</v>
      </c>
      <c r="D1246" s="58" t="s">
        <v>125</v>
      </c>
      <c r="E1246" s="58" t="s">
        <v>80</v>
      </c>
      <c r="F1246" s="51" t="s">
        <v>90</v>
      </c>
      <c r="G1246" s="51">
        <v>145</v>
      </c>
    </row>
    <row r="1247" spans="1:7" ht="15.75" customHeight="1" x14ac:dyDescent="0.3">
      <c r="A1247" s="95">
        <f t="shared" si="19"/>
        <v>44282</v>
      </c>
      <c r="B1247" s="55">
        <v>44282</v>
      </c>
      <c r="C1247" s="58" t="s">
        <v>108</v>
      </c>
      <c r="D1247" s="58" t="s">
        <v>125</v>
      </c>
      <c r="E1247" s="58" t="s">
        <v>49</v>
      </c>
      <c r="F1247" s="51" t="s">
        <v>65</v>
      </c>
      <c r="G1247" s="51">
        <v>58</v>
      </c>
    </row>
    <row r="1248" spans="1:7" ht="15.75" customHeight="1" x14ac:dyDescent="0.3">
      <c r="A1248" s="95">
        <f t="shared" si="19"/>
        <v>44282</v>
      </c>
      <c r="B1248" s="55">
        <v>44282</v>
      </c>
      <c r="C1248" s="58" t="s">
        <v>110</v>
      </c>
      <c r="D1248" s="58" t="s">
        <v>125</v>
      </c>
      <c r="E1248" s="58" t="s">
        <v>95</v>
      </c>
      <c r="F1248" s="51" t="s">
        <v>101</v>
      </c>
      <c r="G1248" s="51">
        <v>142</v>
      </c>
    </row>
    <row r="1249" spans="1:7" ht="15.75" customHeight="1" x14ac:dyDescent="0.3">
      <c r="A1249" s="95">
        <f t="shared" si="19"/>
        <v>44282</v>
      </c>
      <c r="B1249" s="55">
        <v>44282</v>
      </c>
      <c r="C1249" s="58" t="s">
        <v>107</v>
      </c>
      <c r="D1249" s="58" t="s">
        <v>125</v>
      </c>
      <c r="E1249" s="58" t="s">
        <v>80</v>
      </c>
      <c r="F1249" s="51" t="s">
        <v>93</v>
      </c>
      <c r="G1249" s="51">
        <v>58</v>
      </c>
    </row>
    <row r="1250" spans="1:7" ht="15.75" customHeight="1" x14ac:dyDescent="0.3">
      <c r="A1250" s="95">
        <f t="shared" si="19"/>
        <v>44282</v>
      </c>
      <c r="B1250" s="55">
        <v>44282</v>
      </c>
      <c r="C1250" s="58" t="s">
        <v>107</v>
      </c>
      <c r="D1250" s="58" t="s">
        <v>125</v>
      </c>
      <c r="E1250" s="58" t="s">
        <v>70</v>
      </c>
      <c r="F1250" s="51" t="s">
        <v>52</v>
      </c>
      <c r="G1250" s="51">
        <v>99</v>
      </c>
    </row>
    <row r="1251" spans="1:7" ht="15.75" customHeight="1" x14ac:dyDescent="0.3">
      <c r="A1251" s="95">
        <f t="shared" si="19"/>
        <v>44282</v>
      </c>
      <c r="B1251" s="55">
        <v>44282</v>
      </c>
      <c r="C1251" s="58" t="s">
        <v>110</v>
      </c>
      <c r="D1251" s="58" t="s">
        <v>125</v>
      </c>
      <c r="E1251" s="58" t="s">
        <v>95</v>
      </c>
      <c r="F1251" s="51" t="s">
        <v>97</v>
      </c>
      <c r="G1251" s="51">
        <v>117</v>
      </c>
    </row>
    <row r="1252" spans="1:7" ht="15.75" customHeight="1" x14ac:dyDescent="0.3">
      <c r="A1252" s="95">
        <f t="shared" si="19"/>
        <v>44282</v>
      </c>
      <c r="B1252" s="55">
        <v>44282</v>
      </c>
      <c r="C1252" s="58" t="s">
        <v>48</v>
      </c>
      <c r="D1252" s="58" t="s">
        <v>125</v>
      </c>
      <c r="E1252" s="58" t="s">
        <v>49</v>
      </c>
      <c r="F1252" s="51" t="s">
        <v>64</v>
      </c>
      <c r="G1252" s="51">
        <v>16</v>
      </c>
    </row>
    <row r="1253" spans="1:7" ht="15.75" customHeight="1" x14ac:dyDescent="0.3">
      <c r="A1253" s="95">
        <f t="shared" si="19"/>
        <v>44282</v>
      </c>
      <c r="B1253" s="55">
        <v>44282</v>
      </c>
      <c r="C1253" s="58" t="s">
        <v>107</v>
      </c>
      <c r="D1253" s="58" t="s">
        <v>125</v>
      </c>
      <c r="E1253" s="58" t="s">
        <v>95</v>
      </c>
      <c r="F1253" s="51" t="s">
        <v>100</v>
      </c>
      <c r="G1253" s="51">
        <v>146</v>
      </c>
    </row>
    <row r="1254" spans="1:7" ht="15.75" customHeight="1" x14ac:dyDescent="0.3">
      <c r="A1254" s="95">
        <f t="shared" si="19"/>
        <v>44282</v>
      </c>
      <c r="B1254" s="55">
        <v>44282</v>
      </c>
      <c r="C1254" s="58" t="s">
        <v>110</v>
      </c>
      <c r="D1254" s="58" t="s">
        <v>125</v>
      </c>
      <c r="E1254" s="58" t="s">
        <v>70</v>
      </c>
      <c r="F1254" s="51" t="s">
        <v>78</v>
      </c>
      <c r="G1254" s="51">
        <v>126</v>
      </c>
    </row>
    <row r="1255" spans="1:7" ht="15.75" customHeight="1" x14ac:dyDescent="0.3">
      <c r="A1255" s="95">
        <f t="shared" si="19"/>
        <v>44282</v>
      </c>
      <c r="B1255" s="55">
        <v>44282</v>
      </c>
      <c r="C1255" s="58" t="s">
        <v>110</v>
      </c>
      <c r="D1255" s="58" t="s">
        <v>125</v>
      </c>
      <c r="E1255" s="58" t="s">
        <v>49</v>
      </c>
      <c r="F1255" s="51" t="s">
        <v>61</v>
      </c>
      <c r="G1255" s="51">
        <v>167</v>
      </c>
    </row>
    <row r="1256" spans="1:7" ht="15.75" customHeight="1" x14ac:dyDescent="0.3">
      <c r="A1256" s="95">
        <f t="shared" si="19"/>
        <v>44282</v>
      </c>
      <c r="B1256" s="55">
        <v>44282</v>
      </c>
      <c r="C1256" s="58" t="s">
        <v>108</v>
      </c>
      <c r="D1256" s="58" t="s">
        <v>125</v>
      </c>
      <c r="E1256" s="58" t="s">
        <v>70</v>
      </c>
      <c r="F1256" s="51" t="s">
        <v>76</v>
      </c>
      <c r="G1256" s="51">
        <v>184</v>
      </c>
    </row>
    <row r="1257" spans="1:7" ht="15.75" customHeight="1" x14ac:dyDescent="0.3">
      <c r="A1257" s="95">
        <f t="shared" si="19"/>
        <v>44283</v>
      </c>
      <c r="B1257" s="55">
        <v>44283</v>
      </c>
      <c r="C1257" s="58" t="s">
        <v>108</v>
      </c>
      <c r="D1257" s="58" t="s">
        <v>125</v>
      </c>
      <c r="E1257" s="58" t="s">
        <v>70</v>
      </c>
      <c r="F1257" s="51" t="s">
        <v>79</v>
      </c>
      <c r="G1257" s="51">
        <v>26</v>
      </c>
    </row>
    <row r="1258" spans="1:7" ht="15.75" customHeight="1" x14ac:dyDescent="0.3">
      <c r="A1258" s="95">
        <f t="shared" si="19"/>
        <v>44283</v>
      </c>
      <c r="B1258" s="55">
        <v>44283</v>
      </c>
      <c r="C1258" s="58" t="s">
        <v>107</v>
      </c>
      <c r="D1258" s="58" t="s">
        <v>125</v>
      </c>
      <c r="E1258" s="58" t="s">
        <v>49</v>
      </c>
      <c r="F1258" s="51" t="s">
        <v>65</v>
      </c>
      <c r="G1258" s="51">
        <v>154</v>
      </c>
    </row>
    <row r="1259" spans="1:7" ht="15.75" customHeight="1" x14ac:dyDescent="0.3">
      <c r="A1259" s="95">
        <f t="shared" si="19"/>
        <v>44283</v>
      </c>
      <c r="B1259" s="55">
        <v>44283</v>
      </c>
      <c r="C1259" s="58" t="s">
        <v>108</v>
      </c>
      <c r="D1259" s="58" t="s">
        <v>125</v>
      </c>
      <c r="E1259" s="58" t="s">
        <v>70</v>
      </c>
      <c r="F1259" s="51" t="s">
        <v>62</v>
      </c>
      <c r="G1259" s="51">
        <v>185</v>
      </c>
    </row>
    <row r="1260" spans="1:7" ht="15.75" customHeight="1" x14ac:dyDescent="0.3">
      <c r="A1260" s="95">
        <f t="shared" si="19"/>
        <v>44283</v>
      </c>
      <c r="B1260" s="55">
        <v>44283</v>
      </c>
      <c r="C1260" s="58" t="s">
        <v>48</v>
      </c>
      <c r="D1260" s="58" t="s">
        <v>125</v>
      </c>
      <c r="E1260" s="58" t="s">
        <v>80</v>
      </c>
      <c r="F1260" s="51" t="s">
        <v>94</v>
      </c>
      <c r="G1260" s="51">
        <v>13</v>
      </c>
    </row>
    <row r="1261" spans="1:7" ht="15.75" customHeight="1" x14ac:dyDescent="0.3">
      <c r="A1261" s="95">
        <f t="shared" si="19"/>
        <v>44283</v>
      </c>
      <c r="B1261" s="55">
        <v>44283</v>
      </c>
      <c r="C1261" s="58" t="s">
        <v>108</v>
      </c>
      <c r="D1261" s="58" t="s">
        <v>125</v>
      </c>
      <c r="E1261" s="58" t="s">
        <v>80</v>
      </c>
      <c r="F1261" s="51" t="s">
        <v>85</v>
      </c>
      <c r="G1261" s="51">
        <v>48</v>
      </c>
    </row>
    <row r="1262" spans="1:7" ht="15.75" customHeight="1" x14ac:dyDescent="0.3">
      <c r="A1262" s="95">
        <f t="shared" si="19"/>
        <v>44283</v>
      </c>
      <c r="B1262" s="55">
        <v>44283</v>
      </c>
      <c r="C1262" s="58" t="s">
        <v>107</v>
      </c>
      <c r="D1262" s="58" t="s">
        <v>125</v>
      </c>
      <c r="E1262" s="58" t="s">
        <v>80</v>
      </c>
      <c r="F1262" s="51" t="s">
        <v>94</v>
      </c>
      <c r="G1262" s="51">
        <v>113</v>
      </c>
    </row>
    <row r="1263" spans="1:7" ht="15.75" customHeight="1" x14ac:dyDescent="0.3">
      <c r="A1263" s="95">
        <f t="shared" si="19"/>
        <v>44283</v>
      </c>
      <c r="B1263" s="55">
        <v>44283</v>
      </c>
      <c r="C1263" s="58" t="s">
        <v>107</v>
      </c>
      <c r="D1263" s="58" t="s">
        <v>125</v>
      </c>
      <c r="E1263" s="58" t="s">
        <v>70</v>
      </c>
      <c r="F1263" s="51" t="s">
        <v>54</v>
      </c>
      <c r="G1263" s="51">
        <v>95</v>
      </c>
    </row>
    <row r="1264" spans="1:7" ht="15.75" customHeight="1" x14ac:dyDescent="0.3">
      <c r="A1264" s="95">
        <f t="shared" si="19"/>
        <v>44284</v>
      </c>
      <c r="B1264" s="55">
        <v>44284</v>
      </c>
      <c r="C1264" s="58" t="s">
        <v>110</v>
      </c>
      <c r="D1264" s="58" t="s">
        <v>125</v>
      </c>
      <c r="E1264" s="58" t="s">
        <v>80</v>
      </c>
      <c r="F1264" s="51" t="s">
        <v>89</v>
      </c>
      <c r="G1264" s="51">
        <v>91</v>
      </c>
    </row>
    <row r="1265" spans="1:7" ht="15.75" customHeight="1" x14ac:dyDescent="0.3">
      <c r="A1265" s="95">
        <f t="shared" si="19"/>
        <v>44284</v>
      </c>
      <c r="B1265" s="55">
        <v>44284</v>
      </c>
      <c r="C1265" s="58" t="s">
        <v>48</v>
      </c>
      <c r="D1265" s="58" t="s">
        <v>125</v>
      </c>
      <c r="E1265" s="58" t="s">
        <v>49</v>
      </c>
      <c r="F1265" s="51" t="s">
        <v>65</v>
      </c>
      <c r="G1265" s="51">
        <v>104</v>
      </c>
    </row>
    <row r="1266" spans="1:7" ht="15.75" customHeight="1" x14ac:dyDescent="0.3">
      <c r="A1266" s="95">
        <f t="shared" si="19"/>
        <v>44284</v>
      </c>
      <c r="B1266" s="55">
        <v>44284</v>
      </c>
      <c r="C1266" s="58" t="s">
        <v>108</v>
      </c>
      <c r="D1266" s="58" t="s">
        <v>125</v>
      </c>
      <c r="E1266" s="58" t="s">
        <v>70</v>
      </c>
      <c r="F1266" s="51" t="s">
        <v>78</v>
      </c>
      <c r="G1266" s="51">
        <v>173</v>
      </c>
    </row>
    <row r="1267" spans="1:7" ht="15.75" customHeight="1" x14ac:dyDescent="0.3">
      <c r="A1267" s="95">
        <f t="shared" si="19"/>
        <v>44284</v>
      </c>
      <c r="B1267" s="55">
        <v>44284</v>
      </c>
      <c r="C1267" s="58" t="s">
        <v>107</v>
      </c>
      <c r="D1267" s="58" t="s">
        <v>125</v>
      </c>
      <c r="E1267" s="58" t="s">
        <v>70</v>
      </c>
      <c r="F1267" s="51" t="s">
        <v>75</v>
      </c>
      <c r="G1267" s="51">
        <v>28</v>
      </c>
    </row>
    <row r="1268" spans="1:7" ht="15.75" customHeight="1" x14ac:dyDescent="0.3">
      <c r="A1268" s="95">
        <f t="shared" si="19"/>
        <v>44284</v>
      </c>
      <c r="B1268" s="55">
        <v>44284</v>
      </c>
      <c r="C1268" s="58" t="s">
        <v>108</v>
      </c>
      <c r="D1268" s="58" t="s">
        <v>125</v>
      </c>
      <c r="E1268" s="58" t="s">
        <v>49</v>
      </c>
      <c r="F1268" s="51" t="s">
        <v>57</v>
      </c>
      <c r="G1268" s="51">
        <v>177</v>
      </c>
    </row>
    <row r="1269" spans="1:7" ht="15.75" customHeight="1" x14ac:dyDescent="0.3">
      <c r="A1269" s="95">
        <f t="shared" si="19"/>
        <v>44284</v>
      </c>
      <c r="B1269" s="55">
        <v>44284</v>
      </c>
      <c r="C1269" s="58" t="s">
        <v>108</v>
      </c>
      <c r="D1269" s="58" t="s">
        <v>125</v>
      </c>
      <c r="E1269" s="58" t="s">
        <v>70</v>
      </c>
      <c r="F1269" s="51" t="s">
        <v>75</v>
      </c>
      <c r="G1269" s="51">
        <v>1</v>
      </c>
    </row>
    <row r="1270" spans="1:7" ht="15.75" customHeight="1" x14ac:dyDescent="0.3">
      <c r="A1270" s="95">
        <f t="shared" si="19"/>
        <v>44284</v>
      </c>
      <c r="B1270" s="55">
        <v>44284</v>
      </c>
      <c r="C1270" s="58" t="s">
        <v>107</v>
      </c>
      <c r="D1270" s="58" t="s">
        <v>125</v>
      </c>
      <c r="E1270" s="58" t="s">
        <v>95</v>
      </c>
      <c r="F1270" s="51" t="s">
        <v>105</v>
      </c>
      <c r="G1270" s="51">
        <v>141</v>
      </c>
    </row>
    <row r="1271" spans="1:7" ht="15.75" customHeight="1" x14ac:dyDescent="0.3">
      <c r="A1271" s="95">
        <f t="shared" si="19"/>
        <v>44284</v>
      </c>
      <c r="B1271" s="55">
        <v>44284</v>
      </c>
      <c r="C1271" s="58" t="s">
        <v>108</v>
      </c>
      <c r="D1271" s="58" t="s">
        <v>125</v>
      </c>
      <c r="E1271" s="58" t="s">
        <v>80</v>
      </c>
      <c r="F1271" s="51" t="s">
        <v>83</v>
      </c>
      <c r="G1271" s="51">
        <v>95</v>
      </c>
    </row>
    <row r="1272" spans="1:7" ht="15.75" customHeight="1" x14ac:dyDescent="0.3">
      <c r="A1272" s="95">
        <f t="shared" si="19"/>
        <v>44284</v>
      </c>
      <c r="B1272" s="55">
        <v>44284</v>
      </c>
      <c r="C1272" s="58" t="s">
        <v>110</v>
      </c>
      <c r="D1272" s="58" t="s">
        <v>125</v>
      </c>
      <c r="E1272" s="58" t="s">
        <v>95</v>
      </c>
      <c r="F1272" s="51" t="s">
        <v>98</v>
      </c>
      <c r="G1272" s="51">
        <v>15</v>
      </c>
    </row>
    <row r="1273" spans="1:7" ht="15.75" customHeight="1" x14ac:dyDescent="0.3">
      <c r="A1273" s="95">
        <f t="shared" si="19"/>
        <v>44284</v>
      </c>
      <c r="B1273" s="55">
        <v>44284</v>
      </c>
      <c r="C1273" s="58" t="s">
        <v>107</v>
      </c>
      <c r="D1273" s="58" t="s">
        <v>125</v>
      </c>
      <c r="E1273" s="58" t="s">
        <v>80</v>
      </c>
      <c r="F1273" s="51" t="s">
        <v>87</v>
      </c>
      <c r="G1273" s="51">
        <v>70</v>
      </c>
    </row>
    <row r="1274" spans="1:7" ht="15.75" customHeight="1" x14ac:dyDescent="0.3">
      <c r="A1274" s="95">
        <f t="shared" si="19"/>
        <v>44284</v>
      </c>
      <c r="B1274" s="55">
        <v>44284</v>
      </c>
      <c r="C1274" s="58" t="s">
        <v>108</v>
      </c>
      <c r="D1274" s="58" t="s">
        <v>125</v>
      </c>
      <c r="E1274" s="58" t="s">
        <v>70</v>
      </c>
      <c r="F1274" s="51" t="s">
        <v>72</v>
      </c>
      <c r="G1274" s="51">
        <v>31</v>
      </c>
    </row>
    <row r="1275" spans="1:7" ht="15.75" customHeight="1" x14ac:dyDescent="0.3">
      <c r="A1275" s="95">
        <f t="shared" si="19"/>
        <v>44284</v>
      </c>
      <c r="B1275" s="55">
        <v>44284</v>
      </c>
      <c r="C1275" s="58" t="s">
        <v>107</v>
      </c>
      <c r="D1275" s="58" t="s">
        <v>125</v>
      </c>
      <c r="E1275" s="58" t="s">
        <v>80</v>
      </c>
      <c r="F1275" s="51" t="s">
        <v>94</v>
      </c>
      <c r="G1275" s="51">
        <v>142</v>
      </c>
    </row>
    <row r="1276" spans="1:7" ht="15.75" customHeight="1" x14ac:dyDescent="0.3">
      <c r="A1276" s="95">
        <f t="shared" si="19"/>
        <v>44284</v>
      </c>
      <c r="B1276" s="55">
        <v>44284</v>
      </c>
      <c r="C1276" s="58" t="s">
        <v>108</v>
      </c>
      <c r="D1276" s="58" t="s">
        <v>125</v>
      </c>
      <c r="E1276" s="58" t="s">
        <v>49</v>
      </c>
      <c r="F1276" s="51" t="s">
        <v>67</v>
      </c>
      <c r="G1276" s="51">
        <v>58</v>
      </c>
    </row>
    <row r="1277" spans="1:7" ht="15.75" customHeight="1" x14ac:dyDescent="0.3">
      <c r="A1277" s="95">
        <f t="shared" si="19"/>
        <v>44284</v>
      </c>
      <c r="B1277" s="55">
        <v>44284</v>
      </c>
      <c r="C1277" s="58" t="s">
        <v>48</v>
      </c>
      <c r="D1277" s="58" t="s">
        <v>125</v>
      </c>
      <c r="E1277" s="58" t="s">
        <v>70</v>
      </c>
      <c r="F1277" s="51" t="s">
        <v>75</v>
      </c>
      <c r="G1277" s="51">
        <v>91</v>
      </c>
    </row>
    <row r="1278" spans="1:7" ht="15.75" customHeight="1" x14ac:dyDescent="0.3">
      <c r="A1278" s="95">
        <f t="shared" si="19"/>
        <v>44284</v>
      </c>
      <c r="B1278" s="55">
        <v>44284</v>
      </c>
      <c r="C1278" s="58" t="s">
        <v>110</v>
      </c>
      <c r="D1278" s="58" t="s">
        <v>125</v>
      </c>
      <c r="E1278" s="58" t="s">
        <v>80</v>
      </c>
      <c r="F1278" s="51" t="s">
        <v>91</v>
      </c>
      <c r="G1278" s="51">
        <v>95</v>
      </c>
    </row>
    <row r="1279" spans="1:7" ht="15.75" customHeight="1" x14ac:dyDescent="0.3">
      <c r="A1279" s="95">
        <f t="shared" si="19"/>
        <v>44284</v>
      </c>
      <c r="B1279" s="55">
        <v>44284</v>
      </c>
      <c r="C1279" s="58" t="s">
        <v>108</v>
      </c>
      <c r="D1279" s="58" t="s">
        <v>125</v>
      </c>
      <c r="E1279" s="58" t="s">
        <v>49</v>
      </c>
      <c r="F1279" s="51" t="s">
        <v>69</v>
      </c>
      <c r="G1279" s="51">
        <v>90</v>
      </c>
    </row>
    <row r="1280" spans="1:7" ht="15.75" customHeight="1" x14ac:dyDescent="0.3">
      <c r="A1280" s="95">
        <f t="shared" si="19"/>
        <v>44285</v>
      </c>
      <c r="B1280" s="55">
        <v>44285</v>
      </c>
      <c r="C1280" s="58" t="s">
        <v>110</v>
      </c>
      <c r="D1280" s="58" t="s">
        <v>125</v>
      </c>
      <c r="E1280" s="58" t="s">
        <v>49</v>
      </c>
      <c r="F1280" s="51" t="s">
        <v>63</v>
      </c>
      <c r="G1280" s="51">
        <v>28</v>
      </c>
    </row>
    <row r="1281" spans="1:7" ht="15.75" customHeight="1" x14ac:dyDescent="0.3">
      <c r="A1281" s="95">
        <f t="shared" si="19"/>
        <v>44285</v>
      </c>
      <c r="B1281" s="55">
        <v>44285</v>
      </c>
      <c r="C1281" s="58" t="s">
        <v>107</v>
      </c>
      <c r="D1281" s="58" t="s">
        <v>125</v>
      </c>
      <c r="E1281" s="58" t="s">
        <v>49</v>
      </c>
      <c r="F1281" s="51" t="s">
        <v>69</v>
      </c>
      <c r="G1281" s="51">
        <v>140</v>
      </c>
    </row>
    <row r="1282" spans="1:7" ht="15.75" customHeight="1" x14ac:dyDescent="0.3">
      <c r="A1282" s="95">
        <f t="shared" si="19"/>
        <v>44285</v>
      </c>
      <c r="B1282" s="55">
        <v>44285</v>
      </c>
      <c r="C1282" s="58" t="s">
        <v>108</v>
      </c>
      <c r="D1282" s="58" t="s">
        <v>125</v>
      </c>
      <c r="E1282" s="58" t="s">
        <v>80</v>
      </c>
      <c r="F1282" s="51" t="s">
        <v>81</v>
      </c>
      <c r="G1282" s="51">
        <v>176</v>
      </c>
    </row>
    <row r="1283" spans="1:7" ht="15.75" customHeight="1" x14ac:dyDescent="0.3">
      <c r="A1283" s="95">
        <f t="shared" si="19"/>
        <v>44285</v>
      </c>
      <c r="B1283" s="55">
        <v>44285</v>
      </c>
      <c r="C1283" s="58" t="s">
        <v>48</v>
      </c>
      <c r="D1283" s="58" t="s">
        <v>125</v>
      </c>
      <c r="E1283" s="58" t="s">
        <v>80</v>
      </c>
      <c r="F1283" s="51" t="s">
        <v>81</v>
      </c>
      <c r="G1283" s="51">
        <v>180</v>
      </c>
    </row>
    <row r="1284" spans="1:7" ht="15.75" customHeight="1" x14ac:dyDescent="0.3">
      <c r="A1284" s="95">
        <f t="shared" si="19"/>
        <v>44285</v>
      </c>
      <c r="B1284" s="55">
        <v>44285</v>
      </c>
      <c r="C1284" s="58" t="s">
        <v>108</v>
      </c>
      <c r="D1284" s="58" t="s">
        <v>125</v>
      </c>
      <c r="E1284" s="58" t="s">
        <v>70</v>
      </c>
      <c r="F1284" s="51" t="s">
        <v>60</v>
      </c>
      <c r="G1284" s="51">
        <v>23</v>
      </c>
    </row>
    <row r="1285" spans="1:7" ht="15.75" customHeight="1" x14ac:dyDescent="0.3">
      <c r="A1285" s="95">
        <f t="shared" ref="A1285:A1348" si="20">B1285</f>
        <v>44285</v>
      </c>
      <c r="B1285" s="55">
        <v>44285</v>
      </c>
      <c r="C1285" s="58" t="s">
        <v>107</v>
      </c>
      <c r="D1285" s="58" t="s">
        <v>125</v>
      </c>
      <c r="E1285" s="58" t="s">
        <v>49</v>
      </c>
      <c r="F1285" s="51" t="s">
        <v>67</v>
      </c>
      <c r="G1285" s="51">
        <v>81</v>
      </c>
    </row>
    <row r="1286" spans="1:7" ht="15.75" customHeight="1" x14ac:dyDescent="0.3">
      <c r="A1286" s="95">
        <f t="shared" si="20"/>
        <v>44285</v>
      </c>
      <c r="B1286" s="55">
        <v>44285</v>
      </c>
      <c r="C1286" s="58" t="s">
        <v>48</v>
      </c>
      <c r="D1286" s="58" t="s">
        <v>125</v>
      </c>
      <c r="E1286" s="58" t="s">
        <v>80</v>
      </c>
      <c r="F1286" s="51" t="s">
        <v>91</v>
      </c>
      <c r="G1286" s="51">
        <v>168</v>
      </c>
    </row>
    <row r="1287" spans="1:7" ht="15.75" customHeight="1" x14ac:dyDescent="0.3">
      <c r="A1287" s="95">
        <f t="shared" si="20"/>
        <v>44285</v>
      </c>
      <c r="B1287" s="55">
        <v>44285</v>
      </c>
      <c r="C1287" s="58" t="s">
        <v>48</v>
      </c>
      <c r="D1287" s="58" t="s">
        <v>125</v>
      </c>
      <c r="E1287" s="58" t="s">
        <v>49</v>
      </c>
      <c r="F1287" s="51" t="s">
        <v>67</v>
      </c>
      <c r="G1287" s="51">
        <v>120</v>
      </c>
    </row>
    <row r="1288" spans="1:7" ht="15.75" customHeight="1" x14ac:dyDescent="0.3">
      <c r="A1288" s="95">
        <f t="shared" si="20"/>
        <v>44285</v>
      </c>
      <c r="B1288" s="55">
        <v>44285</v>
      </c>
      <c r="C1288" s="58" t="s">
        <v>107</v>
      </c>
      <c r="D1288" s="58" t="s">
        <v>125</v>
      </c>
      <c r="E1288" s="58" t="s">
        <v>95</v>
      </c>
      <c r="F1288" s="51" t="s">
        <v>103</v>
      </c>
      <c r="G1288" s="51">
        <v>16</v>
      </c>
    </row>
    <row r="1289" spans="1:7" ht="15.75" customHeight="1" x14ac:dyDescent="0.3">
      <c r="A1289" s="95">
        <f t="shared" si="20"/>
        <v>44285</v>
      </c>
      <c r="B1289" s="55">
        <v>44285</v>
      </c>
      <c r="C1289" s="58" t="s">
        <v>108</v>
      </c>
      <c r="D1289" s="58" t="s">
        <v>125</v>
      </c>
      <c r="E1289" s="58" t="s">
        <v>49</v>
      </c>
      <c r="F1289" s="51" t="s">
        <v>61</v>
      </c>
      <c r="G1289" s="51">
        <v>138</v>
      </c>
    </row>
    <row r="1290" spans="1:7" ht="15.75" customHeight="1" x14ac:dyDescent="0.3">
      <c r="A1290" s="95">
        <f t="shared" si="20"/>
        <v>44285</v>
      </c>
      <c r="B1290" s="55">
        <v>44285</v>
      </c>
      <c r="C1290" s="58" t="s">
        <v>108</v>
      </c>
      <c r="D1290" s="58" t="s">
        <v>125</v>
      </c>
      <c r="E1290" s="58" t="s">
        <v>70</v>
      </c>
      <c r="F1290" s="51" t="s">
        <v>52</v>
      </c>
      <c r="G1290" s="51">
        <v>134</v>
      </c>
    </row>
    <row r="1291" spans="1:7" ht="15.75" customHeight="1" x14ac:dyDescent="0.3">
      <c r="A1291" s="95">
        <f t="shared" si="20"/>
        <v>44286</v>
      </c>
      <c r="B1291" s="55">
        <v>44286</v>
      </c>
      <c r="C1291" s="58" t="s">
        <v>107</v>
      </c>
      <c r="D1291" s="58" t="s">
        <v>125</v>
      </c>
      <c r="E1291" s="58" t="s">
        <v>70</v>
      </c>
      <c r="F1291" s="51" t="s">
        <v>54</v>
      </c>
      <c r="G1291" s="51">
        <v>66</v>
      </c>
    </row>
    <row r="1292" spans="1:7" ht="15.75" customHeight="1" x14ac:dyDescent="0.3">
      <c r="A1292" s="95">
        <f t="shared" si="20"/>
        <v>44286</v>
      </c>
      <c r="B1292" s="55">
        <v>44286</v>
      </c>
      <c r="C1292" s="58" t="s">
        <v>107</v>
      </c>
      <c r="D1292" s="58" t="s">
        <v>125</v>
      </c>
      <c r="E1292" s="58" t="s">
        <v>49</v>
      </c>
      <c r="F1292" s="51" t="s">
        <v>61</v>
      </c>
      <c r="G1292" s="51">
        <v>164</v>
      </c>
    </row>
    <row r="1293" spans="1:7" ht="15.75" customHeight="1" x14ac:dyDescent="0.3">
      <c r="A1293" s="95">
        <f t="shared" si="20"/>
        <v>44286</v>
      </c>
      <c r="B1293" s="55">
        <v>44286</v>
      </c>
      <c r="C1293" s="58" t="s">
        <v>107</v>
      </c>
      <c r="D1293" s="58" t="s">
        <v>125</v>
      </c>
      <c r="E1293" s="58" t="s">
        <v>70</v>
      </c>
      <c r="F1293" s="51" t="s">
        <v>77</v>
      </c>
      <c r="G1293" s="51">
        <v>137</v>
      </c>
    </row>
    <row r="1294" spans="1:7" ht="15.75" customHeight="1" x14ac:dyDescent="0.3">
      <c r="A1294" s="95">
        <f t="shared" si="20"/>
        <v>44286</v>
      </c>
      <c r="B1294" s="55">
        <v>44286</v>
      </c>
      <c r="C1294" s="58" t="s">
        <v>108</v>
      </c>
      <c r="D1294" s="58" t="s">
        <v>125</v>
      </c>
      <c r="E1294" s="58" t="s">
        <v>95</v>
      </c>
      <c r="F1294" s="51" t="s">
        <v>104</v>
      </c>
      <c r="G1294" s="51">
        <v>55</v>
      </c>
    </row>
    <row r="1295" spans="1:7" ht="15.75" customHeight="1" x14ac:dyDescent="0.3">
      <c r="A1295" s="95">
        <f t="shared" si="20"/>
        <v>44286</v>
      </c>
      <c r="B1295" s="55">
        <v>44286</v>
      </c>
      <c r="C1295" s="58" t="s">
        <v>108</v>
      </c>
      <c r="D1295" s="58" t="s">
        <v>125</v>
      </c>
      <c r="E1295" s="58" t="s">
        <v>80</v>
      </c>
      <c r="F1295" s="51" t="s">
        <v>94</v>
      </c>
      <c r="G1295" s="51">
        <v>80</v>
      </c>
    </row>
    <row r="1296" spans="1:7" ht="15.75" customHeight="1" x14ac:dyDescent="0.3">
      <c r="A1296" s="95">
        <f t="shared" si="20"/>
        <v>44286</v>
      </c>
      <c r="B1296" s="55">
        <v>44286</v>
      </c>
      <c r="C1296" s="58" t="s">
        <v>48</v>
      </c>
      <c r="D1296" s="58" t="s">
        <v>125</v>
      </c>
      <c r="E1296" s="58" t="s">
        <v>95</v>
      </c>
      <c r="F1296" s="51" t="s">
        <v>96</v>
      </c>
      <c r="G1296" s="51">
        <v>168</v>
      </c>
    </row>
    <row r="1297" spans="1:7" ht="15.75" customHeight="1" x14ac:dyDescent="0.3">
      <c r="A1297" s="95">
        <f t="shared" si="20"/>
        <v>44286</v>
      </c>
      <c r="B1297" s="55">
        <v>44286</v>
      </c>
      <c r="C1297" s="58" t="s">
        <v>107</v>
      </c>
      <c r="D1297" s="58" t="s">
        <v>125</v>
      </c>
      <c r="E1297" s="58" t="s">
        <v>49</v>
      </c>
      <c r="F1297" s="51" t="s">
        <v>50</v>
      </c>
      <c r="G1297" s="51">
        <v>12</v>
      </c>
    </row>
    <row r="1298" spans="1:7" ht="15.75" customHeight="1" x14ac:dyDescent="0.3">
      <c r="A1298" s="95">
        <f t="shared" si="20"/>
        <v>44286</v>
      </c>
      <c r="B1298" s="55">
        <v>44286</v>
      </c>
      <c r="C1298" s="58" t="s">
        <v>108</v>
      </c>
      <c r="D1298" s="58" t="s">
        <v>125</v>
      </c>
      <c r="E1298" s="58" t="s">
        <v>49</v>
      </c>
      <c r="F1298" s="51" t="s">
        <v>67</v>
      </c>
      <c r="G1298" s="51">
        <v>129</v>
      </c>
    </row>
    <row r="1299" spans="1:7" ht="15.75" customHeight="1" x14ac:dyDescent="0.3">
      <c r="A1299" s="95">
        <f t="shared" si="20"/>
        <v>44286</v>
      </c>
      <c r="B1299" s="55">
        <v>44286</v>
      </c>
      <c r="C1299" s="58" t="s">
        <v>110</v>
      </c>
      <c r="D1299" s="58" t="s">
        <v>125</v>
      </c>
      <c r="E1299" s="58" t="s">
        <v>70</v>
      </c>
      <c r="F1299" s="51" t="s">
        <v>60</v>
      </c>
      <c r="G1299" s="51">
        <v>45</v>
      </c>
    </row>
    <row r="1300" spans="1:7" ht="15.75" customHeight="1" x14ac:dyDescent="0.3">
      <c r="A1300" s="95">
        <f t="shared" si="20"/>
        <v>44286</v>
      </c>
      <c r="B1300" s="55">
        <v>44286</v>
      </c>
      <c r="C1300" s="58" t="s">
        <v>108</v>
      </c>
      <c r="D1300" s="58" t="s">
        <v>125</v>
      </c>
      <c r="E1300" s="58" t="s">
        <v>70</v>
      </c>
      <c r="F1300" s="51" t="s">
        <v>78</v>
      </c>
      <c r="G1300" s="51">
        <v>17</v>
      </c>
    </row>
    <row r="1301" spans="1:7" ht="15.75" customHeight="1" x14ac:dyDescent="0.3">
      <c r="A1301" s="95">
        <f t="shared" si="20"/>
        <v>44286</v>
      </c>
      <c r="B1301" s="55">
        <v>44286</v>
      </c>
      <c r="C1301" s="58" t="s">
        <v>48</v>
      </c>
      <c r="D1301" s="58" t="s">
        <v>125</v>
      </c>
      <c r="E1301" s="58" t="s">
        <v>80</v>
      </c>
      <c r="F1301" s="51" t="s">
        <v>84</v>
      </c>
      <c r="G1301" s="51">
        <v>82</v>
      </c>
    </row>
    <row r="1302" spans="1:7" ht="15.75" customHeight="1" x14ac:dyDescent="0.3">
      <c r="A1302" s="95">
        <f t="shared" si="20"/>
        <v>44286</v>
      </c>
      <c r="B1302" s="55">
        <v>44286</v>
      </c>
      <c r="C1302" s="58" t="s">
        <v>110</v>
      </c>
      <c r="D1302" s="58" t="s">
        <v>125</v>
      </c>
      <c r="E1302" s="58" t="s">
        <v>49</v>
      </c>
      <c r="F1302" s="51" t="s">
        <v>153</v>
      </c>
      <c r="G1302" s="51">
        <v>28</v>
      </c>
    </row>
    <row r="1303" spans="1:7" ht="15.75" customHeight="1" x14ac:dyDescent="0.3">
      <c r="A1303" s="95">
        <f t="shared" si="20"/>
        <v>44287</v>
      </c>
      <c r="B1303" s="55">
        <v>44287</v>
      </c>
      <c r="C1303" s="58" t="s">
        <v>107</v>
      </c>
      <c r="D1303" s="58" t="s">
        <v>125</v>
      </c>
      <c r="E1303" s="58" t="s">
        <v>49</v>
      </c>
      <c r="F1303" s="51" t="s">
        <v>53</v>
      </c>
      <c r="G1303" s="51">
        <v>194</v>
      </c>
    </row>
    <row r="1304" spans="1:7" ht="15.75" customHeight="1" x14ac:dyDescent="0.3">
      <c r="A1304" s="95">
        <f t="shared" si="20"/>
        <v>44287</v>
      </c>
      <c r="B1304" s="55">
        <v>44287</v>
      </c>
      <c r="C1304" s="58" t="s">
        <v>110</v>
      </c>
      <c r="D1304" s="58" t="s">
        <v>125</v>
      </c>
      <c r="E1304" s="58" t="s">
        <v>49</v>
      </c>
      <c r="F1304" s="51" t="s">
        <v>59</v>
      </c>
      <c r="G1304" s="51">
        <v>185</v>
      </c>
    </row>
    <row r="1305" spans="1:7" ht="15.75" customHeight="1" x14ac:dyDescent="0.3">
      <c r="A1305" s="95">
        <f t="shared" si="20"/>
        <v>44287</v>
      </c>
      <c r="B1305" s="55">
        <v>44287</v>
      </c>
      <c r="C1305" s="58" t="s">
        <v>107</v>
      </c>
      <c r="D1305" s="58" t="s">
        <v>125</v>
      </c>
      <c r="E1305" s="58" t="s">
        <v>95</v>
      </c>
      <c r="F1305" s="51" t="s">
        <v>102</v>
      </c>
      <c r="G1305" s="51">
        <v>173</v>
      </c>
    </row>
    <row r="1306" spans="1:7" ht="15.75" customHeight="1" x14ac:dyDescent="0.3">
      <c r="A1306" s="95">
        <f t="shared" si="20"/>
        <v>44287</v>
      </c>
      <c r="B1306" s="55">
        <v>44287</v>
      </c>
      <c r="C1306" s="58" t="s">
        <v>110</v>
      </c>
      <c r="D1306" s="58" t="s">
        <v>125</v>
      </c>
      <c r="E1306" s="58" t="s">
        <v>70</v>
      </c>
      <c r="F1306" s="51" t="s">
        <v>78</v>
      </c>
      <c r="G1306" s="51">
        <v>2</v>
      </c>
    </row>
    <row r="1307" spans="1:7" ht="15.75" customHeight="1" x14ac:dyDescent="0.3">
      <c r="A1307" s="95">
        <f t="shared" si="20"/>
        <v>44287</v>
      </c>
      <c r="B1307" s="55">
        <v>44287</v>
      </c>
      <c r="C1307" s="58" t="s">
        <v>108</v>
      </c>
      <c r="D1307" s="58" t="s">
        <v>125</v>
      </c>
      <c r="E1307" s="58" t="s">
        <v>80</v>
      </c>
      <c r="F1307" s="51" t="s">
        <v>93</v>
      </c>
      <c r="G1307" s="51">
        <v>38</v>
      </c>
    </row>
    <row r="1308" spans="1:7" ht="15.75" customHeight="1" x14ac:dyDescent="0.3">
      <c r="A1308" s="95">
        <f t="shared" si="20"/>
        <v>44287</v>
      </c>
      <c r="B1308" s="55">
        <v>44287</v>
      </c>
      <c r="C1308" s="58" t="s">
        <v>107</v>
      </c>
      <c r="D1308" s="58" t="s">
        <v>125</v>
      </c>
      <c r="E1308" s="58" t="s">
        <v>49</v>
      </c>
      <c r="F1308" s="51" t="s">
        <v>57</v>
      </c>
      <c r="G1308" s="51">
        <v>69</v>
      </c>
    </row>
    <row r="1309" spans="1:7" ht="15.75" customHeight="1" x14ac:dyDescent="0.3">
      <c r="A1309" s="95">
        <f t="shared" si="20"/>
        <v>44287</v>
      </c>
      <c r="B1309" s="55">
        <v>44287</v>
      </c>
      <c r="C1309" s="58" t="s">
        <v>108</v>
      </c>
      <c r="D1309" s="58" t="s">
        <v>125</v>
      </c>
      <c r="E1309" s="58" t="s">
        <v>49</v>
      </c>
      <c r="F1309" s="51" t="s">
        <v>63</v>
      </c>
      <c r="G1309" s="51">
        <v>147</v>
      </c>
    </row>
    <row r="1310" spans="1:7" ht="15.75" customHeight="1" x14ac:dyDescent="0.3">
      <c r="A1310" s="95">
        <f t="shared" si="20"/>
        <v>44287</v>
      </c>
      <c r="B1310" s="55">
        <v>44287</v>
      </c>
      <c r="C1310" s="58" t="s">
        <v>108</v>
      </c>
      <c r="D1310" s="58" t="s">
        <v>125</v>
      </c>
      <c r="E1310" s="58" t="s">
        <v>70</v>
      </c>
      <c r="F1310" s="51" t="s">
        <v>76</v>
      </c>
      <c r="G1310" s="51">
        <v>61</v>
      </c>
    </row>
    <row r="1311" spans="1:7" ht="15.75" customHeight="1" x14ac:dyDescent="0.3">
      <c r="A1311" s="95">
        <f t="shared" si="20"/>
        <v>44287</v>
      </c>
      <c r="B1311" s="55">
        <v>44287</v>
      </c>
      <c r="C1311" s="58" t="s">
        <v>107</v>
      </c>
      <c r="D1311" s="58" t="s">
        <v>125</v>
      </c>
      <c r="E1311" s="58" t="s">
        <v>49</v>
      </c>
      <c r="F1311" s="51" t="s">
        <v>65</v>
      </c>
      <c r="G1311" s="51">
        <v>80</v>
      </c>
    </row>
    <row r="1312" spans="1:7" ht="15.75" customHeight="1" x14ac:dyDescent="0.3">
      <c r="A1312" s="95">
        <f t="shared" si="20"/>
        <v>44287</v>
      </c>
      <c r="B1312" s="55">
        <v>44287</v>
      </c>
      <c r="C1312" s="58" t="s">
        <v>108</v>
      </c>
      <c r="D1312" s="58" t="s">
        <v>125</v>
      </c>
      <c r="E1312" s="58" t="s">
        <v>70</v>
      </c>
      <c r="F1312" s="51" t="s">
        <v>54</v>
      </c>
      <c r="G1312" s="51">
        <v>93</v>
      </c>
    </row>
    <row r="1313" spans="1:7" ht="15.75" customHeight="1" x14ac:dyDescent="0.3">
      <c r="A1313" s="95">
        <f t="shared" si="20"/>
        <v>44287</v>
      </c>
      <c r="B1313" s="55">
        <v>44287</v>
      </c>
      <c r="C1313" s="58" t="s">
        <v>110</v>
      </c>
      <c r="D1313" s="58" t="s">
        <v>125</v>
      </c>
      <c r="E1313" s="58" t="s">
        <v>49</v>
      </c>
      <c r="F1313" s="51" t="s">
        <v>66</v>
      </c>
      <c r="G1313" s="51">
        <v>140</v>
      </c>
    </row>
    <row r="1314" spans="1:7" ht="15.75" customHeight="1" x14ac:dyDescent="0.3">
      <c r="A1314" s="95">
        <f t="shared" si="20"/>
        <v>44288</v>
      </c>
      <c r="B1314" s="55">
        <v>44288</v>
      </c>
      <c r="C1314" s="58" t="s">
        <v>108</v>
      </c>
      <c r="D1314" s="58" t="s">
        <v>125</v>
      </c>
      <c r="E1314" s="58" t="s">
        <v>49</v>
      </c>
      <c r="F1314" s="51" t="s">
        <v>153</v>
      </c>
      <c r="G1314" s="51">
        <v>153</v>
      </c>
    </row>
    <row r="1315" spans="1:7" ht="15.75" customHeight="1" x14ac:dyDescent="0.3">
      <c r="A1315" s="95">
        <f t="shared" si="20"/>
        <v>44288</v>
      </c>
      <c r="B1315" s="55">
        <v>44288</v>
      </c>
      <c r="C1315" s="58" t="s">
        <v>108</v>
      </c>
      <c r="D1315" s="58" t="s">
        <v>125</v>
      </c>
      <c r="E1315" s="58" t="s">
        <v>49</v>
      </c>
      <c r="F1315" s="51" t="s">
        <v>65</v>
      </c>
      <c r="G1315" s="51">
        <v>21</v>
      </c>
    </row>
    <row r="1316" spans="1:7" ht="15.75" customHeight="1" x14ac:dyDescent="0.3">
      <c r="A1316" s="95">
        <f t="shared" si="20"/>
        <v>44288</v>
      </c>
      <c r="B1316" s="55">
        <v>44288</v>
      </c>
      <c r="C1316" s="58" t="s">
        <v>108</v>
      </c>
      <c r="D1316" s="58" t="s">
        <v>125</v>
      </c>
      <c r="E1316" s="58" t="s">
        <v>70</v>
      </c>
      <c r="F1316" s="51" t="s">
        <v>77</v>
      </c>
      <c r="G1316" s="51">
        <v>85</v>
      </c>
    </row>
    <row r="1317" spans="1:7" ht="15.75" customHeight="1" x14ac:dyDescent="0.3">
      <c r="A1317" s="95">
        <f t="shared" si="20"/>
        <v>44288</v>
      </c>
      <c r="B1317" s="55">
        <v>44288</v>
      </c>
      <c r="C1317" s="58" t="s">
        <v>48</v>
      </c>
      <c r="D1317" s="58" t="s">
        <v>125</v>
      </c>
      <c r="E1317" s="58" t="s">
        <v>49</v>
      </c>
      <c r="F1317" s="51" t="s">
        <v>65</v>
      </c>
      <c r="G1317" s="51">
        <v>173</v>
      </c>
    </row>
    <row r="1318" spans="1:7" ht="15.75" customHeight="1" x14ac:dyDescent="0.3">
      <c r="A1318" s="95">
        <f t="shared" si="20"/>
        <v>44288</v>
      </c>
      <c r="B1318" s="55">
        <v>44288</v>
      </c>
      <c r="C1318" s="58" t="s">
        <v>110</v>
      </c>
      <c r="D1318" s="58" t="s">
        <v>125</v>
      </c>
      <c r="E1318" s="58" t="s">
        <v>70</v>
      </c>
      <c r="F1318" s="51" t="s">
        <v>79</v>
      </c>
      <c r="G1318" s="51">
        <v>142</v>
      </c>
    </row>
    <row r="1319" spans="1:7" ht="15.75" customHeight="1" x14ac:dyDescent="0.3">
      <c r="A1319" s="95">
        <f t="shared" si="20"/>
        <v>44288</v>
      </c>
      <c r="B1319" s="55">
        <v>44288</v>
      </c>
      <c r="C1319" s="58" t="s">
        <v>107</v>
      </c>
      <c r="D1319" s="58" t="s">
        <v>125</v>
      </c>
      <c r="E1319" s="58" t="s">
        <v>70</v>
      </c>
      <c r="F1319" s="51" t="s">
        <v>78</v>
      </c>
      <c r="G1319" s="51">
        <v>6</v>
      </c>
    </row>
    <row r="1320" spans="1:7" ht="15.75" customHeight="1" x14ac:dyDescent="0.3">
      <c r="A1320" s="95">
        <f t="shared" si="20"/>
        <v>44288</v>
      </c>
      <c r="B1320" s="55">
        <v>44288</v>
      </c>
      <c r="C1320" s="58" t="s">
        <v>108</v>
      </c>
      <c r="D1320" s="58" t="s">
        <v>125</v>
      </c>
      <c r="E1320" s="58" t="s">
        <v>80</v>
      </c>
      <c r="F1320" s="51" t="s">
        <v>86</v>
      </c>
      <c r="G1320" s="51">
        <v>164</v>
      </c>
    </row>
    <row r="1321" spans="1:7" ht="15.75" customHeight="1" x14ac:dyDescent="0.3">
      <c r="A1321" s="95">
        <f t="shared" si="20"/>
        <v>44288</v>
      </c>
      <c r="B1321" s="55">
        <v>44288</v>
      </c>
      <c r="C1321" s="58" t="s">
        <v>108</v>
      </c>
      <c r="D1321" s="58" t="s">
        <v>125</v>
      </c>
      <c r="E1321" s="58" t="s">
        <v>70</v>
      </c>
      <c r="F1321" s="51" t="s">
        <v>54</v>
      </c>
      <c r="G1321" s="51">
        <v>49</v>
      </c>
    </row>
    <row r="1322" spans="1:7" ht="15.75" customHeight="1" x14ac:dyDescent="0.3">
      <c r="A1322" s="95">
        <f t="shared" si="20"/>
        <v>44288</v>
      </c>
      <c r="B1322" s="55">
        <v>44288</v>
      </c>
      <c r="C1322" s="58" t="s">
        <v>107</v>
      </c>
      <c r="D1322" s="58" t="s">
        <v>125</v>
      </c>
      <c r="E1322" s="58" t="s">
        <v>70</v>
      </c>
      <c r="F1322" s="51" t="s">
        <v>71</v>
      </c>
      <c r="G1322" s="51">
        <v>6</v>
      </c>
    </row>
    <row r="1323" spans="1:7" ht="15.75" customHeight="1" x14ac:dyDescent="0.3">
      <c r="A1323" s="95">
        <f t="shared" si="20"/>
        <v>44288</v>
      </c>
      <c r="B1323" s="55">
        <v>44288</v>
      </c>
      <c r="C1323" s="58" t="s">
        <v>107</v>
      </c>
      <c r="D1323" s="58" t="s">
        <v>125</v>
      </c>
      <c r="E1323" s="58" t="s">
        <v>95</v>
      </c>
      <c r="F1323" s="51" t="s">
        <v>106</v>
      </c>
      <c r="G1323" s="51">
        <v>33</v>
      </c>
    </row>
    <row r="1324" spans="1:7" ht="15.75" customHeight="1" x14ac:dyDescent="0.3">
      <c r="A1324" s="95">
        <f t="shared" si="20"/>
        <v>44288</v>
      </c>
      <c r="B1324" s="55">
        <v>44288</v>
      </c>
      <c r="C1324" s="58" t="s">
        <v>108</v>
      </c>
      <c r="D1324" s="58" t="s">
        <v>125</v>
      </c>
      <c r="E1324" s="58" t="s">
        <v>49</v>
      </c>
      <c r="F1324" s="51" t="s">
        <v>67</v>
      </c>
      <c r="G1324" s="51">
        <v>124</v>
      </c>
    </row>
    <row r="1325" spans="1:7" ht="15.75" customHeight="1" x14ac:dyDescent="0.3">
      <c r="A1325" s="95">
        <f t="shared" si="20"/>
        <v>44288</v>
      </c>
      <c r="B1325" s="55">
        <v>44288</v>
      </c>
      <c r="C1325" s="58" t="s">
        <v>108</v>
      </c>
      <c r="D1325" s="58" t="s">
        <v>125</v>
      </c>
      <c r="E1325" s="58" t="s">
        <v>49</v>
      </c>
      <c r="F1325" s="51" t="s">
        <v>67</v>
      </c>
      <c r="G1325" s="51">
        <v>93</v>
      </c>
    </row>
    <row r="1326" spans="1:7" ht="15.75" customHeight="1" x14ac:dyDescent="0.3">
      <c r="A1326" s="95">
        <f t="shared" si="20"/>
        <v>44288</v>
      </c>
      <c r="B1326" s="55">
        <v>44288</v>
      </c>
      <c r="C1326" s="58" t="s">
        <v>48</v>
      </c>
      <c r="D1326" s="58" t="s">
        <v>125</v>
      </c>
      <c r="E1326" s="58" t="s">
        <v>95</v>
      </c>
      <c r="F1326" s="51" t="s">
        <v>102</v>
      </c>
      <c r="G1326" s="51">
        <v>168</v>
      </c>
    </row>
    <row r="1327" spans="1:7" ht="15.75" customHeight="1" x14ac:dyDescent="0.3">
      <c r="A1327" s="95">
        <f t="shared" si="20"/>
        <v>44289</v>
      </c>
      <c r="B1327" s="55">
        <v>44289</v>
      </c>
      <c r="C1327" s="58" t="s">
        <v>107</v>
      </c>
      <c r="D1327" s="58" t="s">
        <v>125</v>
      </c>
      <c r="E1327" s="58" t="s">
        <v>95</v>
      </c>
      <c r="F1327" s="51" t="s">
        <v>96</v>
      </c>
      <c r="G1327" s="51">
        <v>170</v>
      </c>
    </row>
    <row r="1328" spans="1:7" ht="15.75" customHeight="1" x14ac:dyDescent="0.3">
      <c r="A1328" s="95">
        <f t="shared" si="20"/>
        <v>44289</v>
      </c>
      <c r="B1328" s="55">
        <v>44289</v>
      </c>
      <c r="C1328" s="58" t="s">
        <v>110</v>
      </c>
      <c r="D1328" s="58" t="s">
        <v>125</v>
      </c>
      <c r="E1328" s="58" t="s">
        <v>49</v>
      </c>
      <c r="F1328" s="51" t="s">
        <v>68</v>
      </c>
      <c r="G1328" s="51">
        <v>18</v>
      </c>
    </row>
    <row r="1329" spans="1:7" ht="15.75" customHeight="1" x14ac:dyDescent="0.3">
      <c r="A1329" s="95">
        <f t="shared" si="20"/>
        <v>44289</v>
      </c>
      <c r="B1329" s="55">
        <v>44289</v>
      </c>
      <c r="C1329" s="58" t="s">
        <v>110</v>
      </c>
      <c r="D1329" s="58" t="s">
        <v>125</v>
      </c>
      <c r="E1329" s="58" t="s">
        <v>49</v>
      </c>
      <c r="F1329" s="51" t="s">
        <v>50</v>
      </c>
      <c r="G1329" s="51">
        <v>93</v>
      </c>
    </row>
    <row r="1330" spans="1:7" ht="15.75" customHeight="1" x14ac:dyDescent="0.3">
      <c r="A1330" s="95">
        <f t="shared" si="20"/>
        <v>44289</v>
      </c>
      <c r="B1330" s="55">
        <v>44289</v>
      </c>
      <c r="C1330" s="58" t="s">
        <v>108</v>
      </c>
      <c r="D1330" s="58" t="s">
        <v>125</v>
      </c>
      <c r="E1330" s="58" t="s">
        <v>70</v>
      </c>
      <c r="F1330" s="51" t="s">
        <v>58</v>
      </c>
      <c r="G1330" s="51">
        <v>185</v>
      </c>
    </row>
    <row r="1331" spans="1:7" ht="15.75" customHeight="1" x14ac:dyDescent="0.3">
      <c r="A1331" s="95">
        <f t="shared" si="20"/>
        <v>44289</v>
      </c>
      <c r="B1331" s="55">
        <v>44289</v>
      </c>
      <c r="C1331" s="58" t="s">
        <v>108</v>
      </c>
      <c r="D1331" s="58" t="s">
        <v>125</v>
      </c>
      <c r="E1331" s="58" t="s">
        <v>95</v>
      </c>
      <c r="F1331" s="51" t="s">
        <v>103</v>
      </c>
      <c r="G1331" s="51">
        <v>33</v>
      </c>
    </row>
    <row r="1332" spans="1:7" ht="15.75" customHeight="1" x14ac:dyDescent="0.3">
      <c r="A1332" s="95">
        <f t="shared" si="20"/>
        <v>44289</v>
      </c>
      <c r="B1332" s="55">
        <v>44289</v>
      </c>
      <c r="C1332" s="58" t="s">
        <v>110</v>
      </c>
      <c r="D1332" s="58" t="s">
        <v>125</v>
      </c>
      <c r="E1332" s="58" t="s">
        <v>49</v>
      </c>
      <c r="F1332" s="51" t="s">
        <v>67</v>
      </c>
      <c r="G1332" s="51">
        <v>59</v>
      </c>
    </row>
    <row r="1333" spans="1:7" ht="15.75" customHeight="1" x14ac:dyDescent="0.3">
      <c r="A1333" s="95">
        <f t="shared" si="20"/>
        <v>44289</v>
      </c>
      <c r="B1333" s="55">
        <v>44289</v>
      </c>
      <c r="C1333" s="58" t="s">
        <v>107</v>
      </c>
      <c r="D1333" s="58" t="s">
        <v>125</v>
      </c>
      <c r="E1333" s="58" t="s">
        <v>70</v>
      </c>
      <c r="F1333" s="51" t="s">
        <v>75</v>
      </c>
      <c r="G1333" s="51">
        <v>31</v>
      </c>
    </row>
    <row r="1334" spans="1:7" ht="15.75" customHeight="1" x14ac:dyDescent="0.3">
      <c r="A1334" s="95">
        <f t="shared" si="20"/>
        <v>44290</v>
      </c>
      <c r="B1334" s="55">
        <v>44290</v>
      </c>
      <c r="C1334" s="58" t="s">
        <v>48</v>
      </c>
      <c r="D1334" s="58" t="s">
        <v>125</v>
      </c>
      <c r="E1334" s="58" t="s">
        <v>95</v>
      </c>
      <c r="F1334" s="51" t="s">
        <v>105</v>
      </c>
      <c r="G1334" s="51">
        <v>189</v>
      </c>
    </row>
    <row r="1335" spans="1:7" ht="15.75" customHeight="1" x14ac:dyDescent="0.3">
      <c r="A1335" s="95">
        <f t="shared" si="20"/>
        <v>44290</v>
      </c>
      <c r="B1335" s="55">
        <v>44290</v>
      </c>
      <c r="C1335" s="58" t="s">
        <v>108</v>
      </c>
      <c r="D1335" s="58" t="s">
        <v>125</v>
      </c>
      <c r="E1335" s="58" t="s">
        <v>49</v>
      </c>
      <c r="F1335" s="51" t="s">
        <v>57</v>
      </c>
      <c r="G1335" s="51">
        <v>60</v>
      </c>
    </row>
    <row r="1336" spans="1:7" ht="15.75" customHeight="1" x14ac:dyDescent="0.3">
      <c r="A1336" s="95">
        <f t="shared" si="20"/>
        <v>44290</v>
      </c>
      <c r="B1336" s="55">
        <v>44290</v>
      </c>
      <c r="C1336" s="58" t="s">
        <v>110</v>
      </c>
      <c r="D1336" s="58" t="s">
        <v>125</v>
      </c>
      <c r="E1336" s="58" t="s">
        <v>70</v>
      </c>
      <c r="F1336" s="51" t="s">
        <v>54</v>
      </c>
      <c r="G1336" s="51">
        <v>43</v>
      </c>
    </row>
    <row r="1337" spans="1:7" ht="15.75" customHeight="1" x14ac:dyDescent="0.3">
      <c r="A1337" s="95">
        <f t="shared" si="20"/>
        <v>44290</v>
      </c>
      <c r="B1337" s="55">
        <v>44290</v>
      </c>
      <c r="C1337" s="58" t="s">
        <v>48</v>
      </c>
      <c r="D1337" s="58" t="s">
        <v>125</v>
      </c>
      <c r="E1337" s="58" t="s">
        <v>49</v>
      </c>
      <c r="F1337" s="51" t="s">
        <v>59</v>
      </c>
      <c r="G1337" s="51">
        <v>112</v>
      </c>
    </row>
    <row r="1338" spans="1:7" ht="15.75" customHeight="1" x14ac:dyDescent="0.3">
      <c r="A1338" s="95">
        <f t="shared" si="20"/>
        <v>44290</v>
      </c>
      <c r="B1338" s="55">
        <v>44290</v>
      </c>
      <c r="C1338" s="58" t="s">
        <v>108</v>
      </c>
      <c r="D1338" s="58" t="s">
        <v>125</v>
      </c>
      <c r="E1338" s="58" t="s">
        <v>80</v>
      </c>
      <c r="F1338" s="51" t="s">
        <v>90</v>
      </c>
      <c r="G1338" s="51">
        <v>80</v>
      </c>
    </row>
    <row r="1339" spans="1:7" ht="15.75" customHeight="1" x14ac:dyDescent="0.3">
      <c r="A1339" s="95">
        <f t="shared" si="20"/>
        <v>44290</v>
      </c>
      <c r="B1339" s="55">
        <v>44290</v>
      </c>
      <c r="C1339" s="58" t="s">
        <v>48</v>
      </c>
      <c r="D1339" s="58" t="s">
        <v>125</v>
      </c>
      <c r="E1339" s="58" t="s">
        <v>70</v>
      </c>
      <c r="F1339" s="51" t="s">
        <v>62</v>
      </c>
      <c r="G1339" s="51">
        <v>69</v>
      </c>
    </row>
    <row r="1340" spans="1:7" ht="15.75" customHeight="1" x14ac:dyDescent="0.3">
      <c r="A1340" s="95">
        <f t="shared" si="20"/>
        <v>44290</v>
      </c>
      <c r="B1340" s="55">
        <v>44290</v>
      </c>
      <c r="C1340" s="58" t="s">
        <v>107</v>
      </c>
      <c r="D1340" s="58" t="s">
        <v>125</v>
      </c>
      <c r="E1340" s="58" t="s">
        <v>95</v>
      </c>
      <c r="F1340" s="51" t="s">
        <v>97</v>
      </c>
      <c r="G1340" s="51">
        <v>146</v>
      </c>
    </row>
    <row r="1341" spans="1:7" ht="15.75" customHeight="1" x14ac:dyDescent="0.3">
      <c r="A1341" s="95">
        <f t="shared" si="20"/>
        <v>44290</v>
      </c>
      <c r="B1341" s="55">
        <v>44290</v>
      </c>
      <c r="C1341" s="58" t="s">
        <v>108</v>
      </c>
      <c r="D1341" s="58" t="s">
        <v>125</v>
      </c>
      <c r="E1341" s="58" t="s">
        <v>95</v>
      </c>
      <c r="F1341" s="51" t="s">
        <v>96</v>
      </c>
      <c r="G1341" s="51">
        <v>78</v>
      </c>
    </row>
    <row r="1342" spans="1:7" ht="15.75" customHeight="1" x14ac:dyDescent="0.3">
      <c r="A1342" s="95">
        <f t="shared" si="20"/>
        <v>44290</v>
      </c>
      <c r="B1342" s="55">
        <v>44290</v>
      </c>
      <c r="C1342" s="58" t="s">
        <v>108</v>
      </c>
      <c r="D1342" s="58" t="s">
        <v>125</v>
      </c>
      <c r="E1342" s="58" t="s">
        <v>80</v>
      </c>
      <c r="F1342" s="51" t="s">
        <v>94</v>
      </c>
      <c r="G1342" s="51">
        <v>18</v>
      </c>
    </row>
    <row r="1343" spans="1:7" ht="15.75" customHeight="1" x14ac:dyDescent="0.3">
      <c r="A1343" s="95">
        <f t="shared" si="20"/>
        <v>44291</v>
      </c>
      <c r="B1343" s="55">
        <v>44291</v>
      </c>
      <c r="C1343" s="58" t="s">
        <v>107</v>
      </c>
      <c r="D1343" s="58" t="s">
        <v>125</v>
      </c>
      <c r="E1343" s="58" t="s">
        <v>49</v>
      </c>
      <c r="F1343" s="51" t="s">
        <v>68</v>
      </c>
      <c r="G1343" s="51">
        <v>47</v>
      </c>
    </row>
    <row r="1344" spans="1:7" ht="15.75" customHeight="1" x14ac:dyDescent="0.3">
      <c r="A1344" s="95">
        <f t="shared" si="20"/>
        <v>44291</v>
      </c>
      <c r="B1344" s="55">
        <v>44291</v>
      </c>
      <c r="C1344" s="58" t="s">
        <v>107</v>
      </c>
      <c r="D1344" s="58" t="s">
        <v>125</v>
      </c>
      <c r="E1344" s="58" t="s">
        <v>49</v>
      </c>
      <c r="F1344" s="51" t="s">
        <v>65</v>
      </c>
      <c r="G1344" s="51">
        <v>63</v>
      </c>
    </row>
    <row r="1345" spans="1:7" ht="15.75" customHeight="1" x14ac:dyDescent="0.3">
      <c r="A1345" s="95">
        <f t="shared" si="20"/>
        <v>44291</v>
      </c>
      <c r="B1345" s="55">
        <v>44291</v>
      </c>
      <c r="C1345" s="58" t="s">
        <v>48</v>
      </c>
      <c r="D1345" s="58" t="s">
        <v>125</v>
      </c>
      <c r="E1345" s="58" t="s">
        <v>80</v>
      </c>
      <c r="F1345" s="51" t="s">
        <v>92</v>
      </c>
      <c r="G1345" s="51">
        <v>90</v>
      </c>
    </row>
    <row r="1346" spans="1:7" ht="15.75" customHeight="1" x14ac:dyDescent="0.3">
      <c r="A1346" s="95">
        <f t="shared" si="20"/>
        <v>44291</v>
      </c>
      <c r="B1346" s="55">
        <v>44291</v>
      </c>
      <c r="C1346" s="58" t="s">
        <v>107</v>
      </c>
      <c r="D1346" s="58" t="s">
        <v>125</v>
      </c>
      <c r="E1346" s="58" t="s">
        <v>80</v>
      </c>
      <c r="F1346" s="51" t="s">
        <v>81</v>
      </c>
      <c r="G1346" s="51">
        <v>82</v>
      </c>
    </row>
    <row r="1347" spans="1:7" ht="15.75" customHeight="1" x14ac:dyDescent="0.3">
      <c r="A1347" s="95">
        <f t="shared" si="20"/>
        <v>44291</v>
      </c>
      <c r="B1347" s="55">
        <v>44291</v>
      </c>
      <c r="C1347" s="58" t="s">
        <v>48</v>
      </c>
      <c r="D1347" s="58" t="s">
        <v>125</v>
      </c>
      <c r="E1347" s="58" t="s">
        <v>80</v>
      </c>
      <c r="F1347" s="51" t="s">
        <v>87</v>
      </c>
      <c r="G1347" s="51">
        <v>73</v>
      </c>
    </row>
    <row r="1348" spans="1:7" ht="15.75" customHeight="1" x14ac:dyDescent="0.3">
      <c r="A1348" s="95">
        <f t="shared" si="20"/>
        <v>44291</v>
      </c>
      <c r="B1348" s="55">
        <v>44291</v>
      </c>
      <c r="C1348" s="58" t="s">
        <v>108</v>
      </c>
      <c r="D1348" s="58" t="s">
        <v>125</v>
      </c>
      <c r="E1348" s="58" t="s">
        <v>49</v>
      </c>
      <c r="F1348" s="51" t="s">
        <v>153</v>
      </c>
      <c r="G1348" s="51">
        <v>52</v>
      </c>
    </row>
    <row r="1349" spans="1:7" ht="15.75" customHeight="1" x14ac:dyDescent="0.3">
      <c r="A1349" s="95">
        <f t="shared" ref="A1349:A1412" si="21">B1349</f>
        <v>44291</v>
      </c>
      <c r="B1349" s="55">
        <v>44291</v>
      </c>
      <c r="C1349" s="58" t="s">
        <v>107</v>
      </c>
      <c r="D1349" s="58" t="s">
        <v>125</v>
      </c>
      <c r="E1349" s="58" t="s">
        <v>49</v>
      </c>
      <c r="F1349" s="51" t="s">
        <v>65</v>
      </c>
      <c r="G1349" s="51">
        <v>28</v>
      </c>
    </row>
    <row r="1350" spans="1:7" ht="15.75" customHeight="1" x14ac:dyDescent="0.3">
      <c r="A1350" s="95">
        <f t="shared" si="21"/>
        <v>44291</v>
      </c>
      <c r="B1350" s="55">
        <v>44291</v>
      </c>
      <c r="C1350" s="58" t="s">
        <v>110</v>
      </c>
      <c r="D1350" s="58" t="s">
        <v>125</v>
      </c>
      <c r="E1350" s="58" t="s">
        <v>49</v>
      </c>
      <c r="F1350" s="51" t="s">
        <v>65</v>
      </c>
      <c r="G1350" s="51">
        <v>53</v>
      </c>
    </row>
    <row r="1351" spans="1:7" ht="15.75" customHeight="1" x14ac:dyDescent="0.3">
      <c r="A1351" s="95">
        <f t="shared" si="21"/>
        <v>44291</v>
      </c>
      <c r="B1351" s="55">
        <v>44291</v>
      </c>
      <c r="C1351" s="58" t="s">
        <v>107</v>
      </c>
      <c r="D1351" s="58" t="s">
        <v>125</v>
      </c>
      <c r="E1351" s="58" t="s">
        <v>70</v>
      </c>
      <c r="F1351" s="51" t="s">
        <v>52</v>
      </c>
      <c r="G1351" s="51">
        <v>193</v>
      </c>
    </row>
    <row r="1352" spans="1:7" ht="15.75" customHeight="1" x14ac:dyDescent="0.3">
      <c r="A1352" s="95">
        <f t="shared" si="21"/>
        <v>44291</v>
      </c>
      <c r="B1352" s="55">
        <v>44291</v>
      </c>
      <c r="C1352" s="58" t="s">
        <v>48</v>
      </c>
      <c r="D1352" s="58" t="s">
        <v>125</v>
      </c>
      <c r="E1352" s="58" t="s">
        <v>95</v>
      </c>
      <c r="F1352" s="51" t="s">
        <v>99</v>
      </c>
      <c r="G1352" s="51">
        <v>22</v>
      </c>
    </row>
    <row r="1353" spans="1:7" ht="15.75" customHeight="1" x14ac:dyDescent="0.3">
      <c r="A1353" s="95">
        <f t="shared" si="21"/>
        <v>44292</v>
      </c>
      <c r="B1353" s="55">
        <v>44292</v>
      </c>
      <c r="C1353" s="58" t="s">
        <v>108</v>
      </c>
      <c r="D1353" s="58" t="s">
        <v>125</v>
      </c>
      <c r="E1353" s="58" t="s">
        <v>70</v>
      </c>
      <c r="F1353" s="51" t="s">
        <v>73</v>
      </c>
      <c r="G1353" s="51">
        <v>43</v>
      </c>
    </row>
    <row r="1354" spans="1:7" ht="15.75" customHeight="1" x14ac:dyDescent="0.3">
      <c r="A1354" s="95">
        <f t="shared" si="21"/>
        <v>44292</v>
      </c>
      <c r="B1354" s="55">
        <v>44292</v>
      </c>
      <c r="C1354" s="58" t="s">
        <v>107</v>
      </c>
      <c r="D1354" s="58" t="s">
        <v>125</v>
      </c>
      <c r="E1354" s="58" t="s">
        <v>80</v>
      </c>
      <c r="F1354" s="51" t="s">
        <v>85</v>
      </c>
      <c r="G1354" s="51">
        <v>157</v>
      </c>
    </row>
    <row r="1355" spans="1:7" ht="15.75" customHeight="1" x14ac:dyDescent="0.3">
      <c r="A1355" s="95">
        <f t="shared" si="21"/>
        <v>44292</v>
      </c>
      <c r="B1355" s="55">
        <v>44292</v>
      </c>
      <c r="C1355" s="58" t="s">
        <v>48</v>
      </c>
      <c r="D1355" s="58" t="s">
        <v>125</v>
      </c>
      <c r="E1355" s="58" t="s">
        <v>95</v>
      </c>
      <c r="F1355" s="51" t="s">
        <v>101</v>
      </c>
      <c r="G1355" s="51">
        <v>200</v>
      </c>
    </row>
    <row r="1356" spans="1:7" ht="15.75" customHeight="1" x14ac:dyDescent="0.3">
      <c r="A1356" s="95">
        <f t="shared" si="21"/>
        <v>44292</v>
      </c>
      <c r="B1356" s="55">
        <v>44292</v>
      </c>
      <c r="C1356" s="58" t="s">
        <v>110</v>
      </c>
      <c r="D1356" s="58" t="s">
        <v>125</v>
      </c>
      <c r="E1356" s="58" t="s">
        <v>80</v>
      </c>
      <c r="F1356" s="51" t="s">
        <v>85</v>
      </c>
      <c r="G1356" s="51">
        <v>93</v>
      </c>
    </row>
    <row r="1357" spans="1:7" ht="15.75" customHeight="1" x14ac:dyDescent="0.3">
      <c r="A1357" s="95">
        <f t="shared" si="21"/>
        <v>44292</v>
      </c>
      <c r="B1357" s="55">
        <v>44292</v>
      </c>
      <c r="C1357" s="58" t="s">
        <v>48</v>
      </c>
      <c r="D1357" s="58" t="s">
        <v>125</v>
      </c>
      <c r="E1357" s="58" t="s">
        <v>49</v>
      </c>
      <c r="F1357" s="51" t="s">
        <v>55</v>
      </c>
      <c r="G1357" s="51">
        <v>122</v>
      </c>
    </row>
    <row r="1358" spans="1:7" ht="15.75" customHeight="1" x14ac:dyDescent="0.3">
      <c r="A1358" s="95">
        <f t="shared" si="21"/>
        <v>44292</v>
      </c>
      <c r="B1358" s="55">
        <v>44292</v>
      </c>
      <c r="C1358" s="58" t="s">
        <v>108</v>
      </c>
      <c r="D1358" s="58" t="s">
        <v>125</v>
      </c>
      <c r="E1358" s="58" t="s">
        <v>49</v>
      </c>
      <c r="F1358" s="51" t="s">
        <v>57</v>
      </c>
      <c r="G1358" s="51">
        <v>98</v>
      </c>
    </row>
    <row r="1359" spans="1:7" ht="15.75" customHeight="1" x14ac:dyDescent="0.3">
      <c r="A1359" s="95">
        <f t="shared" si="21"/>
        <v>44292</v>
      </c>
      <c r="B1359" s="55">
        <v>44292</v>
      </c>
      <c r="C1359" s="58" t="s">
        <v>108</v>
      </c>
      <c r="D1359" s="58" t="s">
        <v>125</v>
      </c>
      <c r="E1359" s="58" t="s">
        <v>80</v>
      </c>
      <c r="F1359" s="51" t="s">
        <v>90</v>
      </c>
      <c r="G1359" s="51">
        <v>131</v>
      </c>
    </row>
    <row r="1360" spans="1:7" ht="15.75" customHeight="1" x14ac:dyDescent="0.3">
      <c r="A1360" s="95">
        <f t="shared" si="21"/>
        <v>44292</v>
      </c>
      <c r="B1360" s="55">
        <v>44292</v>
      </c>
      <c r="C1360" s="58" t="s">
        <v>108</v>
      </c>
      <c r="D1360" s="58" t="s">
        <v>125</v>
      </c>
      <c r="E1360" s="58" t="s">
        <v>80</v>
      </c>
      <c r="F1360" s="51" t="s">
        <v>87</v>
      </c>
      <c r="G1360" s="51">
        <v>200</v>
      </c>
    </row>
    <row r="1361" spans="1:7" ht="15.75" customHeight="1" x14ac:dyDescent="0.3">
      <c r="A1361" s="95">
        <f t="shared" si="21"/>
        <v>44292</v>
      </c>
      <c r="B1361" s="55">
        <v>44292</v>
      </c>
      <c r="C1361" s="58" t="s">
        <v>48</v>
      </c>
      <c r="D1361" s="58" t="s">
        <v>125</v>
      </c>
      <c r="E1361" s="58" t="s">
        <v>70</v>
      </c>
      <c r="F1361" s="51" t="s">
        <v>74</v>
      </c>
      <c r="G1361" s="51">
        <v>116</v>
      </c>
    </row>
    <row r="1362" spans="1:7" ht="15.75" customHeight="1" x14ac:dyDescent="0.3">
      <c r="A1362" s="95">
        <f t="shared" si="21"/>
        <v>44292</v>
      </c>
      <c r="B1362" s="55">
        <v>44292</v>
      </c>
      <c r="C1362" s="58" t="s">
        <v>107</v>
      </c>
      <c r="D1362" s="58" t="s">
        <v>125</v>
      </c>
      <c r="E1362" s="58" t="s">
        <v>49</v>
      </c>
      <c r="F1362" s="51" t="s">
        <v>50</v>
      </c>
      <c r="G1362" s="51">
        <v>128</v>
      </c>
    </row>
    <row r="1363" spans="1:7" ht="15.75" customHeight="1" x14ac:dyDescent="0.3">
      <c r="A1363" s="95">
        <f t="shared" si="21"/>
        <v>44292</v>
      </c>
      <c r="B1363" s="55">
        <v>44292</v>
      </c>
      <c r="C1363" s="58" t="s">
        <v>110</v>
      </c>
      <c r="D1363" s="58" t="s">
        <v>125</v>
      </c>
      <c r="E1363" s="58" t="s">
        <v>70</v>
      </c>
      <c r="F1363" s="51" t="s">
        <v>76</v>
      </c>
      <c r="G1363" s="51">
        <v>72</v>
      </c>
    </row>
    <row r="1364" spans="1:7" ht="15.75" customHeight="1" x14ac:dyDescent="0.3">
      <c r="A1364" s="95">
        <f t="shared" si="21"/>
        <v>44292</v>
      </c>
      <c r="B1364" s="55">
        <v>44292</v>
      </c>
      <c r="C1364" s="58" t="s">
        <v>108</v>
      </c>
      <c r="D1364" s="58" t="s">
        <v>125</v>
      </c>
      <c r="E1364" s="58" t="s">
        <v>49</v>
      </c>
      <c r="F1364" s="51" t="s">
        <v>53</v>
      </c>
      <c r="G1364" s="51">
        <v>125</v>
      </c>
    </row>
    <row r="1365" spans="1:7" ht="15.75" customHeight="1" x14ac:dyDescent="0.3">
      <c r="A1365" s="95">
        <f t="shared" si="21"/>
        <v>44292</v>
      </c>
      <c r="B1365" s="55">
        <v>44292</v>
      </c>
      <c r="C1365" s="58" t="s">
        <v>48</v>
      </c>
      <c r="D1365" s="58" t="s">
        <v>125</v>
      </c>
      <c r="E1365" s="58" t="s">
        <v>49</v>
      </c>
      <c r="F1365" s="51" t="s">
        <v>53</v>
      </c>
      <c r="G1365" s="51">
        <v>56</v>
      </c>
    </row>
    <row r="1366" spans="1:7" ht="15.75" customHeight="1" x14ac:dyDescent="0.3">
      <c r="A1366" s="95">
        <f t="shared" si="21"/>
        <v>44292</v>
      </c>
      <c r="B1366" s="55">
        <v>44292</v>
      </c>
      <c r="C1366" s="58" t="s">
        <v>108</v>
      </c>
      <c r="D1366" s="58" t="s">
        <v>125</v>
      </c>
      <c r="E1366" s="58" t="s">
        <v>49</v>
      </c>
      <c r="F1366" s="51" t="s">
        <v>153</v>
      </c>
      <c r="G1366" s="51">
        <v>91</v>
      </c>
    </row>
    <row r="1367" spans="1:7" ht="15.75" customHeight="1" x14ac:dyDescent="0.3">
      <c r="A1367" s="95">
        <f t="shared" si="21"/>
        <v>44292</v>
      </c>
      <c r="B1367" s="55">
        <v>44292</v>
      </c>
      <c r="C1367" s="58" t="s">
        <v>108</v>
      </c>
      <c r="D1367" s="58" t="s">
        <v>125</v>
      </c>
      <c r="E1367" s="58" t="s">
        <v>80</v>
      </c>
      <c r="F1367" s="51" t="s">
        <v>89</v>
      </c>
      <c r="G1367" s="51">
        <v>91</v>
      </c>
    </row>
    <row r="1368" spans="1:7" ht="15.75" customHeight="1" x14ac:dyDescent="0.3">
      <c r="A1368" s="95">
        <f t="shared" si="21"/>
        <v>44292</v>
      </c>
      <c r="B1368" s="55">
        <v>44292</v>
      </c>
      <c r="C1368" s="58" t="s">
        <v>110</v>
      </c>
      <c r="D1368" s="58" t="s">
        <v>125</v>
      </c>
      <c r="E1368" s="58" t="s">
        <v>80</v>
      </c>
      <c r="F1368" s="51" t="s">
        <v>85</v>
      </c>
      <c r="G1368" s="51">
        <v>84</v>
      </c>
    </row>
    <row r="1369" spans="1:7" ht="15.75" customHeight="1" x14ac:dyDescent="0.3">
      <c r="A1369" s="95">
        <f t="shared" si="21"/>
        <v>44292</v>
      </c>
      <c r="B1369" s="55">
        <v>44292</v>
      </c>
      <c r="C1369" s="58" t="s">
        <v>108</v>
      </c>
      <c r="D1369" s="58" t="s">
        <v>125</v>
      </c>
      <c r="E1369" s="58" t="s">
        <v>80</v>
      </c>
      <c r="F1369" s="51" t="s">
        <v>94</v>
      </c>
      <c r="G1369" s="51">
        <v>119</v>
      </c>
    </row>
    <row r="1370" spans="1:7" ht="15.75" customHeight="1" x14ac:dyDescent="0.3">
      <c r="A1370" s="95">
        <f t="shared" si="21"/>
        <v>44292</v>
      </c>
      <c r="B1370" s="55">
        <v>44292</v>
      </c>
      <c r="C1370" s="58" t="s">
        <v>48</v>
      </c>
      <c r="D1370" s="58" t="s">
        <v>125</v>
      </c>
      <c r="E1370" s="58" t="s">
        <v>70</v>
      </c>
      <c r="F1370" s="51" t="s">
        <v>62</v>
      </c>
      <c r="G1370" s="51">
        <v>168</v>
      </c>
    </row>
    <row r="1371" spans="1:7" ht="15.75" customHeight="1" x14ac:dyDescent="0.3">
      <c r="A1371" s="95">
        <f t="shared" si="21"/>
        <v>44292</v>
      </c>
      <c r="B1371" s="55">
        <v>44292</v>
      </c>
      <c r="C1371" s="58" t="s">
        <v>110</v>
      </c>
      <c r="D1371" s="58" t="s">
        <v>125</v>
      </c>
      <c r="E1371" s="58" t="s">
        <v>70</v>
      </c>
      <c r="F1371" s="51" t="s">
        <v>62</v>
      </c>
      <c r="G1371" s="51">
        <v>55</v>
      </c>
    </row>
    <row r="1372" spans="1:7" ht="15.75" customHeight="1" x14ac:dyDescent="0.3">
      <c r="A1372" s="95">
        <f t="shared" si="21"/>
        <v>44292</v>
      </c>
      <c r="B1372" s="55">
        <v>44292</v>
      </c>
      <c r="C1372" s="58" t="s">
        <v>48</v>
      </c>
      <c r="D1372" s="58" t="s">
        <v>125</v>
      </c>
      <c r="E1372" s="58" t="s">
        <v>49</v>
      </c>
      <c r="F1372" s="51" t="s">
        <v>153</v>
      </c>
      <c r="G1372" s="51">
        <v>143</v>
      </c>
    </row>
    <row r="1373" spans="1:7" ht="15.75" customHeight="1" x14ac:dyDescent="0.3">
      <c r="A1373" s="95">
        <f t="shared" si="21"/>
        <v>44292</v>
      </c>
      <c r="B1373" s="55">
        <v>44292</v>
      </c>
      <c r="C1373" s="58" t="s">
        <v>107</v>
      </c>
      <c r="D1373" s="58" t="s">
        <v>125</v>
      </c>
      <c r="E1373" s="58" t="s">
        <v>70</v>
      </c>
      <c r="F1373" s="51" t="s">
        <v>58</v>
      </c>
      <c r="G1373" s="51">
        <v>132</v>
      </c>
    </row>
    <row r="1374" spans="1:7" ht="15.75" customHeight="1" x14ac:dyDescent="0.3">
      <c r="A1374" s="95">
        <f t="shared" si="21"/>
        <v>44292</v>
      </c>
      <c r="B1374" s="55">
        <v>44292</v>
      </c>
      <c r="C1374" s="58" t="s">
        <v>110</v>
      </c>
      <c r="D1374" s="58" t="s">
        <v>125</v>
      </c>
      <c r="E1374" s="58" t="s">
        <v>70</v>
      </c>
      <c r="F1374" s="51" t="s">
        <v>77</v>
      </c>
      <c r="G1374" s="51">
        <v>123</v>
      </c>
    </row>
    <row r="1375" spans="1:7" ht="15.75" customHeight="1" x14ac:dyDescent="0.3">
      <c r="A1375" s="95">
        <f t="shared" si="21"/>
        <v>44292</v>
      </c>
      <c r="B1375" s="55">
        <v>44292</v>
      </c>
      <c r="C1375" s="58" t="s">
        <v>110</v>
      </c>
      <c r="D1375" s="58" t="s">
        <v>125</v>
      </c>
      <c r="E1375" s="58" t="s">
        <v>70</v>
      </c>
      <c r="F1375" s="51" t="s">
        <v>76</v>
      </c>
      <c r="G1375" s="51">
        <v>164</v>
      </c>
    </row>
    <row r="1376" spans="1:7" ht="15.75" customHeight="1" x14ac:dyDescent="0.3">
      <c r="A1376" s="95">
        <f t="shared" si="21"/>
        <v>44292</v>
      </c>
      <c r="B1376" s="55">
        <v>44292</v>
      </c>
      <c r="C1376" s="58" t="s">
        <v>48</v>
      </c>
      <c r="D1376" s="58" t="s">
        <v>125</v>
      </c>
      <c r="E1376" s="58" t="s">
        <v>70</v>
      </c>
      <c r="F1376" s="51" t="s">
        <v>79</v>
      </c>
      <c r="G1376" s="51">
        <v>33</v>
      </c>
    </row>
    <row r="1377" spans="1:7" ht="15.75" customHeight="1" x14ac:dyDescent="0.3">
      <c r="A1377" s="95">
        <f t="shared" si="21"/>
        <v>44292</v>
      </c>
      <c r="B1377" s="55">
        <v>44292</v>
      </c>
      <c r="C1377" s="58" t="s">
        <v>108</v>
      </c>
      <c r="D1377" s="58" t="s">
        <v>125</v>
      </c>
      <c r="E1377" s="58" t="s">
        <v>95</v>
      </c>
      <c r="F1377" s="51" t="s">
        <v>101</v>
      </c>
      <c r="G1377" s="51">
        <v>37</v>
      </c>
    </row>
    <row r="1378" spans="1:7" ht="15.75" customHeight="1" x14ac:dyDescent="0.3">
      <c r="A1378" s="95">
        <f t="shared" si="21"/>
        <v>44293</v>
      </c>
      <c r="B1378" s="55">
        <v>44293</v>
      </c>
      <c r="C1378" s="58" t="s">
        <v>108</v>
      </c>
      <c r="D1378" s="58" t="s">
        <v>125</v>
      </c>
      <c r="E1378" s="58" t="s">
        <v>49</v>
      </c>
      <c r="F1378" s="51" t="s">
        <v>50</v>
      </c>
      <c r="G1378" s="51">
        <v>19</v>
      </c>
    </row>
    <row r="1379" spans="1:7" ht="15.75" customHeight="1" x14ac:dyDescent="0.3">
      <c r="A1379" s="95">
        <f t="shared" si="21"/>
        <v>44293</v>
      </c>
      <c r="B1379" s="55">
        <v>44293</v>
      </c>
      <c r="C1379" s="58" t="s">
        <v>107</v>
      </c>
      <c r="D1379" s="58" t="s">
        <v>125</v>
      </c>
      <c r="E1379" s="58" t="s">
        <v>80</v>
      </c>
      <c r="F1379" s="51" t="s">
        <v>86</v>
      </c>
      <c r="G1379" s="51">
        <v>198</v>
      </c>
    </row>
    <row r="1380" spans="1:7" ht="15.75" customHeight="1" x14ac:dyDescent="0.3">
      <c r="A1380" s="95">
        <f t="shared" si="21"/>
        <v>44293</v>
      </c>
      <c r="B1380" s="55">
        <v>44293</v>
      </c>
      <c r="C1380" s="58" t="s">
        <v>48</v>
      </c>
      <c r="D1380" s="58" t="s">
        <v>125</v>
      </c>
      <c r="E1380" s="58" t="s">
        <v>95</v>
      </c>
      <c r="F1380" s="51" t="s">
        <v>102</v>
      </c>
      <c r="G1380" s="51">
        <v>91</v>
      </c>
    </row>
    <row r="1381" spans="1:7" ht="15.75" customHeight="1" x14ac:dyDescent="0.3">
      <c r="A1381" s="95">
        <f t="shared" si="21"/>
        <v>44293</v>
      </c>
      <c r="B1381" s="55">
        <v>44293</v>
      </c>
      <c r="C1381" s="58" t="s">
        <v>110</v>
      </c>
      <c r="D1381" s="58" t="s">
        <v>125</v>
      </c>
      <c r="E1381" s="58" t="s">
        <v>80</v>
      </c>
      <c r="F1381" s="51" t="s">
        <v>92</v>
      </c>
      <c r="G1381" s="51">
        <v>29</v>
      </c>
    </row>
    <row r="1382" spans="1:7" ht="15.75" customHeight="1" x14ac:dyDescent="0.3">
      <c r="A1382" s="95">
        <f t="shared" si="21"/>
        <v>44293</v>
      </c>
      <c r="B1382" s="55">
        <v>44293</v>
      </c>
      <c r="C1382" s="58" t="s">
        <v>107</v>
      </c>
      <c r="D1382" s="58" t="s">
        <v>125</v>
      </c>
      <c r="E1382" s="58" t="s">
        <v>70</v>
      </c>
      <c r="F1382" s="51" t="s">
        <v>56</v>
      </c>
      <c r="G1382" s="51">
        <v>198</v>
      </c>
    </row>
    <row r="1383" spans="1:7" ht="15.75" customHeight="1" x14ac:dyDescent="0.3">
      <c r="A1383" s="95">
        <f t="shared" si="21"/>
        <v>44293</v>
      </c>
      <c r="B1383" s="55">
        <v>44293</v>
      </c>
      <c r="C1383" s="58" t="s">
        <v>108</v>
      </c>
      <c r="D1383" s="58" t="s">
        <v>125</v>
      </c>
      <c r="E1383" s="58" t="s">
        <v>70</v>
      </c>
      <c r="F1383" s="51" t="s">
        <v>71</v>
      </c>
      <c r="G1383" s="51">
        <v>20</v>
      </c>
    </row>
    <row r="1384" spans="1:7" ht="15.75" customHeight="1" x14ac:dyDescent="0.3">
      <c r="A1384" s="95">
        <f t="shared" si="21"/>
        <v>44293</v>
      </c>
      <c r="B1384" s="55">
        <v>44293</v>
      </c>
      <c r="C1384" s="58" t="s">
        <v>110</v>
      </c>
      <c r="D1384" s="58" t="s">
        <v>125</v>
      </c>
      <c r="E1384" s="58" t="s">
        <v>80</v>
      </c>
      <c r="F1384" s="51" t="s">
        <v>94</v>
      </c>
      <c r="G1384" s="51">
        <v>179</v>
      </c>
    </row>
    <row r="1385" spans="1:7" ht="15.75" customHeight="1" x14ac:dyDescent="0.3">
      <c r="A1385" s="95">
        <f t="shared" si="21"/>
        <v>44293</v>
      </c>
      <c r="B1385" s="55">
        <v>44293</v>
      </c>
      <c r="C1385" s="58" t="s">
        <v>108</v>
      </c>
      <c r="D1385" s="58" t="s">
        <v>125</v>
      </c>
      <c r="E1385" s="58" t="s">
        <v>80</v>
      </c>
      <c r="F1385" s="51" t="s">
        <v>82</v>
      </c>
      <c r="G1385" s="51">
        <v>193</v>
      </c>
    </row>
    <row r="1386" spans="1:7" ht="15.75" customHeight="1" x14ac:dyDescent="0.3">
      <c r="A1386" s="95">
        <f t="shared" si="21"/>
        <v>44293</v>
      </c>
      <c r="B1386" s="55">
        <v>44293</v>
      </c>
      <c r="C1386" s="58" t="s">
        <v>107</v>
      </c>
      <c r="D1386" s="58" t="s">
        <v>125</v>
      </c>
      <c r="E1386" s="58" t="s">
        <v>80</v>
      </c>
      <c r="F1386" s="51" t="s">
        <v>89</v>
      </c>
      <c r="G1386" s="51">
        <v>122</v>
      </c>
    </row>
    <row r="1387" spans="1:7" ht="15.75" customHeight="1" x14ac:dyDescent="0.3">
      <c r="A1387" s="95">
        <f t="shared" si="21"/>
        <v>44293</v>
      </c>
      <c r="B1387" s="55">
        <v>44293</v>
      </c>
      <c r="C1387" s="58" t="s">
        <v>107</v>
      </c>
      <c r="D1387" s="58" t="s">
        <v>125</v>
      </c>
      <c r="E1387" s="58" t="s">
        <v>95</v>
      </c>
      <c r="F1387" s="51" t="s">
        <v>101</v>
      </c>
      <c r="G1387" s="51">
        <v>61</v>
      </c>
    </row>
    <row r="1388" spans="1:7" ht="15.75" customHeight="1" x14ac:dyDescent="0.3">
      <c r="A1388" s="95">
        <f t="shared" si="21"/>
        <v>44293</v>
      </c>
      <c r="B1388" s="55">
        <v>44293</v>
      </c>
      <c r="C1388" s="58" t="s">
        <v>48</v>
      </c>
      <c r="D1388" s="58" t="s">
        <v>125</v>
      </c>
      <c r="E1388" s="58" t="s">
        <v>70</v>
      </c>
      <c r="F1388" s="51" t="s">
        <v>74</v>
      </c>
      <c r="G1388" s="51">
        <v>127</v>
      </c>
    </row>
    <row r="1389" spans="1:7" ht="15.75" customHeight="1" x14ac:dyDescent="0.3">
      <c r="A1389" s="95">
        <f t="shared" si="21"/>
        <v>44293</v>
      </c>
      <c r="B1389" s="55">
        <v>44293</v>
      </c>
      <c r="C1389" s="58" t="s">
        <v>107</v>
      </c>
      <c r="D1389" s="58" t="s">
        <v>125</v>
      </c>
      <c r="E1389" s="58" t="s">
        <v>49</v>
      </c>
      <c r="F1389" s="51" t="s">
        <v>67</v>
      </c>
      <c r="G1389" s="51">
        <v>54</v>
      </c>
    </row>
    <row r="1390" spans="1:7" ht="15.75" customHeight="1" x14ac:dyDescent="0.3">
      <c r="A1390" s="95">
        <f t="shared" si="21"/>
        <v>44293</v>
      </c>
      <c r="B1390" s="55">
        <v>44293</v>
      </c>
      <c r="C1390" s="58" t="s">
        <v>110</v>
      </c>
      <c r="D1390" s="58" t="s">
        <v>125</v>
      </c>
      <c r="E1390" s="58" t="s">
        <v>80</v>
      </c>
      <c r="F1390" s="51" t="s">
        <v>86</v>
      </c>
      <c r="G1390" s="51">
        <v>76</v>
      </c>
    </row>
    <row r="1391" spans="1:7" ht="15.75" customHeight="1" x14ac:dyDescent="0.3">
      <c r="A1391" s="95">
        <f t="shared" si="21"/>
        <v>44293</v>
      </c>
      <c r="B1391" s="55">
        <v>44293</v>
      </c>
      <c r="C1391" s="58" t="s">
        <v>48</v>
      </c>
      <c r="D1391" s="58" t="s">
        <v>125</v>
      </c>
      <c r="E1391" s="58" t="s">
        <v>70</v>
      </c>
      <c r="F1391" s="51" t="s">
        <v>76</v>
      </c>
      <c r="G1391" s="51">
        <v>135</v>
      </c>
    </row>
    <row r="1392" spans="1:7" ht="15.75" customHeight="1" x14ac:dyDescent="0.3">
      <c r="A1392" s="95">
        <f t="shared" si="21"/>
        <v>44293</v>
      </c>
      <c r="B1392" s="55">
        <v>44293</v>
      </c>
      <c r="C1392" s="58" t="s">
        <v>48</v>
      </c>
      <c r="D1392" s="58" t="s">
        <v>125</v>
      </c>
      <c r="E1392" s="58" t="s">
        <v>49</v>
      </c>
      <c r="F1392" s="51" t="s">
        <v>66</v>
      </c>
      <c r="G1392" s="51">
        <v>57</v>
      </c>
    </row>
    <row r="1393" spans="1:7" ht="15.75" customHeight="1" x14ac:dyDescent="0.3">
      <c r="A1393" s="95">
        <f t="shared" si="21"/>
        <v>44293</v>
      </c>
      <c r="B1393" s="55">
        <v>44293</v>
      </c>
      <c r="C1393" s="58" t="s">
        <v>48</v>
      </c>
      <c r="D1393" s="58" t="s">
        <v>125</v>
      </c>
      <c r="E1393" s="58" t="s">
        <v>70</v>
      </c>
      <c r="F1393" s="51" t="s">
        <v>62</v>
      </c>
      <c r="G1393" s="51">
        <v>188</v>
      </c>
    </row>
    <row r="1394" spans="1:7" ht="15.75" customHeight="1" x14ac:dyDescent="0.3">
      <c r="A1394" s="95">
        <f t="shared" si="21"/>
        <v>44293</v>
      </c>
      <c r="B1394" s="55">
        <v>44293</v>
      </c>
      <c r="C1394" s="58" t="s">
        <v>110</v>
      </c>
      <c r="D1394" s="58" t="s">
        <v>125</v>
      </c>
      <c r="E1394" s="58" t="s">
        <v>49</v>
      </c>
      <c r="F1394" s="51" t="s">
        <v>50</v>
      </c>
      <c r="G1394" s="51">
        <v>44</v>
      </c>
    </row>
    <row r="1395" spans="1:7" ht="15.75" customHeight="1" x14ac:dyDescent="0.3">
      <c r="A1395" s="95">
        <f t="shared" si="21"/>
        <v>44293</v>
      </c>
      <c r="B1395" s="55">
        <v>44293</v>
      </c>
      <c r="C1395" s="58" t="s">
        <v>110</v>
      </c>
      <c r="D1395" s="58" t="s">
        <v>125</v>
      </c>
      <c r="E1395" s="58" t="s">
        <v>49</v>
      </c>
      <c r="F1395" s="51" t="s">
        <v>55</v>
      </c>
      <c r="G1395" s="51">
        <v>60</v>
      </c>
    </row>
    <row r="1396" spans="1:7" ht="15.75" customHeight="1" x14ac:dyDescent="0.3">
      <c r="A1396" s="95">
        <f t="shared" si="21"/>
        <v>44294</v>
      </c>
      <c r="B1396" s="55">
        <v>44294</v>
      </c>
      <c r="C1396" s="58" t="s">
        <v>107</v>
      </c>
      <c r="D1396" s="58" t="s">
        <v>125</v>
      </c>
      <c r="E1396" s="58" t="s">
        <v>70</v>
      </c>
      <c r="F1396" s="51" t="s">
        <v>73</v>
      </c>
      <c r="G1396" s="51">
        <v>31</v>
      </c>
    </row>
    <row r="1397" spans="1:7" ht="15.75" customHeight="1" x14ac:dyDescent="0.3">
      <c r="A1397" s="95">
        <f t="shared" si="21"/>
        <v>44294</v>
      </c>
      <c r="B1397" s="55">
        <v>44294</v>
      </c>
      <c r="C1397" s="58" t="s">
        <v>108</v>
      </c>
      <c r="D1397" s="58" t="s">
        <v>125</v>
      </c>
      <c r="E1397" s="58" t="s">
        <v>70</v>
      </c>
      <c r="F1397" s="51" t="s">
        <v>54</v>
      </c>
      <c r="G1397" s="51">
        <v>111</v>
      </c>
    </row>
    <row r="1398" spans="1:7" ht="15.75" customHeight="1" x14ac:dyDescent="0.3">
      <c r="A1398" s="95">
        <f t="shared" si="21"/>
        <v>44294</v>
      </c>
      <c r="B1398" s="55">
        <v>44294</v>
      </c>
      <c r="C1398" s="58" t="s">
        <v>48</v>
      </c>
      <c r="D1398" s="58" t="s">
        <v>125</v>
      </c>
      <c r="E1398" s="58" t="s">
        <v>95</v>
      </c>
      <c r="F1398" s="51" t="s">
        <v>104</v>
      </c>
      <c r="G1398" s="51">
        <v>155</v>
      </c>
    </row>
    <row r="1399" spans="1:7" ht="15.75" customHeight="1" x14ac:dyDescent="0.3">
      <c r="A1399" s="95">
        <f t="shared" si="21"/>
        <v>44294</v>
      </c>
      <c r="B1399" s="55">
        <v>44294</v>
      </c>
      <c r="C1399" s="58" t="s">
        <v>110</v>
      </c>
      <c r="D1399" s="58" t="s">
        <v>125</v>
      </c>
      <c r="E1399" s="58" t="s">
        <v>95</v>
      </c>
      <c r="F1399" s="51" t="s">
        <v>96</v>
      </c>
      <c r="G1399" s="51">
        <v>51</v>
      </c>
    </row>
    <row r="1400" spans="1:7" ht="15.75" customHeight="1" x14ac:dyDescent="0.3">
      <c r="A1400" s="95">
        <f t="shared" si="21"/>
        <v>44294</v>
      </c>
      <c r="B1400" s="55">
        <v>44294</v>
      </c>
      <c r="C1400" s="58" t="s">
        <v>110</v>
      </c>
      <c r="D1400" s="58" t="s">
        <v>125</v>
      </c>
      <c r="E1400" s="58" t="s">
        <v>49</v>
      </c>
      <c r="F1400" s="51" t="s">
        <v>59</v>
      </c>
      <c r="G1400" s="51">
        <v>32</v>
      </c>
    </row>
    <row r="1401" spans="1:7" ht="15.75" customHeight="1" x14ac:dyDescent="0.3">
      <c r="A1401" s="95">
        <f t="shared" si="21"/>
        <v>44294</v>
      </c>
      <c r="B1401" s="55">
        <v>44294</v>
      </c>
      <c r="C1401" s="58" t="s">
        <v>108</v>
      </c>
      <c r="D1401" s="58" t="s">
        <v>125</v>
      </c>
      <c r="E1401" s="58" t="s">
        <v>80</v>
      </c>
      <c r="F1401" s="51" t="s">
        <v>91</v>
      </c>
      <c r="G1401" s="51">
        <v>186</v>
      </c>
    </row>
    <row r="1402" spans="1:7" ht="15.75" customHeight="1" x14ac:dyDescent="0.3">
      <c r="A1402" s="95">
        <f t="shared" si="21"/>
        <v>44294</v>
      </c>
      <c r="B1402" s="55">
        <v>44294</v>
      </c>
      <c r="C1402" s="58" t="s">
        <v>110</v>
      </c>
      <c r="D1402" s="58" t="s">
        <v>125</v>
      </c>
      <c r="E1402" s="58" t="s">
        <v>70</v>
      </c>
      <c r="F1402" s="51" t="s">
        <v>71</v>
      </c>
      <c r="G1402" s="51">
        <v>49</v>
      </c>
    </row>
    <row r="1403" spans="1:7" ht="15.75" customHeight="1" x14ac:dyDescent="0.3">
      <c r="A1403" s="95">
        <f t="shared" si="21"/>
        <v>44294</v>
      </c>
      <c r="B1403" s="55">
        <v>44294</v>
      </c>
      <c r="C1403" s="58" t="s">
        <v>108</v>
      </c>
      <c r="D1403" s="58" t="s">
        <v>125</v>
      </c>
      <c r="E1403" s="58" t="s">
        <v>70</v>
      </c>
      <c r="F1403" s="51" t="s">
        <v>60</v>
      </c>
      <c r="G1403" s="51">
        <v>192</v>
      </c>
    </row>
    <row r="1404" spans="1:7" ht="15.75" customHeight="1" x14ac:dyDescent="0.3">
      <c r="A1404" s="95">
        <f t="shared" si="21"/>
        <v>44294</v>
      </c>
      <c r="B1404" s="55">
        <v>44294</v>
      </c>
      <c r="C1404" s="58" t="s">
        <v>110</v>
      </c>
      <c r="D1404" s="58" t="s">
        <v>125</v>
      </c>
      <c r="E1404" s="58" t="s">
        <v>70</v>
      </c>
      <c r="F1404" s="51" t="s">
        <v>78</v>
      </c>
      <c r="G1404" s="51">
        <v>51</v>
      </c>
    </row>
    <row r="1405" spans="1:7" ht="15.75" customHeight="1" x14ac:dyDescent="0.3">
      <c r="A1405" s="95">
        <f t="shared" si="21"/>
        <v>44295</v>
      </c>
      <c r="B1405" s="55">
        <v>44295</v>
      </c>
      <c r="C1405" s="58" t="s">
        <v>110</v>
      </c>
      <c r="D1405" s="58" t="s">
        <v>125</v>
      </c>
      <c r="E1405" s="58" t="s">
        <v>70</v>
      </c>
      <c r="F1405" s="51" t="s">
        <v>74</v>
      </c>
      <c r="G1405" s="51">
        <v>107</v>
      </c>
    </row>
    <row r="1406" spans="1:7" ht="15.75" customHeight="1" x14ac:dyDescent="0.3">
      <c r="A1406" s="95">
        <f t="shared" si="21"/>
        <v>44295</v>
      </c>
      <c r="B1406" s="55">
        <v>44295</v>
      </c>
      <c r="C1406" s="58" t="s">
        <v>110</v>
      </c>
      <c r="D1406" s="58" t="s">
        <v>125</v>
      </c>
      <c r="E1406" s="58" t="s">
        <v>70</v>
      </c>
      <c r="F1406" s="51" t="s">
        <v>75</v>
      </c>
      <c r="G1406" s="51">
        <v>68</v>
      </c>
    </row>
    <row r="1407" spans="1:7" ht="15.75" customHeight="1" x14ac:dyDescent="0.3">
      <c r="A1407" s="95">
        <f t="shared" si="21"/>
        <v>44295</v>
      </c>
      <c r="B1407" s="55">
        <v>44295</v>
      </c>
      <c r="C1407" s="58" t="s">
        <v>48</v>
      </c>
      <c r="D1407" s="58" t="s">
        <v>125</v>
      </c>
      <c r="E1407" s="58" t="s">
        <v>95</v>
      </c>
      <c r="F1407" s="51" t="s">
        <v>100</v>
      </c>
      <c r="G1407" s="51">
        <v>74</v>
      </c>
    </row>
    <row r="1408" spans="1:7" ht="15.75" customHeight="1" x14ac:dyDescent="0.3">
      <c r="A1408" s="95">
        <f t="shared" si="21"/>
        <v>44295</v>
      </c>
      <c r="B1408" s="55">
        <v>44295</v>
      </c>
      <c r="C1408" s="58" t="s">
        <v>108</v>
      </c>
      <c r="D1408" s="58" t="s">
        <v>125</v>
      </c>
      <c r="E1408" s="58" t="s">
        <v>49</v>
      </c>
      <c r="F1408" s="51" t="s">
        <v>67</v>
      </c>
      <c r="G1408" s="51">
        <v>134</v>
      </c>
    </row>
    <row r="1409" spans="1:7" ht="15.75" customHeight="1" x14ac:dyDescent="0.3">
      <c r="A1409" s="95">
        <f t="shared" si="21"/>
        <v>44295</v>
      </c>
      <c r="B1409" s="55">
        <v>44295</v>
      </c>
      <c r="C1409" s="58" t="s">
        <v>48</v>
      </c>
      <c r="D1409" s="58" t="s">
        <v>125</v>
      </c>
      <c r="E1409" s="58" t="s">
        <v>49</v>
      </c>
      <c r="F1409" s="51" t="s">
        <v>57</v>
      </c>
      <c r="G1409" s="51">
        <v>188</v>
      </c>
    </row>
    <row r="1410" spans="1:7" ht="15.75" customHeight="1" x14ac:dyDescent="0.3">
      <c r="A1410" s="95">
        <f t="shared" si="21"/>
        <v>44295</v>
      </c>
      <c r="B1410" s="55">
        <v>44295</v>
      </c>
      <c r="C1410" s="58" t="s">
        <v>108</v>
      </c>
      <c r="D1410" s="58" t="s">
        <v>125</v>
      </c>
      <c r="E1410" s="58" t="s">
        <v>70</v>
      </c>
      <c r="F1410" s="51" t="s">
        <v>52</v>
      </c>
      <c r="G1410" s="51">
        <v>59</v>
      </c>
    </row>
    <row r="1411" spans="1:7" ht="15.75" customHeight="1" x14ac:dyDescent="0.3">
      <c r="A1411" s="95">
        <f t="shared" si="21"/>
        <v>44295</v>
      </c>
      <c r="B1411" s="55">
        <v>44295</v>
      </c>
      <c r="C1411" s="58" t="s">
        <v>48</v>
      </c>
      <c r="D1411" s="58" t="s">
        <v>125</v>
      </c>
      <c r="E1411" s="58" t="s">
        <v>80</v>
      </c>
      <c r="F1411" s="51" t="s">
        <v>85</v>
      </c>
      <c r="G1411" s="51">
        <v>51</v>
      </c>
    </row>
    <row r="1412" spans="1:7" ht="15.75" customHeight="1" x14ac:dyDescent="0.3">
      <c r="A1412" s="95">
        <f t="shared" si="21"/>
        <v>44295</v>
      </c>
      <c r="B1412" s="55">
        <v>44295</v>
      </c>
      <c r="C1412" s="58" t="s">
        <v>48</v>
      </c>
      <c r="D1412" s="58" t="s">
        <v>125</v>
      </c>
      <c r="E1412" s="58" t="s">
        <v>95</v>
      </c>
      <c r="F1412" s="51" t="s">
        <v>96</v>
      </c>
      <c r="G1412" s="51">
        <v>50</v>
      </c>
    </row>
    <row r="1413" spans="1:7" ht="15.75" customHeight="1" x14ac:dyDescent="0.3">
      <c r="A1413" s="95">
        <f t="shared" ref="A1413:A1476" si="22">B1413</f>
        <v>44295</v>
      </c>
      <c r="B1413" s="55">
        <v>44295</v>
      </c>
      <c r="C1413" s="58" t="s">
        <v>110</v>
      </c>
      <c r="D1413" s="58" t="s">
        <v>125</v>
      </c>
      <c r="E1413" s="58" t="s">
        <v>70</v>
      </c>
      <c r="F1413" s="51" t="s">
        <v>73</v>
      </c>
      <c r="G1413" s="51">
        <v>164</v>
      </c>
    </row>
    <row r="1414" spans="1:7" ht="15.75" customHeight="1" x14ac:dyDescent="0.3">
      <c r="A1414" s="95">
        <f t="shared" si="22"/>
        <v>44296</v>
      </c>
      <c r="B1414" s="55">
        <v>44296</v>
      </c>
      <c r="C1414" s="58" t="s">
        <v>108</v>
      </c>
      <c r="D1414" s="58" t="s">
        <v>125</v>
      </c>
      <c r="E1414" s="58" t="s">
        <v>95</v>
      </c>
      <c r="F1414" s="51" t="s">
        <v>99</v>
      </c>
      <c r="G1414" s="51">
        <v>44</v>
      </c>
    </row>
    <row r="1415" spans="1:7" ht="15.75" customHeight="1" x14ac:dyDescent="0.3">
      <c r="A1415" s="95">
        <f t="shared" si="22"/>
        <v>44296</v>
      </c>
      <c r="B1415" s="55">
        <v>44296</v>
      </c>
      <c r="C1415" s="58" t="s">
        <v>110</v>
      </c>
      <c r="D1415" s="58" t="s">
        <v>125</v>
      </c>
      <c r="E1415" s="58" t="s">
        <v>70</v>
      </c>
      <c r="F1415" s="51" t="s">
        <v>76</v>
      </c>
      <c r="G1415" s="51">
        <v>20</v>
      </c>
    </row>
    <row r="1416" spans="1:7" ht="15.75" customHeight="1" x14ac:dyDescent="0.3">
      <c r="A1416" s="95">
        <f t="shared" si="22"/>
        <v>44296</v>
      </c>
      <c r="B1416" s="55">
        <v>44296</v>
      </c>
      <c r="C1416" s="58" t="s">
        <v>108</v>
      </c>
      <c r="D1416" s="58" t="s">
        <v>125</v>
      </c>
      <c r="E1416" s="58" t="s">
        <v>95</v>
      </c>
      <c r="F1416" s="51" t="s">
        <v>105</v>
      </c>
      <c r="G1416" s="51">
        <v>53</v>
      </c>
    </row>
    <row r="1417" spans="1:7" ht="15.75" customHeight="1" x14ac:dyDescent="0.3">
      <c r="A1417" s="95">
        <f t="shared" si="22"/>
        <v>44296</v>
      </c>
      <c r="B1417" s="55">
        <v>44296</v>
      </c>
      <c r="C1417" s="58" t="s">
        <v>107</v>
      </c>
      <c r="D1417" s="58" t="s">
        <v>125</v>
      </c>
      <c r="E1417" s="58" t="s">
        <v>80</v>
      </c>
      <c r="F1417" s="51" t="s">
        <v>85</v>
      </c>
      <c r="G1417" s="51">
        <v>197</v>
      </c>
    </row>
    <row r="1418" spans="1:7" ht="15.75" customHeight="1" x14ac:dyDescent="0.3">
      <c r="A1418" s="95">
        <f t="shared" si="22"/>
        <v>44296</v>
      </c>
      <c r="B1418" s="55">
        <v>44296</v>
      </c>
      <c r="C1418" s="58" t="s">
        <v>107</v>
      </c>
      <c r="D1418" s="58" t="s">
        <v>125</v>
      </c>
      <c r="E1418" s="58" t="s">
        <v>70</v>
      </c>
      <c r="F1418" s="51" t="s">
        <v>60</v>
      </c>
      <c r="G1418" s="51">
        <v>152</v>
      </c>
    </row>
    <row r="1419" spans="1:7" ht="15.75" customHeight="1" x14ac:dyDescent="0.3">
      <c r="A1419" s="95">
        <f t="shared" si="22"/>
        <v>44296</v>
      </c>
      <c r="B1419" s="55">
        <v>44296</v>
      </c>
      <c r="C1419" s="58" t="s">
        <v>107</v>
      </c>
      <c r="D1419" s="58" t="s">
        <v>125</v>
      </c>
      <c r="E1419" s="58" t="s">
        <v>70</v>
      </c>
      <c r="F1419" s="51" t="s">
        <v>52</v>
      </c>
      <c r="G1419" s="51">
        <v>5</v>
      </c>
    </row>
    <row r="1420" spans="1:7" ht="15.75" customHeight="1" x14ac:dyDescent="0.3">
      <c r="A1420" s="95">
        <f t="shared" si="22"/>
        <v>44296</v>
      </c>
      <c r="B1420" s="55">
        <v>44296</v>
      </c>
      <c r="C1420" s="58" t="s">
        <v>108</v>
      </c>
      <c r="D1420" s="58" t="s">
        <v>125</v>
      </c>
      <c r="E1420" s="58" t="s">
        <v>70</v>
      </c>
      <c r="F1420" s="51" t="s">
        <v>76</v>
      </c>
      <c r="G1420" s="51">
        <v>158</v>
      </c>
    </row>
    <row r="1421" spans="1:7" ht="15.75" customHeight="1" x14ac:dyDescent="0.3">
      <c r="A1421" s="95">
        <f t="shared" si="22"/>
        <v>44296</v>
      </c>
      <c r="B1421" s="55">
        <v>44296</v>
      </c>
      <c r="C1421" s="58" t="s">
        <v>48</v>
      </c>
      <c r="D1421" s="58" t="s">
        <v>125</v>
      </c>
      <c r="E1421" s="58" t="s">
        <v>49</v>
      </c>
      <c r="F1421" s="51" t="s">
        <v>64</v>
      </c>
      <c r="G1421" s="51">
        <v>177</v>
      </c>
    </row>
    <row r="1422" spans="1:7" ht="15.75" customHeight="1" x14ac:dyDescent="0.3">
      <c r="A1422" s="95">
        <f t="shared" si="22"/>
        <v>44297</v>
      </c>
      <c r="B1422" s="55">
        <v>44297</v>
      </c>
      <c r="C1422" s="58" t="s">
        <v>108</v>
      </c>
      <c r="D1422" s="58" t="s">
        <v>125</v>
      </c>
      <c r="E1422" s="58" t="s">
        <v>49</v>
      </c>
      <c r="F1422" s="51" t="s">
        <v>50</v>
      </c>
      <c r="G1422" s="51">
        <v>93</v>
      </c>
    </row>
    <row r="1423" spans="1:7" ht="15.75" customHeight="1" x14ac:dyDescent="0.3">
      <c r="A1423" s="95">
        <f t="shared" si="22"/>
        <v>44297</v>
      </c>
      <c r="B1423" s="55">
        <v>44297</v>
      </c>
      <c r="C1423" s="58" t="s">
        <v>48</v>
      </c>
      <c r="D1423" s="58" t="s">
        <v>125</v>
      </c>
      <c r="E1423" s="58" t="s">
        <v>49</v>
      </c>
      <c r="F1423" s="51" t="s">
        <v>59</v>
      </c>
      <c r="G1423" s="51">
        <v>64</v>
      </c>
    </row>
    <row r="1424" spans="1:7" ht="15.75" customHeight="1" x14ac:dyDescent="0.3">
      <c r="A1424" s="95">
        <f t="shared" si="22"/>
        <v>44297</v>
      </c>
      <c r="B1424" s="55">
        <v>44297</v>
      </c>
      <c r="C1424" s="58" t="s">
        <v>48</v>
      </c>
      <c r="D1424" s="58" t="s">
        <v>125</v>
      </c>
      <c r="E1424" s="58" t="s">
        <v>70</v>
      </c>
      <c r="F1424" s="51" t="s">
        <v>72</v>
      </c>
      <c r="G1424" s="51">
        <v>179</v>
      </c>
    </row>
    <row r="1425" spans="1:7" ht="15.75" customHeight="1" x14ac:dyDescent="0.3">
      <c r="A1425" s="95">
        <f t="shared" si="22"/>
        <v>44297</v>
      </c>
      <c r="B1425" s="55">
        <v>44297</v>
      </c>
      <c r="C1425" s="58" t="s">
        <v>48</v>
      </c>
      <c r="D1425" s="58" t="s">
        <v>125</v>
      </c>
      <c r="E1425" s="58" t="s">
        <v>95</v>
      </c>
      <c r="F1425" s="51" t="s">
        <v>104</v>
      </c>
      <c r="G1425" s="51">
        <v>89</v>
      </c>
    </row>
    <row r="1426" spans="1:7" ht="15.75" customHeight="1" x14ac:dyDescent="0.3">
      <c r="A1426" s="95">
        <f t="shared" si="22"/>
        <v>44297</v>
      </c>
      <c r="B1426" s="55">
        <v>44297</v>
      </c>
      <c r="C1426" s="58" t="s">
        <v>108</v>
      </c>
      <c r="D1426" s="58" t="s">
        <v>125</v>
      </c>
      <c r="E1426" s="58" t="s">
        <v>95</v>
      </c>
      <c r="F1426" s="51" t="s">
        <v>97</v>
      </c>
      <c r="G1426" s="51">
        <v>126</v>
      </c>
    </row>
    <row r="1427" spans="1:7" ht="15.75" customHeight="1" x14ac:dyDescent="0.3">
      <c r="A1427" s="95">
        <f t="shared" si="22"/>
        <v>44297</v>
      </c>
      <c r="B1427" s="55">
        <v>44297</v>
      </c>
      <c r="C1427" s="58" t="s">
        <v>107</v>
      </c>
      <c r="D1427" s="58" t="s">
        <v>125</v>
      </c>
      <c r="E1427" s="58" t="s">
        <v>80</v>
      </c>
      <c r="F1427" s="51" t="s">
        <v>87</v>
      </c>
      <c r="G1427" s="51">
        <v>120</v>
      </c>
    </row>
    <row r="1428" spans="1:7" ht="15.75" customHeight="1" x14ac:dyDescent="0.3">
      <c r="A1428" s="95">
        <f t="shared" si="22"/>
        <v>44297</v>
      </c>
      <c r="B1428" s="55">
        <v>44297</v>
      </c>
      <c r="C1428" s="58" t="s">
        <v>107</v>
      </c>
      <c r="D1428" s="58" t="s">
        <v>125</v>
      </c>
      <c r="E1428" s="58" t="s">
        <v>49</v>
      </c>
      <c r="F1428" s="51" t="s">
        <v>153</v>
      </c>
      <c r="G1428" s="51">
        <v>124</v>
      </c>
    </row>
    <row r="1429" spans="1:7" ht="15.75" customHeight="1" x14ac:dyDescent="0.3">
      <c r="A1429" s="95">
        <f t="shared" si="22"/>
        <v>44297</v>
      </c>
      <c r="B1429" s="55">
        <v>44297</v>
      </c>
      <c r="C1429" s="58" t="s">
        <v>110</v>
      </c>
      <c r="D1429" s="58" t="s">
        <v>125</v>
      </c>
      <c r="E1429" s="58" t="s">
        <v>49</v>
      </c>
      <c r="F1429" s="51" t="s">
        <v>57</v>
      </c>
      <c r="G1429" s="51">
        <v>122</v>
      </c>
    </row>
    <row r="1430" spans="1:7" ht="15.75" customHeight="1" x14ac:dyDescent="0.3">
      <c r="A1430" s="95">
        <f t="shared" si="22"/>
        <v>44297</v>
      </c>
      <c r="B1430" s="55">
        <v>44297</v>
      </c>
      <c r="C1430" s="58" t="s">
        <v>108</v>
      </c>
      <c r="D1430" s="58" t="s">
        <v>125</v>
      </c>
      <c r="E1430" s="58" t="s">
        <v>70</v>
      </c>
      <c r="F1430" s="51" t="s">
        <v>71</v>
      </c>
      <c r="G1430" s="51">
        <v>197</v>
      </c>
    </row>
    <row r="1431" spans="1:7" ht="15.75" customHeight="1" x14ac:dyDescent="0.3">
      <c r="A1431" s="95">
        <f t="shared" si="22"/>
        <v>44297</v>
      </c>
      <c r="B1431" s="55">
        <v>44297</v>
      </c>
      <c r="C1431" s="58" t="s">
        <v>107</v>
      </c>
      <c r="D1431" s="58" t="s">
        <v>125</v>
      </c>
      <c r="E1431" s="58" t="s">
        <v>70</v>
      </c>
      <c r="F1431" s="51" t="s">
        <v>75</v>
      </c>
      <c r="G1431" s="51">
        <v>64</v>
      </c>
    </row>
    <row r="1432" spans="1:7" ht="15.75" customHeight="1" x14ac:dyDescent="0.3">
      <c r="A1432" s="95">
        <f t="shared" si="22"/>
        <v>44297</v>
      </c>
      <c r="B1432" s="55">
        <v>44297</v>
      </c>
      <c r="C1432" s="58" t="s">
        <v>108</v>
      </c>
      <c r="D1432" s="58" t="s">
        <v>125</v>
      </c>
      <c r="E1432" s="58" t="s">
        <v>70</v>
      </c>
      <c r="F1432" s="51" t="s">
        <v>56</v>
      </c>
      <c r="G1432" s="51">
        <v>166</v>
      </c>
    </row>
    <row r="1433" spans="1:7" ht="15.75" customHeight="1" x14ac:dyDescent="0.3">
      <c r="A1433" s="95">
        <f t="shared" si="22"/>
        <v>44298</v>
      </c>
      <c r="B1433" s="55">
        <v>44298</v>
      </c>
      <c r="C1433" s="58" t="s">
        <v>108</v>
      </c>
      <c r="D1433" s="58" t="s">
        <v>125</v>
      </c>
      <c r="E1433" s="58" t="s">
        <v>49</v>
      </c>
      <c r="F1433" s="51" t="s">
        <v>64</v>
      </c>
      <c r="G1433" s="51">
        <v>41</v>
      </c>
    </row>
    <row r="1434" spans="1:7" ht="15.75" customHeight="1" x14ac:dyDescent="0.3">
      <c r="A1434" s="95">
        <f t="shared" si="22"/>
        <v>44298</v>
      </c>
      <c r="B1434" s="55">
        <v>44298</v>
      </c>
      <c r="C1434" s="58" t="s">
        <v>107</v>
      </c>
      <c r="D1434" s="58" t="s">
        <v>125</v>
      </c>
      <c r="E1434" s="58" t="s">
        <v>95</v>
      </c>
      <c r="F1434" s="51" t="s">
        <v>96</v>
      </c>
      <c r="G1434" s="51">
        <v>73</v>
      </c>
    </row>
    <row r="1435" spans="1:7" ht="15.75" customHeight="1" x14ac:dyDescent="0.3">
      <c r="A1435" s="95">
        <f t="shared" si="22"/>
        <v>44298</v>
      </c>
      <c r="B1435" s="55">
        <v>44298</v>
      </c>
      <c r="C1435" s="58" t="s">
        <v>110</v>
      </c>
      <c r="D1435" s="58" t="s">
        <v>125</v>
      </c>
      <c r="E1435" s="58" t="s">
        <v>95</v>
      </c>
      <c r="F1435" s="51" t="s">
        <v>101</v>
      </c>
      <c r="G1435" s="51">
        <v>106</v>
      </c>
    </row>
    <row r="1436" spans="1:7" ht="15.75" customHeight="1" x14ac:dyDescent="0.3">
      <c r="A1436" s="95">
        <f t="shared" si="22"/>
        <v>44298</v>
      </c>
      <c r="B1436" s="55">
        <v>44298</v>
      </c>
      <c r="C1436" s="58" t="s">
        <v>110</v>
      </c>
      <c r="D1436" s="58" t="s">
        <v>125</v>
      </c>
      <c r="E1436" s="58" t="s">
        <v>70</v>
      </c>
      <c r="F1436" s="51" t="s">
        <v>54</v>
      </c>
      <c r="G1436" s="51">
        <v>186</v>
      </c>
    </row>
    <row r="1437" spans="1:7" ht="15.75" customHeight="1" x14ac:dyDescent="0.3">
      <c r="A1437" s="95">
        <f t="shared" si="22"/>
        <v>44298</v>
      </c>
      <c r="B1437" s="55">
        <v>44298</v>
      </c>
      <c r="C1437" s="58" t="s">
        <v>110</v>
      </c>
      <c r="D1437" s="58" t="s">
        <v>125</v>
      </c>
      <c r="E1437" s="58" t="s">
        <v>49</v>
      </c>
      <c r="F1437" s="51" t="s">
        <v>69</v>
      </c>
      <c r="G1437" s="51">
        <v>111</v>
      </c>
    </row>
    <row r="1438" spans="1:7" ht="15.75" customHeight="1" x14ac:dyDescent="0.3">
      <c r="A1438" s="95">
        <f t="shared" si="22"/>
        <v>44298</v>
      </c>
      <c r="B1438" s="55">
        <v>44298</v>
      </c>
      <c r="C1438" s="58" t="s">
        <v>110</v>
      </c>
      <c r="D1438" s="58" t="s">
        <v>125</v>
      </c>
      <c r="E1438" s="58" t="s">
        <v>80</v>
      </c>
      <c r="F1438" s="51" t="s">
        <v>91</v>
      </c>
      <c r="G1438" s="51">
        <v>65</v>
      </c>
    </row>
    <row r="1439" spans="1:7" ht="15.75" customHeight="1" x14ac:dyDescent="0.3">
      <c r="A1439" s="95">
        <f t="shared" si="22"/>
        <v>44298</v>
      </c>
      <c r="B1439" s="55">
        <v>44298</v>
      </c>
      <c r="C1439" s="58" t="s">
        <v>107</v>
      </c>
      <c r="D1439" s="58" t="s">
        <v>125</v>
      </c>
      <c r="E1439" s="58" t="s">
        <v>70</v>
      </c>
      <c r="F1439" s="51" t="s">
        <v>79</v>
      </c>
      <c r="G1439" s="51">
        <v>3</v>
      </c>
    </row>
    <row r="1440" spans="1:7" ht="15.75" customHeight="1" x14ac:dyDescent="0.3">
      <c r="A1440" s="95">
        <f t="shared" si="22"/>
        <v>44298</v>
      </c>
      <c r="B1440" s="55">
        <v>44298</v>
      </c>
      <c r="C1440" s="58" t="s">
        <v>110</v>
      </c>
      <c r="D1440" s="58" t="s">
        <v>125</v>
      </c>
      <c r="E1440" s="58" t="s">
        <v>49</v>
      </c>
      <c r="F1440" s="51" t="s">
        <v>68</v>
      </c>
      <c r="G1440" s="51">
        <v>115</v>
      </c>
    </row>
    <row r="1441" spans="1:7" ht="15.75" customHeight="1" x14ac:dyDescent="0.3">
      <c r="A1441" s="95">
        <f t="shared" si="22"/>
        <v>44298</v>
      </c>
      <c r="B1441" s="55">
        <v>44298</v>
      </c>
      <c r="C1441" s="58" t="s">
        <v>107</v>
      </c>
      <c r="D1441" s="58" t="s">
        <v>125</v>
      </c>
      <c r="E1441" s="58" t="s">
        <v>49</v>
      </c>
      <c r="F1441" s="51" t="s">
        <v>57</v>
      </c>
      <c r="G1441" s="51">
        <v>36</v>
      </c>
    </row>
    <row r="1442" spans="1:7" ht="15.75" customHeight="1" x14ac:dyDescent="0.3">
      <c r="A1442" s="95">
        <f t="shared" si="22"/>
        <v>44298</v>
      </c>
      <c r="B1442" s="55">
        <v>44298</v>
      </c>
      <c r="C1442" s="58" t="s">
        <v>48</v>
      </c>
      <c r="D1442" s="58" t="s">
        <v>125</v>
      </c>
      <c r="E1442" s="58" t="s">
        <v>70</v>
      </c>
      <c r="F1442" s="51" t="s">
        <v>71</v>
      </c>
      <c r="G1442" s="51">
        <v>127</v>
      </c>
    </row>
    <row r="1443" spans="1:7" ht="15.75" customHeight="1" x14ac:dyDescent="0.3">
      <c r="A1443" s="95">
        <f t="shared" si="22"/>
        <v>44299</v>
      </c>
      <c r="B1443" s="55">
        <v>44299</v>
      </c>
      <c r="C1443" s="58" t="s">
        <v>48</v>
      </c>
      <c r="D1443" s="58" t="s">
        <v>125</v>
      </c>
      <c r="E1443" s="58" t="s">
        <v>70</v>
      </c>
      <c r="F1443" s="51" t="s">
        <v>52</v>
      </c>
      <c r="G1443" s="51">
        <v>16</v>
      </c>
    </row>
    <row r="1444" spans="1:7" ht="15.75" customHeight="1" x14ac:dyDescent="0.3">
      <c r="A1444" s="95">
        <f t="shared" si="22"/>
        <v>44299</v>
      </c>
      <c r="B1444" s="55">
        <v>44299</v>
      </c>
      <c r="C1444" s="58" t="s">
        <v>48</v>
      </c>
      <c r="D1444" s="58" t="s">
        <v>125</v>
      </c>
      <c r="E1444" s="58" t="s">
        <v>49</v>
      </c>
      <c r="F1444" s="51" t="s">
        <v>57</v>
      </c>
      <c r="G1444" s="51">
        <v>113</v>
      </c>
    </row>
    <row r="1445" spans="1:7" ht="15.75" customHeight="1" x14ac:dyDescent="0.3">
      <c r="A1445" s="95">
        <f t="shared" si="22"/>
        <v>44299</v>
      </c>
      <c r="B1445" s="55">
        <v>44299</v>
      </c>
      <c r="C1445" s="58" t="s">
        <v>48</v>
      </c>
      <c r="D1445" s="58" t="s">
        <v>125</v>
      </c>
      <c r="E1445" s="58" t="s">
        <v>70</v>
      </c>
      <c r="F1445" s="51" t="s">
        <v>78</v>
      </c>
      <c r="G1445" s="51">
        <v>193</v>
      </c>
    </row>
    <row r="1446" spans="1:7" ht="15.75" customHeight="1" x14ac:dyDescent="0.3">
      <c r="A1446" s="95">
        <f t="shared" si="22"/>
        <v>44299</v>
      </c>
      <c r="B1446" s="55">
        <v>44299</v>
      </c>
      <c r="C1446" s="58" t="s">
        <v>107</v>
      </c>
      <c r="D1446" s="58" t="s">
        <v>125</v>
      </c>
      <c r="E1446" s="58" t="s">
        <v>49</v>
      </c>
      <c r="F1446" s="51" t="s">
        <v>59</v>
      </c>
      <c r="G1446" s="51">
        <v>177</v>
      </c>
    </row>
    <row r="1447" spans="1:7" ht="15.75" customHeight="1" x14ac:dyDescent="0.3">
      <c r="A1447" s="95">
        <f t="shared" si="22"/>
        <v>44299</v>
      </c>
      <c r="B1447" s="55">
        <v>44299</v>
      </c>
      <c r="C1447" s="58" t="s">
        <v>108</v>
      </c>
      <c r="D1447" s="58" t="s">
        <v>125</v>
      </c>
      <c r="E1447" s="58" t="s">
        <v>49</v>
      </c>
      <c r="F1447" s="51" t="s">
        <v>59</v>
      </c>
      <c r="G1447" s="51">
        <v>50</v>
      </c>
    </row>
    <row r="1448" spans="1:7" ht="15.75" customHeight="1" x14ac:dyDescent="0.3">
      <c r="A1448" s="95">
        <f t="shared" si="22"/>
        <v>44299</v>
      </c>
      <c r="B1448" s="55">
        <v>44299</v>
      </c>
      <c r="C1448" s="58" t="s">
        <v>48</v>
      </c>
      <c r="D1448" s="58" t="s">
        <v>125</v>
      </c>
      <c r="E1448" s="58" t="s">
        <v>80</v>
      </c>
      <c r="F1448" s="51" t="s">
        <v>93</v>
      </c>
      <c r="G1448" s="51">
        <v>72</v>
      </c>
    </row>
    <row r="1449" spans="1:7" ht="15.75" customHeight="1" x14ac:dyDescent="0.3">
      <c r="A1449" s="95">
        <f t="shared" si="22"/>
        <v>44299</v>
      </c>
      <c r="B1449" s="55">
        <v>44299</v>
      </c>
      <c r="C1449" s="58" t="s">
        <v>108</v>
      </c>
      <c r="D1449" s="58" t="s">
        <v>125</v>
      </c>
      <c r="E1449" s="58" t="s">
        <v>95</v>
      </c>
      <c r="F1449" s="51" t="s">
        <v>99</v>
      </c>
      <c r="G1449" s="51">
        <v>64</v>
      </c>
    </row>
    <row r="1450" spans="1:7" ht="15.75" customHeight="1" x14ac:dyDescent="0.3">
      <c r="A1450" s="95">
        <f t="shared" si="22"/>
        <v>44299</v>
      </c>
      <c r="B1450" s="55">
        <v>44299</v>
      </c>
      <c r="C1450" s="58" t="s">
        <v>107</v>
      </c>
      <c r="D1450" s="58" t="s">
        <v>125</v>
      </c>
      <c r="E1450" s="58" t="s">
        <v>95</v>
      </c>
      <c r="F1450" s="51" t="s">
        <v>101</v>
      </c>
      <c r="G1450" s="51">
        <v>16</v>
      </c>
    </row>
    <row r="1451" spans="1:7" ht="15.75" customHeight="1" x14ac:dyDescent="0.3">
      <c r="A1451" s="95">
        <f t="shared" si="22"/>
        <v>44300</v>
      </c>
      <c r="B1451" s="55">
        <v>44300</v>
      </c>
      <c r="C1451" s="58" t="s">
        <v>48</v>
      </c>
      <c r="D1451" s="58" t="s">
        <v>125</v>
      </c>
      <c r="E1451" s="58" t="s">
        <v>49</v>
      </c>
      <c r="F1451" s="51" t="s">
        <v>66</v>
      </c>
      <c r="G1451" s="51">
        <v>67</v>
      </c>
    </row>
    <row r="1452" spans="1:7" ht="15.75" customHeight="1" x14ac:dyDescent="0.3">
      <c r="A1452" s="95">
        <f t="shared" si="22"/>
        <v>44300</v>
      </c>
      <c r="B1452" s="55">
        <v>44300</v>
      </c>
      <c r="C1452" s="58" t="s">
        <v>107</v>
      </c>
      <c r="D1452" s="58" t="s">
        <v>125</v>
      </c>
      <c r="E1452" s="58" t="s">
        <v>70</v>
      </c>
      <c r="F1452" s="51" t="s">
        <v>71</v>
      </c>
      <c r="G1452" s="51">
        <v>2</v>
      </c>
    </row>
    <row r="1453" spans="1:7" ht="15.75" customHeight="1" x14ac:dyDescent="0.3">
      <c r="A1453" s="95">
        <f t="shared" si="22"/>
        <v>44300</v>
      </c>
      <c r="B1453" s="55">
        <v>44300</v>
      </c>
      <c r="C1453" s="58" t="s">
        <v>108</v>
      </c>
      <c r="D1453" s="58" t="s">
        <v>125</v>
      </c>
      <c r="E1453" s="58" t="s">
        <v>70</v>
      </c>
      <c r="F1453" s="51" t="s">
        <v>72</v>
      </c>
      <c r="G1453" s="51">
        <v>53</v>
      </c>
    </row>
    <row r="1454" spans="1:7" ht="15.75" customHeight="1" x14ac:dyDescent="0.3">
      <c r="A1454" s="95">
        <f t="shared" si="22"/>
        <v>44300</v>
      </c>
      <c r="B1454" s="55">
        <v>44300</v>
      </c>
      <c r="C1454" s="58" t="s">
        <v>108</v>
      </c>
      <c r="D1454" s="58" t="s">
        <v>125</v>
      </c>
      <c r="E1454" s="58" t="s">
        <v>70</v>
      </c>
      <c r="F1454" s="51" t="s">
        <v>77</v>
      </c>
      <c r="G1454" s="51">
        <v>176</v>
      </c>
    </row>
    <row r="1455" spans="1:7" ht="15.75" customHeight="1" x14ac:dyDescent="0.3">
      <c r="A1455" s="95">
        <f t="shared" si="22"/>
        <v>44300</v>
      </c>
      <c r="B1455" s="55">
        <v>44300</v>
      </c>
      <c r="C1455" s="58" t="s">
        <v>48</v>
      </c>
      <c r="D1455" s="58" t="s">
        <v>125</v>
      </c>
      <c r="E1455" s="58" t="s">
        <v>70</v>
      </c>
      <c r="F1455" s="51" t="s">
        <v>74</v>
      </c>
      <c r="G1455" s="51">
        <v>148</v>
      </c>
    </row>
    <row r="1456" spans="1:7" ht="15.75" customHeight="1" x14ac:dyDescent="0.3">
      <c r="A1456" s="95">
        <f t="shared" si="22"/>
        <v>44300</v>
      </c>
      <c r="B1456" s="55">
        <v>44300</v>
      </c>
      <c r="C1456" s="58" t="s">
        <v>110</v>
      </c>
      <c r="D1456" s="58" t="s">
        <v>125</v>
      </c>
      <c r="E1456" s="58" t="s">
        <v>70</v>
      </c>
      <c r="F1456" s="51" t="s">
        <v>79</v>
      </c>
      <c r="G1456" s="51">
        <v>175</v>
      </c>
    </row>
    <row r="1457" spans="1:7" ht="15.75" customHeight="1" x14ac:dyDescent="0.3">
      <c r="A1457" s="95">
        <f t="shared" si="22"/>
        <v>44300</v>
      </c>
      <c r="B1457" s="55">
        <v>44300</v>
      </c>
      <c r="C1457" s="58" t="s">
        <v>108</v>
      </c>
      <c r="D1457" s="58" t="s">
        <v>125</v>
      </c>
      <c r="E1457" s="58" t="s">
        <v>70</v>
      </c>
      <c r="F1457" s="51" t="s">
        <v>72</v>
      </c>
      <c r="G1457" s="51">
        <v>83</v>
      </c>
    </row>
    <row r="1458" spans="1:7" ht="15.75" customHeight="1" x14ac:dyDescent="0.3">
      <c r="A1458" s="95">
        <f t="shared" si="22"/>
        <v>44300</v>
      </c>
      <c r="B1458" s="55">
        <v>44300</v>
      </c>
      <c r="C1458" s="58" t="s">
        <v>48</v>
      </c>
      <c r="D1458" s="58" t="s">
        <v>125</v>
      </c>
      <c r="E1458" s="58" t="s">
        <v>70</v>
      </c>
      <c r="F1458" s="51" t="s">
        <v>79</v>
      </c>
      <c r="G1458" s="51">
        <v>152</v>
      </c>
    </row>
    <row r="1459" spans="1:7" ht="15.75" customHeight="1" x14ac:dyDescent="0.3">
      <c r="A1459" s="95">
        <f t="shared" si="22"/>
        <v>44300</v>
      </c>
      <c r="B1459" s="55">
        <v>44300</v>
      </c>
      <c r="C1459" s="58" t="s">
        <v>107</v>
      </c>
      <c r="D1459" s="58" t="s">
        <v>125</v>
      </c>
      <c r="E1459" s="58" t="s">
        <v>95</v>
      </c>
      <c r="F1459" s="51" t="s">
        <v>103</v>
      </c>
      <c r="G1459" s="51">
        <v>80</v>
      </c>
    </row>
    <row r="1460" spans="1:7" ht="15.75" customHeight="1" x14ac:dyDescent="0.3">
      <c r="A1460" s="95">
        <f t="shared" si="22"/>
        <v>44300</v>
      </c>
      <c r="B1460" s="55">
        <v>44300</v>
      </c>
      <c r="C1460" s="58" t="s">
        <v>108</v>
      </c>
      <c r="D1460" s="58" t="s">
        <v>125</v>
      </c>
      <c r="E1460" s="58" t="s">
        <v>70</v>
      </c>
      <c r="F1460" s="51" t="s">
        <v>62</v>
      </c>
      <c r="G1460" s="51">
        <v>120</v>
      </c>
    </row>
    <row r="1461" spans="1:7" ht="15.75" customHeight="1" x14ac:dyDescent="0.3">
      <c r="A1461" s="95">
        <f t="shared" si="22"/>
        <v>44300</v>
      </c>
      <c r="B1461" s="55">
        <v>44300</v>
      </c>
      <c r="C1461" s="58" t="s">
        <v>110</v>
      </c>
      <c r="D1461" s="58" t="s">
        <v>125</v>
      </c>
      <c r="E1461" s="58" t="s">
        <v>95</v>
      </c>
      <c r="F1461" s="51" t="s">
        <v>97</v>
      </c>
      <c r="G1461" s="51">
        <v>106</v>
      </c>
    </row>
    <row r="1462" spans="1:7" ht="15.75" customHeight="1" x14ac:dyDescent="0.3">
      <c r="A1462" s="95">
        <f t="shared" si="22"/>
        <v>44300</v>
      </c>
      <c r="B1462" s="55">
        <v>44300</v>
      </c>
      <c r="C1462" s="58" t="s">
        <v>108</v>
      </c>
      <c r="D1462" s="58" t="s">
        <v>125</v>
      </c>
      <c r="E1462" s="58" t="s">
        <v>49</v>
      </c>
      <c r="F1462" s="51" t="s">
        <v>53</v>
      </c>
      <c r="G1462" s="51">
        <v>126</v>
      </c>
    </row>
    <row r="1463" spans="1:7" ht="15.75" customHeight="1" x14ac:dyDescent="0.3">
      <c r="A1463" s="95">
        <f t="shared" si="22"/>
        <v>44300</v>
      </c>
      <c r="B1463" s="55">
        <v>44300</v>
      </c>
      <c r="C1463" s="58" t="s">
        <v>107</v>
      </c>
      <c r="D1463" s="58" t="s">
        <v>125</v>
      </c>
      <c r="E1463" s="58" t="s">
        <v>70</v>
      </c>
      <c r="F1463" s="51" t="s">
        <v>74</v>
      </c>
      <c r="G1463" s="51">
        <v>28</v>
      </c>
    </row>
    <row r="1464" spans="1:7" ht="15.75" customHeight="1" x14ac:dyDescent="0.3">
      <c r="A1464" s="95">
        <f t="shared" si="22"/>
        <v>44300</v>
      </c>
      <c r="B1464" s="55">
        <v>44300</v>
      </c>
      <c r="C1464" s="58" t="s">
        <v>107</v>
      </c>
      <c r="D1464" s="58" t="s">
        <v>125</v>
      </c>
      <c r="E1464" s="58" t="s">
        <v>70</v>
      </c>
      <c r="F1464" s="51" t="s">
        <v>73</v>
      </c>
      <c r="G1464" s="51">
        <v>49</v>
      </c>
    </row>
    <row r="1465" spans="1:7" ht="15.75" customHeight="1" x14ac:dyDescent="0.3">
      <c r="A1465" s="95">
        <f t="shared" si="22"/>
        <v>44300</v>
      </c>
      <c r="B1465" s="55">
        <v>44300</v>
      </c>
      <c r="C1465" s="58" t="s">
        <v>107</v>
      </c>
      <c r="D1465" s="58" t="s">
        <v>125</v>
      </c>
      <c r="E1465" s="58" t="s">
        <v>70</v>
      </c>
      <c r="F1465" s="51" t="s">
        <v>74</v>
      </c>
      <c r="G1465" s="51">
        <v>63</v>
      </c>
    </row>
    <row r="1466" spans="1:7" ht="15.75" customHeight="1" x14ac:dyDescent="0.3">
      <c r="A1466" s="95">
        <f t="shared" si="22"/>
        <v>44300</v>
      </c>
      <c r="B1466" s="55">
        <v>44300</v>
      </c>
      <c r="C1466" s="58" t="s">
        <v>110</v>
      </c>
      <c r="D1466" s="58" t="s">
        <v>125</v>
      </c>
      <c r="E1466" s="58" t="s">
        <v>95</v>
      </c>
      <c r="F1466" s="51" t="s">
        <v>101</v>
      </c>
      <c r="G1466" s="51">
        <v>186</v>
      </c>
    </row>
    <row r="1467" spans="1:7" ht="15.75" customHeight="1" x14ac:dyDescent="0.3">
      <c r="A1467" s="95">
        <f t="shared" si="22"/>
        <v>44301</v>
      </c>
      <c r="B1467" s="55">
        <v>44301</v>
      </c>
      <c r="C1467" s="58" t="s">
        <v>48</v>
      </c>
      <c r="D1467" s="58" t="s">
        <v>125</v>
      </c>
      <c r="E1467" s="58" t="s">
        <v>95</v>
      </c>
      <c r="F1467" s="51" t="s">
        <v>105</v>
      </c>
      <c r="G1467" s="51">
        <v>178</v>
      </c>
    </row>
    <row r="1468" spans="1:7" ht="15.75" customHeight="1" x14ac:dyDescent="0.3">
      <c r="A1468" s="95">
        <f t="shared" si="22"/>
        <v>44301</v>
      </c>
      <c r="B1468" s="55">
        <v>44301</v>
      </c>
      <c r="C1468" s="58" t="s">
        <v>108</v>
      </c>
      <c r="D1468" s="58" t="s">
        <v>125</v>
      </c>
      <c r="E1468" s="58" t="s">
        <v>49</v>
      </c>
      <c r="F1468" s="51" t="s">
        <v>68</v>
      </c>
      <c r="G1468" s="51">
        <v>120</v>
      </c>
    </row>
    <row r="1469" spans="1:7" ht="15.75" customHeight="1" x14ac:dyDescent="0.3">
      <c r="A1469" s="95">
        <f t="shared" si="22"/>
        <v>44301</v>
      </c>
      <c r="B1469" s="55">
        <v>44301</v>
      </c>
      <c r="C1469" s="58" t="s">
        <v>48</v>
      </c>
      <c r="D1469" s="58" t="s">
        <v>125</v>
      </c>
      <c r="E1469" s="58" t="s">
        <v>49</v>
      </c>
      <c r="F1469" s="51" t="s">
        <v>68</v>
      </c>
      <c r="G1469" s="51">
        <v>55</v>
      </c>
    </row>
    <row r="1470" spans="1:7" ht="15.75" customHeight="1" x14ac:dyDescent="0.3">
      <c r="A1470" s="95">
        <f t="shared" si="22"/>
        <v>44301</v>
      </c>
      <c r="B1470" s="55">
        <v>44301</v>
      </c>
      <c r="C1470" s="58" t="s">
        <v>108</v>
      </c>
      <c r="D1470" s="58" t="s">
        <v>125</v>
      </c>
      <c r="E1470" s="58" t="s">
        <v>80</v>
      </c>
      <c r="F1470" s="51" t="s">
        <v>81</v>
      </c>
      <c r="G1470" s="51">
        <v>143</v>
      </c>
    </row>
    <row r="1471" spans="1:7" ht="15.75" customHeight="1" x14ac:dyDescent="0.3">
      <c r="A1471" s="95">
        <f t="shared" si="22"/>
        <v>44301</v>
      </c>
      <c r="B1471" s="55">
        <v>44301</v>
      </c>
      <c r="C1471" s="58" t="s">
        <v>110</v>
      </c>
      <c r="D1471" s="58" t="s">
        <v>125</v>
      </c>
      <c r="E1471" s="58" t="s">
        <v>70</v>
      </c>
      <c r="F1471" s="51" t="s">
        <v>72</v>
      </c>
      <c r="G1471" s="51">
        <v>112</v>
      </c>
    </row>
    <row r="1472" spans="1:7" ht="15.75" customHeight="1" x14ac:dyDescent="0.3">
      <c r="A1472" s="95">
        <f t="shared" si="22"/>
        <v>44301</v>
      </c>
      <c r="B1472" s="55">
        <v>44301</v>
      </c>
      <c r="C1472" s="58" t="s">
        <v>48</v>
      </c>
      <c r="D1472" s="58" t="s">
        <v>125</v>
      </c>
      <c r="E1472" s="58" t="s">
        <v>80</v>
      </c>
      <c r="F1472" s="51" t="s">
        <v>84</v>
      </c>
      <c r="G1472" s="51">
        <v>24</v>
      </c>
    </row>
    <row r="1473" spans="1:7" ht="15.75" customHeight="1" x14ac:dyDescent="0.3">
      <c r="A1473" s="95">
        <f t="shared" si="22"/>
        <v>44301</v>
      </c>
      <c r="B1473" s="55">
        <v>44301</v>
      </c>
      <c r="C1473" s="58" t="s">
        <v>107</v>
      </c>
      <c r="D1473" s="58" t="s">
        <v>125</v>
      </c>
      <c r="E1473" s="58" t="s">
        <v>70</v>
      </c>
      <c r="F1473" s="51" t="s">
        <v>76</v>
      </c>
      <c r="G1473" s="51">
        <v>38</v>
      </c>
    </row>
    <row r="1474" spans="1:7" ht="15.75" customHeight="1" x14ac:dyDescent="0.3">
      <c r="A1474" s="95">
        <f t="shared" si="22"/>
        <v>44301</v>
      </c>
      <c r="B1474" s="55">
        <v>44301</v>
      </c>
      <c r="C1474" s="58" t="s">
        <v>110</v>
      </c>
      <c r="D1474" s="58" t="s">
        <v>125</v>
      </c>
      <c r="E1474" s="58" t="s">
        <v>95</v>
      </c>
      <c r="F1474" s="51" t="s">
        <v>104</v>
      </c>
      <c r="G1474" s="51">
        <v>122</v>
      </c>
    </row>
    <row r="1475" spans="1:7" ht="15.75" customHeight="1" x14ac:dyDescent="0.3">
      <c r="A1475" s="95">
        <f t="shared" si="22"/>
        <v>44301</v>
      </c>
      <c r="B1475" s="55">
        <v>44301</v>
      </c>
      <c r="C1475" s="58" t="s">
        <v>107</v>
      </c>
      <c r="D1475" s="58" t="s">
        <v>125</v>
      </c>
      <c r="E1475" s="58" t="s">
        <v>49</v>
      </c>
      <c r="F1475" s="51" t="s">
        <v>53</v>
      </c>
      <c r="G1475" s="51">
        <v>182</v>
      </c>
    </row>
    <row r="1476" spans="1:7" ht="15.75" customHeight="1" x14ac:dyDescent="0.3">
      <c r="A1476" s="95">
        <f t="shared" si="22"/>
        <v>44301</v>
      </c>
      <c r="B1476" s="55">
        <v>44301</v>
      </c>
      <c r="C1476" s="58" t="s">
        <v>108</v>
      </c>
      <c r="D1476" s="58" t="s">
        <v>125</v>
      </c>
      <c r="E1476" s="58" t="s">
        <v>70</v>
      </c>
      <c r="F1476" s="51" t="s">
        <v>79</v>
      </c>
      <c r="G1476" s="51">
        <v>4</v>
      </c>
    </row>
    <row r="1477" spans="1:7" ht="15.75" customHeight="1" x14ac:dyDescent="0.3">
      <c r="A1477" s="95">
        <f t="shared" ref="A1477:A1540" si="23">B1477</f>
        <v>44301</v>
      </c>
      <c r="B1477" s="55">
        <v>44301</v>
      </c>
      <c r="C1477" s="58" t="s">
        <v>110</v>
      </c>
      <c r="D1477" s="58" t="s">
        <v>125</v>
      </c>
      <c r="E1477" s="58" t="s">
        <v>49</v>
      </c>
      <c r="F1477" s="51" t="s">
        <v>69</v>
      </c>
      <c r="G1477" s="51">
        <v>24</v>
      </c>
    </row>
    <row r="1478" spans="1:7" ht="15.75" customHeight="1" x14ac:dyDescent="0.3">
      <c r="A1478" s="95">
        <f t="shared" si="23"/>
        <v>44301</v>
      </c>
      <c r="B1478" s="55">
        <v>44301</v>
      </c>
      <c r="C1478" s="58" t="s">
        <v>48</v>
      </c>
      <c r="D1478" s="58" t="s">
        <v>125</v>
      </c>
      <c r="E1478" s="58" t="s">
        <v>95</v>
      </c>
      <c r="F1478" s="51" t="s">
        <v>98</v>
      </c>
      <c r="G1478" s="51">
        <v>101</v>
      </c>
    </row>
    <row r="1479" spans="1:7" ht="15.75" customHeight="1" x14ac:dyDescent="0.3">
      <c r="A1479" s="95">
        <f t="shared" si="23"/>
        <v>44301</v>
      </c>
      <c r="B1479" s="55">
        <v>44301</v>
      </c>
      <c r="C1479" s="58" t="s">
        <v>48</v>
      </c>
      <c r="D1479" s="58" t="s">
        <v>125</v>
      </c>
      <c r="E1479" s="58" t="s">
        <v>70</v>
      </c>
      <c r="F1479" s="51" t="s">
        <v>56</v>
      </c>
      <c r="G1479" s="51">
        <v>67</v>
      </c>
    </row>
    <row r="1480" spans="1:7" ht="15.75" customHeight="1" x14ac:dyDescent="0.3">
      <c r="A1480" s="95">
        <f t="shared" si="23"/>
        <v>44301</v>
      </c>
      <c r="B1480" s="55">
        <v>44301</v>
      </c>
      <c r="C1480" s="58" t="s">
        <v>48</v>
      </c>
      <c r="D1480" s="58" t="s">
        <v>125</v>
      </c>
      <c r="E1480" s="58" t="s">
        <v>70</v>
      </c>
      <c r="F1480" s="51" t="s">
        <v>78</v>
      </c>
      <c r="G1480" s="51">
        <v>41</v>
      </c>
    </row>
    <row r="1481" spans="1:7" ht="15.75" customHeight="1" x14ac:dyDescent="0.3">
      <c r="A1481" s="95">
        <f t="shared" si="23"/>
        <v>44301</v>
      </c>
      <c r="B1481" s="55">
        <v>44301</v>
      </c>
      <c r="C1481" s="58" t="s">
        <v>110</v>
      </c>
      <c r="D1481" s="58" t="s">
        <v>125</v>
      </c>
      <c r="E1481" s="58" t="s">
        <v>70</v>
      </c>
      <c r="F1481" s="51" t="s">
        <v>79</v>
      </c>
      <c r="G1481" s="51">
        <v>142</v>
      </c>
    </row>
    <row r="1482" spans="1:7" ht="15.75" customHeight="1" x14ac:dyDescent="0.3">
      <c r="A1482" s="95">
        <f t="shared" si="23"/>
        <v>44301</v>
      </c>
      <c r="B1482" s="55">
        <v>44301</v>
      </c>
      <c r="C1482" s="58" t="s">
        <v>107</v>
      </c>
      <c r="D1482" s="58" t="s">
        <v>125</v>
      </c>
      <c r="E1482" s="58" t="s">
        <v>80</v>
      </c>
      <c r="F1482" s="51" t="s">
        <v>88</v>
      </c>
      <c r="G1482" s="51">
        <v>189</v>
      </c>
    </row>
    <row r="1483" spans="1:7" ht="15.75" customHeight="1" x14ac:dyDescent="0.3">
      <c r="A1483" s="95">
        <f t="shared" si="23"/>
        <v>44301</v>
      </c>
      <c r="B1483" s="55">
        <v>44301</v>
      </c>
      <c r="C1483" s="58" t="s">
        <v>110</v>
      </c>
      <c r="D1483" s="58" t="s">
        <v>125</v>
      </c>
      <c r="E1483" s="58" t="s">
        <v>70</v>
      </c>
      <c r="F1483" s="51" t="s">
        <v>52</v>
      </c>
      <c r="G1483" s="51">
        <v>60</v>
      </c>
    </row>
    <row r="1484" spans="1:7" ht="15.75" customHeight="1" x14ac:dyDescent="0.3">
      <c r="A1484" s="95">
        <f t="shared" si="23"/>
        <v>44302</v>
      </c>
      <c r="B1484" s="55">
        <v>44302</v>
      </c>
      <c r="C1484" s="58" t="s">
        <v>110</v>
      </c>
      <c r="D1484" s="58" t="s">
        <v>125</v>
      </c>
      <c r="E1484" s="58" t="s">
        <v>80</v>
      </c>
      <c r="F1484" s="51" t="s">
        <v>82</v>
      </c>
      <c r="G1484" s="51">
        <v>71</v>
      </c>
    </row>
    <row r="1485" spans="1:7" ht="15.75" customHeight="1" x14ac:dyDescent="0.3">
      <c r="A1485" s="95">
        <f t="shared" si="23"/>
        <v>44302</v>
      </c>
      <c r="B1485" s="55">
        <v>44302</v>
      </c>
      <c r="C1485" s="58" t="s">
        <v>110</v>
      </c>
      <c r="D1485" s="58" t="s">
        <v>125</v>
      </c>
      <c r="E1485" s="58" t="s">
        <v>95</v>
      </c>
      <c r="F1485" s="51" t="s">
        <v>103</v>
      </c>
      <c r="G1485" s="51">
        <v>189</v>
      </c>
    </row>
    <row r="1486" spans="1:7" ht="15.75" customHeight="1" x14ac:dyDescent="0.3">
      <c r="A1486" s="95">
        <f t="shared" si="23"/>
        <v>44302</v>
      </c>
      <c r="B1486" s="55">
        <v>44302</v>
      </c>
      <c r="C1486" s="58" t="s">
        <v>48</v>
      </c>
      <c r="D1486" s="58" t="s">
        <v>125</v>
      </c>
      <c r="E1486" s="58" t="s">
        <v>80</v>
      </c>
      <c r="F1486" s="51" t="s">
        <v>93</v>
      </c>
      <c r="G1486" s="51">
        <v>199</v>
      </c>
    </row>
    <row r="1487" spans="1:7" ht="15.75" customHeight="1" x14ac:dyDescent="0.3">
      <c r="A1487" s="95">
        <f t="shared" si="23"/>
        <v>44302</v>
      </c>
      <c r="B1487" s="55">
        <v>44302</v>
      </c>
      <c r="C1487" s="58" t="s">
        <v>48</v>
      </c>
      <c r="D1487" s="58" t="s">
        <v>125</v>
      </c>
      <c r="E1487" s="58" t="s">
        <v>70</v>
      </c>
      <c r="F1487" s="51" t="s">
        <v>77</v>
      </c>
      <c r="G1487" s="51">
        <v>69</v>
      </c>
    </row>
    <row r="1488" spans="1:7" ht="15.75" customHeight="1" x14ac:dyDescent="0.3">
      <c r="A1488" s="95">
        <f t="shared" si="23"/>
        <v>44302</v>
      </c>
      <c r="B1488" s="55">
        <v>44302</v>
      </c>
      <c r="C1488" s="58" t="s">
        <v>107</v>
      </c>
      <c r="D1488" s="58" t="s">
        <v>125</v>
      </c>
      <c r="E1488" s="58" t="s">
        <v>49</v>
      </c>
      <c r="F1488" s="51" t="s">
        <v>67</v>
      </c>
      <c r="G1488" s="51">
        <v>153</v>
      </c>
    </row>
    <row r="1489" spans="1:7" ht="15.75" customHeight="1" x14ac:dyDescent="0.3">
      <c r="A1489" s="95">
        <f t="shared" si="23"/>
        <v>44302</v>
      </c>
      <c r="B1489" s="55">
        <v>44302</v>
      </c>
      <c r="C1489" s="58" t="s">
        <v>110</v>
      </c>
      <c r="D1489" s="58" t="s">
        <v>125</v>
      </c>
      <c r="E1489" s="58" t="s">
        <v>49</v>
      </c>
      <c r="F1489" s="51" t="s">
        <v>59</v>
      </c>
      <c r="G1489" s="51">
        <v>13</v>
      </c>
    </row>
    <row r="1490" spans="1:7" ht="15.75" customHeight="1" x14ac:dyDescent="0.3">
      <c r="A1490" s="95">
        <f t="shared" si="23"/>
        <v>44302</v>
      </c>
      <c r="B1490" s="55">
        <v>44302</v>
      </c>
      <c r="C1490" s="58" t="s">
        <v>110</v>
      </c>
      <c r="D1490" s="58" t="s">
        <v>125</v>
      </c>
      <c r="E1490" s="58" t="s">
        <v>70</v>
      </c>
      <c r="F1490" s="51" t="s">
        <v>73</v>
      </c>
      <c r="G1490" s="51">
        <v>87</v>
      </c>
    </row>
    <row r="1491" spans="1:7" ht="15.75" customHeight="1" x14ac:dyDescent="0.3">
      <c r="A1491" s="95">
        <f t="shared" si="23"/>
        <v>44302</v>
      </c>
      <c r="B1491" s="55">
        <v>44302</v>
      </c>
      <c r="C1491" s="58" t="s">
        <v>107</v>
      </c>
      <c r="D1491" s="58" t="s">
        <v>125</v>
      </c>
      <c r="E1491" s="58" t="s">
        <v>49</v>
      </c>
      <c r="F1491" s="51" t="s">
        <v>67</v>
      </c>
      <c r="G1491" s="51">
        <v>169</v>
      </c>
    </row>
    <row r="1492" spans="1:7" ht="15.75" customHeight="1" x14ac:dyDescent="0.3">
      <c r="A1492" s="95">
        <f t="shared" si="23"/>
        <v>44302</v>
      </c>
      <c r="B1492" s="55">
        <v>44302</v>
      </c>
      <c r="C1492" s="58" t="s">
        <v>48</v>
      </c>
      <c r="D1492" s="58" t="s">
        <v>125</v>
      </c>
      <c r="E1492" s="58" t="s">
        <v>80</v>
      </c>
      <c r="F1492" s="51" t="s">
        <v>90</v>
      </c>
      <c r="G1492" s="51">
        <v>22</v>
      </c>
    </row>
    <row r="1493" spans="1:7" ht="15.75" customHeight="1" x14ac:dyDescent="0.3">
      <c r="A1493" s="95">
        <f t="shared" si="23"/>
        <v>44302</v>
      </c>
      <c r="B1493" s="55">
        <v>44302</v>
      </c>
      <c r="C1493" s="58" t="s">
        <v>110</v>
      </c>
      <c r="D1493" s="58" t="s">
        <v>125</v>
      </c>
      <c r="E1493" s="58" t="s">
        <v>70</v>
      </c>
      <c r="F1493" s="51" t="s">
        <v>62</v>
      </c>
      <c r="G1493" s="51">
        <v>70</v>
      </c>
    </row>
    <row r="1494" spans="1:7" ht="15.75" customHeight="1" x14ac:dyDescent="0.3">
      <c r="A1494" s="95">
        <f t="shared" si="23"/>
        <v>44302</v>
      </c>
      <c r="B1494" s="55">
        <v>44302</v>
      </c>
      <c r="C1494" s="58" t="s">
        <v>107</v>
      </c>
      <c r="D1494" s="58" t="s">
        <v>125</v>
      </c>
      <c r="E1494" s="58" t="s">
        <v>95</v>
      </c>
      <c r="F1494" s="51" t="s">
        <v>96</v>
      </c>
      <c r="G1494" s="51">
        <v>85</v>
      </c>
    </row>
    <row r="1495" spans="1:7" ht="15.75" customHeight="1" x14ac:dyDescent="0.3">
      <c r="A1495" s="95">
        <f t="shared" si="23"/>
        <v>44302</v>
      </c>
      <c r="B1495" s="55">
        <v>44302</v>
      </c>
      <c r="C1495" s="58" t="s">
        <v>48</v>
      </c>
      <c r="D1495" s="58" t="s">
        <v>125</v>
      </c>
      <c r="E1495" s="58" t="s">
        <v>95</v>
      </c>
      <c r="F1495" s="51" t="s">
        <v>101</v>
      </c>
      <c r="G1495" s="51">
        <v>138</v>
      </c>
    </row>
    <row r="1496" spans="1:7" ht="15.75" customHeight="1" x14ac:dyDescent="0.3">
      <c r="A1496" s="95">
        <f t="shared" si="23"/>
        <v>44302</v>
      </c>
      <c r="B1496" s="55">
        <v>44302</v>
      </c>
      <c r="C1496" s="58" t="s">
        <v>48</v>
      </c>
      <c r="D1496" s="58" t="s">
        <v>125</v>
      </c>
      <c r="E1496" s="58" t="s">
        <v>80</v>
      </c>
      <c r="F1496" s="51" t="s">
        <v>86</v>
      </c>
      <c r="G1496" s="51">
        <v>44</v>
      </c>
    </row>
    <row r="1497" spans="1:7" ht="15.75" customHeight="1" x14ac:dyDescent="0.3">
      <c r="A1497" s="95">
        <f t="shared" si="23"/>
        <v>44302</v>
      </c>
      <c r="B1497" s="55">
        <v>44302</v>
      </c>
      <c r="C1497" s="58" t="s">
        <v>48</v>
      </c>
      <c r="D1497" s="58" t="s">
        <v>125</v>
      </c>
      <c r="E1497" s="58" t="s">
        <v>70</v>
      </c>
      <c r="F1497" s="51" t="s">
        <v>77</v>
      </c>
      <c r="G1497" s="51">
        <v>49</v>
      </c>
    </row>
    <row r="1498" spans="1:7" ht="15.75" customHeight="1" x14ac:dyDescent="0.3">
      <c r="A1498" s="95">
        <f t="shared" si="23"/>
        <v>44302</v>
      </c>
      <c r="B1498" s="55">
        <v>44302</v>
      </c>
      <c r="C1498" s="58" t="s">
        <v>107</v>
      </c>
      <c r="D1498" s="58" t="s">
        <v>125</v>
      </c>
      <c r="E1498" s="58" t="s">
        <v>49</v>
      </c>
      <c r="F1498" s="51" t="s">
        <v>50</v>
      </c>
      <c r="G1498" s="51">
        <v>149</v>
      </c>
    </row>
    <row r="1499" spans="1:7" ht="15.75" customHeight="1" x14ac:dyDescent="0.3">
      <c r="A1499" s="95">
        <f t="shared" si="23"/>
        <v>44303</v>
      </c>
      <c r="B1499" s="55">
        <v>44303</v>
      </c>
      <c r="C1499" s="58" t="s">
        <v>48</v>
      </c>
      <c r="D1499" s="58" t="s">
        <v>125</v>
      </c>
      <c r="E1499" s="58" t="s">
        <v>80</v>
      </c>
      <c r="F1499" s="51" t="s">
        <v>93</v>
      </c>
      <c r="G1499" s="51">
        <v>16</v>
      </c>
    </row>
    <row r="1500" spans="1:7" ht="15.75" customHeight="1" x14ac:dyDescent="0.3">
      <c r="A1500" s="95">
        <f t="shared" si="23"/>
        <v>44303</v>
      </c>
      <c r="B1500" s="55">
        <v>44303</v>
      </c>
      <c r="C1500" s="58" t="s">
        <v>108</v>
      </c>
      <c r="D1500" s="58" t="s">
        <v>125</v>
      </c>
      <c r="E1500" s="58" t="s">
        <v>70</v>
      </c>
      <c r="F1500" s="51" t="s">
        <v>75</v>
      </c>
      <c r="G1500" s="51">
        <v>48</v>
      </c>
    </row>
    <row r="1501" spans="1:7" ht="15.75" customHeight="1" x14ac:dyDescent="0.3">
      <c r="A1501" s="95">
        <f t="shared" si="23"/>
        <v>44303</v>
      </c>
      <c r="B1501" s="55">
        <v>44303</v>
      </c>
      <c r="C1501" s="58" t="s">
        <v>107</v>
      </c>
      <c r="D1501" s="58" t="s">
        <v>125</v>
      </c>
      <c r="E1501" s="58" t="s">
        <v>49</v>
      </c>
      <c r="F1501" s="51" t="s">
        <v>69</v>
      </c>
      <c r="G1501" s="51">
        <v>190</v>
      </c>
    </row>
    <row r="1502" spans="1:7" ht="15.75" customHeight="1" x14ac:dyDescent="0.3">
      <c r="A1502" s="95">
        <f t="shared" si="23"/>
        <v>44303</v>
      </c>
      <c r="B1502" s="55">
        <v>44303</v>
      </c>
      <c r="C1502" s="58" t="s">
        <v>107</v>
      </c>
      <c r="D1502" s="58" t="s">
        <v>125</v>
      </c>
      <c r="E1502" s="58" t="s">
        <v>95</v>
      </c>
      <c r="F1502" s="51" t="s">
        <v>96</v>
      </c>
      <c r="G1502" s="51">
        <v>138</v>
      </c>
    </row>
    <row r="1503" spans="1:7" ht="15.75" customHeight="1" x14ac:dyDescent="0.3">
      <c r="A1503" s="95">
        <f t="shared" si="23"/>
        <v>44303</v>
      </c>
      <c r="B1503" s="55">
        <v>44303</v>
      </c>
      <c r="C1503" s="58" t="s">
        <v>107</v>
      </c>
      <c r="D1503" s="58" t="s">
        <v>125</v>
      </c>
      <c r="E1503" s="58" t="s">
        <v>49</v>
      </c>
      <c r="F1503" s="51" t="s">
        <v>67</v>
      </c>
      <c r="G1503" s="51">
        <v>78</v>
      </c>
    </row>
    <row r="1504" spans="1:7" ht="15.75" customHeight="1" x14ac:dyDescent="0.3">
      <c r="A1504" s="95">
        <f t="shared" si="23"/>
        <v>44303</v>
      </c>
      <c r="B1504" s="55">
        <v>44303</v>
      </c>
      <c r="C1504" s="58" t="s">
        <v>110</v>
      </c>
      <c r="D1504" s="58" t="s">
        <v>125</v>
      </c>
      <c r="E1504" s="58" t="s">
        <v>80</v>
      </c>
      <c r="F1504" s="51" t="s">
        <v>90</v>
      </c>
      <c r="G1504" s="51">
        <v>43</v>
      </c>
    </row>
    <row r="1505" spans="1:7" ht="15.75" customHeight="1" x14ac:dyDescent="0.3">
      <c r="A1505" s="95">
        <f t="shared" si="23"/>
        <v>44303</v>
      </c>
      <c r="B1505" s="55">
        <v>44303</v>
      </c>
      <c r="C1505" s="58" t="s">
        <v>107</v>
      </c>
      <c r="D1505" s="58" t="s">
        <v>125</v>
      </c>
      <c r="E1505" s="58" t="s">
        <v>70</v>
      </c>
      <c r="F1505" s="51" t="s">
        <v>62</v>
      </c>
      <c r="G1505" s="51">
        <v>89</v>
      </c>
    </row>
    <row r="1506" spans="1:7" ht="15.75" customHeight="1" x14ac:dyDescent="0.3">
      <c r="A1506" s="95">
        <f t="shared" si="23"/>
        <v>44303</v>
      </c>
      <c r="B1506" s="55">
        <v>44303</v>
      </c>
      <c r="C1506" s="58" t="s">
        <v>107</v>
      </c>
      <c r="D1506" s="58" t="s">
        <v>125</v>
      </c>
      <c r="E1506" s="58" t="s">
        <v>70</v>
      </c>
      <c r="F1506" s="51" t="s">
        <v>76</v>
      </c>
      <c r="G1506" s="51">
        <v>108</v>
      </c>
    </row>
    <row r="1507" spans="1:7" ht="15.75" customHeight="1" x14ac:dyDescent="0.3">
      <c r="A1507" s="95">
        <f t="shared" si="23"/>
        <v>44303</v>
      </c>
      <c r="B1507" s="55">
        <v>44303</v>
      </c>
      <c r="C1507" s="58" t="s">
        <v>108</v>
      </c>
      <c r="D1507" s="58" t="s">
        <v>125</v>
      </c>
      <c r="E1507" s="58" t="s">
        <v>95</v>
      </c>
      <c r="F1507" s="51" t="s">
        <v>98</v>
      </c>
      <c r="G1507" s="51">
        <v>14</v>
      </c>
    </row>
    <row r="1508" spans="1:7" ht="15.75" customHeight="1" x14ac:dyDescent="0.3">
      <c r="A1508" s="95">
        <f t="shared" si="23"/>
        <v>44303</v>
      </c>
      <c r="B1508" s="55">
        <v>44303</v>
      </c>
      <c r="C1508" s="58" t="s">
        <v>108</v>
      </c>
      <c r="D1508" s="58" t="s">
        <v>125</v>
      </c>
      <c r="E1508" s="58" t="s">
        <v>80</v>
      </c>
      <c r="F1508" s="51" t="s">
        <v>93</v>
      </c>
      <c r="G1508" s="51">
        <v>47</v>
      </c>
    </row>
    <row r="1509" spans="1:7" ht="15.75" customHeight="1" x14ac:dyDescent="0.3">
      <c r="A1509" s="95">
        <f t="shared" si="23"/>
        <v>44303</v>
      </c>
      <c r="B1509" s="55">
        <v>44303</v>
      </c>
      <c r="C1509" s="58" t="s">
        <v>108</v>
      </c>
      <c r="D1509" s="58" t="s">
        <v>125</v>
      </c>
      <c r="E1509" s="58" t="s">
        <v>80</v>
      </c>
      <c r="F1509" s="51" t="s">
        <v>84</v>
      </c>
      <c r="G1509" s="51">
        <v>66</v>
      </c>
    </row>
    <row r="1510" spans="1:7" ht="15.75" customHeight="1" x14ac:dyDescent="0.3">
      <c r="A1510" s="95">
        <f t="shared" si="23"/>
        <v>44303</v>
      </c>
      <c r="B1510" s="55">
        <v>44303</v>
      </c>
      <c r="C1510" s="58" t="s">
        <v>48</v>
      </c>
      <c r="D1510" s="58" t="s">
        <v>125</v>
      </c>
      <c r="E1510" s="58" t="s">
        <v>49</v>
      </c>
      <c r="F1510" s="51" t="s">
        <v>68</v>
      </c>
      <c r="G1510" s="51">
        <v>143</v>
      </c>
    </row>
    <row r="1511" spans="1:7" ht="15.75" customHeight="1" x14ac:dyDescent="0.3">
      <c r="A1511" s="95">
        <f t="shared" si="23"/>
        <v>44304</v>
      </c>
      <c r="B1511" s="55">
        <v>44304</v>
      </c>
      <c r="C1511" s="58" t="s">
        <v>110</v>
      </c>
      <c r="D1511" s="58" t="s">
        <v>125</v>
      </c>
      <c r="E1511" s="58" t="s">
        <v>80</v>
      </c>
      <c r="F1511" s="51" t="s">
        <v>89</v>
      </c>
      <c r="G1511" s="51">
        <v>132</v>
      </c>
    </row>
    <row r="1512" spans="1:7" ht="15.75" customHeight="1" x14ac:dyDescent="0.3">
      <c r="A1512" s="95">
        <f t="shared" si="23"/>
        <v>44304</v>
      </c>
      <c r="B1512" s="55">
        <v>44304</v>
      </c>
      <c r="C1512" s="58" t="s">
        <v>110</v>
      </c>
      <c r="D1512" s="58" t="s">
        <v>125</v>
      </c>
      <c r="E1512" s="58" t="s">
        <v>80</v>
      </c>
      <c r="F1512" s="51" t="s">
        <v>92</v>
      </c>
      <c r="G1512" s="51">
        <v>15</v>
      </c>
    </row>
    <row r="1513" spans="1:7" ht="15.75" customHeight="1" x14ac:dyDescent="0.3">
      <c r="A1513" s="95">
        <f t="shared" si="23"/>
        <v>44304</v>
      </c>
      <c r="B1513" s="55">
        <v>44304</v>
      </c>
      <c r="C1513" s="58" t="s">
        <v>110</v>
      </c>
      <c r="D1513" s="58" t="s">
        <v>125</v>
      </c>
      <c r="E1513" s="58" t="s">
        <v>70</v>
      </c>
      <c r="F1513" s="51" t="s">
        <v>56</v>
      </c>
      <c r="G1513" s="51">
        <v>66</v>
      </c>
    </row>
    <row r="1514" spans="1:7" ht="15.75" customHeight="1" x14ac:dyDescent="0.3">
      <c r="A1514" s="95">
        <f t="shared" si="23"/>
        <v>44304</v>
      </c>
      <c r="B1514" s="55">
        <v>44304</v>
      </c>
      <c r="C1514" s="58" t="s">
        <v>48</v>
      </c>
      <c r="D1514" s="58" t="s">
        <v>125</v>
      </c>
      <c r="E1514" s="58" t="s">
        <v>49</v>
      </c>
      <c r="F1514" s="51" t="s">
        <v>68</v>
      </c>
      <c r="G1514" s="51">
        <v>113</v>
      </c>
    </row>
    <row r="1515" spans="1:7" ht="15.75" customHeight="1" x14ac:dyDescent="0.3">
      <c r="A1515" s="95">
        <f t="shared" si="23"/>
        <v>44304</v>
      </c>
      <c r="B1515" s="55">
        <v>44304</v>
      </c>
      <c r="C1515" s="58" t="s">
        <v>48</v>
      </c>
      <c r="D1515" s="58" t="s">
        <v>125</v>
      </c>
      <c r="E1515" s="58" t="s">
        <v>49</v>
      </c>
      <c r="F1515" s="51" t="s">
        <v>67</v>
      </c>
      <c r="G1515" s="51">
        <v>137</v>
      </c>
    </row>
    <row r="1516" spans="1:7" ht="15.75" customHeight="1" x14ac:dyDescent="0.3">
      <c r="A1516" s="95">
        <f t="shared" si="23"/>
        <v>44304</v>
      </c>
      <c r="B1516" s="55">
        <v>44304</v>
      </c>
      <c r="C1516" s="58" t="s">
        <v>107</v>
      </c>
      <c r="D1516" s="58" t="s">
        <v>125</v>
      </c>
      <c r="E1516" s="58" t="s">
        <v>80</v>
      </c>
      <c r="F1516" s="51" t="s">
        <v>88</v>
      </c>
      <c r="G1516" s="51">
        <v>60</v>
      </c>
    </row>
    <row r="1517" spans="1:7" ht="15.75" customHeight="1" x14ac:dyDescent="0.3">
      <c r="A1517" s="95">
        <f t="shared" si="23"/>
        <v>44304</v>
      </c>
      <c r="B1517" s="55">
        <v>44304</v>
      </c>
      <c r="C1517" s="58" t="s">
        <v>110</v>
      </c>
      <c r="D1517" s="58" t="s">
        <v>125</v>
      </c>
      <c r="E1517" s="58" t="s">
        <v>49</v>
      </c>
      <c r="F1517" s="51" t="s">
        <v>65</v>
      </c>
      <c r="G1517" s="51">
        <v>47</v>
      </c>
    </row>
    <row r="1518" spans="1:7" ht="15.75" customHeight="1" x14ac:dyDescent="0.3">
      <c r="A1518" s="95">
        <f t="shared" si="23"/>
        <v>44304</v>
      </c>
      <c r="B1518" s="55">
        <v>44304</v>
      </c>
      <c r="C1518" s="58" t="s">
        <v>110</v>
      </c>
      <c r="D1518" s="58" t="s">
        <v>125</v>
      </c>
      <c r="E1518" s="58" t="s">
        <v>70</v>
      </c>
      <c r="F1518" s="51" t="s">
        <v>54</v>
      </c>
      <c r="G1518" s="51">
        <v>171</v>
      </c>
    </row>
    <row r="1519" spans="1:7" ht="15.75" customHeight="1" x14ac:dyDescent="0.3">
      <c r="A1519" s="95">
        <f t="shared" si="23"/>
        <v>44304</v>
      </c>
      <c r="B1519" s="55">
        <v>44304</v>
      </c>
      <c r="C1519" s="58" t="s">
        <v>110</v>
      </c>
      <c r="D1519" s="58" t="s">
        <v>125</v>
      </c>
      <c r="E1519" s="58" t="s">
        <v>80</v>
      </c>
      <c r="F1519" s="51" t="s">
        <v>87</v>
      </c>
      <c r="G1519" s="51">
        <v>123</v>
      </c>
    </row>
    <row r="1520" spans="1:7" ht="15.75" customHeight="1" x14ac:dyDescent="0.3">
      <c r="A1520" s="95">
        <f t="shared" si="23"/>
        <v>44305</v>
      </c>
      <c r="B1520" s="55">
        <v>44305</v>
      </c>
      <c r="C1520" s="58" t="s">
        <v>107</v>
      </c>
      <c r="D1520" s="58" t="s">
        <v>125</v>
      </c>
      <c r="E1520" s="58" t="s">
        <v>95</v>
      </c>
      <c r="F1520" s="51" t="s">
        <v>100</v>
      </c>
      <c r="G1520" s="51">
        <v>124</v>
      </c>
    </row>
    <row r="1521" spans="1:7" ht="15.75" customHeight="1" x14ac:dyDescent="0.3">
      <c r="A1521" s="95">
        <f t="shared" si="23"/>
        <v>44305</v>
      </c>
      <c r="B1521" s="55">
        <v>44305</v>
      </c>
      <c r="C1521" s="58" t="s">
        <v>107</v>
      </c>
      <c r="D1521" s="58" t="s">
        <v>125</v>
      </c>
      <c r="E1521" s="58" t="s">
        <v>80</v>
      </c>
      <c r="F1521" s="51" t="s">
        <v>82</v>
      </c>
      <c r="G1521" s="51">
        <v>50</v>
      </c>
    </row>
    <row r="1522" spans="1:7" ht="15.75" customHeight="1" x14ac:dyDescent="0.3">
      <c r="A1522" s="95">
        <f t="shared" si="23"/>
        <v>44305</v>
      </c>
      <c r="B1522" s="55">
        <v>44305</v>
      </c>
      <c r="C1522" s="58" t="s">
        <v>48</v>
      </c>
      <c r="D1522" s="58" t="s">
        <v>125</v>
      </c>
      <c r="E1522" s="58" t="s">
        <v>49</v>
      </c>
      <c r="F1522" s="51" t="s">
        <v>59</v>
      </c>
      <c r="G1522" s="51">
        <v>50</v>
      </c>
    </row>
    <row r="1523" spans="1:7" ht="15.75" customHeight="1" x14ac:dyDescent="0.3">
      <c r="A1523" s="95">
        <f t="shared" si="23"/>
        <v>44305</v>
      </c>
      <c r="B1523" s="55">
        <v>44305</v>
      </c>
      <c r="C1523" s="58" t="s">
        <v>110</v>
      </c>
      <c r="D1523" s="58" t="s">
        <v>125</v>
      </c>
      <c r="E1523" s="58" t="s">
        <v>80</v>
      </c>
      <c r="F1523" s="51" t="s">
        <v>84</v>
      </c>
      <c r="G1523" s="51">
        <v>54</v>
      </c>
    </row>
    <row r="1524" spans="1:7" ht="15.75" customHeight="1" x14ac:dyDescent="0.3">
      <c r="A1524" s="95">
        <f t="shared" si="23"/>
        <v>44305</v>
      </c>
      <c r="B1524" s="55">
        <v>44305</v>
      </c>
      <c r="C1524" s="58" t="s">
        <v>110</v>
      </c>
      <c r="D1524" s="58" t="s">
        <v>125</v>
      </c>
      <c r="E1524" s="58" t="s">
        <v>95</v>
      </c>
      <c r="F1524" s="51" t="s">
        <v>97</v>
      </c>
      <c r="G1524" s="51">
        <v>67</v>
      </c>
    </row>
    <row r="1525" spans="1:7" ht="15.75" customHeight="1" x14ac:dyDescent="0.3">
      <c r="A1525" s="95">
        <f t="shared" si="23"/>
        <v>44305</v>
      </c>
      <c r="B1525" s="55">
        <v>44305</v>
      </c>
      <c r="C1525" s="58" t="s">
        <v>108</v>
      </c>
      <c r="D1525" s="58" t="s">
        <v>125</v>
      </c>
      <c r="E1525" s="58" t="s">
        <v>80</v>
      </c>
      <c r="F1525" s="51" t="s">
        <v>87</v>
      </c>
      <c r="G1525" s="51">
        <v>74</v>
      </c>
    </row>
    <row r="1526" spans="1:7" ht="15.75" customHeight="1" x14ac:dyDescent="0.3">
      <c r="A1526" s="95">
        <f t="shared" si="23"/>
        <v>44305</v>
      </c>
      <c r="B1526" s="55">
        <v>44305</v>
      </c>
      <c r="C1526" s="58" t="s">
        <v>108</v>
      </c>
      <c r="D1526" s="58" t="s">
        <v>125</v>
      </c>
      <c r="E1526" s="58" t="s">
        <v>49</v>
      </c>
      <c r="F1526" s="51" t="s">
        <v>55</v>
      </c>
      <c r="G1526" s="51">
        <v>82</v>
      </c>
    </row>
    <row r="1527" spans="1:7" ht="15.75" customHeight="1" x14ac:dyDescent="0.3">
      <c r="A1527" s="95">
        <f t="shared" si="23"/>
        <v>44305</v>
      </c>
      <c r="B1527" s="55">
        <v>44305</v>
      </c>
      <c r="C1527" s="58" t="s">
        <v>107</v>
      </c>
      <c r="D1527" s="58" t="s">
        <v>125</v>
      </c>
      <c r="E1527" s="58" t="s">
        <v>70</v>
      </c>
      <c r="F1527" s="51" t="s">
        <v>52</v>
      </c>
      <c r="G1527" s="51">
        <v>55</v>
      </c>
    </row>
    <row r="1528" spans="1:7" ht="15.75" customHeight="1" x14ac:dyDescent="0.3">
      <c r="A1528" s="95">
        <f t="shared" si="23"/>
        <v>44305</v>
      </c>
      <c r="B1528" s="55">
        <v>44305</v>
      </c>
      <c r="C1528" s="58" t="s">
        <v>108</v>
      </c>
      <c r="D1528" s="58" t="s">
        <v>125</v>
      </c>
      <c r="E1528" s="58" t="s">
        <v>70</v>
      </c>
      <c r="F1528" s="51" t="s">
        <v>79</v>
      </c>
      <c r="G1528" s="51">
        <v>50</v>
      </c>
    </row>
    <row r="1529" spans="1:7" ht="15.75" customHeight="1" x14ac:dyDescent="0.3">
      <c r="A1529" s="95">
        <f t="shared" si="23"/>
        <v>44305</v>
      </c>
      <c r="B1529" s="55">
        <v>44305</v>
      </c>
      <c r="C1529" s="58" t="s">
        <v>110</v>
      </c>
      <c r="D1529" s="58" t="s">
        <v>125</v>
      </c>
      <c r="E1529" s="58" t="s">
        <v>95</v>
      </c>
      <c r="F1529" s="51" t="s">
        <v>104</v>
      </c>
      <c r="G1529" s="51">
        <v>108</v>
      </c>
    </row>
    <row r="1530" spans="1:7" ht="15.75" customHeight="1" x14ac:dyDescent="0.3">
      <c r="A1530" s="95">
        <f t="shared" si="23"/>
        <v>44305</v>
      </c>
      <c r="B1530" s="55">
        <v>44305</v>
      </c>
      <c r="C1530" s="58" t="s">
        <v>110</v>
      </c>
      <c r="D1530" s="58" t="s">
        <v>125</v>
      </c>
      <c r="E1530" s="58" t="s">
        <v>49</v>
      </c>
      <c r="F1530" s="51" t="s">
        <v>153</v>
      </c>
      <c r="G1530" s="51">
        <v>85</v>
      </c>
    </row>
    <row r="1531" spans="1:7" ht="15.75" customHeight="1" x14ac:dyDescent="0.3">
      <c r="A1531" s="95">
        <f t="shared" si="23"/>
        <v>44305</v>
      </c>
      <c r="B1531" s="55">
        <v>44305</v>
      </c>
      <c r="C1531" s="58" t="s">
        <v>110</v>
      </c>
      <c r="D1531" s="58" t="s">
        <v>125</v>
      </c>
      <c r="E1531" s="58" t="s">
        <v>80</v>
      </c>
      <c r="F1531" s="51" t="s">
        <v>92</v>
      </c>
      <c r="G1531" s="51">
        <v>57</v>
      </c>
    </row>
    <row r="1532" spans="1:7" ht="15.75" customHeight="1" x14ac:dyDescent="0.3">
      <c r="A1532" s="95">
        <f t="shared" si="23"/>
        <v>44305</v>
      </c>
      <c r="B1532" s="55">
        <v>44305</v>
      </c>
      <c r="C1532" s="58" t="s">
        <v>110</v>
      </c>
      <c r="D1532" s="58" t="s">
        <v>125</v>
      </c>
      <c r="E1532" s="58" t="s">
        <v>49</v>
      </c>
      <c r="F1532" s="51" t="s">
        <v>57</v>
      </c>
      <c r="G1532" s="51">
        <v>68</v>
      </c>
    </row>
    <row r="1533" spans="1:7" ht="15.75" customHeight="1" x14ac:dyDescent="0.3">
      <c r="A1533" s="95">
        <f t="shared" si="23"/>
        <v>44305</v>
      </c>
      <c r="B1533" s="55">
        <v>44305</v>
      </c>
      <c r="C1533" s="58" t="s">
        <v>107</v>
      </c>
      <c r="D1533" s="58" t="s">
        <v>125</v>
      </c>
      <c r="E1533" s="58" t="s">
        <v>80</v>
      </c>
      <c r="F1533" s="51" t="s">
        <v>93</v>
      </c>
      <c r="G1533" s="51">
        <v>111</v>
      </c>
    </row>
    <row r="1534" spans="1:7" ht="15.75" customHeight="1" x14ac:dyDescent="0.3">
      <c r="A1534" s="95">
        <f t="shared" si="23"/>
        <v>44305</v>
      </c>
      <c r="B1534" s="55">
        <v>44305</v>
      </c>
      <c r="C1534" s="58" t="s">
        <v>108</v>
      </c>
      <c r="D1534" s="58" t="s">
        <v>125</v>
      </c>
      <c r="E1534" s="58" t="s">
        <v>70</v>
      </c>
      <c r="F1534" s="51" t="s">
        <v>79</v>
      </c>
      <c r="G1534" s="51">
        <v>25</v>
      </c>
    </row>
    <row r="1535" spans="1:7" ht="15.75" customHeight="1" x14ac:dyDescent="0.3">
      <c r="A1535" s="95">
        <f t="shared" si="23"/>
        <v>44305</v>
      </c>
      <c r="B1535" s="55">
        <v>44305</v>
      </c>
      <c r="C1535" s="58" t="s">
        <v>110</v>
      </c>
      <c r="D1535" s="58" t="s">
        <v>125</v>
      </c>
      <c r="E1535" s="58" t="s">
        <v>95</v>
      </c>
      <c r="F1535" s="51" t="s">
        <v>96</v>
      </c>
      <c r="G1535" s="51">
        <v>92</v>
      </c>
    </row>
    <row r="1536" spans="1:7" ht="15.75" customHeight="1" x14ac:dyDescent="0.3">
      <c r="A1536" s="95">
        <f t="shared" si="23"/>
        <v>44305</v>
      </c>
      <c r="B1536" s="55">
        <v>44305</v>
      </c>
      <c r="C1536" s="58" t="s">
        <v>110</v>
      </c>
      <c r="D1536" s="58" t="s">
        <v>125</v>
      </c>
      <c r="E1536" s="58" t="s">
        <v>95</v>
      </c>
      <c r="F1536" s="51" t="s">
        <v>101</v>
      </c>
      <c r="G1536" s="51">
        <v>142</v>
      </c>
    </row>
    <row r="1537" spans="1:7" ht="15.75" customHeight="1" x14ac:dyDescent="0.3">
      <c r="A1537" s="95">
        <f t="shared" si="23"/>
        <v>44305</v>
      </c>
      <c r="B1537" s="55">
        <v>44305</v>
      </c>
      <c r="C1537" s="58" t="s">
        <v>108</v>
      </c>
      <c r="D1537" s="58" t="s">
        <v>125</v>
      </c>
      <c r="E1537" s="58" t="s">
        <v>49</v>
      </c>
      <c r="F1537" s="51" t="s">
        <v>61</v>
      </c>
      <c r="G1537" s="51">
        <v>7</v>
      </c>
    </row>
    <row r="1538" spans="1:7" ht="15.75" customHeight="1" x14ac:dyDescent="0.3">
      <c r="A1538" s="95">
        <f t="shared" si="23"/>
        <v>44305</v>
      </c>
      <c r="B1538" s="55">
        <v>44305</v>
      </c>
      <c r="C1538" s="58" t="s">
        <v>48</v>
      </c>
      <c r="D1538" s="58" t="s">
        <v>125</v>
      </c>
      <c r="E1538" s="58" t="s">
        <v>95</v>
      </c>
      <c r="F1538" s="51" t="s">
        <v>105</v>
      </c>
      <c r="G1538" s="51">
        <v>195</v>
      </c>
    </row>
    <row r="1539" spans="1:7" ht="15.75" customHeight="1" x14ac:dyDescent="0.3">
      <c r="A1539" s="95">
        <f t="shared" si="23"/>
        <v>44305</v>
      </c>
      <c r="B1539" s="55">
        <v>44305</v>
      </c>
      <c r="C1539" s="58" t="s">
        <v>48</v>
      </c>
      <c r="D1539" s="58" t="s">
        <v>125</v>
      </c>
      <c r="E1539" s="58" t="s">
        <v>95</v>
      </c>
      <c r="F1539" s="51" t="s">
        <v>97</v>
      </c>
      <c r="G1539" s="51">
        <v>196</v>
      </c>
    </row>
    <row r="1540" spans="1:7" ht="15.75" customHeight="1" x14ac:dyDescent="0.3">
      <c r="A1540" s="95">
        <f t="shared" si="23"/>
        <v>44305</v>
      </c>
      <c r="B1540" s="55">
        <v>44305</v>
      </c>
      <c r="C1540" s="58" t="s">
        <v>48</v>
      </c>
      <c r="D1540" s="58" t="s">
        <v>125</v>
      </c>
      <c r="E1540" s="58" t="s">
        <v>95</v>
      </c>
      <c r="F1540" s="51" t="s">
        <v>104</v>
      </c>
      <c r="G1540" s="51">
        <v>184</v>
      </c>
    </row>
    <row r="1541" spans="1:7" ht="15.75" customHeight="1" x14ac:dyDescent="0.3">
      <c r="A1541" s="95">
        <f t="shared" ref="A1541:A1604" si="24">B1541</f>
        <v>44306</v>
      </c>
      <c r="B1541" s="55">
        <v>44306</v>
      </c>
      <c r="C1541" s="58" t="s">
        <v>110</v>
      </c>
      <c r="D1541" s="58" t="s">
        <v>125</v>
      </c>
      <c r="E1541" s="58" t="s">
        <v>80</v>
      </c>
      <c r="F1541" s="51" t="s">
        <v>89</v>
      </c>
      <c r="G1541" s="51">
        <v>123</v>
      </c>
    </row>
    <row r="1542" spans="1:7" ht="15.75" customHeight="1" x14ac:dyDescent="0.3">
      <c r="A1542" s="95">
        <f t="shared" si="24"/>
        <v>44306</v>
      </c>
      <c r="B1542" s="55">
        <v>44306</v>
      </c>
      <c r="C1542" s="58" t="s">
        <v>107</v>
      </c>
      <c r="D1542" s="58" t="s">
        <v>125</v>
      </c>
      <c r="E1542" s="58" t="s">
        <v>49</v>
      </c>
      <c r="F1542" s="51" t="s">
        <v>61</v>
      </c>
      <c r="G1542" s="51">
        <v>12</v>
      </c>
    </row>
    <row r="1543" spans="1:7" ht="15.75" customHeight="1" x14ac:dyDescent="0.3">
      <c r="A1543" s="95">
        <f t="shared" si="24"/>
        <v>44306</v>
      </c>
      <c r="B1543" s="55">
        <v>44306</v>
      </c>
      <c r="C1543" s="58" t="s">
        <v>110</v>
      </c>
      <c r="D1543" s="58" t="s">
        <v>125</v>
      </c>
      <c r="E1543" s="58" t="s">
        <v>49</v>
      </c>
      <c r="F1543" s="51" t="s">
        <v>55</v>
      </c>
      <c r="G1543" s="51">
        <v>34</v>
      </c>
    </row>
    <row r="1544" spans="1:7" ht="15.75" customHeight="1" x14ac:dyDescent="0.3">
      <c r="A1544" s="95">
        <f t="shared" si="24"/>
        <v>44306</v>
      </c>
      <c r="B1544" s="55">
        <v>44306</v>
      </c>
      <c r="C1544" s="58" t="s">
        <v>48</v>
      </c>
      <c r="D1544" s="58" t="s">
        <v>125</v>
      </c>
      <c r="E1544" s="58" t="s">
        <v>95</v>
      </c>
      <c r="F1544" s="51" t="s">
        <v>99</v>
      </c>
      <c r="G1544" s="51">
        <v>160</v>
      </c>
    </row>
    <row r="1545" spans="1:7" ht="15.75" customHeight="1" x14ac:dyDescent="0.3">
      <c r="A1545" s="95">
        <f t="shared" si="24"/>
        <v>44306</v>
      </c>
      <c r="B1545" s="55">
        <v>44306</v>
      </c>
      <c r="C1545" s="58" t="s">
        <v>110</v>
      </c>
      <c r="D1545" s="58" t="s">
        <v>125</v>
      </c>
      <c r="E1545" s="58" t="s">
        <v>49</v>
      </c>
      <c r="F1545" s="51" t="s">
        <v>61</v>
      </c>
      <c r="G1545" s="51">
        <v>112</v>
      </c>
    </row>
    <row r="1546" spans="1:7" ht="15.75" customHeight="1" x14ac:dyDescent="0.3">
      <c r="A1546" s="95">
        <f t="shared" si="24"/>
        <v>44306</v>
      </c>
      <c r="B1546" s="55">
        <v>44306</v>
      </c>
      <c r="C1546" s="58" t="s">
        <v>110</v>
      </c>
      <c r="D1546" s="58" t="s">
        <v>125</v>
      </c>
      <c r="E1546" s="58" t="s">
        <v>80</v>
      </c>
      <c r="F1546" s="51" t="s">
        <v>88</v>
      </c>
      <c r="G1546" s="51">
        <v>3</v>
      </c>
    </row>
    <row r="1547" spans="1:7" ht="15.75" customHeight="1" x14ac:dyDescent="0.3">
      <c r="A1547" s="95">
        <f t="shared" si="24"/>
        <v>44306</v>
      </c>
      <c r="B1547" s="55">
        <v>44306</v>
      </c>
      <c r="C1547" s="58" t="s">
        <v>110</v>
      </c>
      <c r="D1547" s="58" t="s">
        <v>125</v>
      </c>
      <c r="E1547" s="58" t="s">
        <v>70</v>
      </c>
      <c r="F1547" s="51" t="s">
        <v>58</v>
      </c>
      <c r="G1547" s="51">
        <v>22</v>
      </c>
    </row>
    <row r="1548" spans="1:7" ht="15.75" customHeight="1" x14ac:dyDescent="0.3">
      <c r="A1548" s="95">
        <f t="shared" si="24"/>
        <v>44306</v>
      </c>
      <c r="B1548" s="55">
        <v>44306</v>
      </c>
      <c r="C1548" s="58" t="s">
        <v>108</v>
      </c>
      <c r="D1548" s="58" t="s">
        <v>125</v>
      </c>
      <c r="E1548" s="58" t="s">
        <v>49</v>
      </c>
      <c r="F1548" s="51" t="s">
        <v>153</v>
      </c>
      <c r="G1548" s="51">
        <v>200</v>
      </c>
    </row>
    <row r="1549" spans="1:7" ht="15.75" customHeight="1" x14ac:dyDescent="0.3">
      <c r="A1549" s="95">
        <f t="shared" si="24"/>
        <v>44306</v>
      </c>
      <c r="B1549" s="55">
        <v>44306</v>
      </c>
      <c r="C1549" s="58" t="s">
        <v>108</v>
      </c>
      <c r="D1549" s="58" t="s">
        <v>125</v>
      </c>
      <c r="E1549" s="58" t="s">
        <v>49</v>
      </c>
      <c r="F1549" s="51" t="s">
        <v>68</v>
      </c>
      <c r="G1549" s="51">
        <v>42</v>
      </c>
    </row>
    <row r="1550" spans="1:7" ht="15.75" customHeight="1" x14ac:dyDescent="0.3">
      <c r="A1550" s="95">
        <f t="shared" si="24"/>
        <v>44306</v>
      </c>
      <c r="B1550" s="55">
        <v>44306</v>
      </c>
      <c r="C1550" s="58" t="s">
        <v>107</v>
      </c>
      <c r="D1550" s="58" t="s">
        <v>125</v>
      </c>
      <c r="E1550" s="58" t="s">
        <v>70</v>
      </c>
      <c r="F1550" s="51" t="s">
        <v>75</v>
      </c>
      <c r="G1550" s="51">
        <v>128</v>
      </c>
    </row>
    <row r="1551" spans="1:7" ht="15.75" customHeight="1" x14ac:dyDescent="0.3">
      <c r="A1551" s="95">
        <f t="shared" si="24"/>
        <v>44306</v>
      </c>
      <c r="B1551" s="55">
        <v>44306</v>
      </c>
      <c r="C1551" s="58" t="s">
        <v>110</v>
      </c>
      <c r="D1551" s="58" t="s">
        <v>125</v>
      </c>
      <c r="E1551" s="58" t="s">
        <v>95</v>
      </c>
      <c r="F1551" s="51" t="s">
        <v>106</v>
      </c>
      <c r="G1551" s="51">
        <v>74</v>
      </c>
    </row>
    <row r="1552" spans="1:7" ht="15.75" customHeight="1" x14ac:dyDescent="0.3">
      <c r="A1552" s="95">
        <f t="shared" si="24"/>
        <v>44306</v>
      </c>
      <c r="B1552" s="55">
        <v>44306</v>
      </c>
      <c r="C1552" s="58" t="s">
        <v>110</v>
      </c>
      <c r="D1552" s="58" t="s">
        <v>125</v>
      </c>
      <c r="E1552" s="58" t="s">
        <v>95</v>
      </c>
      <c r="F1552" s="51" t="s">
        <v>103</v>
      </c>
      <c r="G1552" s="51">
        <v>51</v>
      </c>
    </row>
    <row r="1553" spans="1:7" ht="15.75" customHeight="1" x14ac:dyDescent="0.3">
      <c r="A1553" s="95">
        <f t="shared" si="24"/>
        <v>44306</v>
      </c>
      <c r="B1553" s="55">
        <v>44306</v>
      </c>
      <c r="C1553" s="58" t="s">
        <v>107</v>
      </c>
      <c r="D1553" s="58" t="s">
        <v>125</v>
      </c>
      <c r="E1553" s="58" t="s">
        <v>70</v>
      </c>
      <c r="F1553" s="51" t="s">
        <v>72</v>
      </c>
      <c r="G1553" s="51">
        <v>81</v>
      </c>
    </row>
    <row r="1554" spans="1:7" ht="15.75" customHeight="1" x14ac:dyDescent="0.3">
      <c r="A1554" s="95">
        <f t="shared" si="24"/>
        <v>44307</v>
      </c>
      <c r="B1554" s="55">
        <v>44307</v>
      </c>
      <c r="C1554" s="58" t="s">
        <v>110</v>
      </c>
      <c r="D1554" s="58" t="s">
        <v>125</v>
      </c>
      <c r="E1554" s="58" t="s">
        <v>49</v>
      </c>
      <c r="F1554" s="51" t="s">
        <v>66</v>
      </c>
      <c r="G1554" s="51">
        <v>199</v>
      </c>
    </row>
    <row r="1555" spans="1:7" ht="15.75" customHeight="1" x14ac:dyDescent="0.3">
      <c r="A1555" s="95">
        <f t="shared" si="24"/>
        <v>44307</v>
      </c>
      <c r="B1555" s="55">
        <v>44307</v>
      </c>
      <c r="C1555" s="58" t="s">
        <v>48</v>
      </c>
      <c r="D1555" s="58" t="s">
        <v>125</v>
      </c>
      <c r="E1555" s="58" t="s">
        <v>80</v>
      </c>
      <c r="F1555" s="51" t="s">
        <v>91</v>
      </c>
      <c r="G1555" s="51">
        <v>123</v>
      </c>
    </row>
    <row r="1556" spans="1:7" ht="15.75" customHeight="1" x14ac:dyDescent="0.3">
      <c r="A1556" s="95">
        <f t="shared" si="24"/>
        <v>44307</v>
      </c>
      <c r="B1556" s="55">
        <v>44307</v>
      </c>
      <c r="C1556" s="58" t="s">
        <v>48</v>
      </c>
      <c r="D1556" s="58" t="s">
        <v>125</v>
      </c>
      <c r="E1556" s="58" t="s">
        <v>70</v>
      </c>
      <c r="F1556" s="51" t="s">
        <v>79</v>
      </c>
      <c r="G1556" s="51">
        <v>106</v>
      </c>
    </row>
    <row r="1557" spans="1:7" ht="15.75" customHeight="1" x14ac:dyDescent="0.3">
      <c r="A1557" s="95">
        <f t="shared" si="24"/>
        <v>44307</v>
      </c>
      <c r="B1557" s="55">
        <v>44307</v>
      </c>
      <c r="C1557" s="58" t="s">
        <v>48</v>
      </c>
      <c r="D1557" s="58" t="s">
        <v>125</v>
      </c>
      <c r="E1557" s="58" t="s">
        <v>95</v>
      </c>
      <c r="F1557" s="51" t="s">
        <v>106</v>
      </c>
      <c r="G1557" s="51">
        <v>131</v>
      </c>
    </row>
    <row r="1558" spans="1:7" ht="15.75" customHeight="1" x14ac:dyDescent="0.3">
      <c r="A1558" s="95">
        <f t="shared" si="24"/>
        <v>44307</v>
      </c>
      <c r="B1558" s="55">
        <v>44307</v>
      </c>
      <c r="C1558" s="58" t="s">
        <v>48</v>
      </c>
      <c r="D1558" s="58" t="s">
        <v>125</v>
      </c>
      <c r="E1558" s="58" t="s">
        <v>70</v>
      </c>
      <c r="F1558" s="51" t="s">
        <v>78</v>
      </c>
      <c r="G1558" s="51">
        <v>100</v>
      </c>
    </row>
    <row r="1559" spans="1:7" ht="15.75" customHeight="1" x14ac:dyDescent="0.3">
      <c r="A1559" s="95">
        <f t="shared" si="24"/>
        <v>44307</v>
      </c>
      <c r="B1559" s="55">
        <v>44307</v>
      </c>
      <c r="C1559" s="58" t="s">
        <v>107</v>
      </c>
      <c r="D1559" s="58" t="s">
        <v>125</v>
      </c>
      <c r="E1559" s="58" t="s">
        <v>80</v>
      </c>
      <c r="F1559" s="51" t="s">
        <v>91</v>
      </c>
      <c r="G1559" s="51">
        <v>19</v>
      </c>
    </row>
    <row r="1560" spans="1:7" ht="15.75" customHeight="1" x14ac:dyDescent="0.3">
      <c r="A1560" s="95">
        <f t="shared" si="24"/>
        <v>44307</v>
      </c>
      <c r="B1560" s="55">
        <v>44307</v>
      </c>
      <c r="C1560" s="58" t="s">
        <v>110</v>
      </c>
      <c r="D1560" s="58" t="s">
        <v>125</v>
      </c>
      <c r="E1560" s="58" t="s">
        <v>80</v>
      </c>
      <c r="F1560" s="51" t="s">
        <v>86</v>
      </c>
      <c r="G1560" s="51">
        <v>103</v>
      </c>
    </row>
    <row r="1561" spans="1:7" ht="15.75" customHeight="1" x14ac:dyDescent="0.3">
      <c r="A1561" s="95">
        <f t="shared" si="24"/>
        <v>44307</v>
      </c>
      <c r="B1561" s="55">
        <v>44307</v>
      </c>
      <c r="C1561" s="58" t="s">
        <v>110</v>
      </c>
      <c r="D1561" s="58" t="s">
        <v>125</v>
      </c>
      <c r="E1561" s="58" t="s">
        <v>95</v>
      </c>
      <c r="F1561" s="51" t="s">
        <v>104</v>
      </c>
      <c r="G1561" s="51">
        <v>163</v>
      </c>
    </row>
    <row r="1562" spans="1:7" ht="15.75" customHeight="1" x14ac:dyDescent="0.3">
      <c r="A1562" s="95">
        <f t="shared" si="24"/>
        <v>44307</v>
      </c>
      <c r="B1562" s="55">
        <v>44307</v>
      </c>
      <c r="C1562" s="58" t="s">
        <v>108</v>
      </c>
      <c r="D1562" s="58" t="s">
        <v>125</v>
      </c>
      <c r="E1562" s="58" t="s">
        <v>70</v>
      </c>
      <c r="F1562" s="51" t="s">
        <v>58</v>
      </c>
      <c r="G1562" s="51">
        <v>187</v>
      </c>
    </row>
    <row r="1563" spans="1:7" ht="15.75" customHeight="1" x14ac:dyDescent="0.3">
      <c r="A1563" s="95">
        <f t="shared" si="24"/>
        <v>44307</v>
      </c>
      <c r="B1563" s="55">
        <v>44307</v>
      </c>
      <c r="C1563" s="58" t="s">
        <v>110</v>
      </c>
      <c r="D1563" s="58" t="s">
        <v>125</v>
      </c>
      <c r="E1563" s="58" t="s">
        <v>95</v>
      </c>
      <c r="F1563" s="51" t="s">
        <v>99</v>
      </c>
      <c r="G1563" s="51">
        <v>37</v>
      </c>
    </row>
    <row r="1564" spans="1:7" ht="15.75" customHeight="1" x14ac:dyDescent="0.3">
      <c r="A1564" s="95">
        <f t="shared" si="24"/>
        <v>44307</v>
      </c>
      <c r="B1564" s="55">
        <v>44307</v>
      </c>
      <c r="C1564" s="58" t="s">
        <v>48</v>
      </c>
      <c r="D1564" s="58" t="s">
        <v>125</v>
      </c>
      <c r="E1564" s="58" t="s">
        <v>80</v>
      </c>
      <c r="F1564" s="51" t="s">
        <v>89</v>
      </c>
      <c r="G1564" s="51">
        <v>39</v>
      </c>
    </row>
    <row r="1565" spans="1:7" ht="15.75" customHeight="1" x14ac:dyDescent="0.3">
      <c r="A1565" s="95">
        <f t="shared" si="24"/>
        <v>44307</v>
      </c>
      <c r="B1565" s="55">
        <v>44307</v>
      </c>
      <c r="C1565" s="58" t="s">
        <v>48</v>
      </c>
      <c r="D1565" s="58" t="s">
        <v>125</v>
      </c>
      <c r="E1565" s="58" t="s">
        <v>49</v>
      </c>
      <c r="F1565" s="51" t="s">
        <v>64</v>
      </c>
      <c r="G1565" s="51">
        <v>54</v>
      </c>
    </row>
    <row r="1566" spans="1:7" ht="15.75" customHeight="1" x14ac:dyDescent="0.3">
      <c r="A1566" s="95">
        <f t="shared" si="24"/>
        <v>44307</v>
      </c>
      <c r="B1566" s="55">
        <v>44307</v>
      </c>
      <c r="C1566" s="58" t="s">
        <v>107</v>
      </c>
      <c r="D1566" s="58" t="s">
        <v>125</v>
      </c>
      <c r="E1566" s="58" t="s">
        <v>70</v>
      </c>
      <c r="F1566" s="51" t="s">
        <v>56</v>
      </c>
      <c r="G1566" s="51">
        <v>125</v>
      </c>
    </row>
    <row r="1567" spans="1:7" ht="15.75" customHeight="1" x14ac:dyDescent="0.3">
      <c r="A1567" s="95">
        <f t="shared" si="24"/>
        <v>44307</v>
      </c>
      <c r="B1567" s="55">
        <v>44307</v>
      </c>
      <c r="C1567" s="58" t="s">
        <v>110</v>
      </c>
      <c r="D1567" s="58" t="s">
        <v>125</v>
      </c>
      <c r="E1567" s="58" t="s">
        <v>95</v>
      </c>
      <c r="F1567" s="51" t="s">
        <v>102</v>
      </c>
      <c r="G1567" s="51">
        <v>65</v>
      </c>
    </row>
    <row r="1568" spans="1:7" ht="15.75" customHeight="1" x14ac:dyDescent="0.3">
      <c r="A1568" s="95">
        <f t="shared" si="24"/>
        <v>44308</v>
      </c>
      <c r="B1568" s="55">
        <v>44308</v>
      </c>
      <c r="C1568" s="58" t="s">
        <v>110</v>
      </c>
      <c r="D1568" s="58" t="s">
        <v>125</v>
      </c>
      <c r="E1568" s="58" t="s">
        <v>70</v>
      </c>
      <c r="F1568" s="51" t="s">
        <v>73</v>
      </c>
      <c r="G1568" s="51">
        <v>68</v>
      </c>
    </row>
    <row r="1569" spans="1:7" ht="15.75" customHeight="1" x14ac:dyDescent="0.3">
      <c r="A1569" s="95">
        <f t="shared" si="24"/>
        <v>44308</v>
      </c>
      <c r="B1569" s="55">
        <v>44308</v>
      </c>
      <c r="C1569" s="58" t="s">
        <v>110</v>
      </c>
      <c r="D1569" s="58" t="s">
        <v>125</v>
      </c>
      <c r="E1569" s="58" t="s">
        <v>80</v>
      </c>
      <c r="F1569" s="51" t="s">
        <v>89</v>
      </c>
      <c r="G1569" s="51">
        <v>109</v>
      </c>
    </row>
    <row r="1570" spans="1:7" ht="15.75" customHeight="1" x14ac:dyDescent="0.3">
      <c r="A1570" s="95">
        <f t="shared" si="24"/>
        <v>44308</v>
      </c>
      <c r="B1570" s="55">
        <v>44308</v>
      </c>
      <c r="C1570" s="58" t="s">
        <v>107</v>
      </c>
      <c r="D1570" s="58" t="s">
        <v>125</v>
      </c>
      <c r="E1570" s="58" t="s">
        <v>95</v>
      </c>
      <c r="F1570" s="51" t="s">
        <v>106</v>
      </c>
      <c r="G1570" s="51">
        <v>52</v>
      </c>
    </row>
    <row r="1571" spans="1:7" ht="15.75" customHeight="1" x14ac:dyDescent="0.3">
      <c r="A1571" s="95">
        <f t="shared" si="24"/>
        <v>44308</v>
      </c>
      <c r="B1571" s="55">
        <v>44308</v>
      </c>
      <c r="C1571" s="58" t="s">
        <v>107</v>
      </c>
      <c r="D1571" s="58" t="s">
        <v>125</v>
      </c>
      <c r="E1571" s="58" t="s">
        <v>49</v>
      </c>
      <c r="F1571" s="51" t="s">
        <v>66</v>
      </c>
      <c r="G1571" s="51">
        <v>17</v>
      </c>
    </row>
    <row r="1572" spans="1:7" ht="15.75" customHeight="1" x14ac:dyDescent="0.3">
      <c r="A1572" s="95">
        <f t="shared" si="24"/>
        <v>44308</v>
      </c>
      <c r="B1572" s="55">
        <v>44308</v>
      </c>
      <c r="C1572" s="58" t="s">
        <v>107</v>
      </c>
      <c r="D1572" s="58" t="s">
        <v>125</v>
      </c>
      <c r="E1572" s="58" t="s">
        <v>49</v>
      </c>
      <c r="F1572" s="51" t="s">
        <v>153</v>
      </c>
      <c r="G1572" s="51">
        <v>125</v>
      </c>
    </row>
    <row r="1573" spans="1:7" ht="15.75" customHeight="1" x14ac:dyDescent="0.3">
      <c r="A1573" s="95">
        <f t="shared" si="24"/>
        <v>44308</v>
      </c>
      <c r="B1573" s="55">
        <v>44308</v>
      </c>
      <c r="C1573" s="58" t="s">
        <v>110</v>
      </c>
      <c r="D1573" s="58" t="s">
        <v>125</v>
      </c>
      <c r="E1573" s="58" t="s">
        <v>80</v>
      </c>
      <c r="F1573" s="51" t="s">
        <v>83</v>
      </c>
      <c r="G1573" s="51">
        <v>80</v>
      </c>
    </row>
    <row r="1574" spans="1:7" ht="15.75" customHeight="1" x14ac:dyDescent="0.3">
      <c r="A1574" s="95">
        <f t="shared" si="24"/>
        <v>44308</v>
      </c>
      <c r="B1574" s="55">
        <v>44308</v>
      </c>
      <c r="C1574" s="58" t="s">
        <v>108</v>
      </c>
      <c r="D1574" s="58" t="s">
        <v>125</v>
      </c>
      <c r="E1574" s="58" t="s">
        <v>49</v>
      </c>
      <c r="F1574" s="51" t="s">
        <v>67</v>
      </c>
      <c r="G1574" s="51">
        <v>100</v>
      </c>
    </row>
    <row r="1575" spans="1:7" ht="15.75" customHeight="1" x14ac:dyDescent="0.3">
      <c r="A1575" s="95">
        <f t="shared" si="24"/>
        <v>44308</v>
      </c>
      <c r="B1575" s="55">
        <v>44308</v>
      </c>
      <c r="C1575" s="58" t="s">
        <v>108</v>
      </c>
      <c r="D1575" s="58" t="s">
        <v>125</v>
      </c>
      <c r="E1575" s="58" t="s">
        <v>80</v>
      </c>
      <c r="F1575" s="51" t="s">
        <v>93</v>
      </c>
      <c r="G1575" s="51">
        <v>15</v>
      </c>
    </row>
    <row r="1576" spans="1:7" ht="15.75" customHeight="1" x14ac:dyDescent="0.3">
      <c r="A1576" s="95">
        <f t="shared" si="24"/>
        <v>44308</v>
      </c>
      <c r="B1576" s="55">
        <v>44308</v>
      </c>
      <c r="C1576" s="58" t="s">
        <v>108</v>
      </c>
      <c r="D1576" s="58" t="s">
        <v>125</v>
      </c>
      <c r="E1576" s="58" t="s">
        <v>95</v>
      </c>
      <c r="F1576" s="51" t="s">
        <v>105</v>
      </c>
      <c r="G1576" s="51">
        <v>152</v>
      </c>
    </row>
    <row r="1577" spans="1:7" ht="15.75" customHeight="1" x14ac:dyDescent="0.3">
      <c r="A1577" s="95">
        <f t="shared" si="24"/>
        <v>44308</v>
      </c>
      <c r="B1577" s="55">
        <v>44308</v>
      </c>
      <c r="C1577" s="58" t="s">
        <v>48</v>
      </c>
      <c r="D1577" s="58" t="s">
        <v>125</v>
      </c>
      <c r="E1577" s="58" t="s">
        <v>95</v>
      </c>
      <c r="F1577" s="51" t="s">
        <v>96</v>
      </c>
      <c r="G1577" s="51">
        <v>156</v>
      </c>
    </row>
    <row r="1578" spans="1:7" ht="15.75" customHeight="1" x14ac:dyDescent="0.3">
      <c r="A1578" s="95">
        <f t="shared" si="24"/>
        <v>44308</v>
      </c>
      <c r="B1578" s="55">
        <v>44308</v>
      </c>
      <c r="C1578" s="58" t="s">
        <v>107</v>
      </c>
      <c r="D1578" s="58" t="s">
        <v>125</v>
      </c>
      <c r="E1578" s="58" t="s">
        <v>95</v>
      </c>
      <c r="F1578" s="51" t="s">
        <v>101</v>
      </c>
      <c r="G1578" s="51">
        <v>137</v>
      </c>
    </row>
    <row r="1579" spans="1:7" ht="15.75" customHeight="1" x14ac:dyDescent="0.3">
      <c r="A1579" s="95">
        <f t="shared" si="24"/>
        <v>44308</v>
      </c>
      <c r="B1579" s="55">
        <v>44308</v>
      </c>
      <c r="C1579" s="58" t="s">
        <v>110</v>
      </c>
      <c r="D1579" s="58" t="s">
        <v>125</v>
      </c>
      <c r="E1579" s="58" t="s">
        <v>49</v>
      </c>
      <c r="F1579" s="51" t="s">
        <v>50</v>
      </c>
      <c r="G1579" s="51">
        <v>6</v>
      </c>
    </row>
    <row r="1580" spans="1:7" ht="15.75" customHeight="1" x14ac:dyDescent="0.3">
      <c r="A1580" s="95">
        <f t="shared" si="24"/>
        <v>44308</v>
      </c>
      <c r="B1580" s="55">
        <v>44308</v>
      </c>
      <c r="C1580" s="58" t="s">
        <v>48</v>
      </c>
      <c r="D1580" s="58" t="s">
        <v>125</v>
      </c>
      <c r="E1580" s="58" t="s">
        <v>70</v>
      </c>
      <c r="F1580" s="51" t="s">
        <v>62</v>
      </c>
      <c r="G1580" s="51">
        <v>67</v>
      </c>
    </row>
    <row r="1581" spans="1:7" ht="15.75" customHeight="1" x14ac:dyDescent="0.3">
      <c r="A1581" s="95">
        <f t="shared" si="24"/>
        <v>44308</v>
      </c>
      <c r="B1581" s="55">
        <v>44308</v>
      </c>
      <c r="C1581" s="58" t="s">
        <v>48</v>
      </c>
      <c r="D1581" s="58" t="s">
        <v>125</v>
      </c>
      <c r="E1581" s="58" t="s">
        <v>70</v>
      </c>
      <c r="F1581" s="51" t="s">
        <v>58</v>
      </c>
      <c r="G1581" s="51">
        <v>142</v>
      </c>
    </row>
    <row r="1582" spans="1:7" ht="15.75" customHeight="1" x14ac:dyDescent="0.3">
      <c r="A1582" s="95">
        <f t="shared" si="24"/>
        <v>44308</v>
      </c>
      <c r="B1582" s="55">
        <v>44308</v>
      </c>
      <c r="C1582" s="58" t="s">
        <v>108</v>
      </c>
      <c r="D1582" s="58" t="s">
        <v>125</v>
      </c>
      <c r="E1582" s="58" t="s">
        <v>70</v>
      </c>
      <c r="F1582" s="51" t="s">
        <v>52</v>
      </c>
      <c r="G1582" s="51">
        <v>76</v>
      </c>
    </row>
    <row r="1583" spans="1:7" ht="15.75" customHeight="1" x14ac:dyDescent="0.3">
      <c r="A1583" s="95">
        <f t="shared" si="24"/>
        <v>44308</v>
      </c>
      <c r="B1583" s="55">
        <v>44308</v>
      </c>
      <c r="C1583" s="58" t="s">
        <v>107</v>
      </c>
      <c r="D1583" s="58" t="s">
        <v>125</v>
      </c>
      <c r="E1583" s="58" t="s">
        <v>80</v>
      </c>
      <c r="F1583" s="51" t="s">
        <v>88</v>
      </c>
      <c r="G1583" s="51">
        <v>125</v>
      </c>
    </row>
    <row r="1584" spans="1:7" ht="15.75" customHeight="1" x14ac:dyDescent="0.3">
      <c r="A1584" s="95">
        <f t="shared" si="24"/>
        <v>44309</v>
      </c>
      <c r="B1584" s="55">
        <v>44309</v>
      </c>
      <c r="C1584" s="58" t="s">
        <v>108</v>
      </c>
      <c r="D1584" s="58" t="s">
        <v>125</v>
      </c>
      <c r="E1584" s="58" t="s">
        <v>80</v>
      </c>
      <c r="F1584" s="51" t="s">
        <v>84</v>
      </c>
      <c r="G1584" s="51">
        <v>3</v>
      </c>
    </row>
    <row r="1585" spans="1:7" ht="15.75" customHeight="1" x14ac:dyDescent="0.3">
      <c r="A1585" s="95">
        <f t="shared" si="24"/>
        <v>44309</v>
      </c>
      <c r="B1585" s="55">
        <v>44309</v>
      </c>
      <c r="C1585" s="58" t="s">
        <v>48</v>
      </c>
      <c r="D1585" s="58" t="s">
        <v>125</v>
      </c>
      <c r="E1585" s="58" t="s">
        <v>49</v>
      </c>
      <c r="F1585" s="51" t="s">
        <v>67</v>
      </c>
      <c r="G1585" s="51">
        <v>13</v>
      </c>
    </row>
    <row r="1586" spans="1:7" ht="15.75" customHeight="1" x14ac:dyDescent="0.3">
      <c r="A1586" s="95">
        <f t="shared" si="24"/>
        <v>44309</v>
      </c>
      <c r="B1586" s="55">
        <v>44309</v>
      </c>
      <c r="C1586" s="58" t="s">
        <v>110</v>
      </c>
      <c r="D1586" s="58" t="s">
        <v>125</v>
      </c>
      <c r="E1586" s="58" t="s">
        <v>80</v>
      </c>
      <c r="F1586" s="51" t="s">
        <v>82</v>
      </c>
      <c r="G1586" s="51">
        <v>197</v>
      </c>
    </row>
    <row r="1587" spans="1:7" ht="15.75" customHeight="1" x14ac:dyDescent="0.3">
      <c r="A1587" s="95">
        <f t="shared" si="24"/>
        <v>44309</v>
      </c>
      <c r="B1587" s="55">
        <v>44309</v>
      </c>
      <c r="C1587" s="58" t="s">
        <v>48</v>
      </c>
      <c r="D1587" s="58" t="s">
        <v>125</v>
      </c>
      <c r="E1587" s="58" t="s">
        <v>70</v>
      </c>
      <c r="F1587" s="51" t="s">
        <v>56</v>
      </c>
      <c r="G1587" s="51">
        <v>187</v>
      </c>
    </row>
    <row r="1588" spans="1:7" ht="15.75" customHeight="1" x14ac:dyDescent="0.3">
      <c r="A1588" s="95">
        <f t="shared" si="24"/>
        <v>44309</v>
      </c>
      <c r="B1588" s="55">
        <v>44309</v>
      </c>
      <c r="C1588" s="58" t="s">
        <v>48</v>
      </c>
      <c r="D1588" s="58" t="s">
        <v>125</v>
      </c>
      <c r="E1588" s="58" t="s">
        <v>95</v>
      </c>
      <c r="F1588" s="51" t="s">
        <v>98</v>
      </c>
      <c r="G1588" s="51">
        <v>127</v>
      </c>
    </row>
    <row r="1589" spans="1:7" ht="15.75" customHeight="1" x14ac:dyDescent="0.3">
      <c r="A1589" s="95">
        <f t="shared" si="24"/>
        <v>44309</v>
      </c>
      <c r="B1589" s="55">
        <v>44309</v>
      </c>
      <c r="C1589" s="58" t="s">
        <v>48</v>
      </c>
      <c r="D1589" s="58" t="s">
        <v>125</v>
      </c>
      <c r="E1589" s="58" t="s">
        <v>70</v>
      </c>
      <c r="F1589" s="51" t="s">
        <v>75</v>
      </c>
      <c r="G1589" s="51">
        <v>128</v>
      </c>
    </row>
    <row r="1590" spans="1:7" ht="15.75" customHeight="1" x14ac:dyDescent="0.3">
      <c r="A1590" s="95">
        <f t="shared" si="24"/>
        <v>44309</v>
      </c>
      <c r="B1590" s="55">
        <v>44309</v>
      </c>
      <c r="C1590" s="58" t="s">
        <v>48</v>
      </c>
      <c r="D1590" s="58" t="s">
        <v>125</v>
      </c>
      <c r="E1590" s="58" t="s">
        <v>70</v>
      </c>
      <c r="F1590" s="51" t="s">
        <v>52</v>
      </c>
      <c r="G1590" s="51">
        <v>162</v>
      </c>
    </row>
    <row r="1591" spans="1:7" ht="15.75" customHeight="1" x14ac:dyDescent="0.3">
      <c r="A1591" s="95">
        <f t="shared" si="24"/>
        <v>44309</v>
      </c>
      <c r="B1591" s="55">
        <v>44309</v>
      </c>
      <c r="C1591" s="58" t="s">
        <v>48</v>
      </c>
      <c r="D1591" s="58" t="s">
        <v>125</v>
      </c>
      <c r="E1591" s="58" t="s">
        <v>80</v>
      </c>
      <c r="F1591" s="51" t="s">
        <v>86</v>
      </c>
      <c r="G1591" s="51">
        <v>89</v>
      </c>
    </row>
    <row r="1592" spans="1:7" ht="15.75" customHeight="1" x14ac:dyDescent="0.3">
      <c r="A1592" s="95">
        <f t="shared" si="24"/>
        <v>44309</v>
      </c>
      <c r="B1592" s="55">
        <v>44309</v>
      </c>
      <c r="C1592" s="58" t="s">
        <v>48</v>
      </c>
      <c r="D1592" s="58" t="s">
        <v>125</v>
      </c>
      <c r="E1592" s="58" t="s">
        <v>70</v>
      </c>
      <c r="F1592" s="51" t="s">
        <v>74</v>
      </c>
      <c r="G1592" s="51">
        <v>29</v>
      </c>
    </row>
    <row r="1593" spans="1:7" ht="15.75" customHeight="1" x14ac:dyDescent="0.3">
      <c r="A1593" s="95">
        <f t="shared" si="24"/>
        <v>44309</v>
      </c>
      <c r="B1593" s="55">
        <v>44309</v>
      </c>
      <c r="C1593" s="58" t="s">
        <v>107</v>
      </c>
      <c r="D1593" s="58" t="s">
        <v>125</v>
      </c>
      <c r="E1593" s="58" t="s">
        <v>80</v>
      </c>
      <c r="F1593" s="51" t="s">
        <v>83</v>
      </c>
      <c r="G1593" s="51">
        <v>56</v>
      </c>
    </row>
    <row r="1594" spans="1:7" ht="15.75" customHeight="1" x14ac:dyDescent="0.3">
      <c r="A1594" s="95">
        <f t="shared" si="24"/>
        <v>44309</v>
      </c>
      <c r="B1594" s="55">
        <v>44309</v>
      </c>
      <c r="C1594" s="58" t="s">
        <v>48</v>
      </c>
      <c r="D1594" s="58" t="s">
        <v>125</v>
      </c>
      <c r="E1594" s="58" t="s">
        <v>80</v>
      </c>
      <c r="F1594" s="51" t="s">
        <v>87</v>
      </c>
      <c r="G1594" s="51">
        <v>90</v>
      </c>
    </row>
    <row r="1595" spans="1:7" ht="15.75" customHeight="1" x14ac:dyDescent="0.3">
      <c r="A1595" s="95">
        <f t="shared" si="24"/>
        <v>44309</v>
      </c>
      <c r="B1595" s="55">
        <v>44309</v>
      </c>
      <c r="C1595" s="58" t="s">
        <v>107</v>
      </c>
      <c r="D1595" s="58" t="s">
        <v>125</v>
      </c>
      <c r="E1595" s="58" t="s">
        <v>49</v>
      </c>
      <c r="F1595" s="51" t="s">
        <v>55</v>
      </c>
      <c r="G1595" s="51">
        <v>3</v>
      </c>
    </row>
    <row r="1596" spans="1:7" ht="15.75" customHeight="1" x14ac:dyDescent="0.3">
      <c r="A1596" s="95">
        <f t="shared" si="24"/>
        <v>44309</v>
      </c>
      <c r="B1596" s="55">
        <v>44309</v>
      </c>
      <c r="C1596" s="58" t="s">
        <v>107</v>
      </c>
      <c r="D1596" s="58" t="s">
        <v>125</v>
      </c>
      <c r="E1596" s="58" t="s">
        <v>80</v>
      </c>
      <c r="F1596" s="51" t="s">
        <v>84</v>
      </c>
      <c r="G1596" s="51">
        <v>68</v>
      </c>
    </row>
    <row r="1597" spans="1:7" ht="15.75" customHeight="1" x14ac:dyDescent="0.3">
      <c r="A1597" s="95">
        <f t="shared" si="24"/>
        <v>44309</v>
      </c>
      <c r="B1597" s="55">
        <v>44309</v>
      </c>
      <c r="C1597" s="58" t="s">
        <v>108</v>
      </c>
      <c r="D1597" s="58" t="s">
        <v>125</v>
      </c>
      <c r="E1597" s="58" t="s">
        <v>80</v>
      </c>
      <c r="F1597" s="51" t="s">
        <v>89</v>
      </c>
      <c r="G1597" s="51">
        <v>168</v>
      </c>
    </row>
    <row r="1598" spans="1:7" ht="15.75" customHeight="1" x14ac:dyDescent="0.3">
      <c r="A1598" s="95">
        <f t="shared" si="24"/>
        <v>44310</v>
      </c>
      <c r="B1598" s="55">
        <v>44310</v>
      </c>
      <c r="C1598" s="58" t="s">
        <v>48</v>
      </c>
      <c r="D1598" s="58" t="s">
        <v>125</v>
      </c>
      <c r="E1598" s="58" t="s">
        <v>95</v>
      </c>
      <c r="F1598" s="51" t="s">
        <v>105</v>
      </c>
      <c r="G1598" s="51">
        <v>100</v>
      </c>
    </row>
    <row r="1599" spans="1:7" ht="15.75" customHeight="1" x14ac:dyDescent="0.3">
      <c r="A1599" s="95">
        <f t="shared" si="24"/>
        <v>44310</v>
      </c>
      <c r="B1599" s="55">
        <v>44310</v>
      </c>
      <c r="C1599" s="58" t="s">
        <v>107</v>
      </c>
      <c r="D1599" s="58" t="s">
        <v>125</v>
      </c>
      <c r="E1599" s="58" t="s">
        <v>70</v>
      </c>
      <c r="F1599" s="51" t="s">
        <v>79</v>
      </c>
      <c r="G1599" s="51">
        <v>192</v>
      </c>
    </row>
    <row r="1600" spans="1:7" ht="15.75" customHeight="1" x14ac:dyDescent="0.3">
      <c r="A1600" s="95">
        <f t="shared" si="24"/>
        <v>44310</v>
      </c>
      <c r="B1600" s="55">
        <v>44310</v>
      </c>
      <c r="C1600" s="58" t="s">
        <v>108</v>
      </c>
      <c r="D1600" s="58" t="s">
        <v>125</v>
      </c>
      <c r="E1600" s="58" t="s">
        <v>49</v>
      </c>
      <c r="F1600" s="51" t="s">
        <v>64</v>
      </c>
      <c r="G1600" s="51">
        <v>30</v>
      </c>
    </row>
    <row r="1601" spans="1:7" ht="15.75" customHeight="1" x14ac:dyDescent="0.3">
      <c r="A1601" s="95">
        <f t="shared" si="24"/>
        <v>44310</v>
      </c>
      <c r="B1601" s="55">
        <v>44310</v>
      </c>
      <c r="C1601" s="58" t="s">
        <v>48</v>
      </c>
      <c r="D1601" s="58" t="s">
        <v>125</v>
      </c>
      <c r="E1601" s="58" t="s">
        <v>80</v>
      </c>
      <c r="F1601" s="51" t="s">
        <v>94</v>
      </c>
      <c r="G1601" s="51">
        <v>162</v>
      </c>
    </row>
    <row r="1602" spans="1:7" ht="15.75" customHeight="1" x14ac:dyDescent="0.3">
      <c r="A1602" s="95">
        <f t="shared" si="24"/>
        <v>44310</v>
      </c>
      <c r="B1602" s="55">
        <v>44310</v>
      </c>
      <c r="C1602" s="58" t="s">
        <v>108</v>
      </c>
      <c r="D1602" s="58" t="s">
        <v>125</v>
      </c>
      <c r="E1602" s="58" t="s">
        <v>49</v>
      </c>
      <c r="F1602" s="51" t="s">
        <v>61</v>
      </c>
      <c r="G1602" s="51">
        <v>103</v>
      </c>
    </row>
    <row r="1603" spans="1:7" ht="15.75" customHeight="1" x14ac:dyDescent="0.3">
      <c r="A1603" s="95">
        <f t="shared" si="24"/>
        <v>44310</v>
      </c>
      <c r="B1603" s="55">
        <v>44310</v>
      </c>
      <c r="C1603" s="58" t="s">
        <v>108</v>
      </c>
      <c r="D1603" s="58" t="s">
        <v>125</v>
      </c>
      <c r="E1603" s="58" t="s">
        <v>95</v>
      </c>
      <c r="F1603" s="51" t="s">
        <v>106</v>
      </c>
      <c r="G1603" s="51">
        <v>47</v>
      </c>
    </row>
    <row r="1604" spans="1:7" ht="15.75" customHeight="1" x14ac:dyDescent="0.3">
      <c r="A1604" s="95">
        <f t="shared" si="24"/>
        <v>44310</v>
      </c>
      <c r="B1604" s="55">
        <v>44310</v>
      </c>
      <c r="C1604" s="58" t="s">
        <v>110</v>
      </c>
      <c r="D1604" s="58" t="s">
        <v>125</v>
      </c>
      <c r="E1604" s="58" t="s">
        <v>80</v>
      </c>
      <c r="F1604" s="51" t="s">
        <v>84</v>
      </c>
      <c r="G1604" s="51">
        <v>3</v>
      </c>
    </row>
    <row r="1605" spans="1:7" ht="15.75" customHeight="1" x14ac:dyDescent="0.3">
      <c r="A1605" s="95">
        <f t="shared" ref="A1605:A1668" si="25">B1605</f>
        <v>44310</v>
      </c>
      <c r="B1605" s="55">
        <v>44310</v>
      </c>
      <c r="C1605" s="58" t="s">
        <v>48</v>
      </c>
      <c r="D1605" s="58" t="s">
        <v>125</v>
      </c>
      <c r="E1605" s="58" t="s">
        <v>70</v>
      </c>
      <c r="F1605" s="51" t="s">
        <v>71</v>
      </c>
      <c r="G1605" s="51">
        <v>23</v>
      </c>
    </row>
    <row r="1606" spans="1:7" ht="15.75" customHeight="1" x14ac:dyDescent="0.3">
      <c r="A1606" s="95">
        <f t="shared" si="25"/>
        <v>44310</v>
      </c>
      <c r="B1606" s="55">
        <v>44310</v>
      </c>
      <c r="C1606" s="58" t="s">
        <v>107</v>
      </c>
      <c r="D1606" s="58" t="s">
        <v>125</v>
      </c>
      <c r="E1606" s="58" t="s">
        <v>70</v>
      </c>
      <c r="F1606" s="51" t="s">
        <v>73</v>
      </c>
      <c r="G1606" s="51">
        <v>25</v>
      </c>
    </row>
    <row r="1607" spans="1:7" ht="15.75" customHeight="1" x14ac:dyDescent="0.3">
      <c r="A1607" s="95">
        <f t="shared" si="25"/>
        <v>44311</v>
      </c>
      <c r="B1607" s="55">
        <v>44311</v>
      </c>
      <c r="C1607" s="58" t="s">
        <v>107</v>
      </c>
      <c r="D1607" s="58" t="s">
        <v>125</v>
      </c>
      <c r="E1607" s="58" t="s">
        <v>95</v>
      </c>
      <c r="F1607" s="51" t="s">
        <v>98</v>
      </c>
      <c r="G1607" s="51">
        <v>31</v>
      </c>
    </row>
    <row r="1608" spans="1:7" ht="15.75" customHeight="1" x14ac:dyDescent="0.3">
      <c r="A1608" s="95">
        <f t="shared" si="25"/>
        <v>44311</v>
      </c>
      <c r="B1608" s="55">
        <v>44311</v>
      </c>
      <c r="C1608" s="58" t="s">
        <v>48</v>
      </c>
      <c r="D1608" s="58" t="s">
        <v>125</v>
      </c>
      <c r="E1608" s="58" t="s">
        <v>49</v>
      </c>
      <c r="F1608" s="51" t="s">
        <v>55</v>
      </c>
      <c r="G1608" s="51">
        <v>167</v>
      </c>
    </row>
    <row r="1609" spans="1:7" ht="15.75" customHeight="1" x14ac:dyDescent="0.3">
      <c r="A1609" s="95">
        <f t="shared" si="25"/>
        <v>44311</v>
      </c>
      <c r="B1609" s="55">
        <v>44311</v>
      </c>
      <c r="C1609" s="58" t="s">
        <v>110</v>
      </c>
      <c r="D1609" s="58" t="s">
        <v>125</v>
      </c>
      <c r="E1609" s="58" t="s">
        <v>49</v>
      </c>
      <c r="F1609" s="51" t="s">
        <v>65</v>
      </c>
      <c r="G1609" s="51">
        <v>114</v>
      </c>
    </row>
    <row r="1610" spans="1:7" ht="15.75" customHeight="1" x14ac:dyDescent="0.3">
      <c r="A1610" s="95">
        <f t="shared" si="25"/>
        <v>44311</v>
      </c>
      <c r="B1610" s="55">
        <v>44311</v>
      </c>
      <c r="C1610" s="58" t="s">
        <v>107</v>
      </c>
      <c r="D1610" s="58" t="s">
        <v>125</v>
      </c>
      <c r="E1610" s="58" t="s">
        <v>70</v>
      </c>
      <c r="F1610" s="51" t="s">
        <v>56</v>
      </c>
      <c r="G1610" s="51">
        <v>54</v>
      </c>
    </row>
    <row r="1611" spans="1:7" ht="15.75" customHeight="1" x14ac:dyDescent="0.3">
      <c r="A1611" s="95">
        <f t="shared" si="25"/>
        <v>44311</v>
      </c>
      <c r="B1611" s="55">
        <v>44311</v>
      </c>
      <c r="C1611" s="58" t="s">
        <v>110</v>
      </c>
      <c r="D1611" s="58" t="s">
        <v>125</v>
      </c>
      <c r="E1611" s="58" t="s">
        <v>70</v>
      </c>
      <c r="F1611" s="51" t="s">
        <v>71</v>
      </c>
      <c r="G1611" s="51">
        <v>158</v>
      </c>
    </row>
    <row r="1612" spans="1:7" ht="15.75" customHeight="1" x14ac:dyDescent="0.3">
      <c r="A1612" s="95">
        <f t="shared" si="25"/>
        <v>44311</v>
      </c>
      <c r="B1612" s="55">
        <v>44311</v>
      </c>
      <c r="C1612" s="58" t="s">
        <v>107</v>
      </c>
      <c r="D1612" s="58" t="s">
        <v>125</v>
      </c>
      <c r="E1612" s="58" t="s">
        <v>80</v>
      </c>
      <c r="F1612" s="51" t="s">
        <v>84</v>
      </c>
      <c r="G1612" s="51">
        <v>196</v>
      </c>
    </row>
    <row r="1613" spans="1:7" ht="15.75" customHeight="1" x14ac:dyDescent="0.3">
      <c r="A1613" s="95">
        <f t="shared" si="25"/>
        <v>44311</v>
      </c>
      <c r="B1613" s="55">
        <v>44311</v>
      </c>
      <c r="C1613" s="58" t="s">
        <v>107</v>
      </c>
      <c r="D1613" s="58" t="s">
        <v>125</v>
      </c>
      <c r="E1613" s="58" t="s">
        <v>95</v>
      </c>
      <c r="F1613" s="51" t="s">
        <v>97</v>
      </c>
      <c r="G1613" s="51">
        <v>29</v>
      </c>
    </row>
    <row r="1614" spans="1:7" ht="15.75" customHeight="1" x14ac:dyDescent="0.3">
      <c r="A1614" s="95">
        <f t="shared" si="25"/>
        <v>44311</v>
      </c>
      <c r="B1614" s="55">
        <v>44311</v>
      </c>
      <c r="C1614" s="58" t="s">
        <v>108</v>
      </c>
      <c r="D1614" s="58" t="s">
        <v>125</v>
      </c>
      <c r="E1614" s="58" t="s">
        <v>80</v>
      </c>
      <c r="F1614" s="51" t="s">
        <v>88</v>
      </c>
      <c r="G1614" s="51">
        <v>200</v>
      </c>
    </row>
    <row r="1615" spans="1:7" ht="15.75" customHeight="1" x14ac:dyDescent="0.3">
      <c r="A1615" s="95">
        <f t="shared" si="25"/>
        <v>44311</v>
      </c>
      <c r="B1615" s="55">
        <v>44311</v>
      </c>
      <c r="C1615" s="58" t="s">
        <v>110</v>
      </c>
      <c r="D1615" s="58" t="s">
        <v>125</v>
      </c>
      <c r="E1615" s="58" t="s">
        <v>80</v>
      </c>
      <c r="F1615" s="51" t="s">
        <v>88</v>
      </c>
      <c r="G1615" s="51">
        <v>146</v>
      </c>
    </row>
    <row r="1616" spans="1:7" ht="15.75" customHeight="1" x14ac:dyDescent="0.3">
      <c r="A1616" s="95">
        <f t="shared" si="25"/>
        <v>44311</v>
      </c>
      <c r="B1616" s="55">
        <v>44311</v>
      </c>
      <c r="C1616" s="58" t="s">
        <v>48</v>
      </c>
      <c r="D1616" s="58" t="s">
        <v>125</v>
      </c>
      <c r="E1616" s="58" t="s">
        <v>80</v>
      </c>
      <c r="F1616" s="51" t="s">
        <v>83</v>
      </c>
      <c r="G1616" s="51">
        <v>108</v>
      </c>
    </row>
    <row r="1617" spans="1:7" ht="15.75" customHeight="1" x14ac:dyDescent="0.3">
      <c r="A1617" s="95">
        <f t="shared" si="25"/>
        <v>44311</v>
      </c>
      <c r="B1617" s="55">
        <v>44311</v>
      </c>
      <c r="C1617" s="58" t="s">
        <v>107</v>
      </c>
      <c r="D1617" s="58" t="s">
        <v>125</v>
      </c>
      <c r="E1617" s="58" t="s">
        <v>70</v>
      </c>
      <c r="F1617" s="51" t="s">
        <v>74</v>
      </c>
      <c r="G1617" s="51">
        <v>74</v>
      </c>
    </row>
    <row r="1618" spans="1:7" ht="15.75" customHeight="1" x14ac:dyDescent="0.3">
      <c r="A1618" s="95">
        <f t="shared" si="25"/>
        <v>44311</v>
      </c>
      <c r="B1618" s="55">
        <v>44311</v>
      </c>
      <c r="C1618" s="58" t="s">
        <v>108</v>
      </c>
      <c r="D1618" s="58" t="s">
        <v>125</v>
      </c>
      <c r="E1618" s="58" t="s">
        <v>49</v>
      </c>
      <c r="F1618" s="51" t="s">
        <v>57</v>
      </c>
      <c r="G1618" s="51">
        <v>157</v>
      </c>
    </row>
    <row r="1619" spans="1:7" ht="15.75" customHeight="1" x14ac:dyDescent="0.3">
      <c r="A1619" s="95">
        <f t="shared" si="25"/>
        <v>44311</v>
      </c>
      <c r="B1619" s="55">
        <v>44311</v>
      </c>
      <c r="C1619" s="58" t="s">
        <v>48</v>
      </c>
      <c r="D1619" s="58" t="s">
        <v>125</v>
      </c>
      <c r="E1619" s="58" t="s">
        <v>70</v>
      </c>
      <c r="F1619" s="51" t="s">
        <v>71</v>
      </c>
      <c r="G1619" s="51">
        <v>178</v>
      </c>
    </row>
    <row r="1620" spans="1:7" ht="15.75" customHeight="1" x14ac:dyDescent="0.3">
      <c r="A1620" s="95">
        <f t="shared" si="25"/>
        <v>44311</v>
      </c>
      <c r="B1620" s="55">
        <v>44311</v>
      </c>
      <c r="C1620" s="58" t="s">
        <v>48</v>
      </c>
      <c r="D1620" s="58" t="s">
        <v>125</v>
      </c>
      <c r="E1620" s="58" t="s">
        <v>80</v>
      </c>
      <c r="F1620" s="51" t="s">
        <v>94</v>
      </c>
      <c r="G1620" s="51">
        <v>82</v>
      </c>
    </row>
    <row r="1621" spans="1:7" ht="15.75" customHeight="1" x14ac:dyDescent="0.3">
      <c r="A1621" s="95">
        <f t="shared" si="25"/>
        <v>44311</v>
      </c>
      <c r="B1621" s="55">
        <v>44311</v>
      </c>
      <c r="C1621" s="58" t="s">
        <v>107</v>
      </c>
      <c r="D1621" s="58" t="s">
        <v>125</v>
      </c>
      <c r="E1621" s="58" t="s">
        <v>49</v>
      </c>
      <c r="F1621" s="51" t="s">
        <v>68</v>
      </c>
      <c r="G1621" s="51">
        <v>76</v>
      </c>
    </row>
    <row r="1622" spans="1:7" ht="15.75" customHeight="1" x14ac:dyDescent="0.3">
      <c r="A1622" s="95">
        <f t="shared" si="25"/>
        <v>44311</v>
      </c>
      <c r="B1622" s="55">
        <v>44311</v>
      </c>
      <c r="C1622" s="58" t="s">
        <v>107</v>
      </c>
      <c r="D1622" s="58" t="s">
        <v>125</v>
      </c>
      <c r="E1622" s="58" t="s">
        <v>80</v>
      </c>
      <c r="F1622" s="51" t="s">
        <v>81</v>
      </c>
      <c r="G1622" s="51">
        <v>184</v>
      </c>
    </row>
    <row r="1623" spans="1:7" ht="15.75" customHeight="1" x14ac:dyDescent="0.3">
      <c r="A1623" s="95">
        <f t="shared" si="25"/>
        <v>44311</v>
      </c>
      <c r="B1623" s="55">
        <v>44311</v>
      </c>
      <c r="C1623" s="58" t="s">
        <v>48</v>
      </c>
      <c r="D1623" s="58" t="s">
        <v>125</v>
      </c>
      <c r="E1623" s="58" t="s">
        <v>70</v>
      </c>
      <c r="F1623" s="51" t="s">
        <v>78</v>
      </c>
      <c r="G1623" s="51">
        <v>21</v>
      </c>
    </row>
    <row r="1624" spans="1:7" ht="15.75" customHeight="1" x14ac:dyDescent="0.3">
      <c r="A1624" s="95">
        <f t="shared" si="25"/>
        <v>44312</v>
      </c>
      <c r="B1624" s="55">
        <v>44312</v>
      </c>
      <c r="C1624" s="58" t="s">
        <v>108</v>
      </c>
      <c r="D1624" s="58" t="s">
        <v>125</v>
      </c>
      <c r="E1624" s="58" t="s">
        <v>95</v>
      </c>
      <c r="F1624" s="51" t="s">
        <v>103</v>
      </c>
      <c r="G1624" s="51">
        <v>135</v>
      </c>
    </row>
    <row r="1625" spans="1:7" ht="15.75" customHeight="1" x14ac:dyDescent="0.3">
      <c r="A1625" s="95">
        <f t="shared" si="25"/>
        <v>44312</v>
      </c>
      <c r="B1625" s="55">
        <v>44312</v>
      </c>
      <c r="C1625" s="58" t="s">
        <v>107</v>
      </c>
      <c r="D1625" s="58" t="s">
        <v>125</v>
      </c>
      <c r="E1625" s="58" t="s">
        <v>80</v>
      </c>
      <c r="F1625" s="51" t="s">
        <v>86</v>
      </c>
      <c r="G1625" s="51">
        <v>37</v>
      </c>
    </row>
    <row r="1626" spans="1:7" ht="15.75" customHeight="1" x14ac:dyDescent="0.3">
      <c r="A1626" s="95">
        <f t="shared" si="25"/>
        <v>44312</v>
      </c>
      <c r="B1626" s="55">
        <v>44312</v>
      </c>
      <c r="C1626" s="58" t="s">
        <v>48</v>
      </c>
      <c r="D1626" s="58" t="s">
        <v>125</v>
      </c>
      <c r="E1626" s="58" t="s">
        <v>95</v>
      </c>
      <c r="F1626" s="51" t="s">
        <v>105</v>
      </c>
      <c r="G1626" s="51">
        <v>50</v>
      </c>
    </row>
    <row r="1627" spans="1:7" ht="15.75" customHeight="1" x14ac:dyDescent="0.3">
      <c r="A1627" s="95">
        <f t="shared" si="25"/>
        <v>44312</v>
      </c>
      <c r="B1627" s="55">
        <v>44312</v>
      </c>
      <c r="C1627" s="58" t="s">
        <v>110</v>
      </c>
      <c r="D1627" s="58" t="s">
        <v>125</v>
      </c>
      <c r="E1627" s="58" t="s">
        <v>95</v>
      </c>
      <c r="F1627" s="51" t="s">
        <v>98</v>
      </c>
      <c r="G1627" s="51">
        <v>170</v>
      </c>
    </row>
    <row r="1628" spans="1:7" ht="15.75" customHeight="1" x14ac:dyDescent="0.3">
      <c r="A1628" s="95">
        <f t="shared" si="25"/>
        <v>44312</v>
      </c>
      <c r="B1628" s="55">
        <v>44312</v>
      </c>
      <c r="C1628" s="58" t="s">
        <v>48</v>
      </c>
      <c r="D1628" s="58" t="s">
        <v>125</v>
      </c>
      <c r="E1628" s="58" t="s">
        <v>95</v>
      </c>
      <c r="F1628" s="51" t="s">
        <v>99</v>
      </c>
      <c r="G1628" s="51">
        <v>5</v>
      </c>
    </row>
    <row r="1629" spans="1:7" ht="15.75" customHeight="1" x14ac:dyDescent="0.3">
      <c r="A1629" s="95">
        <f t="shared" si="25"/>
        <v>44312</v>
      </c>
      <c r="B1629" s="55">
        <v>44312</v>
      </c>
      <c r="C1629" s="58" t="s">
        <v>110</v>
      </c>
      <c r="D1629" s="58" t="s">
        <v>125</v>
      </c>
      <c r="E1629" s="58" t="s">
        <v>80</v>
      </c>
      <c r="F1629" s="51" t="s">
        <v>88</v>
      </c>
      <c r="G1629" s="51">
        <v>76</v>
      </c>
    </row>
    <row r="1630" spans="1:7" ht="15.75" customHeight="1" x14ac:dyDescent="0.3">
      <c r="A1630" s="95">
        <f t="shared" si="25"/>
        <v>44312</v>
      </c>
      <c r="B1630" s="55">
        <v>44312</v>
      </c>
      <c r="C1630" s="58" t="s">
        <v>110</v>
      </c>
      <c r="D1630" s="58" t="s">
        <v>125</v>
      </c>
      <c r="E1630" s="58" t="s">
        <v>49</v>
      </c>
      <c r="F1630" s="51" t="s">
        <v>61</v>
      </c>
      <c r="G1630" s="51">
        <v>67</v>
      </c>
    </row>
    <row r="1631" spans="1:7" ht="15.75" customHeight="1" x14ac:dyDescent="0.3">
      <c r="A1631" s="95">
        <f t="shared" si="25"/>
        <v>44312</v>
      </c>
      <c r="B1631" s="55">
        <v>44312</v>
      </c>
      <c r="C1631" s="58" t="s">
        <v>107</v>
      </c>
      <c r="D1631" s="58" t="s">
        <v>125</v>
      </c>
      <c r="E1631" s="58" t="s">
        <v>95</v>
      </c>
      <c r="F1631" s="51" t="s">
        <v>98</v>
      </c>
      <c r="G1631" s="51">
        <v>81</v>
      </c>
    </row>
    <row r="1632" spans="1:7" ht="15.75" customHeight="1" x14ac:dyDescent="0.3">
      <c r="A1632" s="95">
        <f t="shared" si="25"/>
        <v>44313</v>
      </c>
      <c r="B1632" s="55">
        <v>44313</v>
      </c>
      <c r="C1632" s="58" t="s">
        <v>107</v>
      </c>
      <c r="D1632" s="58" t="s">
        <v>125</v>
      </c>
      <c r="E1632" s="58" t="s">
        <v>80</v>
      </c>
      <c r="F1632" s="51" t="s">
        <v>94</v>
      </c>
      <c r="G1632" s="51">
        <v>145</v>
      </c>
    </row>
    <row r="1633" spans="1:7" ht="15.75" customHeight="1" x14ac:dyDescent="0.3">
      <c r="A1633" s="95">
        <f t="shared" si="25"/>
        <v>44313</v>
      </c>
      <c r="B1633" s="55">
        <v>44313</v>
      </c>
      <c r="C1633" s="58" t="s">
        <v>48</v>
      </c>
      <c r="D1633" s="58" t="s">
        <v>125</v>
      </c>
      <c r="E1633" s="58" t="s">
        <v>95</v>
      </c>
      <c r="F1633" s="51" t="s">
        <v>102</v>
      </c>
      <c r="G1633" s="51">
        <v>189</v>
      </c>
    </row>
    <row r="1634" spans="1:7" ht="15.75" customHeight="1" x14ac:dyDescent="0.3">
      <c r="A1634" s="95">
        <f t="shared" si="25"/>
        <v>44313</v>
      </c>
      <c r="B1634" s="55">
        <v>44313</v>
      </c>
      <c r="C1634" s="58" t="s">
        <v>107</v>
      </c>
      <c r="D1634" s="58" t="s">
        <v>125</v>
      </c>
      <c r="E1634" s="58" t="s">
        <v>49</v>
      </c>
      <c r="F1634" s="51" t="s">
        <v>64</v>
      </c>
      <c r="G1634" s="51">
        <v>139</v>
      </c>
    </row>
    <row r="1635" spans="1:7" ht="15.75" customHeight="1" x14ac:dyDescent="0.3">
      <c r="A1635" s="95">
        <f t="shared" si="25"/>
        <v>44313</v>
      </c>
      <c r="B1635" s="55">
        <v>44313</v>
      </c>
      <c r="C1635" s="58" t="s">
        <v>48</v>
      </c>
      <c r="D1635" s="58" t="s">
        <v>125</v>
      </c>
      <c r="E1635" s="58" t="s">
        <v>70</v>
      </c>
      <c r="F1635" s="51" t="s">
        <v>71</v>
      </c>
      <c r="G1635" s="51">
        <v>25</v>
      </c>
    </row>
    <row r="1636" spans="1:7" ht="15.75" customHeight="1" x14ac:dyDescent="0.3">
      <c r="A1636" s="95">
        <f t="shared" si="25"/>
        <v>44313</v>
      </c>
      <c r="B1636" s="55">
        <v>44313</v>
      </c>
      <c r="C1636" s="58" t="s">
        <v>48</v>
      </c>
      <c r="D1636" s="58" t="s">
        <v>125</v>
      </c>
      <c r="E1636" s="58" t="s">
        <v>95</v>
      </c>
      <c r="F1636" s="51" t="s">
        <v>103</v>
      </c>
      <c r="G1636" s="51">
        <v>95</v>
      </c>
    </row>
    <row r="1637" spans="1:7" ht="15.75" customHeight="1" x14ac:dyDescent="0.3">
      <c r="A1637" s="95">
        <f t="shared" si="25"/>
        <v>44313</v>
      </c>
      <c r="B1637" s="55">
        <v>44313</v>
      </c>
      <c r="C1637" s="58" t="s">
        <v>110</v>
      </c>
      <c r="D1637" s="58" t="s">
        <v>125</v>
      </c>
      <c r="E1637" s="58" t="s">
        <v>70</v>
      </c>
      <c r="F1637" s="51" t="s">
        <v>74</v>
      </c>
      <c r="G1637" s="51">
        <v>189</v>
      </c>
    </row>
    <row r="1638" spans="1:7" ht="15.75" customHeight="1" x14ac:dyDescent="0.3">
      <c r="A1638" s="95">
        <f t="shared" si="25"/>
        <v>44313</v>
      </c>
      <c r="B1638" s="55">
        <v>44313</v>
      </c>
      <c r="C1638" s="58" t="s">
        <v>107</v>
      </c>
      <c r="D1638" s="58" t="s">
        <v>125</v>
      </c>
      <c r="E1638" s="58" t="s">
        <v>49</v>
      </c>
      <c r="F1638" s="51" t="s">
        <v>68</v>
      </c>
      <c r="G1638" s="51">
        <v>139</v>
      </c>
    </row>
    <row r="1639" spans="1:7" ht="15.75" customHeight="1" x14ac:dyDescent="0.3">
      <c r="A1639" s="95">
        <f t="shared" si="25"/>
        <v>44313</v>
      </c>
      <c r="B1639" s="55">
        <v>44313</v>
      </c>
      <c r="C1639" s="58" t="s">
        <v>110</v>
      </c>
      <c r="D1639" s="58" t="s">
        <v>125</v>
      </c>
      <c r="E1639" s="58" t="s">
        <v>70</v>
      </c>
      <c r="F1639" s="51" t="s">
        <v>56</v>
      </c>
      <c r="G1639" s="51">
        <v>77</v>
      </c>
    </row>
    <row r="1640" spans="1:7" ht="15.75" customHeight="1" x14ac:dyDescent="0.3">
      <c r="A1640" s="95">
        <f t="shared" si="25"/>
        <v>44313</v>
      </c>
      <c r="B1640" s="55">
        <v>44313</v>
      </c>
      <c r="C1640" s="58" t="s">
        <v>48</v>
      </c>
      <c r="D1640" s="58" t="s">
        <v>125</v>
      </c>
      <c r="E1640" s="58" t="s">
        <v>49</v>
      </c>
      <c r="F1640" s="51" t="s">
        <v>66</v>
      </c>
      <c r="G1640" s="51">
        <v>32</v>
      </c>
    </row>
    <row r="1641" spans="1:7" ht="15.75" customHeight="1" x14ac:dyDescent="0.3">
      <c r="A1641" s="95">
        <f t="shared" si="25"/>
        <v>44313</v>
      </c>
      <c r="B1641" s="55">
        <v>44313</v>
      </c>
      <c r="C1641" s="58" t="s">
        <v>108</v>
      </c>
      <c r="D1641" s="58" t="s">
        <v>125</v>
      </c>
      <c r="E1641" s="58" t="s">
        <v>95</v>
      </c>
      <c r="F1641" s="51" t="s">
        <v>103</v>
      </c>
      <c r="G1641" s="51">
        <v>170</v>
      </c>
    </row>
    <row r="1642" spans="1:7" ht="15.75" customHeight="1" x14ac:dyDescent="0.3">
      <c r="A1642" s="95">
        <f t="shared" si="25"/>
        <v>44313</v>
      </c>
      <c r="B1642" s="55">
        <v>44313</v>
      </c>
      <c r="C1642" s="58" t="s">
        <v>107</v>
      </c>
      <c r="D1642" s="58" t="s">
        <v>125</v>
      </c>
      <c r="E1642" s="58" t="s">
        <v>70</v>
      </c>
      <c r="F1642" s="51" t="s">
        <v>77</v>
      </c>
      <c r="G1642" s="51">
        <v>92</v>
      </c>
    </row>
    <row r="1643" spans="1:7" ht="15.75" customHeight="1" x14ac:dyDescent="0.3">
      <c r="A1643" s="95">
        <f t="shared" si="25"/>
        <v>44313</v>
      </c>
      <c r="B1643" s="55">
        <v>44313</v>
      </c>
      <c r="C1643" s="58" t="s">
        <v>108</v>
      </c>
      <c r="D1643" s="58" t="s">
        <v>125</v>
      </c>
      <c r="E1643" s="58" t="s">
        <v>49</v>
      </c>
      <c r="F1643" s="51" t="s">
        <v>57</v>
      </c>
      <c r="G1643" s="51">
        <v>155</v>
      </c>
    </row>
    <row r="1644" spans="1:7" ht="15.75" customHeight="1" x14ac:dyDescent="0.3">
      <c r="A1644" s="95">
        <f t="shared" si="25"/>
        <v>44313</v>
      </c>
      <c r="B1644" s="55">
        <v>44313</v>
      </c>
      <c r="C1644" s="58" t="s">
        <v>107</v>
      </c>
      <c r="D1644" s="58" t="s">
        <v>125</v>
      </c>
      <c r="E1644" s="58" t="s">
        <v>80</v>
      </c>
      <c r="F1644" s="51" t="s">
        <v>90</v>
      </c>
      <c r="G1644" s="51">
        <v>187</v>
      </c>
    </row>
    <row r="1645" spans="1:7" ht="15.75" customHeight="1" x14ac:dyDescent="0.3">
      <c r="A1645" s="95">
        <f t="shared" si="25"/>
        <v>44313</v>
      </c>
      <c r="B1645" s="55">
        <v>44313</v>
      </c>
      <c r="C1645" s="58" t="s">
        <v>108</v>
      </c>
      <c r="D1645" s="58" t="s">
        <v>125</v>
      </c>
      <c r="E1645" s="58" t="s">
        <v>95</v>
      </c>
      <c r="F1645" s="51" t="s">
        <v>106</v>
      </c>
      <c r="G1645" s="51">
        <v>55</v>
      </c>
    </row>
    <row r="1646" spans="1:7" ht="15.75" customHeight="1" x14ac:dyDescent="0.3">
      <c r="A1646" s="95">
        <f t="shared" si="25"/>
        <v>44313</v>
      </c>
      <c r="B1646" s="55">
        <v>44313</v>
      </c>
      <c r="C1646" s="58" t="s">
        <v>110</v>
      </c>
      <c r="D1646" s="58" t="s">
        <v>125</v>
      </c>
      <c r="E1646" s="58" t="s">
        <v>95</v>
      </c>
      <c r="F1646" s="51" t="s">
        <v>97</v>
      </c>
      <c r="G1646" s="51">
        <v>100</v>
      </c>
    </row>
    <row r="1647" spans="1:7" ht="15.75" customHeight="1" x14ac:dyDescent="0.3">
      <c r="A1647" s="95">
        <f t="shared" si="25"/>
        <v>44313</v>
      </c>
      <c r="B1647" s="55">
        <v>44313</v>
      </c>
      <c r="C1647" s="58" t="s">
        <v>110</v>
      </c>
      <c r="D1647" s="58" t="s">
        <v>125</v>
      </c>
      <c r="E1647" s="58" t="s">
        <v>70</v>
      </c>
      <c r="F1647" s="51" t="s">
        <v>54</v>
      </c>
      <c r="G1647" s="51">
        <v>51</v>
      </c>
    </row>
    <row r="1648" spans="1:7" ht="15.75" customHeight="1" x14ac:dyDescent="0.3">
      <c r="A1648" s="95">
        <f t="shared" si="25"/>
        <v>44313</v>
      </c>
      <c r="B1648" s="55">
        <v>44313</v>
      </c>
      <c r="C1648" s="58" t="s">
        <v>107</v>
      </c>
      <c r="D1648" s="58" t="s">
        <v>125</v>
      </c>
      <c r="E1648" s="58" t="s">
        <v>49</v>
      </c>
      <c r="F1648" s="51" t="s">
        <v>59</v>
      </c>
      <c r="G1648" s="51">
        <v>81</v>
      </c>
    </row>
    <row r="1649" spans="1:7" ht="15.75" customHeight="1" x14ac:dyDescent="0.3">
      <c r="A1649" s="95">
        <f t="shared" si="25"/>
        <v>44313</v>
      </c>
      <c r="B1649" s="55">
        <v>44313</v>
      </c>
      <c r="C1649" s="58" t="s">
        <v>108</v>
      </c>
      <c r="D1649" s="58" t="s">
        <v>125</v>
      </c>
      <c r="E1649" s="58" t="s">
        <v>95</v>
      </c>
      <c r="F1649" s="51" t="s">
        <v>104</v>
      </c>
      <c r="G1649" s="51">
        <v>73</v>
      </c>
    </row>
    <row r="1650" spans="1:7" ht="15.75" customHeight="1" x14ac:dyDescent="0.3">
      <c r="A1650" s="95">
        <f t="shared" si="25"/>
        <v>44314</v>
      </c>
      <c r="B1650" s="55">
        <v>44314</v>
      </c>
      <c r="C1650" s="58" t="s">
        <v>107</v>
      </c>
      <c r="D1650" s="58" t="s">
        <v>125</v>
      </c>
      <c r="E1650" s="58" t="s">
        <v>49</v>
      </c>
      <c r="F1650" s="51" t="s">
        <v>59</v>
      </c>
      <c r="G1650" s="51">
        <v>16</v>
      </c>
    </row>
    <row r="1651" spans="1:7" ht="15.75" customHeight="1" x14ac:dyDescent="0.3">
      <c r="A1651" s="95">
        <f t="shared" si="25"/>
        <v>44314</v>
      </c>
      <c r="B1651" s="55">
        <v>44314</v>
      </c>
      <c r="C1651" s="58" t="s">
        <v>110</v>
      </c>
      <c r="D1651" s="58" t="s">
        <v>125</v>
      </c>
      <c r="E1651" s="58" t="s">
        <v>95</v>
      </c>
      <c r="F1651" s="51" t="s">
        <v>100</v>
      </c>
      <c r="G1651" s="51">
        <v>159</v>
      </c>
    </row>
    <row r="1652" spans="1:7" ht="15.75" customHeight="1" x14ac:dyDescent="0.3">
      <c r="A1652" s="95">
        <f t="shared" si="25"/>
        <v>44314</v>
      </c>
      <c r="B1652" s="55">
        <v>44314</v>
      </c>
      <c r="C1652" s="58" t="s">
        <v>107</v>
      </c>
      <c r="D1652" s="58" t="s">
        <v>125</v>
      </c>
      <c r="E1652" s="58" t="s">
        <v>80</v>
      </c>
      <c r="F1652" s="51" t="s">
        <v>82</v>
      </c>
      <c r="G1652" s="51">
        <v>197</v>
      </c>
    </row>
    <row r="1653" spans="1:7" ht="15.75" customHeight="1" x14ac:dyDescent="0.3">
      <c r="A1653" s="95">
        <f t="shared" si="25"/>
        <v>44314</v>
      </c>
      <c r="B1653" s="55">
        <v>44314</v>
      </c>
      <c r="C1653" s="58" t="s">
        <v>110</v>
      </c>
      <c r="D1653" s="58" t="s">
        <v>125</v>
      </c>
      <c r="E1653" s="58" t="s">
        <v>49</v>
      </c>
      <c r="F1653" s="51" t="s">
        <v>57</v>
      </c>
      <c r="G1653" s="51">
        <v>120</v>
      </c>
    </row>
    <row r="1654" spans="1:7" ht="15.75" customHeight="1" x14ac:dyDescent="0.3">
      <c r="A1654" s="95">
        <f t="shared" si="25"/>
        <v>44314</v>
      </c>
      <c r="B1654" s="55">
        <v>44314</v>
      </c>
      <c r="C1654" s="58" t="s">
        <v>110</v>
      </c>
      <c r="D1654" s="58" t="s">
        <v>125</v>
      </c>
      <c r="E1654" s="58" t="s">
        <v>49</v>
      </c>
      <c r="F1654" s="51" t="s">
        <v>153</v>
      </c>
      <c r="G1654" s="51">
        <v>112</v>
      </c>
    </row>
    <row r="1655" spans="1:7" ht="15.75" customHeight="1" x14ac:dyDescent="0.3">
      <c r="A1655" s="95">
        <f t="shared" si="25"/>
        <v>44314</v>
      </c>
      <c r="B1655" s="55">
        <v>44314</v>
      </c>
      <c r="C1655" s="58" t="s">
        <v>108</v>
      </c>
      <c r="D1655" s="58" t="s">
        <v>125</v>
      </c>
      <c r="E1655" s="58" t="s">
        <v>95</v>
      </c>
      <c r="F1655" s="51" t="s">
        <v>102</v>
      </c>
      <c r="G1655" s="51">
        <v>47</v>
      </c>
    </row>
    <row r="1656" spans="1:7" ht="15.75" customHeight="1" x14ac:dyDescent="0.3">
      <c r="A1656" s="95">
        <f t="shared" si="25"/>
        <v>44314</v>
      </c>
      <c r="B1656" s="55">
        <v>44314</v>
      </c>
      <c r="C1656" s="58" t="s">
        <v>48</v>
      </c>
      <c r="D1656" s="58" t="s">
        <v>125</v>
      </c>
      <c r="E1656" s="58" t="s">
        <v>95</v>
      </c>
      <c r="F1656" s="51" t="s">
        <v>105</v>
      </c>
      <c r="G1656" s="51">
        <v>26</v>
      </c>
    </row>
    <row r="1657" spans="1:7" ht="15.75" customHeight="1" x14ac:dyDescent="0.3">
      <c r="A1657" s="95">
        <f t="shared" si="25"/>
        <v>44314</v>
      </c>
      <c r="B1657" s="55">
        <v>44314</v>
      </c>
      <c r="C1657" s="58" t="s">
        <v>110</v>
      </c>
      <c r="D1657" s="58" t="s">
        <v>125</v>
      </c>
      <c r="E1657" s="58" t="s">
        <v>95</v>
      </c>
      <c r="F1657" s="51" t="s">
        <v>104</v>
      </c>
      <c r="G1657" s="51">
        <v>83</v>
      </c>
    </row>
    <row r="1658" spans="1:7" ht="15.75" customHeight="1" x14ac:dyDescent="0.3">
      <c r="A1658" s="95">
        <f t="shared" si="25"/>
        <v>44314</v>
      </c>
      <c r="B1658" s="55">
        <v>44314</v>
      </c>
      <c r="C1658" s="58" t="s">
        <v>108</v>
      </c>
      <c r="D1658" s="58" t="s">
        <v>125</v>
      </c>
      <c r="E1658" s="58" t="s">
        <v>49</v>
      </c>
      <c r="F1658" s="51" t="s">
        <v>68</v>
      </c>
      <c r="G1658" s="51">
        <v>101</v>
      </c>
    </row>
    <row r="1659" spans="1:7" ht="15.75" customHeight="1" x14ac:dyDescent="0.3">
      <c r="A1659" s="95">
        <f t="shared" si="25"/>
        <v>44314</v>
      </c>
      <c r="B1659" s="55">
        <v>44314</v>
      </c>
      <c r="C1659" s="58" t="s">
        <v>48</v>
      </c>
      <c r="D1659" s="58" t="s">
        <v>125</v>
      </c>
      <c r="E1659" s="58" t="s">
        <v>80</v>
      </c>
      <c r="F1659" s="51" t="s">
        <v>87</v>
      </c>
      <c r="G1659" s="51">
        <v>85</v>
      </c>
    </row>
    <row r="1660" spans="1:7" ht="15.75" customHeight="1" x14ac:dyDescent="0.3">
      <c r="A1660" s="95">
        <f t="shared" si="25"/>
        <v>44314</v>
      </c>
      <c r="B1660" s="55">
        <v>44314</v>
      </c>
      <c r="C1660" s="58" t="s">
        <v>108</v>
      </c>
      <c r="D1660" s="58" t="s">
        <v>125</v>
      </c>
      <c r="E1660" s="58" t="s">
        <v>49</v>
      </c>
      <c r="F1660" s="51" t="s">
        <v>153</v>
      </c>
      <c r="G1660" s="51">
        <v>148</v>
      </c>
    </row>
    <row r="1661" spans="1:7" ht="15.75" customHeight="1" x14ac:dyDescent="0.3">
      <c r="A1661" s="95">
        <f t="shared" si="25"/>
        <v>44314</v>
      </c>
      <c r="B1661" s="55">
        <v>44314</v>
      </c>
      <c r="C1661" s="58" t="s">
        <v>48</v>
      </c>
      <c r="D1661" s="58" t="s">
        <v>125</v>
      </c>
      <c r="E1661" s="58" t="s">
        <v>49</v>
      </c>
      <c r="F1661" s="51" t="s">
        <v>57</v>
      </c>
      <c r="G1661" s="51">
        <v>43</v>
      </c>
    </row>
    <row r="1662" spans="1:7" ht="15.75" customHeight="1" x14ac:dyDescent="0.3">
      <c r="A1662" s="95">
        <f t="shared" si="25"/>
        <v>44314</v>
      </c>
      <c r="B1662" s="55">
        <v>44314</v>
      </c>
      <c r="C1662" s="58" t="s">
        <v>110</v>
      </c>
      <c r="D1662" s="58" t="s">
        <v>125</v>
      </c>
      <c r="E1662" s="58" t="s">
        <v>49</v>
      </c>
      <c r="F1662" s="51" t="s">
        <v>50</v>
      </c>
      <c r="G1662" s="51">
        <v>42</v>
      </c>
    </row>
    <row r="1663" spans="1:7" ht="15.75" customHeight="1" x14ac:dyDescent="0.3">
      <c r="A1663" s="95">
        <f t="shared" si="25"/>
        <v>44314</v>
      </c>
      <c r="B1663" s="55">
        <v>44314</v>
      </c>
      <c r="C1663" s="58" t="s">
        <v>110</v>
      </c>
      <c r="D1663" s="58" t="s">
        <v>125</v>
      </c>
      <c r="E1663" s="58" t="s">
        <v>80</v>
      </c>
      <c r="F1663" s="51" t="s">
        <v>92</v>
      </c>
      <c r="G1663" s="51">
        <v>155</v>
      </c>
    </row>
    <row r="1664" spans="1:7" ht="15.75" customHeight="1" x14ac:dyDescent="0.3">
      <c r="A1664" s="95">
        <f t="shared" si="25"/>
        <v>44314</v>
      </c>
      <c r="B1664" s="55">
        <v>44314</v>
      </c>
      <c r="C1664" s="58" t="s">
        <v>108</v>
      </c>
      <c r="D1664" s="58" t="s">
        <v>125</v>
      </c>
      <c r="E1664" s="58" t="s">
        <v>95</v>
      </c>
      <c r="F1664" s="51" t="s">
        <v>101</v>
      </c>
      <c r="G1664" s="51">
        <v>161</v>
      </c>
    </row>
    <row r="1665" spans="1:7" ht="15.75" customHeight="1" x14ac:dyDescent="0.3">
      <c r="A1665" s="95">
        <f t="shared" si="25"/>
        <v>44314</v>
      </c>
      <c r="B1665" s="55">
        <v>44314</v>
      </c>
      <c r="C1665" s="58" t="s">
        <v>110</v>
      </c>
      <c r="D1665" s="58" t="s">
        <v>125</v>
      </c>
      <c r="E1665" s="58" t="s">
        <v>49</v>
      </c>
      <c r="F1665" s="51" t="s">
        <v>69</v>
      </c>
      <c r="G1665" s="51">
        <v>48</v>
      </c>
    </row>
    <row r="1666" spans="1:7" ht="15.75" customHeight="1" x14ac:dyDescent="0.3">
      <c r="A1666" s="95">
        <f t="shared" si="25"/>
        <v>44314</v>
      </c>
      <c r="B1666" s="55">
        <v>44314</v>
      </c>
      <c r="C1666" s="58" t="s">
        <v>110</v>
      </c>
      <c r="D1666" s="58" t="s">
        <v>125</v>
      </c>
      <c r="E1666" s="58" t="s">
        <v>95</v>
      </c>
      <c r="F1666" s="51" t="s">
        <v>103</v>
      </c>
      <c r="G1666" s="51">
        <v>27</v>
      </c>
    </row>
    <row r="1667" spans="1:7" ht="15.75" customHeight="1" x14ac:dyDescent="0.3">
      <c r="A1667" s="95">
        <f t="shared" si="25"/>
        <v>44314</v>
      </c>
      <c r="B1667" s="55">
        <v>44314</v>
      </c>
      <c r="C1667" s="58" t="s">
        <v>107</v>
      </c>
      <c r="D1667" s="58" t="s">
        <v>125</v>
      </c>
      <c r="E1667" s="58" t="s">
        <v>80</v>
      </c>
      <c r="F1667" s="51" t="s">
        <v>90</v>
      </c>
      <c r="G1667" s="51">
        <v>67</v>
      </c>
    </row>
    <row r="1668" spans="1:7" ht="15.75" customHeight="1" x14ac:dyDescent="0.3">
      <c r="A1668" s="95">
        <f t="shared" si="25"/>
        <v>44314</v>
      </c>
      <c r="B1668" s="55">
        <v>44314</v>
      </c>
      <c r="C1668" s="58" t="s">
        <v>108</v>
      </c>
      <c r="D1668" s="58" t="s">
        <v>125</v>
      </c>
      <c r="E1668" s="58" t="s">
        <v>49</v>
      </c>
      <c r="F1668" s="51" t="s">
        <v>59</v>
      </c>
      <c r="G1668" s="51">
        <v>155</v>
      </c>
    </row>
    <row r="1669" spans="1:7" ht="15.75" customHeight="1" x14ac:dyDescent="0.3">
      <c r="A1669" s="95">
        <f t="shared" ref="A1669:A1732" si="26">B1669</f>
        <v>44314</v>
      </c>
      <c r="B1669" s="55">
        <v>44314</v>
      </c>
      <c r="C1669" s="58" t="s">
        <v>108</v>
      </c>
      <c r="D1669" s="58" t="s">
        <v>125</v>
      </c>
      <c r="E1669" s="58" t="s">
        <v>49</v>
      </c>
      <c r="F1669" s="51" t="s">
        <v>59</v>
      </c>
      <c r="G1669" s="51">
        <v>19</v>
      </c>
    </row>
    <row r="1670" spans="1:7" ht="15.75" customHeight="1" x14ac:dyDescent="0.3">
      <c r="A1670" s="95">
        <f t="shared" si="26"/>
        <v>44315</v>
      </c>
      <c r="B1670" s="55">
        <v>44315</v>
      </c>
      <c r="C1670" s="58" t="s">
        <v>48</v>
      </c>
      <c r="D1670" s="58" t="s">
        <v>125</v>
      </c>
      <c r="E1670" s="58" t="s">
        <v>80</v>
      </c>
      <c r="F1670" s="51" t="s">
        <v>81</v>
      </c>
      <c r="G1670" s="51">
        <v>158</v>
      </c>
    </row>
    <row r="1671" spans="1:7" ht="15.75" customHeight="1" x14ac:dyDescent="0.3">
      <c r="A1671" s="95">
        <f t="shared" si="26"/>
        <v>44315</v>
      </c>
      <c r="B1671" s="55">
        <v>44315</v>
      </c>
      <c r="C1671" s="58" t="s">
        <v>108</v>
      </c>
      <c r="D1671" s="58" t="s">
        <v>125</v>
      </c>
      <c r="E1671" s="58" t="s">
        <v>80</v>
      </c>
      <c r="F1671" s="51" t="s">
        <v>83</v>
      </c>
      <c r="G1671" s="51">
        <v>160</v>
      </c>
    </row>
    <row r="1672" spans="1:7" ht="15.75" customHeight="1" x14ac:dyDescent="0.3">
      <c r="A1672" s="95">
        <f t="shared" si="26"/>
        <v>44315</v>
      </c>
      <c r="B1672" s="55">
        <v>44315</v>
      </c>
      <c r="C1672" s="58" t="s">
        <v>107</v>
      </c>
      <c r="D1672" s="58" t="s">
        <v>125</v>
      </c>
      <c r="E1672" s="58" t="s">
        <v>80</v>
      </c>
      <c r="F1672" s="51" t="s">
        <v>81</v>
      </c>
      <c r="G1672" s="51">
        <v>99</v>
      </c>
    </row>
    <row r="1673" spans="1:7" ht="15.75" customHeight="1" x14ac:dyDescent="0.3">
      <c r="A1673" s="95">
        <f t="shared" si="26"/>
        <v>44315</v>
      </c>
      <c r="B1673" s="55">
        <v>44315</v>
      </c>
      <c r="C1673" s="58" t="s">
        <v>110</v>
      </c>
      <c r="D1673" s="58" t="s">
        <v>125</v>
      </c>
      <c r="E1673" s="58" t="s">
        <v>70</v>
      </c>
      <c r="F1673" s="51" t="s">
        <v>54</v>
      </c>
      <c r="G1673" s="51">
        <v>84</v>
      </c>
    </row>
    <row r="1674" spans="1:7" ht="15.75" customHeight="1" x14ac:dyDescent="0.3">
      <c r="A1674" s="95">
        <f t="shared" si="26"/>
        <v>44315</v>
      </c>
      <c r="B1674" s="55">
        <v>44315</v>
      </c>
      <c r="C1674" s="58" t="s">
        <v>107</v>
      </c>
      <c r="D1674" s="58" t="s">
        <v>125</v>
      </c>
      <c r="E1674" s="58" t="s">
        <v>70</v>
      </c>
      <c r="F1674" s="51" t="s">
        <v>58</v>
      </c>
      <c r="G1674" s="51">
        <v>20</v>
      </c>
    </row>
    <row r="1675" spans="1:7" ht="15.75" customHeight="1" x14ac:dyDescent="0.3">
      <c r="A1675" s="95">
        <f t="shared" si="26"/>
        <v>44315</v>
      </c>
      <c r="B1675" s="55">
        <v>44315</v>
      </c>
      <c r="C1675" s="58" t="s">
        <v>48</v>
      </c>
      <c r="D1675" s="58" t="s">
        <v>125</v>
      </c>
      <c r="E1675" s="58" t="s">
        <v>80</v>
      </c>
      <c r="F1675" s="51" t="s">
        <v>89</v>
      </c>
      <c r="G1675" s="51">
        <v>66</v>
      </c>
    </row>
    <row r="1676" spans="1:7" ht="15.75" customHeight="1" x14ac:dyDescent="0.3">
      <c r="A1676" s="95">
        <f t="shared" si="26"/>
        <v>44315</v>
      </c>
      <c r="B1676" s="55">
        <v>44315</v>
      </c>
      <c r="C1676" s="58" t="s">
        <v>108</v>
      </c>
      <c r="D1676" s="58" t="s">
        <v>125</v>
      </c>
      <c r="E1676" s="58" t="s">
        <v>80</v>
      </c>
      <c r="F1676" s="51" t="s">
        <v>93</v>
      </c>
      <c r="G1676" s="51">
        <v>30</v>
      </c>
    </row>
    <row r="1677" spans="1:7" ht="15.75" customHeight="1" x14ac:dyDescent="0.3">
      <c r="A1677" s="95">
        <f t="shared" si="26"/>
        <v>44315</v>
      </c>
      <c r="B1677" s="55">
        <v>44315</v>
      </c>
      <c r="C1677" s="58" t="s">
        <v>48</v>
      </c>
      <c r="D1677" s="58" t="s">
        <v>125</v>
      </c>
      <c r="E1677" s="58" t="s">
        <v>49</v>
      </c>
      <c r="F1677" s="51" t="s">
        <v>53</v>
      </c>
      <c r="G1677" s="51">
        <v>63</v>
      </c>
    </row>
    <row r="1678" spans="1:7" ht="15.75" customHeight="1" x14ac:dyDescent="0.3">
      <c r="A1678" s="95">
        <f t="shared" si="26"/>
        <v>44315</v>
      </c>
      <c r="B1678" s="55">
        <v>44315</v>
      </c>
      <c r="C1678" s="58" t="s">
        <v>107</v>
      </c>
      <c r="D1678" s="58" t="s">
        <v>125</v>
      </c>
      <c r="E1678" s="58" t="s">
        <v>80</v>
      </c>
      <c r="F1678" s="51" t="s">
        <v>88</v>
      </c>
      <c r="G1678" s="51">
        <v>165</v>
      </c>
    </row>
    <row r="1679" spans="1:7" ht="15.75" customHeight="1" x14ac:dyDescent="0.3">
      <c r="A1679" s="95">
        <f t="shared" si="26"/>
        <v>44315</v>
      </c>
      <c r="B1679" s="55">
        <v>44315</v>
      </c>
      <c r="C1679" s="58" t="s">
        <v>110</v>
      </c>
      <c r="D1679" s="58" t="s">
        <v>125</v>
      </c>
      <c r="E1679" s="58" t="s">
        <v>49</v>
      </c>
      <c r="F1679" s="51" t="s">
        <v>59</v>
      </c>
      <c r="G1679" s="51">
        <v>100</v>
      </c>
    </row>
    <row r="1680" spans="1:7" ht="15.75" customHeight="1" x14ac:dyDescent="0.3">
      <c r="A1680" s="95">
        <f t="shared" si="26"/>
        <v>44315</v>
      </c>
      <c r="B1680" s="55">
        <v>44315</v>
      </c>
      <c r="C1680" s="58" t="s">
        <v>108</v>
      </c>
      <c r="D1680" s="58" t="s">
        <v>125</v>
      </c>
      <c r="E1680" s="58" t="s">
        <v>49</v>
      </c>
      <c r="F1680" s="51" t="s">
        <v>69</v>
      </c>
      <c r="G1680" s="51">
        <v>98</v>
      </c>
    </row>
    <row r="1681" spans="1:7" ht="15.75" customHeight="1" x14ac:dyDescent="0.3">
      <c r="A1681" s="95">
        <f t="shared" si="26"/>
        <v>44315</v>
      </c>
      <c r="B1681" s="55">
        <v>44315</v>
      </c>
      <c r="C1681" s="58" t="s">
        <v>48</v>
      </c>
      <c r="D1681" s="58" t="s">
        <v>125</v>
      </c>
      <c r="E1681" s="58" t="s">
        <v>49</v>
      </c>
      <c r="F1681" s="51" t="s">
        <v>68</v>
      </c>
      <c r="G1681" s="51">
        <v>148</v>
      </c>
    </row>
    <row r="1682" spans="1:7" ht="15.75" customHeight="1" x14ac:dyDescent="0.3">
      <c r="A1682" s="95">
        <f t="shared" si="26"/>
        <v>44315</v>
      </c>
      <c r="B1682" s="55">
        <v>44315</v>
      </c>
      <c r="C1682" s="58" t="s">
        <v>110</v>
      </c>
      <c r="D1682" s="58" t="s">
        <v>125</v>
      </c>
      <c r="E1682" s="58" t="s">
        <v>49</v>
      </c>
      <c r="F1682" s="51" t="s">
        <v>67</v>
      </c>
      <c r="G1682" s="51">
        <v>65</v>
      </c>
    </row>
    <row r="1683" spans="1:7" ht="15.75" customHeight="1" x14ac:dyDescent="0.3">
      <c r="A1683" s="95">
        <f t="shared" si="26"/>
        <v>44315</v>
      </c>
      <c r="B1683" s="55">
        <v>44315</v>
      </c>
      <c r="C1683" s="58" t="s">
        <v>48</v>
      </c>
      <c r="D1683" s="58" t="s">
        <v>125</v>
      </c>
      <c r="E1683" s="58" t="s">
        <v>49</v>
      </c>
      <c r="F1683" s="51" t="s">
        <v>55</v>
      </c>
      <c r="G1683" s="51">
        <v>31</v>
      </c>
    </row>
    <row r="1684" spans="1:7" ht="15.75" customHeight="1" x14ac:dyDescent="0.3">
      <c r="A1684" s="95">
        <f t="shared" si="26"/>
        <v>44315</v>
      </c>
      <c r="B1684" s="55">
        <v>44315</v>
      </c>
      <c r="C1684" s="58" t="s">
        <v>110</v>
      </c>
      <c r="D1684" s="58" t="s">
        <v>125</v>
      </c>
      <c r="E1684" s="58" t="s">
        <v>70</v>
      </c>
      <c r="F1684" s="51" t="s">
        <v>60</v>
      </c>
      <c r="G1684" s="51">
        <v>54</v>
      </c>
    </row>
    <row r="1685" spans="1:7" ht="15.75" customHeight="1" x14ac:dyDescent="0.3">
      <c r="A1685" s="95">
        <f t="shared" si="26"/>
        <v>44315</v>
      </c>
      <c r="B1685" s="55">
        <v>44315</v>
      </c>
      <c r="C1685" s="58" t="s">
        <v>107</v>
      </c>
      <c r="D1685" s="58" t="s">
        <v>125</v>
      </c>
      <c r="E1685" s="58" t="s">
        <v>49</v>
      </c>
      <c r="F1685" s="51" t="s">
        <v>64</v>
      </c>
      <c r="G1685" s="51">
        <v>84</v>
      </c>
    </row>
    <row r="1686" spans="1:7" ht="15.75" customHeight="1" x14ac:dyDescent="0.3">
      <c r="A1686" s="95">
        <f t="shared" si="26"/>
        <v>44315</v>
      </c>
      <c r="B1686" s="55">
        <v>44315</v>
      </c>
      <c r="C1686" s="58" t="s">
        <v>107</v>
      </c>
      <c r="D1686" s="58" t="s">
        <v>125</v>
      </c>
      <c r="E1686" s="58" t="s">
        <v>49</v>
      </c>
      <c r="F1686" s="51" t="s">
        <v>63</v>
      </c>
      <c r="G1686" s="51">
        <v>176</v>
      </c>
    </row>
    <row r="1687" spans="1:7" ht="15.75" customHeight="1" x14ac:dyDescent="0.3">
      <c r="A1687" s="95">
        <f t="shared" si="26"/>
        <v>44315</v>
      </c>
      <c r="B1687" s="55">
        <v>44315</v>
      </c>
      <c r="C1687" s="58" t="s">
        <v>107</v>
      </c>
      <c r="D1687" s="58" t="s">
        <v>125</v>
      </c>
      <c r="E1687" s="58" t="s">
        <v>70</v>
      </c>
      <c r="F1687" s="51" t="s">
        <v>78</v>
      </c>
      <c r="G1687" s="51">
        <v>24</v>
      </c>
    </row>
    <row r="1688" spans="1:7" ht="15.75" customHeight="1" x14ac:dyDescent="0.3">
      <c r="A1688" s="95">
        <f t="shared" si="26"/>
        <v>44315</v>
      </c>
      <c r="B1688" s="55">
        <v>44315</v>
      </c>
      <c r="C1688" s="58" t="s">
        <v>108</v>
      </c>
      <c r="D1688" s="58" t="s">
        <v>125</v>
      </c>
      <c r="E1688" s="58" t="s">
        <v>95</v>
      </c>
      <c r="F1688" s="51" t="s">
        <v>101</v>
      </c>
      <c r="G1688" s="51">
        <v>169</v>
      </c>
    </row>
    <row r="1689" spans="1:7" ht="15.75" customHeight="1" x14ac:dyDescent="0.3">
      <c r="A1689" s="95">
        <f t="shared" si="26"/>
        <v>44315</v>
      </c>
      <c r="B1689" s="55">
        <v>44315</v>
      </c>
      <c r="C1689" s="58" t="s">
        <v>107</v>
      </c>
      <c r="D1689" s="58" t="s">
        <v>125</v>
      </c>
      <c r="E1689" s="58" t="s">
        <v>70</v>
      </c>
      <c r="F1689" s="51" t="s">
        <v>54</v>
      </c>
      <c r="G1689" s="51">
        <v>150</v>
      </c>
    </row>
    <row r="1690" spans="1:7" ht="15.75" customHeight="1" x14ac:dyDescent="0.3">
      <c r="A1690" s="95">
        <f t="shared" si="26"/>
        <v>44316</v>
      </c>
      <c r="B1690" s="55">
        <v>44316</v>
      </c>
      <c r="C1690" s="58" t="s">
        <v>110</v>
      </c>
      <c r="D1690" s="58" t="s">
        <v>125</v>
      </c>
      <c r="E1690" s="58" t="s">
        <v>70</v>
      </c>
      <c r="F1690" s="51" t="s">
        <v>71</v>
      </c>
      <c r="G1690" s="51">
        <v>54</v>
      </c>
    </row>
    <row r="1691" spans="1:7" ht="15.75" customHeight="1" x14ac:dyDescent="0.3">
      <c r="A1691" s="95">
        <f t="shared" si="26"/>
        <v>44316</v>
      </c>
      <c r="B1691" s="55">
        <v>44316</v>
      </c>
      <c r="C1691" s="58" t="s">
        <v>110</v>
      </c>
      <c r="D1691" s="58" t="s">
        <v>125</v>
      </c>
      <c r="E1691" s="58" t="s">
        <v>70</v>
      </c>
      <c r="F1691" s="51" t="s">
        <v>72</v>
      </c>
      <c r="G1691" s="51">
        <v>7</v>
      </c>
    </row>
    <row r="1692" spans="1:7" ht="15.75" customHeight="1" x14ac:dyDescent="0.3">
      <c r="A1692" s="95">
        <f t="shared" si="26"/>
        <v>44316</v>
      </c>
      <c r="B1692" s="55">
        <v>44316</v>
      </c>
      <c r="C1692" s="58" t="s">
        <v>108</v>
      </c>
      <c r="D1692" s="58" t="s">
        <v>125</v>
      </c>
      <c r="E1692" s="58" t="s">
        <v>49</v>
      </c>
      <c r="F1692" s="51" t="s">
        <v>68</v>
      </c>
      <c r="G1692" s="51">
        <v>141</v>
      </c>
    </row>
    <row r="1693" spans="1:7" ht="15.75" customHeight="1" x14ac:dyDescent="0.3">
      <c r="A1693" s="95">
        <f t="shared" si="26"/>
        <v>44316</v>
      </c>
      <c r="B1693" s="55">
        <v>44316</v>
      </c>
      <c r="C1693" s="58" t="s">
        <v>110</v>
      </c>
      <c r="D1693" s="58" t="s">
        <v>125</v>
      </c>
      <c r="E1693" s="58" t="s">
        <v>70</v>
      </c>
      <c r="F1693" s="51" t="s">
        <v>52</v>
      </c>
      <c r="G1693" s="51">
        <v>78</v>
      </c>
    </row>
    <row r="1694" spans="1:7" ht="15.75" customHeight="1" x14ac:dyDescent="0.3">
      <c r="A1694" s="95">
        <f t="shared" si="26"/>
        <v>44316</v>
      </c>
      <c r="B1694" s="55">
        <v>44316</v>
      </c>
      <c r="C1694" s="58" t="s">
        <v>110</v>
      </c>
      <c r="D1694" s="58" t="s">
        <v>125</v>
      </c>
      <c r="E1694" s="58" t="s">
        <v>70</v>
      </c>
      <c r="F1694" s="51" t="s">
        <v>78</v>
      </c>
      <c r="G1694" s="51">
        <v>142</v>
      </c>
    </row>
    <row r="1695" spans="1:7" ht="15.75" customHeight="1" x14ac:dyDescent="0.3">
      <c r="A1695" s="95">
        <f t="shared" si="26"/>
        <v>44316</v>
      </c>
      <c r="B1695" s="55">
        <v>44316</v>
      </c>
      <c r="C1695" s="58" t="s">
        <v>110</v>
      </c>
      <c r="D1695" s="58" t="s">
        <v>125</v>
      </c>
      <c r="E1695" s="58" t="s">
        <v>95</v>
      </c>
      <c r="F1695" s="51" t="s">
        <v>105</v>
      </c>
      <c r="G1695" s="51">
        <v>195</v>
      </c>
    </row>
    <row r="1696" spans="1:7" ht="15.75" customHeight="1" x14ac:dyDescent="0.3">
      <c r="A1696" s="95">
        <f t="shared" si="26"/>
        <v>44316</v>
      </c>
      <c r="B1696" s="55">
        <v>44316</v>
      </c>
      <c r="C1696" s="58" t="s">
        <v>108</v>
      </c>
      <c r="D1696" s="58" t="s">
        <v>125</v>
      </c>
      <c r="E1696" s="58" t="s">
        <v>70</v>
      </c>
      <c r="F1696" s="51" t="s">
        <v>76</v>
      </c>
      <c r="G1696" s="51">
        <v>156</v>
      </c>
    </row>
    <row r="1697" spans="1:7" ht="15.75" customHeight="1" x14ac:dyDescent="0.3">
      <c r="A1697" s="95">
        <f t="shared" si="26"/>
        <v>44316</v>
      </c>
      <c r="B1697" s="55">
        <v>44316</v>
      </c>
      <c r="C1697" s="58" t="s">
        <v>107</v>
      </c>
      <c r="D1697" s="58" t="s">
        <v>125</v>
      </c>
      <c r="E1697" s="58" t="s">
        <v>70</v>
      </c>
      <c r="F1697" s="51" t="s">
        <v>54</v>
      </c>
      <c r="G1697" s="51">
        <v>86</v>
      </c>
    </row>
    <row r="1698" spans="1:7" ht="15.75" customHeight="1" x14ac:dyDescent="0.3">
      <c r="A1698" s="95">
        <f t="shared" si="26"/>
        <v>44316</v>
      </c>
      <c r="B1698" s="55">
        <v>44316</v>
      </c>
      <c r="C1698" s="58" t="s">
        <v>48</v>
      </c>
      <c r="D1698" s="58" t="s">
        <v>125</v>
      </c>
      <c r="E1698" s="58" t="s">
        <v>49</v>
      </c>
      <c r="F1698" s="51" t="s">
        <v>65</v>
      </c>
      <c r="G1698" s="51">
        <v>130</v>
      </c>
    </row>
    <row r="1699" spans="1:7" ht="15.75" customHeight="1" x14ac:dyDescent="0.3">
      <c r="A1699" s="95">
        <f t="shared" si="26"/>
        <v>44316</v>
      </c>
      <c r="B1699" s="55">
        <v>44316</v>
      </c>
      <c r="C1699" s="58" t="s">
        <v>108</v>
      </c>
      <c r="D1699" s="58" t="s">
        <v>125</v>
      </c>
      <c r="E1699" s="58" t="s">
        <v>70</v>
      </c>
      <c r="F1699" s="51" t="s">
        <v>73</v>
      </c>
      <c r="G1699" s="51">
        <v>159</v>
      </c>
    </row>
    <row r="1700" spans="1:7" ht="15.75" customHeight="1" x14ac:dyDescent="0.3">
      <c r="A1700" s="95">
        <f t="shared" si="26"/>
        <v>44316</v>
      </c>
      <c r="B1700" s="55">
        <v>44316</v>
      </c>
      <c r="C1700" s="58" t="s">
        <v>48</v>
      </c>
      <c r="D1700" s="58" t="s">
        <v>125</v>
      </c>
      <c r="E1700" s="58" t="s">
        <v>70</v>
      </c>
      <c r="F1700" s="51" t="s">
        <v>60</v>
      </c>
      <c r="G1700" s="51">
        <v>10</v>
      </c>
    </row>
    <row r="1701" spans="1:7" ht="15.75" customHeight="1" x14ac:dyDescent="0.3">
      <c r="A1701" s="95">
        <f t="shared" si="26"/>
        <v>44316</v>
      </c>
      <c r="B1701" s="55">
        <v>44316</v>
      </c>
      <c r="C1701" s="58" t="s">
        <v>108</v>
      </c>
      <c r="D1701" s="58" t="s">
        <v>125</v>
      </c>
      <c r="E1701" s="58" t="s">
        <v>49</v>
      </c>
      <c r="F1701" s="51" t="s">
        <v>59</v>
      </c>
      <c r="G1701" s="51">
        <v>136</v>
      </c>
    </row>
    <row r="1702" spans="1:7" ht="15.75" customHeight="1" x14ac:dyDescent="0.3">
      <c r="A1702" s="95">
        <f t="shared" si="26"/>
        <v>44316</v>
      </c>
      <c r="B1702" s="55">
        <v>44316</v>
      </c>
      <c r="C1702" s="58" t="s">
        <v>110</v>
      </c>
      <c r="D1702" s="58" t="s">
        <v>125</v>
      </c>
      <c r="E1702" s="58" t="s">
        <v>49</v>
      </c>
      <c r="F1702" s="51" t="s">
        <v>63</v>
      </c>
      <c r="G1702" s="51">
        <v>72</v>
      </c>
    </row>
    <row r="1703" spans="1:7" ht="15.75" customHeight="1" x14ac:dyDescent="0.3">
      <c r="A1703" s="95">
        <f t="shared" si="26"/>
        <v>44316</v>
      </c>
      <c r="B1703" s="55">
        <v>44316</v>
      </c>
      <c r="C1703" s="58" t="s">
        <v>107</v>
      </c>
      <c r="D1703" s="58" t="s">
        <v>125</v>
      </c>
      <c r="E1703" s="58" t="s">
        <v>70</v>
      </c>
      <c r="F1703" s="51" t="s">
        <v>76</v>
      </c>
      <c r="G1703" s="51">
        <v>81</v>
      </c>
    </row>
    <row r="1704" spans="1:7" ht="15.75" customHeight="1" x14ac:dyDescent="0.3">
      <c r="A1704" s="95">
        <f t="shared" si="26"/>
        <v>44316</v>
      </c>
      <c r="B1704" s="55">
        <v>44316</v>
      </c>
      <c r="C1704" s="58" t="s">
        <v>48</v>
      </c>
      <c r="D1704" s="58" t="s">
        <v>125</v>
      </c>
      <c r="E1704" s="58" t="s">
        <v>70</v>
      </c>
      <c r="F1704" s="51" t="s">
        <v>52</v>
      </c>
      <c r="G1704" s="51">
        <v>133</v>
      </c>
    </row>
    <row r="1705" spans="1:7" ht="15.75" customHeight="1" x14ac:dyDescent="0.3">
      <c r="A1705" s="95">
        <f t="shared" si="26"/>
        <v>44317</v>
      </c>
      <c r="B1705" s="55">
        <v>44317</v>
      </c>
      <c r="C1705" s="58" t="s">
        <v>107</v>
      </c>
      <c r="D1705" s="58" t="s">
        <v>125</v>
      </c>
      <c r="E1705" s="58" t="s">
        <v>49</v>
      </c>
      <c r="F1705" s="51" t="s">
        <v>64</v>
      </c>
      <c r="G1705" s="51">
        <v>9</v>
      </c>
    </row>
    <row r="1706" spans="1:7" ht="15.75" customHeight="1" x14ac:dyDescent="0.3">
      <c r="A1706" s="95">
        <f t="shared" si="26"/>
        <v>44317</v>
      </c>
      <c r="B1706" s="55">
        <v>44317</v>
      </c>
      <c r="C1706" s="58" t="s">
        <v>110</v>
      </c>
      <c r="D1706" s="58" t="s">
        <v>125</v>
      </c>
      <c r="E1706" s="58" t="s">
        <v>49</v>
      </c>
      <c r="F1706" s="51" t="s">
        <v>67</v>
      </c>
      <c r="G1706" s="51">
        <v>75</v>
      </c>
    </row>
    <row r="1707" spans="1:7" ht="15.75" customHeight="1" x14ac:dyDescent="0.3">
      <c r="A1707" s="95">
        <f t="shared" si="26"/>
        <v>44317</v>
      </c>
      <c r="B1707" s="55">
        <v>44317</v>
      </c>
      <c r="C1707" s="58" t="s">
        <v>108</v>
      </c>
      <c r="D1707" s="58" t="s">
        <v>125</v>
      </c>
      <c r="E1707" s="58" t="s">
        <v>70</v>
      </c>
      <c r="F1707" s="51" t="s">
        <v>75</v>
      </c>
      <c r="G1707" s="51">
        <v>104</v>
      </c>
    </row>
    <row r="1708" spans="1:7" ht="15.75" customHeight="1" x14ac:dyDescent="0.3">
      <c r="A1708" s="95">
        <f t="shared" si="26"/>
        <v>44317</v>
      </c>
      <c r="B1708" s="55">
        <v>44317</v>
      </c>
      <c r="C1708" s="58" t="s">
        <v>48</v>
      </c>
      <c r="D1708" s="58" t="s">
        <v>125</v>
      </c>
      <c r="E1708" s="58" t="s">
        <v>70</v>
      </c>
      <c r="F1708" s="51" t="s">
        <v>78</v>
      </c>
      <c r="G1708" s="51">
        <v>32</v>
      </c>
    </row>
    <row r="1709" spans="1:7" ht="15.75" customHeight="1" x14ac:dyDescent="0.3">
      <c r="A1709" s="95">
        <f t="shared" si="26"/>
        <v>44317</v>
      </c>
      <c r="B1709" s="55">
        <v>44317</v>
      </c>
      <c r="C1709" s="58" t="s">
        <v>48</v>
      </c>
      <c r="D1709" s="58" t="s">
        <v>125</v>
      </c>
      <c r="E1709" s="58" t="s">
        <v>80</v>
      </c>
      <c r="F1709" s="51" t="s">
        <v>89</v>
      </c>
      <c r="G1709" s="51">
        <v>125</v>
      </c>
    </row>
    <row r="1710" spans="1:7" ht="15.75" customHeight="1" x14ac:dyDescent="0.3">
      <c r="A1710" s="95">
        <f t="shared" si="26"/>
        <v>44317</v>
      </c>
      <c r="B1710" s="55">
        <v>44317</v>
      </c>
      <c r="C1710" s="58" t="s">
        <v>108</v>
      </c>
      <c r="D1710" s="58" t="s">
        <v>125</v>
      </c>
      <c r="E1710" s="58" t="s">
        <v>70</v>
      </c>
      <c r="F1710" s="51" t="s">
        <v>58</v>
      </c>
      <c r="G1710" s="51">
        <v>78</v>
      </c>
    </row>
    <row r="1711" spans="1:7" ht="15.75" customHeight="1" x14ac:dyDescent="0.3">
      <c r="A1711" s="95">
        <f t="shared" si="26"/>
        <v>44317</v>
      </c>
      <c r="B1711" s="55">
        <v>44317</v>
      </c>
      <c r="C1711" s="58" t="s">
        <v>108</v>
      </c>
      <c r="D1711" s="58" t="s">
        <v>125</v>
      </c>
      <c r="E1711" s="58" t="s">
        <v>70</v>
      </c>
      <c r="F1711" s="51" t="s">
        <v>60</v>
      </c>
      <c r="G1711" s="51">
        <v>89</v>
      </c>
    </row>
    <row r="1712" spans="1:7" ht="15.75" customHeight="1" x14ac:dyDescent="0.3">
      <c r="A1712" s="95">
        <f t="shared" si="26"/>
        <v>44317</v>
      </c>
      <c r="B1712" s="55">
        <v>44317</v>
      </c>
      <c r="C1712" s="58" t="s">
        <v>48</v>
      </c>
      <c r="D1712" s="58" t="s">
        <v>125</v>
      </c>
      <c r="E1712" s="58" t="s">
        <v>80</v>
      </c>
      <c r="F1712" s="51" t="s">
        <v>81</v>
      </c>
      <c r="G1712" s="51">
        <v>144</v>
      </c>
    </row>
    <row r="1713" spans="1:7" ht="15.75" customHeight="1" x14ac:dyDescent="0.3">
      <c r="A1713" s="95">
        <f t="shared" si="26"/>
        <v>44317</v>
      </c>
      <c r="B1713" s="55">
        <v>44317</v>
      </c>
      <c r="C1713" s="58" t="s">
        <v>48</v>
      </c>
      <c r="D1713" s="58" t="s">
        <v>125</v>
      </c>
      <c r="E1713" s="58" t="s">
        <v>80</v>
      </c>
      <c r="F1713" s="51" t="s">
        <v>90</v>
      </c>
      <c r="G1713" s="51">
        <v>176</v>
      </c>
    </row>
    <row r="1714" spans="1:7" ht="15.75" customHeight="1" x14ac:dyDescent="0.3">
      <c r="A1714" s="95">
        <f t="shared" si="26"/>
        <v>44317</v>
      </c>
      <c r="B1714" s="55">
        <v>44317</v>
      </c>
      <c r="C1714" s="58" t="s">
        <v>107</v>
      </c>
      <c r="D1714" s="58" t="s">
        <v>125</v>
      </c>
      <c r="E1714" s="58" t="s">
        <v>70</v>
      </c>
      <c r="F1714" s="51" t="s">
        <v>72</v>
      </c>
      <c r="G1714" s="51">
        <v>130</v>
      </c>
    </row>
    <row r="1715" spans="1:7" ht="15.75" customHeight="1" x14ac:dyDescent="0.3">
      <c r="A1715" s="95">
        <f t="shared" si="26"/>
        <v>44317</v>
      </c>
      <c r="B1715" s="55">
        <v>44317</v>
      </c>
      <c r="C1715" s="58" t="s">
        <v>48</v>
      </c>
      <c r="D1715" s="58" t="s">
        <v>125</v>
      </c>
      <c r="E1715" s="58" t="s">
        <v>95</v>
      </c>
      <c r="F1715" s="51" t="s">
        <v>106</v>
      </c>
      <c r="G1715" s="51">
        <v>200</v>
      </c>
    </row>
    <row r="1716" spans="1:7" ht="15.75" customHeight="1" x14ac:dyDescent="0.3">
      <c r="A1716" s="95">
        <f t="shared" si="26"/>
        <v>44317</v>
      </c>
      <c r="B1716" s="55">
        <v>44317</v>
      </c>
      <c r="C1716" s="58" t="s">
        <v>108</v>
      </c>
      <c r="D1716" s="58" t="s">
        <v>125</v>
      </c>
      <c r="E1716" s="58" t="s">
        <v>49</v>
      </c>
      <c r="F1716" s="51" t="s">
        <v>69</v>
      </c>
      <c r="G1716" s="51">
        <v>199</v>
      </c>
    </row>
    <row r="1717" spans="1:7" ht="15.75" customHeight="1" x14ac:dyDescent="0.3">
      <c r="A1717" s="95">
        <f t="shared" si="26"/>
        <v>44317</v>
      </c>
      <c r="B1717" s="55">
        <v>44317</v>
      </c>
      <c r="C1717" s="58" t="s">
        <v>110</v>
      </c>
      <c r="D1717" s="58" t="s">
        <v>125</v>
      </c>
      <c r="E1717" s="58" t="s">
        <v>70</v>
      </c>
      <c r="F1717" s="51" t="s">
        <v>75</v>
      </c>
      <c r="G1717" s="51">
        <v>112</v>
      </c>
    </row>
    <row r="1718" spans="1:7" ht="15.75" customHeight="1" x14ac:dyDescent="0.3">
      <c r="A1718" s="95">
        <f t="shared" si="26"/>
        <v>44318</v>
      </c>
      <c r="B1718" s="55">
        <v>44318</v>
      </c>
      <c r="C1718" s="58" t="s">
        <v>107</v>
      </c>
      <c r="D1718" s="58" t="s">
        <v>125</v>
      </c>
      <c r="E1718" s="58" t="s">
        <v>49</v>
      </c>
      <c r="F1718" s="51" t="s">
        <v>64</v>
      </c>
      <c r="G1718" s="51">
        <v>170</v>
      </c>
    </row>
    <row r="1719" spans="1:7" ht="15.75" customHeight="1" x14ac:dyDescent="0.3">
      <c r="A1719" s="95">
        <f t="shared" si="26"/>
        <v>44318</v>
      </c>
      <c r="B1719" s="55">
        <v>44318</v>
      </c>
      <c r="C1719" s="58" t="s">
        <v>48</v>
      </c>
      <c r="D1719" s="58" t="s">
        <v>125</v>
      </c>
      <c r="E1719" s="58" t="s">
        <v>49</v>
      </c>
      <c r="F1719" s="51" t="s">
        <v>64</v>
      </c>
      <c r="G1719" s="51">
        <v>147</v>
      </c>
    </row>
    <row r="1720" spans="1:7" ht="15.75" customHeight="1" x14ac:dyDescent="0.3">
      <c r="A1720" s="95">
        <f t="shared" si="26"/>
        <v>44318</v>
      </c>
      <c r="B1720" s="55">
        <v>44318</v>
      </c>
      <c r="C1720" s="58" t="s">
        <v>108</v>
      </c>
      <c r="D1720" s="58" t="s">
        <v>125</v>
      </c>
      <c r="E1720" s="58" t="s">
        <v>95</v>
      </c>
      <c r="F1720" s="51" t="s">
        <v>101</v>
      </c>
      <c r="G1720" s="51">
        <v>116</v>
      </c>
    </row>
    <row r="1721" spans="1:7" ht="15.75" customHeight="1" x14ac:dyDescent="0.3">
      <c r="A1721" s="95">
        <f t="shared" si="26"/>
        <v>44318</v>
      </c>
      <c r="B1721" s="55">
        <v>44318</v>
      </c>
      <c r="C1721" s="58" t="s">
        <v>108</v>
      </c>
      <c r="D1721" s="58" t="s">
        <v>125</v>
      </c>
      <c r="E1721" s="58" t="s">
        <v>49</v>
      </c>
      <c r="F1721" s="51" t="s">
        <v>63</v>
      </c>
      <c r="G1721" s="51">
        <v>163</v>
      </c>
    </row>
    <row r="1722" spans="1:7" ht="15.75" customHeight="1" x14ac:dyDescent="0.3">
      <c r="A1722" s="95">
        <f t="shared" si="26"/>
        <v>44318</v>
      </c>
      <c r="B1722" s="55">
        <v>44318</v>
      </c>
      <c r="C1722" s="58" t="s">
        <v>108</v>
      </c>
      <c r="D1722" s="58" t="s">
        <v>125</v>
      </c>
      <c r="E1722" s="58" t="s">
        <v>70</v>
      </c>
      <c r="F1722" s="51" t="s">
        <v>54</v>
      </c>
      <c r="G1722" s="51">
        <v>137</v>
      </c>
    </row>
    <row r="1723" spans="1:7" ht="15.75" customHeight="1" x14ac:dyDescent="0.3">
      <c r="A1723" s="95">
        <f t="shared" si="26"/>
        <v>44318</v>
      </c>
      <c r="B1723" s="55">
        <v>44318</v>
      </c>
      <c r="C1723" s="58" t="s">
        <v>110</v>
      </c>
      <c r="D1723" s="58" t="s">
        <v>125</v>
      </c>
      <c r="E1723" s="58" t="s">
        <v>49</v>
      </c>
      <c r="F1723" s="51" t="s">
        <v>68</v>
      </c>
      <c r="G1723" s="51">
        <v>81</v>
      </c>
    </row>
    <row r="1724" spans="1:7" ht="15.75" customHeight="1" x14ac:dyDescent="0.3">
      <c r="A1724" s="95">
        <f t="shared" si="26"/>
        <v>44318</v>
      </c>
      <c r="B1724" s="55">
        <v>44318</v>
      </c>
      <c r="C1724" s="58" t="s">
        <v>107</v>
      </c>
      <c r="D1724" s="58" t="s">
        <v>125</v>
      </c>
      <c r="E1724" s="58" t="s">
        <v>49</v>
      </c>
      <c r="F1724" s="51" t="s">
        <v>55</v>
      </c>
      <c r="G1724" s="51">
        <v>179</v>
      </c>
    </row>
    <row r="1725" spans="1:7" ht="15.75" customHeight="1" x14ac:dyDescent="0.3">
      <c r="A1725" s="95">
        <f t="shared" si="26"/>
        <v>44318</v>
      </c>
      <c r="B1725" s="55">
        <v>44318</v>
      </c>
      <c r="C1725" s="58" t="s">
        <v>48</v>
      </c>
      <c r="D1725" s="58" t="s">
        <v>125</v>
      </c>
      <c r="E1725" s="58" t="s">
        <v>95</v>
      </c>
      <c r="F1725" s="51" t="s">
        <v>102</v>
      </c>
      <c r="G1725" s="51">
        <v>88</v>
      </c>
    </row>
    <row r="1726" spans="1:7" ht="15.75" customHeight="1" x14ac:dyDescent="0.3">
      <c r="A1726" s="95">
        <f t="shared" si="26"/>
        <v>44318</v>
      </c>
      <c r="B1726" s="55">
        <v>44318</v>
      </c>
      <c r="C1726" s="56" t="s">
        <v>48</v>
      </c>
      <c r="D1726" s="56" t="s">
        <v>125</v>
      </c>
      <c r="E1726" s="56" t="s">
        <v>49</v>
      </c>
      <c r="F1726" s="57" t="s">
        <v>53</v>
      </c>
      <c r="G1726" s="51">
        <v>163</v>
      </c>
    </row>
    <row r="1727" spans="1:7" ht="15.75" customHeight="1" x14ac:dyDescent="0.3">
      <c r="A1727" s="95">
        <f t="shared" si="26"/>
        <v>44318</v>
      </c>
      <c r="B1727" s="55">
        <v>44318</v>
      </c>
      <c r="C1727" s="58" t="s">
        <v>110</v>
      </c>
      <c r="D1727" s="58" t="s">
        <v>125</v>
      </c>
      <c r="E1727" s="58" t="s">
        <v>95</v>
      </c>
      <c r="F1727" s="51" t="s">
        <v>105</v>
      </c>
      <c r="G1727" s="51">
        <v>64</v>
      </c>
    </row>
    <row r="1728" spans="1:7" ht="15.75" customHeight="1" x14ac:dyDescent="0.3">
      <c r="A1728" s="95">
        <f t="shared" si="26"/>
        <v>44318</v>
      </c>
      <c r="B1728" s="55">
        <v>44318</v>
      </c>
      <c r="C1728" s="58" t="s">
        <v>107</v>
      </c>
      <c r="D1728" s="58" t="s">
        <v>125</v>
      </c>
      <c r="E1728" s="58" t="s">
        <v>49</v>
      </c>
      <c r="F1728" s="51" t="s">
        <v>61</v>
      </c>
      <c r="G1728" s="51">
        <v>112</v>
      </c>
    </row>
    <row r="1729" spans="1:7" ht="15.75" customHeight="1" x14ac:dyDescent="0.3">
      <c r="A1729" s="95">
        <f t="shared" si="26"/>
        <v>44318</v>
      </c>
      <c r="B1729" s="55">
        <v>44318</v>
      </c>
      <c r="C1729" s="58" t="s">
        <v>110</v>
      </c>
      <c r="D1729" s="58" t="s">
        <v>125</v>
      </c>
      <c r="E1729" s="58" t="s">
        <v>80</v>
      </c>
      <c r="F1729" s="51" t="s">
        <v>86</v>
      </c>
      <c r="G1729" s="51">
        <v>41</v>
      </c>
    </row>
    <row r="1730" spans="1:7" ht="15.75" customHeight="1" x14ac:dyDescent="0.3">
      <c r="A1730" s="95">
        <f t="shared" si="26"/>
        <v>44318</v>
      </c>
      <c r="B1730" s="55">
        <v>44318</v>
      </c>
      <c r="C1730" s="58" t="s">
        <v>48</v>
      </c>
      <c r="D1730" s="58" t="s">
        <v>125</v>
      </c>
      <c r="E1730" s="58" t="s">
        <v>70</v>
      </c>
      <c r="F1730" s="51" t="s">
        <v>73</v>
      </c>
      <c r="G1730" s="51">
        <v>27</v>
      </c>
    </row>
    <row r="1731" spans="1:7" ht="15.75" customHeight="1" x14ac:dyDescent="0.3">
      <c r="A1731" s="95">
        <f t="shared" si="26"/>
        <v>44318</v>
      </c>
      <c r="B1731" s="55">
        <v>44318</v>
      </c>
      <c r="C1731" s="58" t="s">
        <v>108</v>
      </c>
      <c r="D1731" s="58" t="s">
        <v>125</v>
      </c>
      <c r="E1731" s="58" t="s">
        <v>70</v>
      </c>
      <c r="F1731" s="51" t="s">
        <v>58</v>
      </c>
      <c r="G1731" s="51">
        <v>85</v>
      </c>
    </row>
    <row r="1732" spans="1:7" ht="15.75" customHeight="1" x14ac:dyDescent="0.3">
      <c r="A1732" s="95">
        <f t="shared" si="26"/>
        <v>44318</v>
      </c>
      <c r="B1732" s="55">
        <v>44318</v>
      </c>
      <c r="C1732" s="58" t="s">
        <v>110</v>
      </c>
      <c r="D1732" s="58" t="s">
        <v>125</v>
      </c>
      <c r="E1732" s="58" t="s">
        <v>95</v>
      </c>
      <c r="F1732" s="51" t="s">
        <v>96</v>
      </c>
      <c r="G1732" s="51">
        <v>124</v>
      </c>
    </row>
    <row r="1733" spans="1:7" ht="15.75" customHeight="1" x14ac:dyDescent="0.3">
      <c r="A1733" s="95">
        <f t="shared" ref="A1733:A1796" si="27">B1733</f>
        <v>44318</v>
      </c>
      <c r="B1733" s="55">
        <v>44318</v>
      </c>
      <c r="C1733" s="58" t="s">
        <v>108</v>
      </c>
      <c r="D1733" s="58" t="s">
        <v>125</v>
      </c>
      <c r="E1733" s="58" t="s">
        <v>80</v>
      </c>
      <c r="F1733" s="51" t="s">
        <v>91</v>
      </c>
      <c r="G1733" s="51">
        <v>159</v>
      </c>
    </row>
    <row r="1734" spans="1:7" ht="15.75" customHeight="1" x14ac:dyDescent="0.3">
      <c r="A1734" s="95">
        <f t="shared" si="27"/>
        <v>44318</v>
      </c>
      <c r="B1734" s="55">
        <v>44318</v>
      </c>
      <c r="C1734" s="58" t="s">
        <v>110</v>
      </c>
      <c r="D1734" s="58" t="s">
        <v>125</v>
      </c>
      <c r="E1734" s="58" t="s">
        <v>49</v>
      </c>
      <c r="F1734" s="51" t="s">
        <v>59</v>
      </c>
      <c r="G1734" s="51">
        <v>52</v>
      </c>
    </row>
    <row r="1735" spans="1:7" ht="15.75" customHeight="1" x14ac:dyDescent="0.3">
      <c r="A1735" s="95">
        <f t="shared" si="27"/>
        <v>44318</v>
      </c>
      <c r="B1735" s="55">
        <v>44318</v>
      </c>
      <c r="C1735" s="58" t="s">
        <v>110</v>
      </c>
      <c r="D1735" s="58" t="s">
        <v>125</v>
      </c>
      <c r="E1735" s="58" t="s">
        <v>80</v>
      </c>
      <c r="F1735" s="51" t="s">
        <v>86</v>
      </c>
      <c r="G1735" s="51">
        <v>42</v>
      </c>
    </row>
    <row r="1736" spans="1:7" ht="15.75" customHeight="1" x14ac:dyDescent="0.3">
      <c r="A1736" s="95">
        <f t="shared" si="27"/>
        <v>44318</v>
      </c>
      <c r="B1736" s="55">
        <v>44318</v>
      </c>
      <c r="C1736" s="58" t="s">
        <v>108</v>
      </c>
      <c r="D1736" s="58" t="s">
        <v>125</v>
      </c>
      <c r="E1736" s="58" t="s">
        <v>70</v>
      </c>
      <c r="F1736" s="51" t="s">
        <v>72</v>
      </c>
      <c r="G1736" s="51">
        <v>29</v>
      </c>
    </row>
    <row r="1737" spans="1:7" ht="15.75" customHeight="1" x14ac:dyDescent="0.3">
      <c r="A1737" s="95">
        <f t="shared" si="27"/>
        <v>44318</v>
      </c>
      <c r="B1737" s="55">
        <v>44318</v>
      </c>
      <c r="C1737" s="58" t="s">
        <v>48</v>
      </c>
      <c r="D1737" s="58" t="s">
        <v>125</v>
      </c>
      <c r="E1737" s="58" t="s">
        <v>49</v>
      </c>
      <c r="F1737" s="51" t="s">
        <v>67</v>
      </c>
      <c r="G1737" s="51">
        <v>156</v>
      </c>
    </row>
    <row r="1738" spans="1:7" ht="15.75" customHeight="1" x14ac:dyDescent="0.3">
      <c r="A1738" s="95">
        <f t="shared" si="27"/>
        <v>44319</v>
      </c>
      <c r="B1738" s="55">
        <v>44319</v>
      </c>
      <c r="C1738" s="58" t="s">
        <v>107</v>
      </c>
      <c r="D1738" s="58" t="s">
        <v>125</v>
      </c>
      <c r="E1738" s="58" t="s">
        <v>70</v>
      </c>
      <c r="F1738" s="51" t="s">
        <v>71</v>
      </c>
      <c r="G1738" s="51">
        <v>189</v>
      </c>
    </row>
    <row r="1739" spans="1:7" ht="15.75" customHeight="1" x14ac:dyDescent="0.3">
      <c r="A1739" s="95">
        <f t="shared" si="27"/>
        <v>44319</v>
      </c>
      <c r="B1739" s="55">
        <v>44319</v>
      </c>
      <c r="C1739" s="58" t="s">
        <v>108</v>
      </c>
      <c r="D1739" s="58" t="s">
        <v>125</v>
      </c>
      <c r="E1739" s="58" t="s">
        <v>95</v>
      </c>
      <c r="F1739" s="51" t="s">
        <v>100</v>
      </c>
      <c r="G1739" s="51">
        <v>168</v>
      </c>
    </row>
    <row r="1740" spans="1:7" ht="15.75" customHeight="1" x14ac:dyDescent="0.3">
      <c r="A1740" s="95">
        <f t="shared" si="27"/>
        <v>44319</v>
      </c>
      <c r="B1740" s="55">
        <v>44319</v>
      </c>
      <c r="C1740" s="58" t="s">
        <v>110</v>
      </c>
      <c r="D1740" s="58" t="s">
        <v>125</v>
      </c>
      <c r="E1740" s="58" t="s">
        <v>80</v>
      </c>
      <c r="F1740" s="51" t="s">
        <v>85</v>
      </c>
      <c r="G1740" s="51">
        <v>122</v>
      </c>
    </row>
    <row r="1741" spans="1:7" ht="15.75" customHeight="1" x14ac:dyDescent="0.3">
      <c r="A1741" s="95">
        <f t="shared" si="27"/>
        <v>44319</v>
      </c>
      <c r="B1741" s="55">
        <v>44319</v>
      </c>
      <c r="C1741" s="58" t="s">
        <v>110</v>
      </c>
      <c r="D1741" s="58" t="s">
        <v>125</v>
      </c>
      <c r="E1741" s="58" t="s">
        <v>49</v>
      </c>
      <c r="F1741" s="51" t="s">
        <v>67</v>
      </c>
      <c r="G1741" s="51">
        <v>106</v>
      </c>
    </row>
    <row r="1742" spans="1:7" ht="15.75" customHeight="1" x14ac:dyDescent="0.3">
      <c r="A1742" s="95">
        <f t="shared" si="27"/>
        <v>44319</v>
      </c>
      <c r="B1742" s="55">
        <v>44319</v>
      </c>
      <c r="C1742" s="58" t="s">
        <v>110</v>
      </c>
      <c r="D1742" s="58" t="s">
        <v>125</v>
      </c>
      <c r="E1742" s="58" t="s">
        <v>80</v>
      </c>
      <c r="F1742" s="51" t="s">
        <v>87</v>
      </c>
      <c r="G1742" s="51">
        <v>184</v>
      </c>
    </row>
    <row r="1743" spans="1:7" ht="15.75" customHeight="1" x14ac:dyDescent="0.3">
      <c r="A1743" s="95">
        <f t="shared" si="27"/>
        <v>44319</v>
      </c>
      <c r="B1743" s="55">
        <v>44319</v>
      </c>
      <c r="C1743" s="58" t="s">
        <v>48</v>
      </c>
      <c r="D1743" s="58" t="s">
        <v>125</v>
      </c>
      <c r="E1743" s="58" t="s">
        <v>95</v>
      </c>
      <c r="F1743" s="51" t="s">
        <v>99</v>
      </c>
      <c r="G1743" s="51">
        <v>79</v>
      </c>
    </row>
    <row r="1744" spans="1:7" ht="15.75" customHeight="1" x14ac:dyDescent="0.3">
      <c r="A1744" s="95">
        <f t="shared" si="27"/>
        <v>44319</v>
      </c>
      <c r="B1744" s="55">
        <v>44319</v>
      </c>
      <c r="C1744" s="58" t="s">
        <v>107</v>
      </c>
      <c r="D1744" s="58" t="s">
        <v>125</v>
      </c>
      <c r="E1744" s="58" t="s">
        <v>49</v>
      </c>
      <c r="F1744" s="51" t="s">
        <v>57</v>
      </c>
      <c r="G1744" s="51">
        <v>200</v>
      </c>
    </row>
    <row r="1745" spans="1:7" ht="15.75" customHeight="1" x14ac:dyDescent="0.3">
      <c r="A1745" s="95">
        <f t="shared" si="27"/>
        <v>44319</v>
      </c>
      <c r="B1745" s="55">
        <v>44319</v>
      </c>
      <c r="C1745" s="58" t="s">
        <v>110</v>
      </c>
      <c r="D1745" s="58" t="s">
        <v>125</v>
      </c>
      <c r="E1745" s="58" t="s">
        <v>70</v>
      </c>
      <c r="F1745" s="51" t="s">
        <v>71</v>
      </c>
      <c r="G1745" s="51">
        <v>170</v>
      </c>
    </row>
    <row r="1746" spans="1:7" ht="15.75" customHeight="1" x14ac:dyDescent="0.3">
      <c r="A1746" s="95">
        <f t="shared" si="27"/>
        <v>44319</v>
      </c>
      <c r="B1746" s="55">
        <v>44319</v>
      </c>
      <c r="C1746" s="58" t="s">
        <v>108</v>
      </c>
      <c r="D1746" s="58" t="s">
        <v>125</v>
      </c>
      <c r="E1746" s="58" t="s">
        <v>49</v>
      </c>
      <c r="F1746" s="51" t="s">
        <v>66</v>
      </c>
      <c r="G1746" s="51">
        <v>197</v>
      </c>
    </row>
    <row r="1747" spans="1:7" ht="15.75" customHeight="1" x14ac:dyDescent="0.3">
      <c r="A1747" s="95">
        <f t="shared" si="27"/>
        <v>44319</v>
      </c>
      <c r="B1747" s="55">
        <v>44319</v>
      </c>
      <c r="C1747" s="58" t="s">
        <v>48</v>
      </c>
      <c r="D1747" s="58" t="s">
        <v>125</v>
      </c>
      <c r="E1747" s="58" t="s">
        <v>95</v>
      </c>
      <c r="F1747" s="51" t="s">
        <v>101</v>
      </c>
      <c r="G1747" s="51">
        <v>161</v>
      </c>
    </row>
    <row r="1748" spans="1:7" ht="15.75" customHeight="1" x14ac:dyDescent="0.3">
      <c r="A1748" s="95">
        <f t="shared" si="27"/>
        <v>44319</v>
      </c>
      <c r="B1748" s="55">
        <v>44319</v>
      </c>
      <c r="C1748" s="58" t="s">
        <v>110</v>
      </c>
      <c r="D1748" s="58" t="s">
        <v>125</v>
      </c>
      <c r="E1748" s="58" t="s">
        <v>49</v>
      </c>
      <c r="F1748" s="51" t="s">
        <v>55</v>
      </c>
      <c r="G1748" s="51">
        <v>161</v>
      </c>
    </row>
    <row r="1749" spans="1:7" ht="15.75" customHeight="1" x14ac:dyDescent="0.3">
      <c r="A1749" s="95">
        <f t="shared" si="27"/>
        <v>44319</v>
      </c>
      <c r="B1749" s="55">
        <v>44319</v>
      </c>
      <c r="C1749" s="58" t="s">
        <v>107</v>
      </c>
      <c r="D1749" s="58" t="s">
        <v>125</v>
      </c>
      <c r="E1749" s="58" t="s">
        <v>95</v>
      </c>
      <c r="F1749" s="51" t="s">
        <v>106</v>
      </c>
      <c r="G1749" s="51">
        <v>72</v>
      </c>
    </row>
    <row r="1750" spans="1:7" ht="15.75" customHeight="1" x14ac:dyDescent="0.3">
      <c r="A1750" s="95">
        <f t="shared" si="27"/>
        <v>44319</v>
      </c>
      <c r="B1750" s="55">
        <v>44319</v>
      </c>
      <c r="C1750" s="58" t="s">
        <v>107</v>
      </c>
      <c r="D1750" s="58" t="s">
        <v>125</v>
      </c>
      <c r="E1750" s="58" t="s">
        <v>70</v>
      </c>
      <c r="F1750" s="51" t="s">
        <v>62</v>
      </c>
      <c r="G1750" s="51">
        <v>135</v>
      </c>
    </row>
    <row r="1751" spans="1:7" ht="15.75" customHeight="1" x14ac:dyDescent="0.3">
      <c r="A1751" s="95">
        <f t="shared" si="27"/>
        <v>44319</v>
      </c>
      <c r="B1751" s="55">
        <v>44319</v>
      </c>
      <c r="C1751" s="58" t="s">
        <v>108</v>
      </c>
      <c r="D1751" s="58" t="s">
        <v>125</v>
      </c>
      <c r="E1751" s="58" t="s">
        <v>70</v>
      </c>
      <c r="F1751" s="51" t="s">
        <v>56</v>
      </c>
      <c r="G1751" s="51">
        <v>189</v>
      </c>
    </row>
    <row r="1752" spans="1:7" ht="15.75" customHeight="1" x14ac:dyDescent="0.3">
      <c r="A1752" s="95">
        <f t="shared" si="27"/>
        <v>44319</v>
      </c>
      <c r="B1752" s="55">
        <v>44319</v>
      </c>
      <c r="C1752" s="58" t="s">
        <v>107</v>
      </c>
      <c r="D1752" s="58" t="s">
        <v>125</v>
      </c>
      <c r="E1752" s="58" t="s">
        <v>70</v>
      </c>
      <c r="F1752" s="51" t="s">
        <v>78</v>
      </c>
      <c r="G1752" s="51">
        <v>85</v>
      </c>
    </row>
    <row r="1753" spans="1:7" ht="15.75" customHeight="1" x14ac:dyDescent="0.3">
      <c r="A1753" s="95">
        <f t="shared" si="27"/>
        <v>44319</v>
      </c>
      <c r="B1753" s="55">
        <v>44319</v>
      </c>
      <c r="C1753" s="58" t="s">
        <v>110</v>
      </c>
      <c r="D1753" s="58" t="s">
        <v>125</v>
      </c>
      <c r="E1753" s="58" t="s">
        <v>95</v>
      </c>
      <c r="F1753" s="51" t="s">
        <v>100</v>
      </c>
      <c r="G1753" s="51">
        <v>68</v>
      </c>
    </row>
    <row r="1754" spans="1:7" ht="15.75" customHeight="1" x14ac:dyDescent="0.3">
      <c r="A1754" s="95">
        <f t="shared" si="27"/>
        <v>44319</v>
      </c>
      <c r="B1754" s="55">
        <v>44319</v>
      </c>
      <c r="C1754" s="58" t="s">
        <v>108</v>
      </c>
      <c r="D1754" s="58" t="s">
        <v>125</v>
      </c>
      <c r="E1754" s="58" t="s">
        <v>95</v>
      </c>
      <c r="F1754" s="51" t="s">
        <v>102</v>
      </c>
      <c r="G1754" s="51">
        <v>39</v>
      </c>
    </row>
    <row r="1755" spans="1:7" ht="15.75" customHeight="1" x14ac:dyDescent="0.3">
      <c r="A1755" s="95">
        <f t="shared" si="27"/>
        <v>44319</v>
      </c>
      <c r="B1755" s="55">
        <v>44319</v>
      </c>
      <c r="C1755" s="58" t="s">
        <v>107</v>
      </c>
      <c r="D1755" s="58" t="s">
        <v>125</v>
      </c>
      <c r="E1755" s="58" t="s">
        <v>70</v>
      </c>
      <c r="F1755" s="51" t="s">
        <v>78</v>
      </c>
      <c r="G1755" s="51">
        <v>55</v>
      </c>
    </row>
    <row r="1756" spans="1:7" ht="15.75" customHeight="1" x14ac:dyDescent="0.3">
      <c r="A1756" s="95">
        <f t="shared" si="27"/>
        <v>44319</v>
      </c>
      <c r="B1756" s="55">
        <v>44319</v>
      </c>
      <c r="C1756" s="58" t="s">
        <v>48</v>
      </c>
      <c r="D1756" s="58" t="s">
        <v>125</v>
      </c>
      <c r="E1756" s="58" t="s">
        <v>49</v>
      </c>
      <c r="F1756" s="51" t="s">
        <v>59</v>
      </c>
      <c r="G1756" s="51">
        <v>158</v>
      </c>
    </row>
    <row r="1757" spans="1:7" ht="15.75" customHeight="1" x14ac:dyDescent="0.3">
      <c r="A1757" s="95">
        <f t="shared" si="27"/>
        <v>44320</v>
      </c>
      <c r="B1757" s="55">
        <v>44320</v>
      </c>
      <c r="C1757" s="58" t="s">
        <v>110</v>
      </c>
      <c r="D1757" s="58" t="s">
        <v>125</v>
      </c>
      <c r="E1757" s="58" t="s">
        <v>95</v>
      </c>
      <c r="F1757" s="51" t="s">
        <v>98</v>
      </c>
      <c r="G1757" s="51">
        <v>165</v>
      </c>
    </row>
    <row r="1758" spans="1:7" ht="15.75" customHeight="1" x14ac:dyDescent="0.3">
      <c r="A1758" s="95">
        <f t="shared" si="27"/>
        <v>44320</v>
      </c>
      <c r="B1758" s="55">
        <v>44320</v>
      </c>
      <c r="C1758" s="58" t="s">
        <v>110</v>
      </c>
      <c r="D1758" s="58" t="s">
        <v>125</v>
      </c>
      <c r="E1758" s="58" t="s">
        <v>49</v>
      </c>
      <c r="F1758" s="51" t="s">
        <v>68</v>
      </c>
      <c r="G1758" s="51">
        <v>152</v>
      </c>
    </row>
    <row r="1759" spans="1:7" ht="15.75" customHeight="1" x14ac:dyDescent="0.3">
      <c r="A1759" s="95">
        <f t="shared" si="27"/>
        <v>44320</v>
      </c>
      <c r="B1759" s="55">
        <v>44320</v>
      </c>
      <c r="C1759" s="58" t="s">
        <v>48</v>
      </c>
      <c r="D1759" s="58" t="s">
        <v>125</v>
      </c>
      <c r="E1759" s="58" t="s">
        <v>95</v>
      </c>
      <c r="F1759" s="51" t="s">
        <v>101</v>
      </c>
      <c r="G1759" s="51">
        <v>124</v>
      </c>
    </row>
    <row r="1760" spans="1:7" ht="15.75" customHeight="1" x14ac:dyDescent="0.3">
      <c r="A1760" s="95">
        <f t="shared" si="27"/>
        <v>44320</v>
      </c>
      <c r="B1760" s="55">
        <v>44320</v>
      </c>
      <c r="C1760" s="58" t="s">
        <v>48</v>
      </c>
      <c r="D1760" s="58" t="s">
        <v>125</v>
      </c>
      <c r="E1760" s="58" t="s">
        <v>95</v>
      </c>
      <c r="F1760" s="51" t="s">
        <v>96</v>
      </c>
      <c r="G1760" s="51">
        <v>19</v>
      </c>
    </row>
    <row r="1761" spans="1:7" ht="15.75" customHeight="1" x14ac:dyDescent="0.3">
      <c r="A1761" s="95">
        <f t="shared" si="27"/>
        <v>44320</v>
      </c>
      <c r="B1761" s="55">
        <v>44320</v>
      </c>
      <c r="C1761" s="58" t="s">
        <v>107</v>
      </c>
      <c r="D1761" s="58" t="s">
        <v>125</v>
      </c>
      <c r="E1761" s="58" t="s">
        <v>70</v>
      </c>
      <c r="F1761" s="51" t="s">
        <v>72</v>
      </c>
      <c r="G1761" s="51">
        <v>30</v>
      </c>
    </row>
    <row r="1762" spans="1:7" ht="15.75" customHeight="1" x14ac:dyDescent="0.3">
      <c r="A1762" s="95">
        <f t="shared" si="27"/>
        <v>44320</v>
      </c>
      <c r="B1762" s="55">
        <v>44320</v>
      </c>
      <c r="C1762" s="58" t="s">
        <v>48</v>
      </c>
      <c r="D1762" s="58" t="s">
        <v>125</v>
      </c>
      <c r="E1762" s="58" t="s">
        <v>80</v>
      </c>
      <c r="F1762" s="51" t="s">
        <v>86</v>
      </c>
      <c r="G1762" s="51">
        <v>69</v>
      </c>
    </row>
    <row r="1763" spans="1:7" ht="15.75" customHeight="1" x14ac:dyDescent="0.3">
      <c r="A1763" s="95">
        <f t="shared" si="27"/>
        <v>44320</v>
      </c>
      <c r="B1763" s="55">
        <v>44320</v>
      </c>
      <c r="C1763" s="58" t="s">
        <v>110</v>
      </c>
      <c r="D1763" s="58" t="s">
        <v>125</v>
      </c>
      <c r="E1763" s="58" t="s">
        <v>80</v>
      </c>
      <c r="F1763" s="51" t="s">
        <v>85</v>
      </c>
      <c r="G1763" s="51">
        <v>36</v>
      </c>
    </row>
    <row r="1764" spans="1:7" ht="15.75" customHeight="1" x14ac:dyDescent="0.3">
      <c r="A1764" s="95">
        <f t="shared" si="27"/>
        <v>44320</v>
      </c>
      <c r="B1764" s="55">
        <v>44320</v>
      </c>
      <c r="C1764" s="58" t="s">
        <v>108</v>
      </c>
      <c r="D1764" s="58" t="s">
        <v>125</v>
      </c>
      <c r="E1764" s="58" t="s">
        <v>70</v>
      </c>
      <c r="F1764" s="51" t="s">
        <v>74</v>
      </c>
      <c r="G1764" s="51">
        <v>62</v>
      </c>
    </row>
    <row r="1765" spans="1:7" ht="15.75" customHeight="1" x14ac:dyDescent="0.3">
      <c r="A1765" s="95">
        <f t="shared" si="27"/>
        <v>44320</v>
      </c>
      <c r="B1765" s="55">
        <v>44320</v>
      </c>
      <c r="C1765" s="58" t="s">
        <v>108</v>
      </c>
      <c r="D1765" s="58" t="s">
        <v>125</v>
      </c>
      <c r="E1765" s="58" t="s">
        <v>70</v>
      </c>
      <c r="F1765" s="51" t="s">
        <v>72</v>
      </c>
      <c r="G1765" s="51">
        <v>146</v>
      </c>
    </row>
    <row r="1766" spans="1:7" ht="15.75" customHeight="1" x14ac:dyDescent="0.3">
      <c r="A1766" s="95">
        <f t="shared" si="27"/>
        <v>44320</v>
      </c>
      <c r="B1766" s="55">
        <v>44320</v>
      </c>
      <c r="C1766" s="58" t="s">
        <v>108</v>
      </c>
      <c r="D1766" s="58" t="s">
        <v>125</v>
      </c>
      <c r="E1766" s="58" t="s">
        <v>49</v>
      </c>
      <c r="F1766" s="51" t="s">
        <v>63</v>
      </c>
      <c r="G1766" s="51">
        <v>196</v>
      </c>
    </row>
    <row r="1767" spans="1:7" ht="15.75" customHeight="1" x14ac:dyDescent="0.3">
      <c r="A1767" s="95">
        <f t="shared" si="27"/>
        <v>44320</v>
      </c>
      <c r="B1767" s="55">
        <v>44320</v>
      </c>
      <c r="C1767" s="58" t="s">
        <v>108</v>
      </c>
      <c r="D1767" s="58" t="s">
        <v>125</v>
      </c>
      <c r="E1767" s="58" t="s">
        <v>95</v>
      </c>
      <c r="F1767" s="51" t="s">
        <v>99</v>
      </c>
      <c r="G1767" s="51">
        <v>82</v>
      </c>
    </row>
    <row r="1768" spans="1:7" ht="15.75" customHeight="1" x14ac:dyDescent="0.3">
      <c r="A1768" s="95">
        <f t="shared" si="27"/>
        <v>44320</v>
      </c>
      <c r="B1768" s="55">
        <v>44320</v>
      </c>
      <c r="C1768" s="58" t="s">
        <v>108</v>
      </c>
      <c r="D1768" s="58" t="s">
        <v>125</v>
      </c>
      <c r="E1768" s="58" t="s">
        <v>95</v>
      </c>
      <c r="F1768" s="51" t="s">
        <v>100</v>
      </c>
      <c r="G1768" s="51">
        <v>183</v>
      </c>
    </row>
    <row r="1769" spans="1:7" ht="15.75" customHeight="1" x14ac:dyDescent="0.3">
      <c r="A1769" s="95">
        <f t="shared" si="27"/>
        <v>44320</v>
      </c>
      <c r="B1769" s="55">
        <v>44320</v>
      </c>
      <c r="C1769" s="58" t="s">
        <v>107</v>
      </c>
      <c r="D1769" s="58" t="s">
        <v>125</v>
      </c>
      <c r="E1769" s="58" t="s">
        <v>95</v>
      </c>
      <c r="F1769" s="51" t="s">
        <v>99</v>
      </c>
      <c r="G1769" s="51">
        <v>199</v>
      </c>
    </row>
    <row r="1770" spans="1:7" ht="15.75" customHeight="1" x14ac:dyDescent="0.3">
      <c r="A1770" s="95">
        <f t="shared" si="27"/>
        <v>44320</v>
      </c>
      <c r="B1770" s="55">
        <v>44320</v>
      </c>
      <c r="C1770" s="58" t="s">
        <v>107</v>
      </c>
      <c r="D1770" s="58" t="s">
        <v>125</v>
      </c>
      <c r="E1770" s="58" t="s">
        <v>80</v>
      </c>
      <c r="F1770" s="51" t="s">
        <v>82</v>
      </c>
      <c r="G1770" s="51">
        <v>171</v>
      </c>
    </row>
    <row r="1771" spans="1:7" ht="15.75" customHeight="1" x14ac:dyDescent="0.3">
      <c r="A1771" s="95">
        <f t="shared" si="27"/>
        <v>44320</v>
      </c>
      <c r="B1771" s="55">
        <v>44320</v>
      </c>
      <c r="C1771" s="58" t="s">
        <v>108</v>
      </c>
      <c r="D1771" s="58" t="s">
        <v>125</v>
      </c>
      <c r="E1771" s="58" t="s">
        <v>80</v>
      </c>
      <c r="F1771" s="51" t="s">
        <v>86</v>
      </c>
      <c r="G1771" s="51">
        <v>61</v>
      </c>
    </row>
    <row r="1772" spans="1:7" ht="15.75" customHeight="1" x14ac:dyDescent="0.3">
      <c r="A1772" s="95">
        <f t="shared" si="27"/>
        <v>44320</v>
      </c>
      <c r="B1772" s="55">
        <v>44320</v>
      </c>
      <c r="C1772" s="58" t="s">
        <v>110</v>
      </c>
      <c r="D1772" s="58" t="s">
        <v>125</v>
      </c>
      <c r="E1772" s="58" t="s">
        <v>70</v>
      </c>
      <c r="F1772" s="51" t="s">
        <v>79</v>
      </c>
      <c r="G1772" s="51">
        <v>71</v>
      </c>
    </row>
    <row r="1773" spans="1:7" ht="15.75" customHeight="1" x14ac:dyDescent="0.3">
      <c r="A1773" s="95">
        <f t="shared" si="27"/>
        <v>44321</v>
      </c>
      <c r="B1773" s="55">
        <v>44321</v>
      </c>
      <c r="C1773" s="58" t="s">
        <v>110</v>
      </c>
      <c r="D1773" s="58" t="s">
        <v>125</v>
      </c>
      <c r="E1773" s="58" t="s">
        <v>49</v>
      </c>
      <c r="F1773" s="51" t="s">
        <v>66</v>
      </c>
      <c r="G1773" s="51">
        <v>191</v>
      </c>
    </row>
    <row r="1774" spans="1:7" ht="15.75" customHeight="1" x14ac:dyDescent="0.3">
      <c r="A1774" s="95">
        <f t="shared" si="27"/>
        <v>44321</v>
      </c>
      <c r="B1774" s="55">
        <v>44321</v>
      </c>
      <c r="C1774" s="58" t="s">
        <v>110</v>
      </c>
      <c r="D1774" s="58" t="s">
        <v>125</v>
      </c>
      <c r="E1774" s="58" t="s">
        <v>95</v>
      </c>
      <c r="F1774" s="51" t="s">
        <v>105</v>
      </c>
      <c r="G1774" s="51">
        <v>161</v>
      </c>
    </row>
    <row r="1775" spans="1:7" ht="15.75" customHeight="1" x14ac:dyDescent="0.3">
      <c r="A1775" s="95">
        <f t="shared" si="27"/>
        <v>44321</v>
      </c>
      <c r="B1775" s="55">
        <v>44321</v>
      </c>
      <c r="C1775" s="58" t="s">
        <v>107</v>
      </c>
      <c r="D1775" s="58" t="s">
        <v>125</v>
      </c>
      <c r="E1775" s="58" t="s">
        <v>80</v>
      </c>
      <c r="F1775" s="51" t="s">
        <v>88</v>
      </c>
      <c r="G1775" s="51">
        <v>58</v>
      </c>
    </row>
    <row r="1776" spans="1:7" ht="15.75" customHeight="1" x14ac:dyDescent="0.3">
      <c r="A1776" s="95">
        <f t="shared" si="27"/>
        <v>44321</v>
      </c>
      <c r="B1776" s="55">
        <v>44321</v>
      </c>
      <c r="C1776" s="58" t="s">
        <v>108</v>
      </c>
      <c r="D1776" s="58" t="s">
        <v>125</v>
      </c>
      <c r="E1776" s="58" t="s">
        <v>49</v>
      </c>
      <c r="F1776" s="51" t="s">
        <v>55</v>
      </c>
      <c r="G1776" s="51">
        <v>124</v>
      </c>
    </row>
    <row r="1777" spans="1:7" ht="15.75" customHeight="1" x14ac:dyDescent="0.3">
      <c r="A1777" s="95">
        <f t="shared" si="27"/>
        <v>44321</v>
      </c>
      <c r="B1777" s="55">
        <v>44321</v>
      </c>
      <c r="C1777" s="58" t="s">
        <v>48</v>
      </c>
      <c r="D1777" s="58" t="s">
        <v>125</v>
      </c>
      <c r="E1777" s="58" t="s">
        <v>70</v>
      </c>
      <c r="F1777" s="51" t="s">
        <v>52</v>
      </c>
      <c r="G1777" s="51">
        <v>38</v>
      </c>
    </row>
    <row r="1778" spans="1:7" ht="15.75" customHeight="1" x14ac:dyDescent="0.3">
      <c r="A1778" s="95">
        <f t="shared" si="27"/>
        <v>44321</v>
      </c>
      <c r="B1778" s="55">
        <v>44321</v>
      </c>
      <c r="C1778" s="58" t="s">
        <v>110</v>
      </c>
      <c r="D1778" s="58" t="s">
        <v>125</v>
      </c>
      <c r="E1778" s="58" t="s">
        <v>49</v>
      </c>
      <c r="F1778" s="51" t="s">
        <v>64</v>
      </c>
      <c r="G1778" s="51">
        <v>163</v>
      </c>
    </row>
    <row r="1779" spans="1:7" ht="15.75" customHeight="1" x14ac:dyDescent="0.3">
      <c r="A1779" s="95">
        <f t="shared" si="27"/>
        <v>44321</v>
      </c>
      <c r="B1779" s="55">
        <v>44321</v>
      </c>
      <c r="C1779" s="58" t="s">
        <v>107</v>
      </c>
      <c r="D1779" s="58" t="s">
        <v>125</v>
      </c>
      <c r="E1779" s="58" t="s">
        <v>80</v>
      </c>
      <c r="F1779" s="51" t="s">
        <v>88</v>
      </c>
      <c r="G1779" s="51">
        <v>186</v>
      </c>
    </row>
    <row r="1780" spans="1:7" ht="15.75" customHeight="1" x14ac:dyDescent="0.3">
      <c r="A1780" s="95">
        <f t="shared" si="27"/>
        <v>44321</v>
      </c>
      <c r="B1780" s="55">
        <v>44321</v>
      </c>
      <c r="C1780" s="58" t="s">
        <v>48</v>
      </c>
      <c r="D1780" s="58" t="s">
        <v>125</v>
      </c>
      <c r="E1780" s="58" t="s">
        <v>95</v>
      </c>
      <c r="F1780" s="51" t="s">
        <v>100</v>
      </c>
      <c r="G1780" s="51">
        <v>7</v>
      </c>
    </row>
    <row r="1781" spans="1:7" ht="15.75" customHeight="1" x14ac:dyDescent="0.3">
      <c r="A1781" s="95">
        <f t="shared" si="27"/>
        <v>44321</v>
      </c>
      <c r="B1781" s="55">
        <v>44321</v>
      </c>
      <c r="C1781" s="58" t="s">
        <v>107</v>
      </c>
      <c r="D1781" s="58" t="s">
        <v>125</v>
      </c>
      <c r="E1781" s="58" t="s">
        <v>70</v>
      </c>
      <c r="F1781" s="51" t="s">
        <v>71</v>
      </c>
      <c r="G1781" s="51">
        <v>88</v>
      </c>
    </row>
    <row r="1782" spans="1:7" ht="15.75" customHeight="1" x14ac:dyDescent="0.3">
      <c r="A1782" s="95">
        <f t="shared" si="27"/>
        <v>44321</v>
      </c>
      <c r="B1782" s="55">
        <v>44321</v>
      </c>
      <c r="C1782" s="58" t="s">
        <v>107</v>
      </c>
      <c r="D1782" s="58" t="s">
        <v>125</v>
      </c>
      <c r="E1782" s="58" t="s">
        <v>70</v>
      </c>
      <c r="F1782" s="51" t="s">
        <v>77</v>
      </c>
      <c r="G1782" s="51">
        <v>144</v>
      </c>
    </row>
    <row r="1783" spans="1:7" ht="15.75" customHeight="1" x14ac:dyDescent="0.3">
      <c r="A1783" s="95">
        <f t="shared" si="27"/>
        <v>44322</v>
      </c>
      <c r="B1783" s="55">
        <v>44322</v>
      </c>
      <c r="C1783" s="58" t="s">
        <v>110</v>
      </c>
      <c r="D1783" s="58" t="s">
        <v>125</v>
      </c>
      <c r="E1783" s="58" t="s">
        <v>80</v>
      </c>
      <c r="F1783" s="51" t="s">
        <v>91</v>
      </c>
      <c r="G1783" s="51">
        <v>30</v>
      </c>
    </row>
    <row r="1784" spans="1:7" ht="15.75" customHeight="1" x14ac:dyDescent="0.3">
      <c r="A1784" s="95">
        <f t="shared" si="27"/>
        <v>44322</v>
      </c>
      <c r="B1784" s="55">
        <v>44322</v>
      </c>
      <c r="C1784" s="58" t="s">
        <v>107</v>
      </c>
      <c r="D1784" s="58" t="s">
        <v>125</v>
      </c>
      <c r="E1784" s="58" t="s">
        <v>70</v>
      </c>
      <c r="F1784" s="51" t="s">
        <v>56</v>
      </c>
      <c r="G1784" s="51">
        <v>24</v>
      </c>
    </row>
    <row r="1785" spans="1:7" ht="15.75" customHeight="1" x14ac:dyDescent="0.3">
      <c r="A1785" s="95">
        <f t="shared" si="27"/>
        <v>44322</v>
      </c>
      <c r="B1785" s="55">
        <v>44322</v>
      </c>
      <c r="C1785" s="58" t="s">
        <v>107</v>
      </c>
      <c r="D1785" s="58" t="s">
        <v>125</v>
      </c>
      <c r="E1785" s="58" t="s">
        <v>49</v>
      </c>
      <c r="F1785" s="51" t="s">
        <v>63</v>
      </c>
      <c r="G1785" s="51">
        <v>17</v>
      </c>
    </row>
    <row r="1786" spans="1:7" ht="15.75" customHeight="1" x14ac:dyDescent="0.3">
      <c r="A1786" s="95">
        <f t="shared" si="27"/>
        <v>44322</v>
      </c>
      <c r="B1786" s="55">
        <v>44322</v>
      </c>
      <c r="C1786" s="58" t="s">
        <v>108</v>
      </c>
      <c r="D1786" s="58" t="s">
        <v>125</v>
      </c>
      <c r="E1786" s="58" t="s">
        <v>80</v>
      </c>
      <c r="F1786" s="51" t="s">
        <v>93</v>
      </c>
      <c r="G1786" s="51">
        <v>80</v>
      </c>
    </row>
    <row r="1787" spans="1:7" ht="15.75" customHeight="1" x14ac:dyDescent="0.3">
      <c r="A1787" s="95">
        <f t="shared" si="27"/>
        <v>44322</v>
      </c>
      <c r="B1787" s="55">
        <v>44322</v>
      </c>
      <c r="C1787" s="58" t="s">
        <v>48</v>
      </c>
      <c r="D1787" s="58" t="s">
        <v>125</v>
      </c>
      <c r="E1787" s="58" t="s">
        <v>49</v>
      </c>
      <c r="F1787" s="51" t="s">
        <v>50</v>
      </c>
      <c r="G1787" s="51">
        <v>19</v>
      </c>
    </row>
    <row r="1788" spans="1:7" ht="15.75" customHeight="1" x14ac:dyDescent="0.3">
      <c r="A1788" s="95">
        <f t="shared" si="27"/>
        <v>44322</v>
      </c>
      <c r="B1788" s="55">
        <v>44322</v>
      </c>
      <c r="C1788" s="58" t="s">
        <v>108</v>
      </c>
      <c r="D1788" s="58" t="s">
        <v>125</v>
      </c>
      <c r="E1788" s="58" t="s">
        <v>95</v>
      </c>
      <c r="F1788" s="51" t="s">
        <v>105</v>
      </c>
      <c r="G1788" s="51">
        <v>163</v>
      </c>
    </row>
    <row r="1789" spans="1:7" ht="15.75" customHeight="1" x14ac:dyDescent="0.3">
      <c r="A1789" s="95">
        <f t="shared" si="27"/>
        <v>44322</v>
      </c>
      <c r="B1789" s="55">
        <v>44322</v>
      </c>
      <c r="C1789" s="58" t="s">
        <v>108</v>
      </c>
      <c r="D1789" s="58" t="s">
        <v>125</v>
      </c>
      <c r="E1789" s="58" t="s">
        <v>80</v>
      </c>
      <c r="F1789" s="51" t="s">
        <v>88</v>
      </c>
      <c r="G1789" s="51">
        <v>190</v>
      </c>
    </row>
    <row r="1790" spans="1:7" ht="15.75" customHeight="1" x14ac:dyDescent="0.3">
      <c r="A1790" s="95">
        <f t="shared" si="27"/>
        <v>44322</v>
      </c>
      <c r="B1790" s="55">
        <v>44322</v>
      </c>
      <c r="C1790" s="58" t="s">
        <v>107</v>
      </c>
      <c r="D1790" s="58" t="s">
        <v>125</v>
      </c>
      <c r="E1790" s="58" t="s">
        <v>95</v>
      </c>
      <c r="F1790" s="51" t="s">
        <v>98</v>
      </c>
      <c r="G1790" s="51">
        <v>189</v>
      </c>
    </row>
    <row r="1791" spans="1:7" ht="15.75" customHeight="1" x14ac:dyDescent="0.3">
      <c r="A1791" s="95">
        <f t="shared" si="27"/>
        <v>44322</v>
      </c>
      <c r="B1791" s="55">
        <v>44322</v>
      </c>
      <c r="C1791" s="58" t="s">
        <v>108</v>
      </c>
      <c r="D1791" s="58" t="s">
        <v>125</v>
      </c>
      <c r="E1791" s="58" t="s">
        <v>80</v>
      </c>
      <c r="F1791" s="51" t="s">
        <v>87</v>
      </c>
      <c r="G1791" s="51">
        <v>137</v>
      </c>
    </row>
    <row r="1792" spans="1:7" ht="15.75" customHeight="1" x14ac:dyDescent="0.3">
      <c r="A1792" s="95">
        <f t="shared" si="27"/>
        <v>44322</v>
      </c>
      <c r="B1792" s="55">
        <v>44322</v>
      </c>
      <c r="C1792" s="58" t="s">
        <v>48</v>
      </c>
      <c r="D1792" s="58" t="s">
        <v>125</v>
      </c>
      <c r="E1792" s="58" t="s">
        <v>70</v>
      </c>
      <c r="F1792" s="51" t="s">
        <v>75</v>
      </c>
      <c r="G1792" s="51">
        <v>58</v>
      </c>
    </row>
    <row r="1793" spans="1:7" ht="15.75" customHeight="1" x14ac:dyDescent="0.3">
      <c r="A1793" s="95">
        <f t="shared" si="27"/>
        <v>44322</v>
      </c>
      <c r="B1793" s="55">
        <v>44322</v>
      </c>
      <c r="C1793" s="58" t="s">
        <v>107</v>
      </c>
      <c r="D1793" s="58" t="s">
        <v>125</v>
      </c>
      <c r="E1793" s="58" t="s">
        <v>49</v>
      </c>
      <c r="F1793" s="51" t="s">
        <v>61</v>
      </c>
      <c r="G1793" s="51">
        <v>141</v>
      </c>
    </row>
    <row r="1794" spans="1:7" ht="15.75" customHeight="1" x14ac:dyDescent="0.3">
      <c r="A1794" s="95">
        <f t="shared" si="27"/>
        <v>44322</v>
      </c>
      <c r="B1794" s="55">
        <v>44322</v>
      </c>
      <c r="C1794" s="58" t="s">
        <v>108</v>
      </c>
      <c r="D1794" s="58" t="s">
        <v>125</v>
      </c>
      <c r="E1794" s="58" t="s">
        <v>49</v>
      </c>
      <c r="F1794" s="51" t="s">
        <v>63</v>
      </c>
      <c r="G1794" s="51">
        <v>127</v>
      </c>
    </row>
    <row r="1795" spans="1:7" ht="15.75" customHeight="1" x14ac:dyDescent="0.3">
      <c r="A1795" s="95">
        <f t="shared" si="27"/>
        <v>44322</v>
      </c>
      <c r="B1795" s="55">
        <v>44322</v>
      </c>
      <c r="C1795" s="58" t="s">
        <v>108</v>
      </c>
      <c r="D1795" s="58" t="s">
        <v>125</v>
      </c>
      <c r="E1795" s="58" t="s">
        <v>70</v>
      </c>
      <c r="F1795" s="51" t="s">
        <v>56</v>
      </c>
      <c r="G1795" s="51">
        <v>187</v>
      </c>
    </row>
    <row r="1796" spans="1:7" ht="15.75" customHeight="1" x14ac:dyDescent="0.3">
      <c r="A1796" s="95">
        <f t="shared" si="27"/>
        <v>44322</v>
      </c>
      <c r="B1796" s="55">
        <v>44322</v>
      </c>
      <c r="C1796" s="58" t="s">
        <v>48</v>
      </c>
      <c r="D1796" s="58" t="s">
        <v>125</v>
      </c>
      <c r="E1796" s="58" t="s">
        <v>49</v>
      </c>
      <c r="F1796" s="51" t="s">
        <v>61</v>
      </c>
      <c r="G1796" s="51">
        <v>136</v>
      </c>
    </row>
    <row r="1797" spans="1:7" ht="15.75" customHeight="1" x14ac:dyDescent="0.3">
      <c r="A1797" s="95">
        <f t="shared" ref="A1797:A1860" si="28">B1797</f>
        <v>44322</v>
      </c>
      <c r="B1797" s="55">
        <v>44322</v>
      </c>
      <c r="C1797" s="58" t="s">
        <v>107</v>
      </c>
      <c r="D1797" s="58" t="s">
        <v>125</v>
      </c>
      <c r="E1797" s="58" t="s">
        <v>70</v>
      </c>
      <c r="F1797" s="51" t="s">
        <v>74</v>
      </c>
      <c r="G1797" s="51">
        <v>12</v>
      </c>
    </row>
    <row r="1798" spans="1:7" ht="15.75" customHeight="1" x14ac:dyDescent="0.3">
      <c r="A1798" s="95">
        <f t="shared" si="28"/>
        <v>44322</v>
      </c>
      <c r="B1798" s="55">
        <v>44322</v>
      </c>
      <c r="C1798" s="58" t="s">
        <v>107</v>
      </c>
      <c r="D1798" s="58" t="s">
        <v>125</v>
      </c>
      <c r="E1798" s="58" t="s">
        <v>95</v>
      </c>
      <c r="F1798" s="51" t="s">
        <v>96</v>
      </c>
      <c r="G1798" s="51">
        <v>91</v>
      </c>
    </row>
    <row r="1799" spans="1:7" ht="15.75" customHeight="1" x14ac:dyDescent="0.3">
      <c r="A1799" s="95">
        <f t="shared" si="28"/>
        <v>44323</v>
      </c>
      <c r="B1799" s="55">
        <v>44323</v>
      </c>
      <c r="C1799" s="58" t="s">
        <v>48</v>
      </c>
      <c r="D1799" s="58" t="s">
        <v>125</v>
      </c>
      <c r="E1799" s="58" t="s">
        <v>70</v>
      </c>
      <c r="F1799" s="51" t="s">
        <v>77</v>
      </c>
      <c r="G1799" s="51">
        <v>97</v>
      </c>
    </row>
    <row r="1800" spans="1:7" ht="15.75" customHeight="1" x14ac:dyDescent="0.3">
      <c r="A1800" s="95">
        <f t="shared" si="28"/>
        <v>44323</v>
      </c>
      <c r="B1800" s="55">
        <v>44323</v>
      </c>
      <c r="C1800" s="58" t="s">
        <v>108</v>
      </c>
      <c r="D1800" s="58" t="s">
        <v>125</v>
      </c>
      <c r="E1800" s="58" t="s">
        <v>49</v>
      </c>
      <c r="F1800" s="51" t="s">
        <v>66</v>
      </c>
      <c r="G1800" s="51">
        <v>105</v>
      </c>
    </row>
    <row r="1801" spans="1:7" ht="15.75" customHeight="1" x14ac:dyDescent="0.3">
      <c r="A1801" s="95">
        <f t="shared" si="28"/>
        <v>44323</v>
      </c>
      <c r="B1801" s="55">
        <v>44323</v>
      </c>
      <c r="C1801" s="58" t="s">
        <v>48</v>
      </c>
      <c r="D1801" s="58" t="s">
        <v>125</v>
      </c>
      <c r="E1801" s="58" t="s">
        <v>49</v>
      </c>
      <c r="F1801" s="51" t="s">
        <v>50</v>
      </c>
      <c r="G1801" s="51">
        <v>123</v>
      </c>
    </row>
    <row r="1802" spans="1:7" ht="15.75" customHeight="1" x14ac:dyDescent="0.3">
      <c r="A1802" s="95">
        <f t="shared" si="28"/>
        <v>44323</v>
      </c>
      <c r="B1802" s="55">
        <v>44323</v>
      </c>
      <c r="C1802" s="58" t="s">
        <v>48</v>
      </c>
      <c r="D1802" s="58" t="s">
        <v>125</v>
      </c>
      <c r="E1802" s="58" t="s">
        <v>80</v>
      </c>
      <c r="F1802" s="51" t="s">
        <v>87</v>
      </c>
      <c r="G1802" s="51">
        <v>105</v>
      </c>
    </row>
    <row r="1803" spans="1:7" ht="15.75" customHeight="1" x14ac:dyDescent="0.3">
      <c r="A1803" s="95">
        <f t="shared" si="28"/>
        <v>44323</v>
      </c>
      <c r="B1803" s="55">
        <v>44323</v>
      </c>
      <c r="C1803" s="58" t="s">
        <v>48</v>
      </c>
      <c r="D1803" s="58" t="s">
        <v>125</v>
      </c>
      <c r="E1803" s="58" t="s">
        <v>70</v>
      </c>
      <c r="F1803" s="51" t="s">
        <v>54</v>
      </c>
      <c r="G1803" s="51">
        <v>121</v>
      </c>
    </row>
    <row r="1804" spans="1:7" ht="15.75" customHeight="1" x14ac:dyDescent="0.3">
      <c r="A1804" s="95">
        <f t="shared" si="28"/>
        <v>44323</v>
      </c>
      <c r="B1804" s="55">
        <v>44323</v>
      </c>
      <c r="C1804" s="58" t="s">
        <v>110</v>
      </c>
      <c r="D1804" s="58" t="s">
        <v>125</v>
      </c>
      <c r="E1804" s="58" t="s">
        <v>70</v>
      </c>
      <c r="F1804" s="51" t="s">
        <v>79</v>
      </c>
      <c r="G1804" s="51">
        <v>136</v>
      </c>
    </row>
    <row r="1805" spans="1:7" ht="15.75" customHeight="1" x14ac:dyDescent="0.3">
      <c r="A1805" s="95">
        <f t="shared" si="28"/>
        <v>44323</v>
      </c>
      <c r="B1805" s="55">
        <v>44323</v>
      </c>
      <c r="C1805" s="58" t="s">
        <v>110</v>
      </c>
      <c r="D1805" s="58" t="s">
        <v>125</v>
      </c>
      <c r="E1805" s="58" t="s">
        <v>70</v>
      </c>
      <c r="F1805" s="51" t="s">
        <v>62</v>
      </c>
      <c r="G1805" s="51">
        <v>62</v>
      </c>
    </row>
    <row r="1806" spans="1:7" ht="15.75" customHeight="1" x14ac:dyDescent="0.3">
      <c r="A1806" s="95">
        <f t="shared" si="28"/>
        <v>44323</v>
      </c>
      <c r="B1806" s="55">
        <v>44323</v>
      </c>
      <c r="C1806" s="58" t="s">
        <v>108</v>
      </c>
      <c r="D1806" s="58" t="s">
        <v>125</v>
      </c>
      <c r="E1806" s="58" t="s">
        <v>49</v>
      </c>
      <c r="F1806" s="51" t="s">
        <v>50</v>
      </c>
      <c r="G1806" s="51">
        <v>37</v>
      </c>
    </row>
    <row r="1807" spans="1:7" ht="15.75" customHeight="1" x14ac:dyDescent="0.3">
      <c r="A1807" s="95">
        <f t="shared" si="28"/>
        <v>44323</v>
      </c>
      <c r="B1807" s="55">
        <v>44323</v>
      </c>
      <c r="C1807" s="58" t="s">
        <v>110</v>
      </c>
      <c r="D1807" s="58" t="s">
        <v>125</v>
      </c>
      <c r="E1807" s="58" t="s">
        <v>80</v>
      </c>
      <c r="F1807" s="51" t="s">
        <v>86</v>
      </c>
      <c r="G1807" s="51">
        <v>31</v>
      </c>
    </row>
    <row r="1808" spans="1:7" ht="15.75" customHeight="1" x14ac:dyDescent="0.3">
      <c r="A1808" s="95">
        <f t="shared" si="28"/>
        <v>44323</v>
      </c>
      <c r="B1808" s="55">
        <v>44323</v>
      </c>
      <c r="C1808" s="58" t="s">
        <v>107</v>
      </c>
      <c r="D1808" s="58" t="s">
        <v>125</v>
      </c>
      <c r="E1808" s="58" t="s">
        <v>80</v>
      </c>
      <c r="F1808" s="51" t="s">
        <v>82</v>
      </c>
      <c r="G1808" s="51">
        <v>44</v>
      </c>
    </row>
    <row r="1809" spans="1:7" ht="15.75" customHeight="1" x14ac:dyDescent="0.3">
      <c r="A1809" s="95">
        <f t="shared" si="28"/>
        <v>44323</v>
      </c>
      <c r="B1809" s="55">
        <v>44323</v>
      </c>
      <c r="C1809" s="58" t="s">
        <v>110</v>
      </c>
      <c r="D1809" s="58" t="s">
        <v>125</v>
      </c>
      <c r="E1809" s="58" t="s">
        <v>80</v>
      </c>
      <c r="F1809" s="51" t="s">
        <v>88</v>
      </c>
      <c r="G1809" s="51">
        <v>183</v>
      </c>
    </row>
    <row r="1810" spans="1:7" ht="15.75" customHeight="1" x14ac:dyDescent="0.3">
      <c r="A1810" s="95">
        <f t="shared" si="28"/>
        <v>44323</v>
      </c>
      <c r="B1810" s="55">
        <v>44323</v>
      </c>
      <c r="C1810" s="58" t="s">
        <v>107</v>
      </c>
      <c r="D1810" s="58" t="s">
        <v>125</v>
      </c>
      <c r="E1810" s="58" t="s">
        <v>70</v>
      </c>
      <c r="F1810" s="51" t="s">
        <v>58</v>
      </c>
      <c r="G1810" s="51">
        <v>146</v>
      </c>
    </row>
    <row r="1811" spans="1:7" ht="15.75" customHeight="1" x14ac:dyDescent="0.3">
      <c r="A1811" s="95">
        <f t="shared" si="28"/>
        <v>44323</v>
      </c>
      <c r="B1811" s="55">
        <v>44323</v>
      </c>
      <c r="C1811" s="58" t="s">
        <v>110</v>
      </c>
      <c r="D1811" s="58" t="s">
        <v>125</v>
      </c>
      <c r="E1811" s="58" t="s">
        <v>49</v>
      </c>
      <c r="F1811" s="51" t="s">
        <v>65</v>
      </c>
      <c r="G1811" s="51">
        <v>176</v>
      </c>
    </row>
    <row r="1812" spans="1:7" ht="15.75" customHeight="1" x14ac:dyDescent="0.3">
      <c r="A1812" s="95">
        <f t="shared" si="28"/>
        <v>44323</v>
      </c>
      <c r="B1812" s="55">
        <v>44323</v>
      </c>
      <c r="C1812" s="58" t="s">
        <v>48</v>
      </c>
      <c r="D1812" s="58" t="s">
        <v>125</v>
      </c>
      <c r="E1812" s="58" t="s">
        <v>70</v>
      </c>
      <c r="F1812" s="51" t="s">
        <v>78</v>
      </c>
      <c r="G1812" s="51">
        <v>151</v>
      </c>
    </row>
    <row r="1813" spans="1:7" ht="15.75" customHeight="1" x14ac:dyDescent="0.3">
      <c r="A1813" s="95">
        <f t="shared" si="28"/>
        <v>44323</v>
      </c>
      <c r="B1813" s="55">
        <v>44323</v>
      </c>
      <c r="C1813" s="58" t="s">
        <v>110</v>
      </c>
      <c r="D1813" s="58" t="s">
        <v>125</v>
      </c>
      <c r="E1813" s="58" t="s">
        <v>95</v>
      </c>
      <c r="F1813" s="51" t="s">
        <v>102</v>
      </c>
      <c r="G1813" s="51">
        <v>151</v>
      </c>
    </row>
    <row r="1814" spans="1:7" ht="15.75" customHeight="1" x14ac:dyDescent="0.3">
      <c r="A1814" s="95">
        <f t="shared" si="28"/>
        <v>44323</v>
      </c>
      <c r="B1814" s="55">
        <v>44323</v>
      </c>
      <c r="C1814" s="58" t="s">
        <v>107</v>
      </c>
      <c r="D1814" s="58" t="s">
        <v>125</v>
      </c>
      <c r="E1814" s="58" t="s">
        <v>70</v>
      </c>
      <c r="F1814" s="51" t="s">
        <v>79</v>
      </c>
      <c r="G1814" s="51">
        <v>27</v>
      </c>
    </row>
    <row r="1815" spans="1:7" ht="15.75" customHeight="1" x14ac:dyDescent="0.3">
      <c r="A1815" s="95">
        <f t="shared" si="28"/>
        <v>44324</v>
      </c>
      <c r="B1815" s="55">
        <v>44324</v>
      </c>
      <c r="C1815" s="58" t="s">
        <v>108</v>
      </c>
      <c r="D1815" s="58" t="s">
        <v>125</v>
      </c>
      <c r="E1815" s="58" t="s">
        <v>70</v>
      </c>
      <c r="F1815" s="51" t="s">
        <v>60</v>
      </c>
      <c r="G1815" s="51">
        <v>97</v>
      </c>
    </row>
    <row r="1816" spans="1:7" ht="15.75" customHeight="1" x14ac:dyDescent="0.3">
      <c r="A1816" s="95">
        <f t="shared" si="28"/>
        <v>44324</v>
      </c>
      <c r="B1816" s="55">
        <v>44324</v>
      </c>
      <c r="C1816" s="58" t="s">
        <v>108</v>
      </c>
      <c r="D1816" s="58" t="s">
        <v>125</v>
      </c>
      <c r="E1816" s="58" t="s">
        <v>80</v>
      </c>
      <c r="F1816" s="51" t="s">
        <v>90</v>
      </c>
      <c r="G1816" s="51">
        <v>182</v>
      </c>
    </row>
    <row r="1817" spans="1:7" ht="15.75" customHeight="1" x14ac:dyDescent="0.3">
      <c r="A1817" s="95">
        <f t="shared" si="28"/>
        <v>44324</v>
      </c>
      <c r="B1817" s="55">
        <v>44324</v>
      </c>
      <c r="C1817" s="58" t="s">
        <v>48</v>
      </c>
      <c r="D1817" s="58" t="s">
        <v>125</v>
      </c>
      <c r="E1817" s="58" t="s">
        <v>49</v>
      </c>
      <c r="F1817" s="51" t="s">
        <v>66</v>
      </c>
      <c r="G1817" s="51">
        <v>187</v>
      </c>
    </row>
    <row r="1818" spans="1:7" ht="15.75" customHeight="1" x14ac:dyDescent="0.3">
      <c r="A1818" s="95">
        <f t="shared" si="28"/>
        <v>44324</v>
      </c>
      <c r="B1818" s="55">
        <v>44324</v>
      </c>
      <c r="C1818" s="58" t="s">
        <v>48</v>
      </c>
      <c r="D1818" s="58" t="s">
        <v>125</v>
      </c>
      <c r="E1818" s="58" t="s">
        <v>49</v>
      </c>
      <c r="F1818" s="51" t="s">
        <v>55</v>
      </c>
      <c r="G1818" s="51">
        <v>25</v>
      </c>
    </row>
    <row r="1819" spans="1:7" ht="15.75" customHeight="1" x14ac:dyDescent="0.3">
      <c r="A1819" s="95">
        <f t="shared" si="28"/>
        <v>44324</v>
      </c>
      <c r="B1819" s="55">
        <v>44324</v>
      </c>
      <c r="C1819" s="58" t="s">
        <v>110</v>
      </c>
      <c r="D1819" s="58" t="s">
        <v>125</v>
      </c>
      <c r="E1819" s="58" t="s">
        <v>70</v>
      </c>
      <c r="F1819" s="51" t="s">
        <v>52</v>
      </c>
      <c r="G1819" s="51">
        <v>107</v>
      </c>
    </row>
    <row r="1820" spans="1:7" ht="15.75" customHeight="1" x14ac:dyDescent="0.3">
      <c r="A1820" s="95">
        <f t="shared" si="28"/>
        <v>44324</v>
      </c>
      <c r="B1820" s="55">
        <v>44324</v>
      </c>
      <c r="C1820" s="58" t="s">
        <v>108</v>
      </c>
      <c r="D1820" s="58" t="s">
        <v>125</v>
      </c>
      <c r="E1820" s="58" t="s">
        <v>95</v>
      </c>
      <c r="F1820" s="51" t="s">
        <v>105</v>
      </c>
      <c r="G1820" s="51">
        <v>178</v>
      </c>
    </row>
    <row r="1821" spans="1:7" ht="15.75" customHeight="1" x14ac:dyDescent="0.3">
      <c r="A1821" s="95">
        <f t="shared" si="28"/>
        <v>44324</v>
      </c>
      <c r="B1821" s="55">
        <v>44324</v>
      </c>
      <c r="C1821" s="58" t="s">
        <v>108</v>
      </c>
      <c r="D1821" s="58" t="s">
        <v>125</v>
      </c>
      <c r="E1821" s="58" t="s">
        <v>49</v>
      </c>
      <c r="F1821" s="51" t="s">
        <v>55</v>
      </c>
      <c r="G1821" s="51">
        <v>71</v>
      </c>
    </row>
    <row r="1822" spans="1:7" ht="15.75" customHeight="1" x14ac:dyDescent="0.3">
      <c r="A1822" s="95">
        <f t="shared" si="28"/>
        <v>44324</v>
      </c>
      <c r="B1822" s="55">
        <v>44324</v>
      </c>
      <c r="C1822" s="58" t="s">
        <v>110</v>
      </c>
      <c r="D1822" s="58" t="s">
        <v>125</v>
      </c>
      <c r="E1822" s="58" t="s">
        <v>70</v>
      </c>
      <c r="F1822" s="51" t="s">
        <v>75</v>
      </c>
      <c r="G1822" s="51">
        <v>113</v>
      </c>
    </row>
    <row r="1823" spans="1:7" ht="15.75" customHeight="1" x14ac:dyDescent="0.3">
      <c r="A1823" s="95">
        <f t="shared" si="28"/>
        <v>44324</v>
      </c>
      <c r="B1823" s="55">
        <v>44324</v>
      </c>
      <c r="C1823" s="58" t="s">
        <v>110</v>
      </c>
      <c r="D1823" s="58" t="s">
        <v>125</v>
      </c>
      <c r="E1823" s="58" t="s">
        <v>49</v>
      </c>
      <c r="F1823" s="51" t="s">
        <v>64</v>
      </c>
      <c r="G1823" s="51">
        <v>169</v>
      </c>
    </row>
    <row r="1824" spans="1:7" ht="15.75" customHeight="1" x14ac:dyDescent="0.3">
      <c r="A1824" s="95">
        <f t="shared" si="28"/>
        <v>44324</v>
      </c>
      <c r="B1824" s="55">
        <v>44324</v>
      </c>
      <c r="C1824" s="58" t="s">
        <v>108</v>
      </c>
      <c r="D1824" s="58" t="s">
        <v>125</v>
      </c>
      <c r="E1824" s="58" t="s">
        <v>49</v>
      </c>
      <c r="F1824" s="51" t="s">
        <v>68</v>
      </c>
      <c r="G1824" s="51">
        <v>175</v>
      </c>
    </row>
    <row r="1825" spans="1:7" ht="15.75" customHeight="1" x14ac:dyDescent="0.3">
      <c r="A1825" s="95">
        <f t="shared" si="28"/>
        <v>44325</v>
      </c>
      <c r="B1825" s="55">
        <v>44325</v>
      </c>
      <c r="C1825" s="58" t="s">
        <v>48</v>
      </c>
      <c r="D1825" s="58" t="s">
        <v>125</v>
      </c>
      <c r="E1825" s="58" t="s">
        <v>70</v>
      </c>
      <c r="F1825" s="51" t="s">
        <v>54</v>
      </c>
      <c r="G1825" s="51">
        <v>114</v>
      </c>
    </row>
    <row r="1826" spans="1:7" ht="15.75" customHeight="1" x14ac:dyDescent="0.3">
      <c r="A1826" s="95">
        <f t="shared" si="28"/>
        <v>44325</v>
      </c>
      <c r="B1826" s="55">
        <v>44325</v>
      </c>
      <c r="C1826" s="58" t="s">
        <v>48</v>
      </c>
      <c r="D1826" s="58" t="s">
        <v>125</v>
      </c>
      <c r="E1826" s="58" t="s">
        <v>70</v>
      </c>
      <c r="F1826" s="51" t="s">
        <v>72</v>
      </c>
      <c r="G1826" s="51">
        <v>148</v>
      </c>
    </row>
    <row r="1827" spans="1:7" ht="15.75" customHeight="1" x14ac:dyDescent="0.3">
      <c r="A1827" s="95">
        <f t="shared" si="28"/>
        <v>44325</v>
      </c>
      <c r="B1827" s="55">
        <v>44325</v>
      </c>
      <c r="C1827" s="58" t="s">
        <v>48</v>
      </c>
      <c r="D1827" s="58" t="s">
        <v>125</v>
      </c>
      <c r="E1827" s="58" t="s">
        <v>80</v>
      </c>
      <c r="F1827" s="51" t="s">
        <v>90</v>
      </c>
      <c r="G1827" s="51">
        <v>17</v>
      </c>
    </row>
    <row r="1828" spans="1:7" ht="15.75" customHeight="1" x14ac:dyDescent="0.3">
      <c r="A1828" s="95">
        <f t="shared" si="28"/>
        <v>44325</v>
      </c>
      <c r="B1828" s="55">
        <v>44325</v>
      </c>
      <c r="C1828" s="58" t="s">
        <v>108</v>
      </c>
      <c r="D1828" s="58" t="s">
        <v>125</v>
      </c>
      <c r="E1828" s="58" t="s">
        <v>95</v>
      </c>
      <c r="F1828" s="51" t="s">
        <v>101</v>
      </c>
      <c r="G1828" s="51">
        <v>152</v>
      </c>
    </row>
    <row r="1829" spans="1:7" ht="15.75" customHeight="1" x14ac:dyDescent="0.3">
      <c r="A1829" s="95">
        <f t="shared" si="28"/>
        <v>44325</v>
      </c>
      <c r="B1829" s="55">
        <v>44325</v>
      </c>
      <c r="C1829" s="58" t="s">
        <v>48</v>
      </c>
      <c r="D1829" s="58" t="s">
        <v>125</v>
      </c>
      <c r="E1829" s="58" t="s">
        <v>95</v>
      </c>
      <c r="F1829" s="51" t="s">
        <v>105</v>
      </c>
      <c r="G1829" s="51">
        <v>129</v>
      </c>
    </row>
    <row r="1830" spans="1:7" ht="15.75" customHeight="1" x14ac:dyDescent="0.3">
      <c r="A1830" s="95">
        <f t="shared" si="28"/>
        <v>44325</v>
      </c>
      <c r="B1830" s="55">
        <v>44325</v>
      </c>
      <c r="C1830" s="58" t="s">
        <v>48</v>
      </c>
      <c r="D1830" s="58" t="s">
        <v>125</v>
      </c>
      <c r="E1830" s="58" t="s">
        <v>70</v>
      </c>
      <c r="F1830" s="51" t="s">
        <v>77</v>
      </c>
      <c r="G1830" s="51">
        <v>183</v>
      </c>
    </row>
    <row r="1831" spans="1:7" ht="15.75" customHeight="1" x14ac:dyDescent="0.3">
      <c r="A1831" s="95">
        <f t="shared" si="28"/>
        <v>44325</v>
      </c>
      <c r="B1831" s="55">
        <v>44325</v>
      </c>
      <c r="C1831" s="58" t="s">
        <v>110</v>
      </c>
      <c r="D1831" s="58" t="s">
        <v>125</v>
      </c>
      <c r="E1831" s="58" t="s">
        <v>95</v>
      </c>
      <c r="F1831" s="51" t="s">
        <v>106</v>
      </c>
      <c r="G1831" s="51">
        <v>138</v>
      </c>
    </row>
    <row r="1832" spans="1:7" ht="15.75" customHeight="1" x14ac:dyDescent="0.3">
      <c r="A1832" s="95">
        <f t="shared" si="28"/>
        <v>44325</v>
      </c>
      <c r="B1832" s="55">
        <v>44325</v>
      </c>
      <c r="C1832" s="58" t="s">
        <v>107</v>
      </c>
      <c r="D1832" s="58" t="s">
        <v>125</v>
      </c>
      <c r="E1832" s="58" t="s">
        <v>80</v>
      </c>
      <c r="F1832" s="51" t="s">
        <v>94</v>
      </c>
      <c r="G1832" s="51">
        <v>191</v>
      </c>
    </row>
    <row r="1833" spans="1:7" ht="15.75" customHeight="1" x14ac:dyDescent="0.3">
      <c r="A1833" s="95">
        <f t="shared" si="28"/>
        <v>44325</v>
      </c>
      <c r="B1833" s="55">
        <v>44325</v>
      </c>
      <c r="C1833" s="58" t="s">
        <v>110</v>
      </c>
      <c r="D1833" s="58" t="s">
        <v>125</v>
      </c>
      <c r="E1833" s="58" t="s">
        <v>95</v>
      </c>
      <c r="F1833" s="51" t="s">
        <v>100</v>
      </c>
      <c r="G1833" s="51">
        <v>141</v>
      </c>
    </row>
    <row r="1834" spans="1:7" ht="15.75" customHeight="1" x14ac:dyDescent="0.3">
      <c r="A1834" s="95">
        <f t="shared" si="28"/>
        <v>44325</v>
      </c>
      <c r="B1834" s="55">
        <v>44325</v>
      </c>
      <c r="C1834" s="58" t="s">
        <v>48</v>
      </c>
      <c r="D1834" s="58" t="s">
        <v>125</v>
      </c>
      <c r="E1834" s="58" t="s">
        <v>49</v>
      </c>
      <c r="F1834" s="51" t="s">
        <v>64</v>
      </c>
      <c r="G1834" s="51">
        <v>155</v>
      </c>
    </row>
    <row r="1835" spans="1:7" ht="15.75" customHeight="1" x14ac:dyDescent="0.3">
      <c r="A1835" s="95">
        <f t="shared" si="28"/>
        <v>44325</v>
      </c>
      <c r="B1835" s="55">
        <v>44325</v>
      </c>
      <c r="C1835" s="58" t="s">
        <v>107</v>
      </c>
      <c r="D1835" s="58" t="s">
        <v>125</v>
      </c>
      <c r="E1835" s="58" t="s">
        <v>95</v>
      </c>
      <c r="F1835" s="51" t="s">
        <v>102</v>
      </c>
      <c r="G1835" s="51">
        <v>24</v>
      </c>
    </row>
    <row r="1836" spans="1:7" ht="15.75" customHeight="1" x14ac:dyDescent="0.3">
      <c r="A1836" s="95">
        <f t="shared" si="28"/>
        <v>44325</v>
      </c>
      <c r="B1836" s="55">
        <v>44325</v>
      </c>
      <c r="C1836" s="58" t="s">
        <v>48</v>
      </c>
      <c r="D1836" s="58" t="s">
        <v>125</v>
      </c>
      <c r="E1836" s="58" t="s">
        <v>49</v>
      </c>
      <c r="F1836" s="51" t="s">
        <v>59</v>
      </c>
      <c r="G1836" s="51">
        <v>65</v>
      </c>
    </row>
    <row r="1837" spans="1:7" ht="15.75" customHeight="1" x14ac:dyDescent="0.3">
      <c r="A1837" s="95">
        <f t="shared" si="28"/>
        <v>44325</v>
      </c>
      <c r="B1837" s="55">
        <v>44325</v>
      </c>
      <c r="C1837" s="58" t="s">
        <v>107</v>
      </c>
      <c r="D1837" s="58" t="s">
        <v>125</v>
      </c>
      <c r="E1837" s="58" t="s">
        <v>49</v>
      </c>
      <c r="F1837" s="51" t="s">
        <v>66</v>
      </c>
      <c r="G1837" s="51">
        <v>18</v>
      </c>
    </row>
    <row r="1838" spans="1:7" ht="15.75" customHeight="1" x14ac:dyDescent="0.3">
      <c r="A1838" s="95">
        <f t="shared" si="28"/>
        <v>44325</v>
      </c>
      <c r="B1838" s="55">
        <v>44325</v>
      </c>
      <c r="C1838" s="58" t="s">
        <v>108</v>
      </c>
      <c r="D1838" s="58" t="s">
        <v>125</v>
      </c>
      <c r="E1838" s="58" t="s">
        <v>80</v>
      </c>
      <c r="F1838" s="51" t="s">
        <v>89</v>
      </c>
      <c r="G1838" s="51">
        <v>90</v>
      </c>
    </row>
    <row r="1839" spans="1:7" ht="15.75" customHeight="1" x14ac:dyDescent="0.3">
      <c r="A1839" s="95">
        <f t="shared" si="28"/>
        <v>44326</v>
      </c>
      <c r="B1839" s="55">
        <v>44326</v>
      </c>
      <c r="C1839" s="58" t="s">
        <v>110</v>
      </c>
      <c r="D1839" s="58" t="s">
        <v>125</v>
      </c>
      <c r="E1839" s="58" t="s">
        <v>70</v>
      </c>
      <c r="F1839" s="51" t="s">
        <v>78</v>
      </c>
      <c r="G1839" s="51">
        <v>171</v>
      </c>
    </row>
    <row r="1840" spans="1:7" ht="15.75" customHeight="1" x14ac:dyDescent="0.3">
      <c r="A1840" s="95">
        <f t="shared" si="28"/>
        <v>44326</v>
      </c>
      <c r="B1840" s="55">
        <v>44326</v>
      </c>
      <c r="C1840" s="58" t="s">
        <v>108</v>
      </c>
      <c r="D1840" s="58" t="s">
        <v>125</v>
      </c>
      <c r="E1840" s="58" t="s">
        <v>95</v>
      </c>
      <c r="F1840" s="51" t="s">
        <v>102</v>
      </c>
      <c r="G1840" s="51">
        <v>52</v>
      </c>
    </row>
    <row r="1841" spans="1:7" ht="15.75" customHeight="1" x14ac:dyDescent="0.3">
      <c r="A1841" s="95">
        <f t="shared" si="28"/>
        <v>44326</v>
      </c>
      <c r="B1841" s="55">
        <v>44326</v>
      </c>
      <c r="C1841" s="58" t="s">
        <v>108</v>
      </c>
      <c r="D1841" s="58" t="s">
        <v>125</v>
      </c>
      <c r="E1841" s="58" t="s">
        <v>70</v>
      </c>
      <c r="F1841" s="51" t="s">
        <v>54</v>
      </c>
      <c r="G1841" s="51">
        <v>83</v>
      </c>
    </row>
    <row r="1842" spans="1:7" ht="15.75" customHeight="1" x14ac:dyDescent="0.3">
      <c r="A1842" s="95">
        <f t="shared" si="28"/>
        <v>44326</v>
      </c>
      <c r="B1842" s="55">
        <v>44326</v>
      </c>
      <c r="C1842" s="58" t="s">
        <v>108</v>
      </c>
      <c r="D1842" s="58" t="s">
        <v>125</v>
      </c>
      <c r="E1842" s="58" t="s">
        <v>80</v>
      </c>
      <c r="F1842" s="51" t="s">
        <v>90</v>
      </c>
      <c r="G1842" s="51">
        <v>195</v>
      </c>
    </row>
    <row r="1843" spans="1:7" ht="15.75" customHeight="1" x14ac:dyDescent="0.3">
      <c r="A1843" s="95">
        <f t="shared" si="28"/>
        <v>44326</v>
      </c>
      <c r="B1843" s="55">
        <v>44326</v>
      </c>
      <c r="C1843" s="58" t="s">
        <v>48</v>
      </c>
      <c r="D1843" s="58" t="s">
        <v>125</v>
      </c>
      <c r="E1843" s="58" t="s">
        <v>95</v>
      </c>
      <c r="F1843" s="51" t="s">
        <v>99</v>
      </c>
      <c r="G1843" s="51">
        <v>7</v>
      </c>
    </row>
    <row r="1844" spans="1:7" ht="15.75" customHeight="1" x14ac:dyDescent="0.3">
      <c r="A1844" s="95">
        <f t="shared" si="28"/>
        <v>44326</v>
      </c>
      <c r="B1844" s="55">
        <v>44326</v>
      </c>
      <c r="C1844" s="58" t="s">
        <v>110</v>
      </c>
      <c r="D1844" s="58" t="s">
        <v>125</v>
      </c>
      <c r="E1844" s="58" t="s">
        <v>70</v>
      </c>
      <c r="F1844" s="51" t="s">
        <v>75</v>
      </c>
      <c r="G1844" s="51">
        <v>131</v>
      </c>
    </row>
    <row r="1845" spans="1:7" ht="15.75" customHeight="1" x14ac:dyDescent="0.3">
      <c r="A1845" s="95">
        <f t="shared" si="28"/>
        <v>44326</v>
      </c>
      <c r="B1845" s="55">
        <v>44326</v>
      </c>
      <c r="C1845" s="58" t="s">
        <v>110</v>
      </c>
      <c r="D1845" s="58" t="s">
        <v>125</v>
      </c>
      <c r="E1845" s="58" t="s">
        <v>80</v>
      </c>
      <c r="F1845" s="51" t="s">
        <v>82</v>
      </c>
      <c r="G1845" s="51">
        <v>71</v>
      </c>
    </row>
    <row r="1846" spans="1:7" ht="15.75" customHeight="1" x14ac:dyDescent="0.3">
      <c r="A1846" s="95">
        <f t="shared" si="28"/>
        <v>44326</v>
      </c>
      <c r="B1846" s="55">
        <v>44326</v>
      </c>
      <c r="C1846" s="58" t="s">
        <v>48</v>
      </c>
      <c r="D1846" s="58" t="s">
        <v>125</v>
      </c>
      <c r="E1846" s="58" t="s">
        <v>95</v>
      </c>
      <c r="F1846" s="51" t="s">
        <v>105</v>
      </c>
      <c r="G1846" s="51">
        <v>73</v>
      </c>
    </row>
    <row r="1847" spans="1:7" ht="15.75" customHeight="1" x14ac:dyDescent="0.3">
      <c r="A1847" s="95">
        <f t="shared" si="28"/>
        <v>44326</v>
      </c>
      <c r="B1847" s="55">
        <v>44326</v>
      </c>
      <c r="C1847" s="58" t="s">
        <v>110</v>
      </c>
      <c r="D1847" s="58" t="s">
        <v>125</v>
      </c>
      <c r="E1847" s="58" t="s">
        <v>95</v>
      </c>
      <c r="F1847" s="51" t="s">
        <v>101</v>
      </c>
      <c r="G1847" s="51">
        <v>66</v>
      </c>
    </row>
    <row r="1848" spans="1:7" ht="15.75" customHeight="1" x14ac:dyDescent="0.3">
      <c r="A1848" s="95">
        <f t="shared" si="28"/>
        <v>44326</v>
      </c>
      <c r="B1848" s="55">
        <v>44326</v>
      </c>
      <c r="C1848" s="58" t="s">
        <v>48</v>
      </c>
      <c r="D1848" s="58" t="s">
        <v>125</v>
      </c>
      <c r="E1848" s="58" t="s">
        <v>49</v>
      </c>
      <c r="F1848" s="51" t="s">
        <v>69</v>
      </c>
      <c r="G1848" s="51">
        <v>59</v>
      </c>
    </row>
    <row r="1849" spans="1:7" ht="15.75" customHeight="1" x14ac:dyDescent="0.3">
      <c r="A1849" s="95">
        <f t="shared" si="28"/>
        <v>44326</v>
      </c>
      <c r="B1849" s="55">
        <v>44326</v>
      </c>
      <c r="C1849" s="58" t="s">
        <v>48</v>
      </c>
      <c r="D1849" s="58" t="s">
        <v>125</v>
      </c>
      <c r="E1849" s="58" t="s">
        <v>80</v>
      </c>
      <c r="F1849" s="51" t="s">
        <v>85</v>
      </c>
      <c r="G1849" s="51">
        <v>21</v>
      </c>
    </row>
    <row r="1850" spans="1:7" ht="15.75" customHeight="1" x14ac:dyDescent="0.3">
      <c r="A1850" s="95">
        <f t="shared" si="28"/>
        <v>44326</v>
      </c>
      <c r="B1850" s="55">
        <v>44326</v>
      </c>
      <c r="C1850" s="58" t="s">
        <v>110</v>
      </c>
      <c r="D1850" s="58" t="s">
        <v>125</v>
      </c>
      <c r="E1850" s="58" t="s">
        <v>80</v>
      </c>
      <c r="F1850" s="51" t="s">
        <v>82</v>
      </c>
      <c r="G1850" s="51">
        <v>1</v>
      </c>
    </row>
    <row r="1851" spans="1:7" ht="15.75" customHeight="1" x14ac:dyDescent="0.3">
      <c r="A1851" s="95">
        <f t="shared" si="28"/>
        <v>44326</v>
      </c>
      <c r="B1851" s="55">
        <v>44326</v>
      </c>
      <c r="C1851" s="58" t="s">
        <v>48</v>
      </c>
      <c r="D1851" s="58" t="s">
        <v>125</v>
      </c>
      <c r="E1851" s="58" t="s">
        <v>49</v>
      </c>
      <c r="F1851" s="51" t="s">
        <v>61</v>
      </c>
      <c r="G1851" s="51">
        <v>42</v>
      </c>
    </row>
    <row r="1852" spans="1:7" ht="15.75" customHeight="1" x14ac:dyDescent="0.3">
      <c r="A1852" s="95">
        <f t="shared" si="28"/>
        <v>44327</v>
      </c>
      <c r="B1852" s="55">
        <v>44327</v>
      </c>
      <c r="C1852" s="58" t="s">
        <v>110</v>
      </c>
      <c r="D1852" s="58" t="s">
        <v>125</v>
      </c>
      <c r="E1852" s="58" t="s">
        <v>70</v>
      </c>
      <c r="F1852" s="51" t="s">
        <v>75</v>
      </c>
      <c r="G1852" s="51">
        <v>92</v>
      </c>
    </row>
    <row r="1853" spans="1:7" ht="15.75" customHeight="1" x14ac:dyDescent="0.3">
      <c r="A1853" s="95">
        <f t="shared" si="28"/>
        <v>44327</v>
      </c>
      <c r="B1853" s="55">
        <v>44327</v>
      </c>
      <c r="C1853" s="58" t="s">
        <v>107</v>
      </c>
      <c r="D1853" s="58" t="s">
        <v>125</v>
      </c>
      <c r="E1853" s="58" t="s">
        <v>95</v>
      </c>
      <c r="F1853" s="51" t="s">
        <v>105</v>
      </c>
      <c r="G1853" s="51">
        <v>24</v>
      </c>
    </row>
    <row r="1854" spans="1:7" ht="15.75" customHeight="1" x14ac:dyDescent="0.3">
      <c r="A1854" s="95">
        <f t="shared" si="28"/>
        <v>44327</v>
      </c>
      <c r="B1854" s="55">
        <v>44327</v>
      </c>
      <c r="C1854" s="58" t="s">
        <v>110</v>
      </c>
      <c r="D1854" s="58" t="s">
        <v>125</v>
      </c>
      <c r="E1854" s="58" t="s">
        <v>70</v>
      </c>
      <c r="F1854" s="51" t="s">
        <v>60</v>
      </c>
      <c r="G1854" s="51">
        <v>42</v>
      </c>
    </row>
    <row r="1855" spans="1:7" ht="15.75" customHeight="1" x14ac:dyDescent="0.3">
      <c r="A1855" s="95">
        <f t="shared" si="28"/>
        <v>44327</v>
      </c>
      <c r="B1855" s="55">
        <v>44327</v>
      </c>
      <c r="C1855" s="58" t="s">
        <v>108</v>
      </c>
      <c r="D1855" s="58" t="s">
        <v>125</v>
      </c>
      <c r="E1855" s="58" t="s">
        <v>49</v>
      </c>
      <c r="F1855" s="51" t="s">
        <v>65</v>
      </c>
      <c r="G1855" s="51">
        <v>109</v>
      </c>
    </row>
    <row r="1856" spans="1:7" ht="15.75" customHeight="1" x14ac:dyDescent="0.3">
      <c r="A1856" s="95">
        <f t="shared" si="28"/>
        <v>44327</v>
      </c>
      <c r="B1856" s="55">
        <v>44327</v>
      </c>
      <c r="C1856" s="58" t="s">
        <v>108</v>
      </c>
      <c r="D1856" s="58" t="s">
        <v>125</v>
      </c>
      <c r="E1856" s="58" t="s">
        <v>80</v>
      </c>
      <c r="F1856" s="51" t="s">
        <v>84</v>
      </c>
      <c r="G1856" s="51">
        <v>190</v>
      </c>
    </row>
    <row r="1857" spans="1:7" ht="15.75" customHeight="1" x14ac:dyDescent="0.3">
      <c r="A1857" s="95">
        <f t="shared" si="28"/>
        <v>44327</v>
      </c>
      <c r="B1857" s="55">
        <v>44327</v>
      </c>
      <c r="C1857" s="58" t="s">
        <v>48</v>
      </c>
      <c r="D1857" s="58" t="s">
        <v>125</v>
      </c>
      <c r="E1857" s="58" t="s">
        <v>70</v>
      </c>
      <c r="F1857" s="51" t="s">
        <v>58</v>
      </c>
      <c r="G1857" s="51">
        <v>84</v>
      </c>
    </row>
    <row r="1858" spans="1:7" ht="15.75" customHeight="1" x14ac:dyDescent="0.3">
      <c r="A1858" s="95">
        <f t="shared" si="28"/>
        <v>44327</v>
      </c>
      <c r="B1858" s="55">
        <v>44327</v>
      </c>
      <c r="C1858" s="58" t="s">
        <v>107</v>
      </c>
      <c r="D1858" s="58" t="s">
        <v>125</v>
      </c>
      <c r="E1858" s="58" t="s">
        <v>70</v>
      </c>
      <c r="F1858" s="51" t="s">
        <v>72</v>
      </c>
      <c r="G1858" s="51">
        <v>136</v>
      </c>
    </row>
    <row r="1859" spans="1:7" ht="15.75" customHeight="1" x14ac:dyDescent="0.3">
      <c r="A1859" s="95">
        <f t="shared" si="28"/>
        <v>44327</v>
      </c>
      <c r="B1859" s="55">
        <v>44327</v>
      </c>
      <c r="C1859" s="58" t="s">
        <v>107</v>
      </c>
      <c r="D1859" s="58" t="s">
        <v>125</v>
      </c>
      <c r="E1859" s="58" t="s">
        <v>49</v>
      </c>
      <c r="F1859" s="51" t="s">
        <v>69</v>
      </c>
      <c r="G1859" s="51">
        <v>59</v>
      </c>
    </row>
    <row r="1860" spans="1:7" ht="15.75" customHeight="1" x14ac:dyDescent="0.3">
      <c r="A1860" s="95">
        <f t="shared" si="28"/>
        <v>44327</v>
      </c>
      <c r="B1860" s="55">
        <v>44327</v>
      </c>
      <c r="C1860" s="58" t="s">
        <v>48</v>
      </c>
      <c r="D1860" s="58" t="s">
        <v>125</v>
      </c>
      <c r="E1860" s="58" t="s">
        <v>80</v>
      </c>
      <c r="F1860" s="51" t="s">
        <v>92</v>
      </c>
      <c r="G1860" s="51">
        <v>35</v>
      </c>
    </row>
    <row r="1861" spans="1:7" ht="15.75" customHeight="1" x14ac:dyDescent="0.3">
      <c r="A1861" s="95">
        <f t="shared" ref="A1861:A1924" si="29">B1861</f>
        <v>44327</v>
      </c>
      <c r="B1861" s="55">
        <v>44327</v>
      </c>
      <c r="C1861" s="58" t="s">
        <v>107</v>
      </c>
      <c r="D1861" s="58" t="s">
        <v>125</v>
      </c>
      <c r="E1861" s="58" t="s">
        <v>70</v>
      </c>
      <c r="F1861" s="51" t="s">
        <v>52</v>
      </c>
      <c r="G1861" s="51">
        <v>108</v>
      </c>
    </row>
    <row r="1862" spans="1:7" ht="15.75" customHeight="1" x14ac:dyDescent="0.3">
      <c r="A1862" s="95">
        <f t="shared" si="29"/>
        <v>44327</v>
      </c>
      <c r="B1862" s="55">
        <v>44327</v>
      </c>
      <c r="C1862" s="58" t="s">
        <v>108</v>
      </c>
      <c r="D1862" s="58" t="s">
        <v>125</v>
      </c>
      <c r="E1862" s="58" t="s">
        <v>95</v>
      </c>
      <c r="F1862" s="51" t="s">
        <v>105</v>
      </c>
      <c r="G1862" s="51">
        <v>175</v>
      </c>
    </row>
    <row r="1863" spans="1:7" ht="15.75" customHeight="1" x14ac:dyDescent="0.3">
      <c r="A1863" s="95">
        <f t="shared" si="29"/>
        <v>44327</v>
      </c>
      <c r="B1863" s="55">
        <v>44327</v>
      </c>
      <c r="C1863" s="58" t="s">
        <v>107</v>
      </c>
      <c r="D1863" s="58" t="s">
        <v>125</v>
      </c>
      <c r="E1863" s="58" t="s">
        <v>80</v>
      </c>
      <c r="F1863" s="51" t="s">
        <v>84</v>
      </c>
      <c r="G1863" s="51">
        <v>88</v>
      </c>
    </row>
    <row r="1864" spans="1:7" ht="15.75" customHeight="1" x14ac:dyDescent="0.3">
      <c r="A1864" s="95">
        <f t="shared" si="29"/>
        <v>44327</v>
      </c>
      <c r="B1864" s="55">
        <v>44327</v>
      </c>
      <c r="C1864" s="58" t="s">
        <v>48</v>
      </c>
      <c r="D1864" s="58" t="s">
        <v>125</v>
      </c>
      <c r="E1864" s="58" t="s">
        <v>49</v>
      </c>
      <c r="F1864" s="51" t="s">
        <v>57</v>
      </c>
      <c r="G1864" s="51">
        <v>177</v>
      </c>
    </row>
    <row r="1865" spans="1:7" ht="15.75" customHeight="1" x14ac:dyDescent="0.3">
      <c r="A1865" s="95">
        <f t="shared" si="29"/>
        <v>44327</v>
      </c>
      <c r="B1865" s="55">
        <v>44327</v>
      </c>
      <c r="C1865" s="58" t="s">
        <v>108</v>
      </c>
      <c r="D1865" s="58" t="s">
        <v>125</v>
      </c>
      <c r="E1865" s="58" t="s">
        <v>49</v>
      </c>
      <c r="F1865" s="51" t="s">
        <v>66</v>
      </c>
      <c r="G1865" s="51">
        <v>29</v>
      </c>
    </row>
    <row r="1866" spans="1:7" ht="15.75" customHeight="1" x14ac:dyDescent="0.3">
      <c r="A1866" s="95">
        <f t="shared" si="29"/>
        <v>44327</v>
      </c>
      <c r="B1866" s="55">
        <v>44327</v>
      </c>
      <c r="C1866" s="58" t="s">
        <v>108</v>
      </c>
      <c r="D1866" s="58" t="s">
        <v>125</v>
      </c>
      <c r="E1866" s="58" t="s">
        <v>95</v>
      </c>
      <c r="F1866" s="51" t="s">
        <v>97</v>
      </c>
      <c r="G1866" s="51">
        <v>112</v>
      </c>
    </row>
    <row r="1867" spans="1:7" ht="15.75" customHeight="1" x14ac:dyDescent="0.3">
      <c r="A1867" s="95">
        <f t="shared" si="29"/>
        <v>44328</v>
      </c>
      <c r="B1867" s="55">
        <v>44328</v>
      </c>
      <c r="C1867" s="58" t="s">
        <v>108</v>
      </c>
      <c r="D1867" s="58" t="s">
        <v>125</v>
      </c>
      <c r="E1867" s="58" t="s">
        <v>49</v>
      </c>
      <c r="F1867" s="51" t="s">
        <v>64</v>
      </c>
      <c r="G1867" s="51">
        <v>151</v>
      </c>
    </row>
    <row r="1868" spans="1:7" ht="15.75" customHeight="1" x14ac:dyDescent="0.3">
      <c r="A1868" s="95">
        <f t="shared" si="29"/>
        <v>44328</v>
      </c>
      <c r="B1868" s="55">
        <v>44328</v>
      </c>
      <c r="C1868" s="58" t="s">
        <v>107</v>
      </c>
      <c r="D1868" s="58" t="s">
        <v>125</v>
      </c>
      <c r="E1868" s="58" t="s">
        <v>95</v>
      </c>
      <c r="F1868" s="51" t="s">
        <v>106</v>
      </c>
      <c r="G1868" s="51">
        <v>200</v>
      </c>
    </row>
    <row r="1869" spans="1:7" ht="15.75" customHeight="1" x14ac:dyDescent="0.3">
      <c r="A1869" s="95">
        <f t="shared" si="29"/>
        <v>44328</v>
      </c>
      <c r="B1869" s="55">
        <v>44328</v>
      </c>
      <c r="C1869" s="58" t="s">
        <v>48</v>
      </c>
      <c r="D1869" s="58" t="s">
        <v>125</v>
      </c>
      <c r="E1869" s="58" t="s">
        <v>80</v>
      </c>
      <c r="F1869" s="51" t="s">
        <v>93</v>
      </c>
      <c r="G1869" s="51">
        <v>121</v>
      </c>
    </row>
    <row r="1870" spans="1:7" ht="15.75" customHeight="1" x14ac:dyDescent="0.3">
      <c r="A1870" s="95">
        <f t="shared" si="29"/>
        <v>44328</v>
      </c>
      <c r="B1870" s="55">
        <v>44328</v>
      </c>
      <c r="C1870" s="58" t="s">
        <v>110</v>
      </c>
      <c r="D1870" s="58" t="s">
        <v>125</v>
      </c>
      <c r="E1870" s="58" t="s">
        <v>80</v>
      </c>
      <c r="F1870" s="51" t="s">
        <v>81</v>
      </c>
      <c r="G1870" s="51">
        <v>136</v>
      </c>
    </row>
    <row r="1871" spans="1:7" ht="15.75" customHeight="1" x14ac:dyDescent="0.3">
      <c r="A1871" s="95">
        <f t="shared" si="29"/>
        <v>44328</v>
      </c>
      <c r="B1871" s="55">
        <v>44328</v>
      </c>
      <c r="C1871" s="58" t="s">
        <v>48</v>
      </c>
      <c r="D1871" s="58" t="s">
        <v>125</v>
      </c>
      <c r="E1871" s="58" t="s">
        <v>95</v>
      </c>
      <c r="F1871" s="51" t="s">
        <v>104</v>
      </c>
      <c r="G1871" s="51">
        <v>193</v>
      </c>
    </row>
    <row r="1872" spans="1:7" ht="15.75" customHeight="1" x14ac:dyDescent="0.3">
      <c r="A1872" s="95">
        <f t="shared" si="29"/>
        <v>44328</v>
      </c>
      <c r="B1872" s="55">
        <v>44328</v>
      </c>
      <c r="C1872" s="58" t="s">
        <v>48</v>
      </c>
      <c r="D1872" s="58" t="s">
        <v>125</v>
      </c>
      <c r="E1872" s="58" t="s">
        <v>80</v>
      </c>
      <c r="F1872" s="51" t="s">
        <v>87</v>
      </c>
      <c r="G1872" s="51">
        <v>15</v>
      </c>
    </row>
    <row r="1873" spans="1:7" ht="15.75" customHeight="1" x14ac:dyDescent="0.3">
      <c r="A1873" s="95">
        <f t="shared" si="29"/>
        <v>44328</v>
      </c>
      <c r="B1873" s="55">
        <v>44328</v>
      </c>
      <c r="C1873" s="58" t="s">
        <v>108</v>
      </c>
      <c r="D1873" s="58" t="s">
        <v>125</v>
      </c>
      <c r="E1873" s="58" t="s">
        <v>70</v>
      </c>
      <c r="F1873" s="51" t="s">
        <v>73</v>
      </c>
      <c r="G1873" s="51">
        <v>184</v>
      </c>
    </row>
    <row r="1874" spans="1:7" ht="15.75" customHeight="1" x14ac:dyDescent="0.3">
      <c r="A1874" s="95">
        <f t="shared" si="29"/>
        <v>44328</v>
      </c>
      <c r="B1874" s="55">
        <v>44328</v>
      </c>
      <c r="C1874" s="58" t="s">
        <v>110</v>
      </c>
      <c r="D1874" s="58" t="s">
        <v>125</v>
      </c>
      <c r="E1874" s="58" t="s">
        <v>49</v>
      </c>
      <c r="F1874" s="51" t="s">
        <v>59</v>
      </c>
      <c r="G1874" s="51">
        <v>125</v>
      </c>
    </row>
    <row r="1875" spans="1:7" ht="15.75" customHeight="1" x14ac:dyDescent="0.3">
      <c r="A1875" s="95">
        <f t="shared" si="29"/>
        <v>44328</v>
      </c>
      <c r="B1875" s="55">
        <v>44328</v>
      </c>
      <c r="C1875" s="58" t="s">
        <v>110</v>
      </c>
      <c r="D1875" s="58" t="s">
        <v>125</v>
      </c>
      <c r="E1875" s="58" t="s">
        <v>80</v>
      </c>
      <c r="F1875" s="51" t="s">
        <v>90</v>
      </c>
      <c r="G1875" s="51">
        <v>94</v>
      </c>
    </row>
    <row r="1876" spans="1:7" ht="15.75" customHeight="1" x14ac:dyDescent="0.3">
      <c r="A1876" s="95">
        <f t="shared" si="29"/>
        <v>44328</v>
      </c>
      <c r="B1876" s="55">
        <v>44328</v>
      </c>
      <c r="C1876" s="58" t="s">
        <v>110</v>
      </c>
      <c r="D1876" s="58" t="s">
        <v>125</v>
      </c>
      <c r="E1876" s="58" t="s">
        <v>70</v>
      </c>
      <c r="F1876" s="51" t="s">
        <v>77</v>
      </c>
      <c r="G1876" s="51">
        <v>108</v>
      </c>
    </row>
    <row r="1877" spans="1:7" ht="15.75" customHeight="1" x14ac:dyDescent="0.3">
      <c r="A1877" s="95">
        <f t="shared" si="29"/>
        <v>44328</v>
      </c>
      <c r="B1877" s="55">
        <v>44328</v>
      </c>
      <c r="C1877" s="58" t="s">
        <v>107</v>
      </c>
      <c r="D1877" s="58" t="s">
        <v>125</v>
      </c>
      <c r="E1877" s="58" t="s">
        <v>95</v>
      </c>
      <c r="F1877" s="51" t="s">
        <v>103</v>
      </c>
      <c r="G1877" s="51">
        <v>41</v>
      </c>
    </row>
    <row r="1878" spans="1:7" ht="15.75" customHeight="1" x14ac:dyDescent="0.3">
      <c r="A1878" s="95">
        <f t="shared" si="29"/>
        <v>44328</v>
      </c>
      <c r="B1878" s="55">
        <v>44328</v>
      </c>
      <c r="C1878" s="58" t="s">
        <v>107</v>
      </c>
      <c r="D1878" s="58" t="s">
        <v>125</v>
      </c>
      <c r="E1878" s="58" t="s">
        <v>70</v>
      </c>
      <c r="F1878" s="51" t="s">
        <v>71</v>
      </c>
      <c r="G1878" s="51">
        <v>66</v>
      </c>
    </row>
    <row r="1879" spans="1:7" ht="15.75" customHeight="1" x14ac:dyDescent="0.3">
      <c r="A1879" s="95">
        <f t="shared" si="29"/>
        <v>44328</v>
      </c>
      <c r="B1879" s="55">
        <v>44328</v>
      </c>
      <c r="C1879" s="58" t="s">
        <v>107</v>
      </c>
      <c r="D1879" s="58" t="s">
        <v>125</v>
      </c>
      <c r="E1879" s="58" t="s">
        <v>70</v>
      </c>
      <c r="F1879" s="51" t="s">
        <v>58</v>
      </c>
      <c r="G1879" s="51">
        <v>183</v>
      </c>
    </row>
    <row r="1880" spans="1:7" ht="15.75" customHeight="1" x14ac:dyDescent="0.3">
      <c r="A1880" s="95">
        <f t="shared" si="29"/>
        <v>44328</v>
      </c>
      <c r="B1880" s="55">
        <v>44328</v>
      </c>
      <c r="C1880" s="58" t="s">
        <v>107</v>
      </c>
      <c r="D1880" s="58" t="s">
        <v>125</v>
      </c>
      <c r="E1880" s="58" t="s">
        <v>80</v>
      </c>
      <c r="F1880" s="51" t="s">
        <v>87</v>
      </c>
      <c r="G1880" s="51">
        <v>76</v>
      </c>
    </row>
    <row r="1881" spans="1:7" ht="15.75" customHeight="1" x14ac:dyDescent="0.3">
      <c r="A1881" s="95">
        <f t="shared" si="29"/>
        <v>44328</v>
      </c>
      <c r="B1881" s="55">
        <v>44328</v>
      </c>
      <c r="C1881" s="58" t="s">
        <v>110</v>
      </c>
      <c r="D1881" s="58" t="s">
        <v>125</v>
      </c>
      <c r="E1881" s="58" t="s">
        <v>95</v>
      </c>
      <c r="F1881" s="51" t="s">
        <v>99</v>
      </c>
      <c r="G1881" s="51">
        <v>152</v>
      </c>
    </row>
    <row r="1882" spans="1:7" ht="15.75" customHeight="1" x14ac:dyDescent="0.3">
      <c r="A1882" s="95">
        <f t="shared" si="29"/>
        <v>44328</v>
      </c>
      <c r="B1882" s="55">
        <v>44328</v>
      </c>
      <c r="C1882" s="58" t="s">
        <v>107</v>
      </c>
      <c r="D1882" s="58" t="s">
        <v>125</v>
      </c>
      <c r="E1882" s="58" t="s">
        <v>70</v>
      </c>
      <c r="F1882" s="51" t="s">
        <v>76</v>
      </c>
      <c r="G1882" s="51">
        <v>134</v>
      </c>
    </row>
    <row r="1883" spans="1:7" ht="15.75" customHeight="1" x14ac:dyDescent="0.3">
      <c r="A1883" s="95">
        <f t="shared" si="29"/>
        <v>44329</v>
      </c>
      <c r="B1883" s="55">
        <v>44329</v>
      </c>
      <c r="C1883" s="58" t="s">
        <v>107</v>
      </c>
      <c r="D1883" s="58" t="s">
        <v>125</v>
      </c>
      <c r="E1883" s="58" t="s">
        <v>49</v>
      </c>
      <c r="F1883" s="51" t="s">
        <v>153</v>
      </c>
      <c r="G1883" s="51">
        <v>109</v>
      </c>
    </row>
    <row r="1884" spans="1:7" ht="15.75" customHeight="1" x14ac:dyDescent="0.3">
      <c r="A1884" s="95">
        <f t="shared" si="29"/>
        <v>44329</v>
      </c>
      <c r="B1884" s="55">
        <v>44329</v>
      </c>
      <c r="C1884" s="58" t="s">
        <v>110</v>
      </c>
      <c r="D1884" s="58" t="s">
        <v>125</v>
      </c>
      <c r="E1884" s="58" t="s">
        <v>70</v>
      </c>
      <c r="F1884" s="51" t="s">
        <v>74</v>
      </c>
      <c r="G1884" s="51">
        <v>37</v>
      </c>
    </row>
    <row r="1885" spans="1:7" ht="15.75" customHeight="1" x14ac:dyDescent="0.3">
      <c r="A1885" s="95">
        <f t="shared" si="29"/>
        <v>44329</v>
      </c>
      <c r="B1885" s="55">
        <v>44329</v>
      </c>
      <c r="C1885" s="58" t="s">
        <v>107</v>
      </c>
      <c r="D1885" s="58" t="s">
        <v>125</v>
      </c>
      <c r="E1885" s="58" t="s">
        <v>95</v>
      </c>
      <c r="F1885" s="51" t="s">
        <v>104</v>
      </c>
      <c r="G1885" s="51">
        <v>126</v>
      </c>
    </row>
    <row r="1886" spans="1:7" ht="15.75" customHeight="1" x14ac:dyDescent="0.3">
      <c r="A1886" s="95">
        <f t="shared" si="29"/>
        <v>44329</v>
      </c>
      <c r="B1886" s="55">
        <v>44329</v>
      </c>
      <c r="C1886" s="58" t="s">
        <v>48</v>
      </c>
      <c r="D1886" s="58" t="s">
        <v>125</v>
      </c>
      <c r="E1886" s="58" t="s">
        <v>95</v>
      </c>
      <c r="F1886" s="51" t="s">
        <v>99</v>
      </c>
      <c r="G1886" s="51">
        <v>118</v>
      </c>
    </row>
    <row r="1887" spans="1:7" ht="15.75" customHeight="1" x14ac:dyDescent="0.3">
      <c r="A1887" s="95">
        <f t="shared" si="29"/>
        <v>44329</v>
      </c>
      <c r="B1887" s="55">
        <v>44329</v>
      </c>
      <c r="C1887" s="58" t="s">
        <v>107</v>
      </c>
      <c r="D1887" s="58" t="s">
        <v>125</v>
      </c>
      <c r="E1887" s="58" t="s">
        <v>49</v>
      </c>
      <c r="F1887" s="51" t="s">
        <v>69</v>
      </c>
      <c r="G1887" s="51">
        <v>188</v>
      </c>
    </row>
    <row r="1888" spans="1:7" ht="15.75" customHeight="1" x14ac:dyDescent="0.3">
      <c r="A1888" s="95">
        <f t="shared" si="29"/>
        <v>44329</v>
      </c>
      <c r="B1888" s="55">
        <v>44329</v>
      </c>
      <c r="C1888" s="58" t="s">
        <v>48</v>
      </c>
      <c r="D1888" s="58" t="s">
        <v>125</v>
      </c>
      <c r="E1888" s="58" t="s">
        <v>80</v>
      </c>
      <c r="F1888" s="51" t="s">
        <v>83</v>
      </c>
      <c r="G1888" s="51">
        <v>111</v>
      </c>
    </row>
    <row r="1889" spans="1:7" ht="15.75" customHeight="1" x14ac:dyDescent="0.3">
      <c r="A1889" s="95">
        <f t="shared" si="29"/>
        <v>44329</v>
      </c>
      <c r="B1889" s="55">
        <v>44329</v>
      </c>
      <c r="C1889" s="58" t="s">
        <v>48</v>
      </c>
      <c r="D1889" s="58" t="s">
        <v>125</v>
      </c>
      <c r="E1889" s="58" t="s">
        <v>80</v>
      </c>
      <c r="F1889" s="51" t="s">
        <v>94</v>
      </c>
      <c r="G1889" s="51">
        <v>67</v>
      </c>
    </row>
    <row r="1890" spans="1:7" ht="15.75" customHeight="1" x14ac:dyDescent="0.3">
      <c r="A1890" s="95">
        <f t="shared" si="29"/>
        <v>44329</v>
      </c>
      <c r="B1890" s="55">
        <v>44329</v>
      </c>
      <c r="C1890" s="58" t="s">
        <v>48</v>
      </c>
      <c r="D1890" s="58" t="s">
        <v>125</v>
      </c>
      <c r="E1890" s="58" t="s">
        <v>49</v>
      </c>
      <c r="F1890" s="51" t="s">
        <v>153</v>
      </c>
      <c r="G1890" s="51">
        <v>196</v>
      </c>
    </row>
    <row r="1891" spans="1:7" ht="15.75" customHeight="1" x14ac:dyDescent="0.3">
      <c r="A1891" s="95">
        <f t="shared" si="29"/>
        <v>44329</v>
      </c>
      <c r="B1891" s="55">
        <v>44329</v>
      </c>
      <c r="C1891" s="58" t="s">
        <v>108</v>
      </c>
      <c r="D1891" s="58" t="s">
        <v>125</v>
      </c>
      <c r="E1891" s="58" t="s">
        <v>80</v>
      </c>
      <c r="F1891" s="51" t="s">
        <v>81</v>
      </c>
      <c r="G1891" s="51">
        <v>197</v>
      </c>
    </row>
    <row r="1892" spans="1:7" ht="15.75" customHeight="1" x14ac:dyDescent="0.3">
      <c r="A1892" s="95">
        <f t="shared" si="29"/>
        <v>44329</v>
      </c>
      <c r="B1892" s="55">
        <v>44329</v>
      </c>
      <c r="C1892" s="58" t="s">
        <v>110</v>
      </c>
      <c r="D1892" s="58" t="s">
        <v>125</v>
      </c>
      <c r="E1892" s="58" t="s">
        <v>49</v>
      </c>
      <c r="F1892" s="51" t="s">
        <v>66</v>
      </c>
      <c r="G1892" s="51">
        <v>59</v>
      </c>
    </row>
    <row r="1893" spans="1:7" ht="15.75" customHeight="1" x14ac:dyDescent="0.3">
      <c r="A1893" s="95">
        <f t="shared" si="29"/>
        <v>44329</v>
      </c>
      <c r="B1893" s="55">
        <v>44329</v>
      </c>
      <c r="C1893" s="58" t="s">
        <v>110</v>
      </c>
      <c r="D1893" s="58" t="s">
        <v>125</v>
      </c>
      <c r="E1893" s="58" t="s">
        <v>49</v>
      </c>
      <c r="F1893" s="51" t="s">
        <v>64</v>
      </c>
      <c r="G1893" s="51">
        <v>73</v>
      </c>
    </row>
    <row r="1894" spans="1:7" ht="15.75" customHeight="1" x14ac:dyDescent="0.3">
      <c r="A1894" s="95">
        <f t="shared" si="29"/>
        <v>44329</v>
      </c>
      <c r="B1894" s="55">
        <v>44329</v>
      </c>
      <c r="C1894" s="58" t="s">
        <v>108</v>
      </c>
      <c r="D1894" s="58" t="s">
        <v>125</v>
      </c>
      <c r="E1894" s="58" t="s">
        <v>80</v>
      </c>
      <c r="F1894" s="51" t="s">
        <v>84</v>
      </c>
      <c r="G1894" s="51">
        <v>126</v>
      </c>
    </row>
    <row r="1895" spans="1:7" ht="15.75" customHeight="1" x14ac:dyDescent="0.3">
      <c r="A1895" s="95">
        <f t="shared" si="29"/>
        <v>44329</v>
      </c>
      <c r="B1895" s="55">
        <v>44329</v>
      </c>
      <c r="C1895" s="58" t="s">
        <v>110</v>
      </c>
      <c r="D1895" s="58" t="s">
        <v>125</v>
      </c>
      <c r="E1895" s="58" t="s">
        <v>70</v>
      </c>
      <c r="F1895" s="51" t="s">
        <v>74</v>
      </c>
      <c r="G1895" s="51">
        <v>5</v>
      </c>
    </row>
    <row r="1896" spans="1:7" ht="15.75" customHeight="1" x14ac:dyDescent="0.3">
      <c r="A1896" s="95">
        <f t="shared" si="29"/>
        <v>44329</v>
      </c>
      <c r="B1896" s="55">
        <v>44329</v>
      </c>
      <c r="C1896" s="58" t="s">
        <v>107</v>
      </c>
      <c r="D1896" s="58" t="s">
        <v>125</v>
      </c>
      <c r="E1896" s="58" t="s">
        <v>80</v>
      </c>
      <c r="F1896" s="51" t="s">
        <v>83</v>
      </c>
      <c r="G1896" s="51">
        <v>32</v>
      </c>
    </row>
    <row r="1897" spans="1:7" ht="15.75" customHeight="1" x14ac:dyDescent="0.3">
      <c r="A1897" s="95">
        <f t="shared" si="29"/>
        <v>44329</v>
      </c>
      <c r="B1897" s="55">
        <v>44329</v>
      </c>
      <c r="C1897" s="58" t="s">
        <v>48</v>
      </c>
      <c r="D1897" s="58" t="s">
        <v>125</v>
      </c>
      <c r="E1897" s="58" t="s">
        <v>49</v>
      </c>
      <c r="F1897" s="51" t="s">
        <v>68</v>
      </c>
      <c r="G1897" s="51">
        <v>40</v>
      </c>
    </row>
    <row r="1898" spans="1:7" ht="15.75" customHeight="1" x14ac:dyDescent="0.3">
      <c r="A1898" s="95">
        <f t="shared" si="29"/>
        <v>44329</v>
      </c>
      <c r="B1898" s="55">
        <v>44329</v>
      </c>
      <c r="C1898" s="58" t="s">
        <v>107</v>
      </c>
      <c r="D1898" s="58" t="s">
        <v>125</v>
      </c>
      <c r="E1898" s="58" t="s">
        <v>95</v>
      </c>
      <c r="F1898" s="51" t="s">
        <v>98</v>
      </c>
      <c r="G1898" s="51">
        <v>173</v>
      </c>
    </row>
    <row r="1899" spans="1:7" ht="15.75" customHeight="1" x14ac:dyDescent="0.3">
      <c r="A1899" s="95">
        <f t="shared" si="29"/>
        <v>44329</v>
      </c>
      <c r="B1899" s="55">
        <v>44329</v>
      </c>
      <c r="C1899" s="58" t="s">
        <v>110</v>
      </c>
      <c r="D1899" s="58" t="s">
        <v>125</v>
      </c>
      <c r="E1899" s="58" t="s">
        <v>80</v>
      </c>
      <c r="F1899" s="51" t="s">
        <v>89</v>
      </c>
      <c r="G1899" s="51">
        <v>92</v>
      </c>
    </row>
    <row r="1900" spans="1:7" ht="15.75" customHeight="1" x14ac:dyDescent="0.3">
      <c r="A1900" s="95">
        <f t="shared" si="29"/>
        <v>44329</v>
      </c>
      <c r="B1900" s="55">
        <v>44329</v>
      </c>
      <c r="C1900" s="58" t="s">
        <v>108</v>
      </c>
      <c r="D1900" s="58" t="s">
        <v>125</v>
      </c>
      <c r="E1900" s="58" t="s">
        <v>80</v>
      </c>
      <c r="F1900" s="51" t="s">
        <v>85</v>
      </c>
      <c r="G1900" s="51">
        <v>11</v>
      </c>
    </row>
    <row r="1901" spans="1:7" ht="15.75" customHeight="1" x14ac:dyDescent="0.3">
      <c r="A1901" s="95">
        <f t="shared" si="29"/>
        <v>44329</v>
      </c>
      <c r="B1901" s="55">
        <v>44329</v>
      </c>
      <c r="C1901" s="58" t="s">
        <v>108</v>
      </c>
      <c r="D1901" s="58" t="s">
        <v>125</v>
      </c>
      <c r="E1901" s="58" t="s">
        <v>95</v>
      </c>
      <c r="F1901" s="51" t="s">
        <v>99</v>
      </c>
      <c r="G1901" s="51">
        <v>62</v>
      </c>
    </row>
    <row r="1902" spans="1:7" ht="15.75" customHeight="1" x14ac:dyDescent="0.3">
      <c r="A1902" s="95">
        <f t="shared" si="29"/>
        <v>44330</v>
      </c>
      <c r="B1902" s="55">
        <v>44330</v>
      </c>
      <c r="C1902" s="58" t="s">
        <v>107</v>
      </c>
      <c r="D1902" s="58" t="s">
        <v>125</v>
      </c>
      <c r="E1902" s="58" t="s">
        <v>95</v>
      </c>
      <c r="F1902" s="51" t="s">
        <v>103</v>
      </c>
      <c r="G1902" s="51">
        <v>34</v>
      </c>
    </row>
    <row r="1903" spans="1:7" ht="15.75" customHeight="1" x14ac:dyDescent="0.3">
      <c r="A1903" s="95">
        <f t="shared" si="29"/>
        <v>44330</v>
      </c>
      <c r="B1903" s="55">
        <v>44330</v>
      </c>
      <c r="C1903" s="58" t="s">
        <v>108</v>
      </c>
      <c r="D1903" s="58" t="s">
        <v>125</v>
      </c>
      <c r="E1903" s="58" t="s">
        <v>95</v>
      </c>
      <c r="F1903" s="51" t="s">
        <v>96</v>
      </c>
      <c r="G1903" s="51">
        <v>46</v>
      </c>
    </row>
    <row r="1904" spans="1:7" ht="15.75" customHeight="1" x14ac:dyDescent="0.3">
      <c r="A1904" s="95">
        <f t="shared" si="29"/>
        <v>44330</v>
      </c>
      <c r="B1904" s="55">
        <v>44330</v>
      </c>
      <c r="C1904" s="58" t="s">
        <v>110</v>
      </c>
      <c r="D1904" s="58" t="s">
        <v>125</v>
      </c>
      <c r="E1904" s="58" t="s">
        <v>70</v>
      </c>
      <c r="F1904" s="51" t="s">
        <v>75</v>
      </c>
      <c r="G1904" s="51">
        <v>44</v>
      </c>
    </row>
    <row r="1905" spans="1:7" ht="15.75" customHeight="1" x14ac:dyDescent="0.3">
      <c r="A1905" s="95">
        <f t="shared" si="29"/>
        <v>44330</v>
      </c>
      <c r="B1905" s="55">
        <v>44330</v>
      </c>
      <c r="C1905" s="58" t="s">
        <v>108</v>
      </c>
      <c r="D1905" s="58" t="s">
        <v>125</v>
      </c>
      <c r="E1905" s="58" t="s">
        <v>49</v>
      </c>
      <c r="F1905" s="51" t="s">
        <v>66</v>
      </c>
      <c r="G1905" s="51">
        <v>94</v>
      </c>
    </row>
    <row r="1906" spans="1:7" ht="15.75" customHeight="1" x14ac:dyDescent="0.3">
      <c r="A1906" s="95">
        <f t="shared" si="29"/>
        <v>44330</v>
      </c>
      <c r="B1906" s="55">
        <v>44330</v>
      </c>
      <c r="C1906" s="58" t="s">
        <v>108</v>
      </c>
      <c r="D1906" s="58" t="s">
        <v>125</v>
      </c>
      <c r="E1906" s="58" t="s">
        <v>70</v>
      </c>
      <c r="F1906" s="51" t="s">
        <v>79</v>
      </c>
      <c r="G1906" s="51">
        <v>106</v>
      </c>
    </row>
    <row r="1907" spans="1:7" ht="15.75" customHeight="1" x14ac:dyDescent="0.3">
      <c r="A1907" s="95">
        <f t="shared" si="29"/>
        <v>44330</v>
      </c>
      <c r="B1907" s="55">
        <v>44330</v>
      </c>
      <c r="C1907" s="58" t="s">
        <v>108</v>
      </c>
      <c r="D1907" s="58" t="s">
        <v>125</v>
      </c>
      <c r="E1907" s="58" t="s">
        <v>49</v>
      </c>
      <c r="F1907" s="51" t="s">
        <v>68</v>
      </c>
      <c r="G1907" s="51">
        <v>35</v>
      </c>
    </row>
    <row r="1908" spans="1:7" ht="15.75" customHeight="1" x14ac:dyDescent="0.3">
      <c r="A1908" s="95">
        <f t="shared" si="29"/>
        <v>44330</v>
      </c>
      <c r="B1908" s="55">
        <v>44330</v>
      </c>
      <c r="C1908" s="58" t="s">
        <v>107</v>
      </c>
      <c r="D1908" s="58" t="s">
        <v>125</v>
      </c>
      <c r="E1908" s="58" t="s">
        <v>80</v>
      </c>
      <c r="F1908" s="51" t="s">
        <v>82</v>
      </c>
      <c r="G1908" s="51">
        <v>37</v>
      </c>
    </row>
    <row r="1909" spans="1:7" ht="15.75" customHeight="1" x14ac:dyDescent="0.3">
      <c r="A1909" s="95">
        <f t="shared" si="29"/>
        <v>44330</v>
      </c>
      <c r="B1909" s="55">
        <v>44330</v>
      </c>
      <c r="C1909" s="58" t="s">
        <v>110</v>
      </c>
      <c r="D1909" s="58" t="s">
        <v>125</v>
      </c>
      <c r="E1909" s="58" t="s">
        <v>49</v>
      </c>
      <c r="F1909" s="51" t="s">
        <v>64</v>
      </c>
      <c r="G1909" s="51">
        <v>33</v>
      </c>
    </row>
    <row r="1910" spans="1:7" ht="15.75" customHeight="1" x14ac:dyDescent="0.3">
      <c r="A1910" s="95">
        <f t="shared" si="29"/>
        <v>44330</v>
      </c>
      <c r="B1910" s="55">
        <v>44330</v>
      </c>
      <c r="C1910" s="58" t="s">
        <v>110</v>
      </c>
      <c r="D1910" s="58" t="s">
        <v>125</v>
      </c>
      <c r="E1910" s="58" t="s">
        <v>95</v>
      </c>
      <c r="F1910" s="51" t="s">
        <v>96</v>
      </c>
      <c r="G1910" s="51">
        <v>10</v>
      </c>
    </row>
    <row r="1911" spans="1:7" ht="15.75" customHeight="1" x14ac:dyDescent="0.3">
      <c r="A1911" s="95">
        <f t="shared" si="29"/>
        <v>44330</v>
      </c>
      <c r="B1911" s="55">
        <v>44330</v>
      </c>
      <c r="C1911" s="58" t="s">
        <v>107</v>
      </c>
      <c r="D1911" s="58" t="s">
        <v>125</v>
      </c>
      <c r="E1911" s="58" t="s">
        <v>49</v>
      </c>
      <c r="F1911" s="51" t="s">
        <v>64</v>
      </c>
      <c r="G1911" s="51">
        <v>175</v>
      </c>
    </row>
    <row r="1912" spans="1:7" ht="15.75" customHeight="1" x14ac:dyDescent="0.3">
      <c r="A1912" s="95">
        <f t="shared" si="29"/>
        <v>44330</v>
      </c>
      <c r="B1912" s="55">
        <v>44330</v>
      </c>
      <c r="C1912" s="58" t="s">
        <v>107</v>
      </c>
      <c r="D1912" s="58" t="s">
        <v>125</v>
      </c>
      <c r="E1912" s="58" t="s">
        <v>80</v>
      </c>
      <c r="F1912" s="51" t="s">
        <v>81</v>
      </c>
      <c r="G1912" s="51">
        <v>162</v>
      </c>
    </row>
    <row r="1913" spans="1:7" ht="15.75" customHeight="1" x14ac:dyDescent="0.3">
      <c r="A1913" s="95">
        <f t="shared" si="29"/>
        <v>44330</v>
      </c>
      <c r="B1913" s="55">
        <v>44330</v>
      </c>
      <c r="C1913" s="58" t="s">
        <v>110</v>
      </c>
      <c r="D1913" s="58" t="s">
        <v>125</v>
      </c>
      <c r="E1913" s="58" t="s">
        <v>95</v>
      </c>
      <c r="F1913" s="51" t="s">
        <v>98</v>
      </c>
      <c r="G1913" s="51">
        <v>128</v>
      </c>
    </row>
    <row r="1914" spans="1:7" ht="15.75" customHeight="1" x14ac:dyDescent="0.3">
      <c r="A1914" s="95">
        <f t="shared" si="29"/>
        <v>44330</v>
      </c>
      <c r="B1914" s="55">
        <v>44330</v>
      </c>
      <c r="C1914" s="58" t="s">
        <v>107</v>
      </c>
      <c r="D1914" s="58" t="s">
        <v>125</v>
      </c>
      <c r="E1914" s="58" t="s">
        <v>49</v>
      </c>
      <c r="F1914" s="51" t="s">
        <v>67</v>
      </c>
      <c r="G1914" s="51">
        <v>197</v>
      </c>
    </row>
    <row r="1915" spans="1:7" ht="15.75" customHeight="1" x14ac:dyDescent="0.3">
      <c r="A1915" s="95">
        <f t="shared" si="29"/>
        <v>44330</v>
      </c>
      <c r="B1915" s="55">
        <v>44330</v>
      </c>
      <c r="C1915" s="58" t="s">
        <v>107</v>
      </c>
      <c r="D1915" s="58" t="s">
        <v>125</v>
      </c>
      <c r="E1915" s="58" t="s">
        <v>95</v>
      </c>
      <c r="F1915" s="51" t="s">
        <v>104</v>
      </c>
      <c r="G1915" s="51">
        <v>77</v>
      </c>
    </row>
    <row r="1916" spans="1:7" ht="15.75" customHeight="1" x14ac:dyDescent="0.3">
      <c r="A1916" s="95">
        <f t="shared" si="29"/>
        <v>44330</v>
      </c>
      <c r="B1916" s="55">
        <v>44330</v>
      </c>
      <c r="C1916" s="58" t="s">
        <v>107</v>
      </c>
      <c r="D1916" s="58" t="s">
        <v>125</v>
      </c>
      <c r="E1916" s="58" t="s">
        <v>80</v>
      </c>
      <c r="F1916" s="51" t="s">
        <v>83</v>
      </c>
      <c r="G1916" s="51">
        <v>62</v>
      </c>
    </row>
    <row r="1917" spans="1:7" ht="15.75" customHeight="1" x14ac:dyDescent="0.3">
      <c r="A1917" s="95">
        <f t="shared" si="29"/>
        <v>44331</v>
      </c>
      <c r="B1917" s="55">
        <v>44331</v>
      </c>
      <c r="C1917" s="58" t="s">
        <v>48</v>
      </c>
      <c r="D1917" s="58" t="s">
        <v>125</v>
      </c>
      <c r="E1917" s="58" t="s">
        <v>49</v>
      </c>
      <c r="F1917" s="51" t="s">
        <v>67</v>
      </c>
      <c r="G1917" s="51">
        <v>29</v>
      </c>
    </row>
    <row r="1918" spans="1:7" ht="15.75" customHeight="1" x14ac:dyDescent="0.3">
      <c r="A1918" s="95">
        <f t="shared" si="29"/>
        <v>44331</v>
      </c>
      <c r="B1918" s="55">
        <v>44331</v>
      </c>
      <c r="C1918" s="58" t="s">
        <v>107</v>
      </c>
      <c r="D1918" s="58" t="s">
        <v>125</v>
      </c>
      <c r="E1918" s="58" t="s">
        <v>80</v>
      </c>
      <c r="F1918" s="51" t="s">
        <v>94</v>
      </c>
      <c r="G1918" s="51">
        <v>124</v>
      </c>
    </row>
    <row r="1919" spans="1:7" ht="15.75" customHeight="1" x14ac:dyDescent="0.3">
      <c r="A1919" s="95">
        <f t="shared" si="29"/>
        <v>44331</v>
      </c>
      <c r="B1919" s="55">
        <v>44331</v>
      </c>
      <c r="C1919" s="58" t="s">
        <v>110</v>
      </c>
      <c r="D1919" s="58" t="s">
        <v>125</v>
      </c>
      <c r="E1919" s="58" t="s">
        <v>49</v>
      </c>
      <c r="F1919" s="51" t="s">
        <v>69</v>
      </c>
      <c r="G1919" s="51">
        <v>176</v>
      </c>
    </row>
    <row r="1920" spans="1:7" ht="15.75" customHeight="1" x14ac:dyDescent="0.3">
      <c r="A1920" s="95">
        <f t="shared" si="29"/>
        <v>44331</v>
      </c>
      <c r="B1920" s="55">
        <v>44331</v>
      </c>
      <c r="C1920" s="58" t="s">
        <v>110</v>
      </c>
      <c r="D1920" s="58" t="s">
        <v>125</v>
      </c>
      <c r="E1920" s="58" t="s">
        <v>70</v>
      </c>
      <c r="F1920" s="51" t="s">
        <v>58</v>
      </c>
      <c r="G1920" s="51">
        <v>139</v>
      </c>
    </row>
    <row r="1921" spans="1:7" ht="15.75" customHeight="1" x14ac:dyDescent="0.3">
      <c r="A1921" s="95">
        <f t="shared" si="29"/>
        <v>44331</v>
      </c>
      <c r="B1921" s="55">
        <v>44331</v>
      </c>
      <c r="C1921" s="58" t="s">
        <v>48</v>
      </c>
      <c r="D1921" s="58" t="s">
        <v>125</v>
      </c>
      <c r="E1921" s="58" t="s">
        <v>49</v>
      </c>
      <c r="F1921" s="51" t="s">
        <v>65</v>
      </c>
      <c r="G1921" s="51">
        <v>128</v>
      </c>
    </row>
    <row r="1922" spans="1:7" ht="15.75" customHeight="1" x14ac:dyDescent="0.3">
      <c r="A1922" s="95">
        <f t="shared" si="29"/>
        <v>44331</v>
      </c>
      <c r="B1922" s="55">
        <v>44331</v>
      </c>
      <c r="C1922" s="58" t="s">
        <v>48</v>
      </c>
      <c r="D1922" s="58" t="s">
        <v>125</v>
      </c>
      <c r="E1922" s="58" t="s">
        <v>95</v>
      </c>
      <c r="F1922" s="51" t="s">
        <v>104</v>
      </c>
      <c r="G1922" s="51">
        <v>144</v>
      </c>
    </row>
    <row r="1923" spans="1:7" ht="15.75" customHeight="1" x14ac:dyDescent="0.3">
      <c r="A1923" s="95">
        <f t="shared" si="29"/>
        <v>44331</v>
      </c>
      <c r="B1923" s="55">
        <v>44331</v>
      </c>
      <c r="C1923" s="58" t="s">
        <v>108</v>
      </c>
      <c r="D1923" s="58" t="s">
        <v>125</v>
      </c>
      <c r="E1923" s="58" t="s">
        <v>49</v>
      </c>
      <c r="F1923" s="51" t="s">
        <v>61</v>
      </c>
      <c r="G1923" s="51">
        <v>118</v>
      </c>
    </row>
    <row r="1924" spans="1:7" ht="15.75" customHeight="1" x14ac:dyDescent="0.3">
      <c r="A1924" s="95">
        <f t="shared" si="29"/>
        <v>44331</v>
      </c>
      <c r="B1924" s="55">
        <v>44331</v>
      </c>
      <c r="C1924" s="58" t="s">
        <v>108</v>
      </c>
      <c r="D1924" s="58" t="s">
        <v>125</v>
      </c>
      <c r="E1924" s="58" t="s">
        <v>70</v>
      </c>
      <c r="F1924" s="51" t="s">
        <v>77</v>
      </c>
      <c r="G1924" s="51">
        <v>82</v>
      </c>
    </row>
    <row r="1925" spans="1:7" ht="15.75" customHeight="1" x14ac:dyDescent="0.3">
      <c r="A1925" s="95">
        <f t="shared" ref="A1925:A1988" si="30">B1925</f>
        <v>44331</v>
      </c>
      <c r="B1925" s="55">
        <v>44331</v>
      </c>
      <c r="C1925" s="58" t="s">
        <v>110</v>
      </c>
      <c r="D1925" s="58" t="s">
        <v>125</v>
      </c>
      <c r="E1925" s="58" t="s">
        <v>70</v>
      </c>
      <c r="F1925" s="51" t="s">
        <v>58</v>
      </c>
      <c r="G1925" s="51">
        <v>171</v>
      </c>
    </row>
    <row r="1926" spans="1:7" ht="15.75" customHeight="1" x14ac:dyDescent="0.3">
      <c r="A1926" s="95">
        <f t="shared" si="30"/>
        <v>44331</v>
      </c>
      <c r="B1926" s="55">
        <v>44331</v>
      </c>
      <c r="C1926" s="58" t="s">
        <v>110</v>
      </c>
      <c r="D1926" s="58" t="s">
        <v>125</v>
      </c>
      <c r="E1926" s="58" t="s">
        <v>70</v>
      </c>
      <c r="F1926" s="51" t="s">
        <v>52</v>
      </c>
      <c r="G1926" s="51">
        <v>90</v>
      </c>
    </row>
    <row r="1927" spans="1:7" ht="15.75" customHeight="1" x14ac:dyDescent="0.3">
      <c r="A1927" s="95">
        <f t="shared" si="30"/>
        <v>44331</v>
      </c>
      <c r="B1927" s="55">
        <v>44331</v>
      </c>
      <c r="C1927" s="58" t="s">
        <v>108</v>
      </c>
      <c r="D1927" s="58" t="s">
        <v>125</v>
      </c>
      <c r="E1927" s="58" t="s">
        <v>80</v>
      </c>
      <c r="F1927" s="51" t="s">
        <v>81</v>
      </c>
      <c r="G1927" s="51">
        <v>137</v>
      </c>
    </row>
    <row r="1928" spans="1:7" ht="15.75" customHeight="1" x14ac:dyDescent="0.3">
      <c r="A1928" s="95">
        <f t="shared" si="30"/>
        <v>44331</v>
      </c>
      <c r="B1928" s="55">
        <v>44331</v>
      </c>
      <c r="C1928" s="58" t="s">
        <v>108</v>
      </c>
      <c r="D1928" s="58" t="s">
        <v>125</v>
      </c>
      <c r="E1928" s="58" t="s">
        <v>95</v>
      </c>
      <c r="F1928" s="51" t="s">
        <v>100</v>
      </c>
      <c r="G1928" s="51">
        <v>172</v>
      </c>
    </row>
    <row r="1929" spans="1:7" ht="15.75" customHeight="1" x14ac:dyDescent="0.3">
      <c r="A1929" s="95">
        <f t="shared" si="30"/>
        <v>44332</v>
      </c>
      <c r="B1929" s="55">
        <v>44332</v>
      </c>
      <c r="C1929" s="58" t="s">
        <v>107</v>
      </c>
      <c r="D1929" s="58" t="s">
        <v>125</v>
      </c>
      <c r="E1929" s="58" t="s">
        <v>70</v>
      </c>
      <c r="F1929" s="51" t="s">
        <v>74</v>
      </c>
      <c r="G1929" s="51">
        <v>5</v>
      </c>
    </row>
    <row r="1930" spans="1:7" ht="15.75" customHeight="1" x14ac:dyDescent="0.3">
      <c r="A1930" s="95">
        <f t="shared" si="30"/>
        <v>44332</v>
      </c>
      <c r="B1930" s="55">
        <v>44332</v>
      </c>
      <c r="C1930" s="58" t="s">
        <v>110</v>
      </c>
      <c r="D1930" s="58" t="s">
        <v>125</v>
      </c>
      <c r="E1930" s="58" t="s">
        <v>95</v>
      </c>
      <c r="F1930" s="51" t="s">
        <v>106</v>
      </c>
      <c r="G1930" s="51">
        <v>137</v>
      </c>
    </row>
    <row r="1931" spans="1:7" ht="15.75" customHeight="1" x14ac:dyDescent="0.3">
      <c r="A1931" s="95">
        <f t="shared" si="30"/>
        <v>44332</v>
      </c>
      <c r="B1931" s="55">
        <v>44332</v>
      </c>
      <c r="C1931" s="58" t="s">
        <v>107</v>
      </c>
      <c r="D1931" s="58" t="s">
        <v>125</v>
      </c>
      <c r="E1931" s="58" t="s">
        <v>70</v>
      </c>
      <c r="F1931" s="51" t="s">
        <v>79</v>
      </c>
      <c r="G1931" s="51">
        <v>21</v>
      </c>
    </row>
    <row r="1932" spans="1:7" ht="15.75" customHeight="1" x14ac:dyDescent="0.3">
      <c r="A1932" s="95">
        <f t="shared" si="30"/>
        <v>44332</v>
      </c>
      <c r="B1932" s="55">
        <v>44332</v>
      </c>
      <c r="C1932" s="58" t="s">
        <v>48</v>
      </c>
      <c r="D1932" s="58" t="s">
        <v>125</v>
      </c>
      <c r="E1932" s="58" t="s">
        <v>95</v>
      </c>
      <c r="F1932" s="51" t="s">
        <v>96</v>
      </c>
      <c r="G1932" s="51">
        <v>19</v>
      </c>
    </row>
    <row r="1933" spans="1:7" ht="15.75" customHeight="1" x14ac:dyDescent="0.3">
      <c r="A1933" s="95">
        <f t="shared" si="30"/>
        <v>44332</v>
      </c>
      <c r="B1933" s="55">
        <v>44332</v>
      </c>
      <c r="C1933" s="58" t="s">
        <v>108</v>
      </c>
      <c r="D1933" s="58" t="s">
        <v>125</v>
      </c>
      <c r="E1933" s="58" t="s">
        <v>49</v>
      </c>
      <c r="F1933" s="51" t="s">
        <v>59</v>
      </c>
      <c r="G1933" s="51">
        <v>106</v>
      </c>
    </row>
    <row r="1934" spans="1:7" ht="15.75" customHeight="1" x14ac:dyDescent="0.3">
      <c r="A1934" s="95">
        <f t="shared" si="30"/>
        <v>44332</v>
      </c>
      <c r="B1934" s="55">
        <v>44332</v>
      </c>
      <c r="C1934" s="58" t="s">
        <v>48</v>
      </c>
      <c r="D1934" s="58" t="s">
        <v>125</v>
      </c>
      <c r="E1934" s="58" t="s">
        <v>95</v>
      </c>
      <c r="F1934" s="51" t="s">
        <v>100</v>
      </c>
      <c r="G1934" s="51">
        <v>105</v>
      </c>
    </row>
    <row r="1935" spans="1:7" ht="15.75" customHeight="1" x14ac:dyDescent="0.3">
      <c r="A1935" s="95">
        <f t="shared" si="30"/>
        <v>44332</v>
      </c>
      <c r="B1935" s="55">
        <v>44332</v>
      </c>
      <c r="C1935" s="58" t="s">
        <v>48</v>
      </c>
      <c r="D1935" s="58" t="s">
        <v>125</v>
      </c>
      <c r="E1935" s="58" t="s">
        <v>80</v>
      </c>
      <c r="F1935" s="51" t="s">
        <v>86</v>
      </c>
      <c r="G1935" s="51">
        <v>120</v>
      </c>
    </row>
    <row r="1936" spans="1:7" ht="15.75" customHeight="1" x14ac:dyDescent="0.3">
      <c r="A1936" s="95">
        <f t="shared" si="30"/>
        <v>44332</v>
      </c>
      <c r="B1936" s="55">
        <v>44332</v>
      </c>
      <c r="C1936" s="58" t="s">
        <v>108</v>
      </c>
      <c r="D1936" s="58" t="s">
        <v>125</v>
      </c>
      <c r="E1936" s="58" t="s">
        <v>49</v>
      </c>
      <c r="F1936" s="51" t="s">
        <v>64</v>
      </c>
      <c r="G1936" s="51">
        <v>183</v>
      </c>
    </row>
    <row r="1937" spans="1:7" ht="15.75" customHeight="1" x14ac:dyDescent="0.3">
      <c r="A1937" s="95">
        <f t="shared" si="30"/>
        <v>44332</v>
      </c>
      <c r="B1937" s="55">
        <v>44332</v>
      </c>
      <c r="C1937" s="58" t="s">
        <v>110</v>
      </c>
      <c r="D1937" s="58" t="s">
        <v>125</v>
      </c>
      <c r="E1937" s="58" t="s">
        <v>49</v>
      </c>
      <c r="F1937" s="51" t="s">
        <v>66</v>
      </c>
      <c r="G1937" s="51">
        <v>18</v>
      </c>
    </row>
    <row r="1938" spans="1:7" ht="15.75" customHeight="1" x14ac:dyDescent="0.3">
      <c r="A1938" s="95">
        <f t="shared" si="30"/>
        <v>44332</v>
      </c>
      <c r="B1938" s="55">
        <v>44332</v>
      </c>
      <c r="C1938" s="58" t="s">
        <v>107</v>
      </c>
      <c r="D1938" s="58" t="s">
        <v>125</v>
      </c>
      <c r="E1938" s="58" t="s">
        <v>70</v>
      </c>
      <c r="F1938" s="51" t="s">
        <v>52</v>
      </c>
      <c r="G1938" s="51">
        <v>40</v>
      </c>
    </row>
    <row r="1939" spans="1:7" ht="15.75" customHeight="1" x14ac:dyDescent="0.3">
      <c r="A1939" s="95">
        <f t="shared" si="30"/>
        <v>44332</v>
      </c>
      <c r="B1939" s="55">
        <v>44332</v>
      </c>
      <c r="C1939" s="58" t="s">
        <v>107</v>
      </c>
      <c r="D1939" s="58" t="s">
        <v>125</v>
      </c>
      <c r="E1939" s="58" t="s">
        <v>49</v>
      </c>
      <c r="F1939" s="51" t="s">
        <v>53</v>
      </c>
      <c r="G1939" s="51">
        <v>145</v>
      </c>
    </row>
    <row r="1940" spans="1:7" ht="15.75" customHeight="1" x14ac:dyDescent="0.3">
      <c r="A1940" s="95">
        <f t="shared" si="30"/>
        <v>44332</v>
      </c>
      <c r="B1940" s="55">
        <v>44332</v>
      </c>
      <c r="C1940" s="58" t="s">
        <v>48</v>
      </c>
      <c r="D1940" s="58" t="s">
        <v>125</v>
      </c>
      <c r="E1940" s="58" t="s">
        <v>49</v>
      </c>
      <c r="F1940" s="51" t="s">
        <v>66</v>
      </c>
      <c r="G1940" s="51">
        <v>143</v>
      </c>
    </row>
    <row r="1941" spans="1:7" ht="15.75" customHeight="1" x14ac:dyDescent="0.3">
      <c r="A1941" s="95">
        <f t="shared" si="30"/>
        <v>44332</v>
      </c>
      <c r="B1941" s="55">
        <v>44332</v>
      </c>
      <c r="C1941" s="58" t="s">
        <v>107</v>
      </c>
      <c r="D1941" s="58" t="s">
        <v>125</v>
      </c>
      <c r="E1941" s="58" t="s">
        <v>70</v>
      </c>
      <c r="F1941" s="51" t="s">
        <v>52</v>
      </c>
      <c r="G1941" s="51">
        <v>164</v>
      </c>
    </row>
    <row r="1942" spans="1:7" ht="15.75" customHeight="1" x14ac:dyDescent="0.3">
      <c r="A1942" s="95">
        <f t="shared" si="30"/>
        <v>44332</v>
      </c>
      <c r="B1942" s="55">
        <v>44332</v>
      </c>
      <c r="C1942" s="58" t="s">
        <v>107</v>
      </c>
      <c r="D1942" s="58" t="s">
        <v>125</v>
      </c>
      <c r="E1942" s="58" t="s">
        <v>80</v>
      </c>
      <c r="F1942" s="51" t="s">
        <v>92</v>
      </c>
      <c r="G1942" s="51">
        <v>141</v>
      </c>
    </row>
    <row r="1943" spans="1:7" ht="15.75" customHeight="1" x14ac:dyDescent="0.3">
      <c r="A1943" s="95">
        <f t="shared" si="30"/>
        <v>44332</v>
      </c>
      <c r="B1943" s="55">
        <v>44332</v>
      </c>
      <c r="C1943" s="58" t="s">
        <v>107</v>
      </c>
      <c r="D1943" s="58" t="s">
        <v>125</v>
      </c>
      <c r="E1943" s="58" t="s">
        <v>49</v>
      </c>
      <c r="F1943" s="51" t="s">
        <v>66</v>
      </c>
      <c r="G1943" s="51">
        <v>72</v>
      </c>
    </row>
    <row r="1944" spans="1:7" ht="15.75" customHeight="1" x14ac:dyDescent="0.3">
      <c r="A1944" s="95">
        <f t="shared" si="30"/>
        <v>44332</v>
      </c>
      <c r="B1944" s="55">
        <v>44332</v>
      </c>
      <c r="C1944" s="58" t="s">
        <v>107</v>
      </c>
      <c r="D1944" s="58" t="s">
        <v>125</v>
      </c>
      <c r="E1944" s="58" t="s">
        <v>95</v>
      </c>
      <c r="F1944" s="51" t="s">
        <v>104</v>
      </c>
      <c r="G1944" s="51">
        <v>150</v>
      </c>
    </row>
    <row r="1945" spans="1:7" ht="15.75" customHeight="1" x14ac:dyDescent="0.3">
      <c r="A1945" s="95">
        <f t="shared" si="30"/>
        <v>44332</v>
      </c>
      <c r="B1945" s="55">
        <v>44332</v>
      </c>
      <c r="C1945" s="58" t="s">
        <v>107</v>
      </c>
      <c r="D1945" s="58" t="s">
        <v>125</v>
      </c>
      <c r="E1945" s="58" t="s">
        <v>49</v>
      </c>
      <c r="F1945" s="51" t="s">
        <v>153</v>
      </c>
      <c r="G1945" s="51">
        <v>57</v>
      </c>
    </row>
    <row r="1946" spans="1:7" ht="15.75" customHeight="1" x14ac:dyDescent="0.3">
      <c r="A1946" s="95">
        <f t="shared" si="30"/>
        <v>44332</v>
      </c>
      <c r="B1946" s="55">
        <v>44332</v>
      </c>
      <c r="C1946" s="58" t="s">
        <v>107</v>
      </c>
      <c r="D1946" s="58" t="s">
        <v>125</v>
      </c>
      <c r="E1946" s="58" t="s">
        <v>49</v>
      </c>
      <c r="F1946" s="51" t="s">
        <v>53</v>
      </c>
      <c r="G1946" s="51">
        <v>78</v>
      </c>
    </row>
    <row r="1947" spans="1:7" ht="15.75" customHeight="1" x14ac:dyDescent="0.3">
      <c r="A1947" s="95">
        <f t="shared" si="30"/>
        <v>44333</v>
      </c>
      <c r="B1947" s="55">
        <v>44333</v>
      </c>
      <c r="C1947" s="58" t="s">
        <v>107</v>
      </c>
      <c r="D1947" s="58" t="s">
        <v>125</v>
      </c>
      <c r="E1947" s="58" t="s">
        <v>70</v>
      </c>
      <c r="F1947" s="51" t="s">
        <v>72</v>
      </c>
      <c r="G1947" s="51">
        <v>147</v>
      </c>
    </row>
    <row r="1948" spans="1:7" ht="15.75" customHeight="1" x14ac:dyDescent="0.3">
      <c r="A1948" s="95">
        <f t="shared" si="30"/>
        <v>44333</v>
      </c>
      <c r="B1948" s="55">
        <v>44333</v>
      </c>
      <c r="C1948" s="58" t="s">
        <v>107</v>
      </c>
      <c r="D1948" s="58" t="s">
        <v>125</v>
      </c>
      <c r="E1948" s="58" t="s">
        <v>95</v>
      </c>
      <c r="F1948" s="51" t="s">
        <v>106</v>
      </c>
      <c r="G1948" s="51">
        <v>184</v>
      </c>
    </row>
    <row r="1949" spans="1:7" ht="15.75" customHeight="1" x14ac:dyDescent="0.3">
      <c r="A1949" s="95">
        <f t="shared" si="30"/>
        <v>44333</v>
      </c>
      <c r="B1949" s="55">
        <v>44333</v>
      </c>
      <c r="C1949" s="58" t="s">
        <v>107</v>
      </c>
      <c r="D1949" s="58" t="s">
        <v>125</v>
      </c>
      <c r="E1949" s="58" t="s">
        <v>80</v>
      </c>
      <c r="F1949" s="51" t="s">
        <v>81</v>
      </c>
      <c r="G1949" s="51">
        <v>186</v>
      </c>
    </row>
    <row r="1950" spans="1:7" ht="15.75" customHeight="1" x14ac:dyDescent="0.3">
      <c r="A1950" s="95">
        <f t="shared" si="30"/>
        <v>44333</v>
      </c>
      <c r="B1950" s="55">
        <v>44333</v>
      </c>
      <c r="C1950" s="58" t="s">
        <v>107</v>
      </c>
      <c r="D1950" s="58" t="s">
        <v>125</v>
      </c>
      <c r="E1950" s="58" t="s">
        <v>80</v>
      </c>
      <c r="F1950" s="51" t="s">
        <v>87</v>
      </c>
      <c r="G1950" s="51">
        <v>104</v>
      </c>
    </row>
    <row r="1951" spans="1:7" ht="15.75" customHeight="1" x14ac:dyDescent="0.3">
      <c r="A1951" s="95">
        <f t="shared" si="30"/>
        <v>44333</v>
      </c>
      <c r="B1951" s="55">
        <v>44333</v>
      </c>
      <c r="C1951" s="58" t="s">
        <v>108</v>
      </c>
      <c r="D1951" s="58" t="s">
        <v>125</v>
      </c>
      <c r="E1951" s="58" t="s">
        <v>80</v>
      </c>
      <c r="F1951" s="51" t="s">
        <v>82</v>
      </c>
      <c r="G1951" s="51">
        <v>52</v>
      </c>
    </row>
    <row r="1952" spans="1:7" ht="15.75" customHeight="1" x14ac:dyDescent="0.3">
      <c r="A1952" s="95">
        <f t="shared" si="30"/>
        <v>44333</v>
      </c>
      <c r="B1952" s="55">
        <v>44333</v>
      </c>
      <c r="C1952" s="58" t="s">
        <v>107</v>
      </c>
      <c r="D1952" s="58" t="s">
        <v>125</v>
      </c>
      <c r="E1952" s="58" t="s">
        <v>49</v>
      </c>
      <c r="F1952" s="51" t="s">
        <v>53</v>
      </c>
      <c r="G1952" s="51">
        <v>142</v>
      </c>
    </row>
    <row r="1953" spans="1:7" ht="15.75" customHeight="1" x14ac:dyDescent="0.3">
      <c r="A1953" s="95">
        <f t="shared" si="30"/>
        <v>44333</v>
      </c>
      <c r="B1953" s="55">
        <v>44333</v>
      </c>
      <c r="C1953" s="58" t="s">
        <v>48</v>
      </c>
      <c r="D1953" s="58" t="s">
        <v>125</v>
      </c>
      <c r="E1953" s="58" t="s">
        <v>80</v>
      </c>
      <c r="F1953" s="51" t="s">
        <v>94</v>
      </c>
      <c r="G1953" s="51">
        <v>128</v>
      </c>
    </row>
    <row r="1954" spans="1:7" ht="15.75" customHeight="1" x14ac:dyDescent="0.3">
      <c r="A1954" s="95">
        <f t="shared" si="30"/>
        <v>44333</v>
      </c>
      <c r="B1954" s="55">
        <v>44333</v>
      </c>
      <c r="C1954" s="58" t="s">
        <v>110</v>
      </c>
      <c r="D1954" s="58" t="s">
        <v>125</v>
      </c>
      <c r="E1954" s="58" t="s">
        <v>95</v>
      </c>
      <c r="F1954" s="51" t="s">
        <v>102</v>
      </c>
      <c r="G1954" s="51">
        <v>85</v>
      </c>
    </row>
    <row r="1955" spans="1:7" ht="15.75" customHeight="1" x14ac:dyDescent="0.3">
      <c r="A1955" s="95">
        <f t="shared" si="30"/>
        <v>44333</v>
      </c>
      <c r="B1955" s="55">
        <v>44333</v>
      </c>
      <c r="C1955" s="58" t="s">
        <v>108</v>
      </c>
      <c r="D1955" s="58" t="s">
        <v>125</v>
      </c>
      <c r="E1955" s="58" t="s">
        <v>95</v>
      </c>
      <c r="F1955" s="51" t="s">
        <v>100</v>
      </c>
      <c r="G1955" s="51">
        <v>36</v>
      </c>
    </row>
    <row r="1956" spans="1:7" ht="15.75" customHeight="1" x14ac:dyDescent="0.3">
      <c r="A1956" s="95">
        <f t="shared" si="30"/>
        <v>44333</v>
      </c>
      <c r="B1956" s="55">
        <v>44333</v>
      </c>
      <c r="C1956" s="58" t="s">
        <v>107</v>
      </c>
      <c r="D1956" s="58" t="s">
        <v>125</v>
      </c>
      <c r="E1956" s="58" t="s">
        <v>49</v>
      </c>
      <c r="F1956" s="51" t="s">
        <v>66</v>
      </c>
      <c r="G1956" s="51">
        <v>126</v>
      </c>
    </row>
    <row r="1957" spans="1:7" ht="15.75" customHeight="1" x14ac:dyDescent="0.3">
      <c r="A1957" s="95">
        <f t="shared" si="30"/>
        <v>44333</v>
      </c>
      <c r="B1957" s="55">
        <v>44333</v>
      </c>
      <c r="C1957" s="58" t="s">
        <v>107</v>
      </c>
      <c r="D1957" s="58" t="s">
        <v>125</v>
      </c>
      <c r="E1957" s="58" t="s">
        <v>49</v>
      </c>
      <c r="F1957" s="51" t="s">
        <v>50</v>
      </c>
      <c r="G1957" s="51">
        <v>52</v>
      </c>
    </row>
    <row r="1958" spans="1:7" ht="15.75" customHeight="1" x14ac:dyDescent="0.3">
      <c r="A1958" s="95">
        <f t="shared" si="30"/>
        <v>44333</v>
      </c>
      <c r="B1958" s="55">
        <v>44333</v>
      </c>
      <c r="C1958" s="58" t="s">
        <v>48</v>
      </c>
      <c r="D1958" s="58" t="s">
        <v>125</v>
      </c>
      <c r="E1958" s="58" t="s">
        <v>70</v>
      </c>
      <c r="F1958" s="51" t="s">
        <v>73</v>
      </c>
      <c r="G1958" s="51">
        <v>176</v>
      </c>
    </row>
    <row r="1959" spans="1:7" ht="15.75" customHeight="1" x14ac:dyDescent="0.3">
      <c r="A1959" s="95">
        <f t="shared" si="30"/>
        <v>44333</v>
      </c>
      <c r="B1959" s="55">
        <v>44333</v>
      </c>
      <c r="C1959" s="58" t="s">
        <v>108</v>
      </c>
      <c r="D1959" s="58" t="s">
        <v>125</v>
      </c>
      <c r="E1959" s="58" t="s">
        <v>70</v>
      </c>
      <c r="F1959" s="51" t="s">
        <v>78</v>
      </c>
      <c r="G1959" s="51">
        <v>147</v>
      </c>
    </row>
    <row r="1960" spans="1:7" ht="15.75" customHeight="1" x14ac:dyDescent="0.3">
      <c r="A1960" s="95">
        <f t="shared" si="30"/>
        <v>44333</v>
      </c>
      <c r="B1960" s="55">
        <v>44333</v>
      </c>
      <c r="C1960" s="58" t="s">
        <v>107</v>
      </c>
      <c r="D1960" s="58" t="s">
        <v>125</v>
      </c>
      <c r="E1960" s="58" t="s">
        <v>49</v>
      </c>
      <c r="F1960" s="51" t="s">
        <v>65</v>
      </c>
      <c r="G1960" s="51">
        <v>43</v>
      </c>
    </row>
    <row r="1961" spans="1:7" ht="15.75" customHeight="1" x14ac:dyDescent="0.3">
      <c r="A1961" s="95">
        <f t="shared" si="30"/>
        <v>44333</v>
      </c>
      <c r="B1961" s="55">
        <v>44333</v>
      </c>
      <c r="C1961" s="58" t="s">
        <v>108</v>
      </c>
      <c r="D1961" s="58" t="s">
        <v>125</v>
      </c>
      <c r="E1961" s="58" t="s">
        <v>70</v>
      </c>
      <c r="F1961" s="51" t="s">
        <v>74</v>
      </c>
      <c r="G1961" s="51">
        <v>77</v>
      </c>
    </row>
    <row r="1962" spans="1:7" ht="15.75" customHeight="1" x14ac:dyDescent="0.3">
      <c r="A1962" s="95">
        <f t="shared" si="30"/>
        <v>44333</v>
      </c>
      <c r="B1962" s="55">
        <v>44333</v>
      </c>
      <c r="C1962" s="58" t="s">
        <v>48</v>
      </c>
      <c r="D1962" s="58" t="s">
        <v>125</v>
      </c>
      <c r="E1962" s="58" t="s">
        <v>95</v>
      </c>
      <c r="F1962" s="51" t="s">
        <v>100</v>
      </c>
      <c r="G1962" s="51">
        <v>138</v>
      </c>
    </row>
    <row r="1963" spans="1:7" ht="15.75" customHeight="1" x14ac:dyDescent="0.3">
      <c r="A1963" s="95">
        <f t="shared" si="30"/>
        <v>44333</v>
      </c>
      <c r="B1963" s="55">
        <v>44333</v>
      </c>
      <c r="C1963" s="58" t="s">
        <v>48</v>
      </c>
      <c r="D1963" s="58" t="s">
        <v>125</v>
      </c>
      <c r="E1963" s="58" t="s">
        <v>80</v>
      </c>
      <c r="F1963" s="51" t="s">
        <v>82</v>
      </c>
      <c r="G1963" s="51">
        <v>130</v>
      </c>
    </row>
    <row r="1964" spans="1:7" ht="15.75" customHeight="1" x14ac:dyDescent="0.3">
      <c r="A1964" s="95">
        <f t="shared" si="30"/>
        <v>44333</v>
      </c>
      <c r="B1964" s="55">
        <v>44333</v>
      </c>
      <c r="C1964" s="58" t="s">
        <v>110</v>
      </c>
      <c r="D1964" s="58" t="s">
        <v>125</v>
      </c>
      <c r="E1964" s="58" t="s">
        <v>95</v>
      </c>
      <c r="F1964" s="51" t="s">
        <v>98</v>
      </c>
      <c r="G1964" s="51">
        <v>67</v>
      </c>
    </row>
    <row r="1965" spans="1:7" ht="15.75" customHeight="1" x14ac:dyDescent="0.3">
      <c r="A1965" s="95">
        <f t="shared" si="30"/>
        <v>44333</v>
      </c>
      <c r="B1965" s="55">
        <v>44333</v>
      </c>
      <c r="C1965" s="58" t="s">
        <v>108</v>
      </c>
      <c r="D1965" s="58" t="s">
        <v>125</v>
      </c>
      <c r="E1965" s="58" t="s">
        <v>95</v>
      </c>
      <c r="F1965" s="51" t="s">
        <v>98</v>
      </c>
      <c r="G1965" s="51">
        <v>140</v>
      </c>
    </row>
    <row r="1966" spans="1:7" ht="15.75" customHeight="1" x14ac:dyDescent="0.3">
      <c r="A1966" s="95">
        <f t="shared" si="30"/>
        <v>44333</v>
      </c>
      <c r="B1966" s="55">
        <v>44333</v>
      </c>
      <c r="C1966" s="58" t="s">
        <v>110</v>
      </c>
      <c r="D1966" s="58" t="s">
        <v>125</v>
      </c>
      <c r="E1966" s="58" t="s">
        <v>95</v>
      </c>
      <c r="F1966" s="51" t="s">
        <v>105</v>
      </c>
      <c r="G1966" s="51">
        <v>13</v>
      </c>
    </row>
    <row r="1967" spans="1:7" ht="15.75" customHeight="1" x14ac:dyDescent="0.3">
      <c r="A1967" s="95">
        <f t="shared" si="30"/>
        <v>44333</v>
      </c>
      <c r="B1967" s="55">
        <v>44333</v>
      </c>
      <c r="C1967" s="58" t="s">
        <v>107</v>
      </c>
      <c r="D1967" s="58" t="s">
        <v>125</v>
      </c>
      <c r="E1967" s="58" t="s">
        <v>49</v>
      </c>
      <c r="F1967" s="51" t="s">
        <v>68</v>
      </c>
      <c r="G1967" s="51">
        <v>115</v>
      </c>
    </row>
    <row r="1968" spans="1:7" ht="15.75" customHeight="1" x14ac:dyDescent="0.3">
      <c r="A1968" s="95">
        <f t="shared" si="30"/>
        <v>44333</v>
      </c>
      <c r="B1968" s="55">
        <v>44333</v>
      </c>
      <c r="C1968" s="58" t="s">
        <v>107</v>
      </c>
      <c r="D1968" s="58" t="s">
        <v>125</v>
      </c>
      <c r="E1968" s="58" t="s">
        <v>80</v>
      </c>
      <c r="F1968" s="51" t="s">
        <v>86</v>
      </c>
      <c r="G1968" s="51">
        <v>184</v>
      </c>
    </row>
    <row r="1969" spans="1:7" ht="15.75" customHeight="1" x14ac:dyDescent="0.3">
      <c r="A1969" s="95">
        <f t="shared" si="30"/>
        <v>44333</v>
      </c>
      <c r="B1969" s="55">
        <v>44333</v>
      </c>
      <c r="C1969" s="58" t="s">
        <v>48</v>
      </c>
      <c r="D1969" s="58" t="s">
        <v>125</v>
      </c>
      <c r="E1969" s="58" t="s">
        <v>70</v>
      </c>
      <c r="F1969" s="51" t="s">
        <v>75</v>
      </c>
      <c r="G1969" s="51">
        <v>109</v>
      </c>
    </row>
    <row r="1970" spans="1:7" ht="15.75" customHeight="1" x14ac:dyDescent="0.3">
      <c r="A1970" s="95">
        <f t="shared" si="30"/>
        <v>44334</v>
      </c>
      <c r="B1970" s="55">
        <v>44334</v>
      </c>
      <c r="C1970" s="58" t="s">
        <v>108</v>
      </c>
      <c r="D1970" s="58" t="s">
        <v>125</v>
      </c>
      <c r="E1970" s="58" t="s">
        <v>80</v>
      </c>
      <c r="F1970" s="51" t="s">
        <v>94</v>
      </c>
      <c r="G1970" s="51">
        <v>180</v>
      </c>
    </row>
    <row r="1971" spans="1:7" ht="15.75" customHeight="1" x14ac:dyDescent="0.3">
      <c r="A1971" s="95">
        <f t="shared" si="30"/>
        <v>44334</v>
      </c>
      <c r="B1971" s="55">
        <v>44334</v>
      </c>
      <c r="C1971" s="58" t="s">
        <v>108</v>
      </c>
      <c r="D1971" s="58" t="s">
        <v>125</v>
      </c>
      <c r="E1971" s="58" t="s">
        <v>70</v>
      </c>
      <c r="F1971" s="51" t="s">
        <v>74</v>
      </c>
      <c r="G1971" s="51">
        <v>46</v>
      </c>
    </row>
    <row r="1972" spans="1:7" ht="15.75" customHeight="1" x14ac:dyDescent="0.3">
      <c r="A1972" s="95">
        <f t="shared" si="30"/>
        <v>44334</v>
      </c>
      <c r="B1972" s="55">
        <v>44334</v>
      </c>
      <c r="C1972" s="58" t="s">
        <v>48</v>
      </c>
      <c r="D1972" s="58" t="s">
        <v>125</v>
      </c>
      <c r="E1972" s="58" t="s">
        <v>70</v>
      </c>
      <c r="F1972" s="51" t="s">
        <v>73</v>
      </c>
      <c r="G1972" s="51">
        <v>10</v>
      </c>
    </row>
    <row r="1973" spans="1:7" ht="15.75" customHeight="1" x14ac:dyDescent="0.3">
      <c r="A1973" s="95">
        <f t="shared" si="30"/>
        <v>44334</v>
      </c>
      <c r="B1973" s="55">
        <v>44334</v>
      </c>
      <c r="C1973" s="58" t="s">
        <v>107</v>
      </c>
      <c r="D1973" s="58" t="s">
        <v>125</v>
      </c>
      <c r="E1973" s="58" t="s">
        <v>49</v>
      </c>
      <c r="F1973" s="51" t="s">
        <v>50</v>
      </c>
      <c r="G1973" s="51">
        <v>107</v>
      </c>
    </row>
    <row r="1974" spans="1:7" ht="15.75" customHeight="1" x14ac:dyDescent="0.3">
      <c r="A1974" s="95">
        <f t="shared" si="30"/>
        <v>44334</v>
      </c>
      <c r="B1974" s="55">
        <v>44334</v>
      </c>
      <c r="C1974" s="58" t="s">
        <v>108</v>
      </c>
      <c r="D1974" s="58" t="s">
        <v>125</v>
      </c>
      <c r="E1974" s="58" t="s">
        <v>49</v>
      </c>
      <c r="F1974" s="51" t="s">
        <v>53</v>
      </c>
      <c r="G1974" s="51">
        <v>131</v>
      </c>
    </row>
    <row r="1975" spans="1:7" ht="15.75" customHeight="1" x14ac:dyDescent="0.3">
      <c r="A1975" s="95">
        <f t="shared" si="30"/>
        <v>44334</v>
      </c>
      <c r="B1975" s="55">
        <v>44334</v>
      </c>
      <c r="C1975" s="58" t="s">
        <v>108</v>
      </c>
      <c r="D1975" s="58" t="s">
        <v>125</v>
      </c>
      <c r="E1975" s="58" t="s">
        <v>80</v>
      </c>
      <c r="F1975" s="51" t="s">
        <v>89</v>
      </c>
      <c r="G1975" s="51">
        <v>76</v>
      </c>
    </row>
    <row r="1976" spans="1:7" ht="15.75" customHeight="1" x14ac:dyDescent="0.3">
      <c r="A1976" s="95">
        <f t="shared" si="30"/>
        <v>44334</v>
      </c>
      <c r="B1976" s="55">
        <v>44334</v>
      </c>
      <c r="C1976" s="58" t="s">
        <v>48</v>
      </c>
      <c r="D1976" s="58" t="s">
        <v>125</v>
      </c>
      <c r="E1976" s="58" t="s">
        <v>80</v>
      </c>
      <c r="F1976" s="51" t="s">
        <v>88</v>
      </c>
      <c r="G1976" s="51">
        <v>181</v>
      </c>
    </row>
    <row r="1977" spans="1:7" ht="15.75" customHeight="1" x14ac:dyDescent="0.3">
      <c r="A1977" s="95">
        <f t="shared" si="30"/>
        <v>44334</v>
      </c>
      <c r="B1977" s="55">
        <v>44334</v>
      </c>
      <c r="C1977" s="58" t="s">
        <v>108</v>
      </c>
      <c r="D1977" s="58" t="s">
        <v>125</v>
      </c>
      <c r="E1977" s="58" t="s">
        <v>70</v>
      </c>
      <c r="F1977" s="51" t="s">
        <v>62</v>
      </c>
      <c r="G1977" s="51">
        <v>145</v>
      </c>
    </row>
    <row r="1978" spans="1:7" ht="15.75" customHeight="1" x14ac:dyDescent="0.3">
      <c r="A1978" s="95">
        <f t="shared" si="30"/>
        <v>44334</v>
      </c>
      <c r="B1978" s="55">
        <v>44334</v>
      </c>
      <c r="C1978" s="58" t="s">
        <v>107</v>
      </c>
      <c r="D1978" s="58" t="s">
        <v>125</v>
      </c>
      <c r="E1978" s="58" t="s">
        <v>80</v>
      </c>
      <c r="F1978" s="51" t="s">
        <v>89</v>
      </c>
      <c r="G1978" s="51">
        <v>199</v>
      </c>
    </row>
    <row r="1979" spans="1:7" ht="15.75" customHeight="1" x14ac:dyDescent="0.3">
      <c r="A1979" s="95">
        <f t="shared" si="30"/>
        <v>44334</v>
      </c>
      <c r="B1979" s="55">
        <v>44334</v>
      </c>
      <c r="C1979" s="58" t="s">
        <v>108</v>
      </c>
      <c r="D1979" s="58" t="s">
        <v>125</v>
      </c>
      <c r="E1979" s="58" t="s">
        <v>80</v>
      </c>
      <c r="F1979" s="51" t="s">
        <v>90</v>
      </c>
      <c r="G1979" s="51">
        <v>117</v>
      </c>
    </row>
    <row r="1980" spans="1:7" ht="15.75" customHeight="1" x14ac:dyDescent="0.3">
      <c r="A1980" s="95">
        <f t="shared" si="30"/>
        <v>44335</v>
      </c>
      <c r="B1980" s="55">
        <v>44335</v>
      </c>
      <c r="C1980" s="58" t="s">
        <v>107</v>
      </c>
      <c r="D1980" s="58" t="s">
        <v>125</v>
      </c>
      <c r="E1980" s="58" t="s">
        <v>80</v>
      </c>
      <c r="F1980" s="51" t="s">
        <v>84</v>
      </c>
      <c r="G1980" s="51">
        <v>89</v>
      </c>
    </row>
    <row r="1981" spans="1:7" ht="15.75" customHeight="1" x14ac:dyDescent="0.3">
      <c r="A1981" s="95">
        <f t="shared" si="30"/>
        <v>44335</v>
      </c>
      <c r="B1981" s="55">
        <v>44335</v>
      </c>
      <c r="C1981" s="58" t="s">
        <v>108</v>
      </c>
      <c r="D1981" s="58" t="s">
        <v>125</v>
      </c>
      <c r="E1981" s="58" t="s">
        <v>49</v>
      </c>
      <c r="F1981" s="51" t="s">
        <v>63</v>
      </c>
      <c r="G1981" s="51">
        <v>66</v>
      </c>
    </row>
    <row r="1982" spans="1:7" ht="15.75" customHeight="1" x14ac:dyDescent="0.3">
      <c r="A1982" s="95">
        <f t="shared" si="30"/>
        <v>44335</v>
      </c>
      <c r="B1982" s="55">
        <v>44335</v>
      </c>
      <c r="C1982" s="58" t="s">
        <v>108</v>
      </c>
      <c r="D1982" s="58" t="s">
        <v>125</v>
      </c>
      <c r="E1982" s="58" t="s">
        <v>95</v>
      </c>
      <c r="F1982" s="51" t="s">
        <v>103</v>
      </c>
      <c r="G1982" s="51">
        <v>137</v>
      </c>
    </row>
    <row r="1983" spans="1:7" ht="15.75" customHeight="1" x14ac:dyDescent="0.3">
      <c r="A1983" s="95">
        <f t="shared" si="30"/>
        <v>44335</v>
      </c>
      <c r="B1983" s="55">
        <v>44335</v>
      </c>
      <c r="C1983" s="58" t="s">
        <v>108</v>
      </c>
      <c r="D1983" s="58" t="s">
        <v>125</v>
      </c>
      <c r="E1983" s="58" t="s">
        <v>95</v>
      </c>
      <c r="F1983" s="51" t="s">
        <v>96</v>
      </c>
      <c r="G1983" s="51">
        <v>117</v>
      </c>
    </row>
    <row r="1984" spans="1:7" ht="15.75" customHeight="1" x14ac:dyDescent="0.3">
      <c r="A1984" s="95">
        <f t="shared" si="30"/>
        <v>44335</v>
      </c>
      <c r="B1984" s="55">
        <v>44335</v>
      </c>
      <c r="C1984" s="58" t="s">
        <v>107</v>
      </c>
      <c r="D1984" s="58" t="s">
        <v>125</v>
      </c>
      <c r="E1984" s="58" t="s">
        <v>80</v>
      </c>
      <c r="F1984" s="51" t="s">
        <v>92</v>
      </c>
      <c r="G1984" s="51">
        <v>163</v>
      </c>
    </row>
    <row r="1985" spans="1:7" ht="15.75" customHeight="1" x14ac:dyDescent="0.3">
      <c r="A1985" s="95">
        <f t="shared" si="30"/>
        <v>44335</v>
      </c>
      <c r="B1985" s="55">
        <v>44335</v>
      </c>
      <c r="C1985" s="58" t="s">
        <v>48</v>
      </c>
      <c r="D1985" s="58" t="s">
        <v>125</v>
      </c>
      <c r="E1985" s="58" t="s">
        <v>70</v>
      </c>
      <c r="F1985" s="51" t="s">
        <v>71</v>
      </c>
      <c r="G1985" s="51">
        <v>80</v>
      </c>
    </row>
    <row r="1986" spans="1:7" ht="15.75" customHeight="1" x14ac:dyDescent="0.3">
      <c r="A1986" s="95">
        <f t="shared" si="30"/>
        <v>44335</v>
      </c>
      <c r="B1986" s="55">
        <v>44335</v>
      </c>
      <c r="C1986" s="58" t="s">
        <v>108</v>
      </c>
      <c r="D1986" s="58" t="s">
        <v>125</v>
      </c>
      <c r="E1986" s="58" t="s">
        <v>95</v>
      </c>
      <c r="F1986" s="51" t="s">
        <v>97</v>
      </c>
      <c r="G1986" s="51">
        <v>32</v>
      </c>
    </row>
    <row r="1987" spans="1:7" ht="15.75" customHeight="1" x14ac:dyDescent="0.3">
      <c r="A1987" s="95">
        <f t="shared" si="30"/>
        <v>44335</v>
      </c>
      <c r="B1987" s="55">
        <v>44335</v>
      </c>
      <c r="C1987" s="58" t="s">
        <v>48</v>
      </c>
      <c r="D1987" s="58" t="s">
        <v>125</v>
      </c>
      <c r="E1987" s="58" t="s">
        <v>70</v>
      </c>
      <c r="F1987" s="51" t="s">
        <v>76</v>
      </c>
      <c r="G1987" s="51">
        <v>6</v>
      </c>
    </row>
    <row r="1988" spans="1:7" ht="15.75" customHeight="1" x14ac:dyDescent="0.3">
      <c r="A1988" s="95">
        <f t="shared" si="30"/>
        <v>44335</v>
      </c>
      <c r="B1988" s="55">
        <v>44335</v>
      </c>
      <c r="C1988" s="58" t="s">
        <v>48</v>
      </c>
      <c r="D1988" s="58" t="s">
        <v>125</v>
      </c>
      <c r="E1988" s="58" t="s">
        <v>70</v>
      </c>
      <c r="F1988" s="51" t="s">
        <v>60</v>
      </c>
      <c r="G1988" s="51">
        <v>190</v>
      </c>
    </row>
    <row r="1989" spans="1:7" ht="15.75" customHeight="1" x14ac:dyDescent="0.3">
      <c r="A1989" s="95">
        <f t="shared" ref="A1989:A2052" si="31">B1989</f>
        <v>44335</v>
      </c>
      <c r="B1989" s="55">
        <v>44335</v>
      </c>
      <c r="C1989" s="58" t="s">
        <v>48</v>
      </c>
      <c r="D1989" s="58" t="s">
        <v>125</v>
      </c>
      <c r="E1989" s="58" t="s">
        <v>80</v>
      </c>
      <c r="F1989" s="51" t="s">
        <v>81</v>
      </c>
      <c r="G1989" s="51">
        <v>147</v>
      </c>
    </row>
    <row r="1990" spans="1:7" ht="15.75" customHeight="1" x14ac:dyDescent="0.3">
      <c r="A1990" s="95">
        <f t="shared" si="31"/>
        <v>44335</v>
      </c>
      <c r="B1990" s="55">
        <v>44335</v>
      </c>
      <c r="C1990" s="58" t="s">
        <v>107</v>
      </c>
      <c r="D1990" s="58" t="s">
        <v>125</v>
      </c>
      <c r="E1990" s="58" t="s">
        <v>49</v>
      </c>
      <c r="F1990" s="51" t="s">
        <v>59</v>
      </c>
      <c r="G1990" s="51">
        <v>56</v>
      </c>
    </row>
    <row r="1991" spans="1:7" ht="15.75" customHeight="1" x14ac:dyDescent="0.3">
      <c r="A1991" s="95">
        <f t="shared" si="31"/>
        <v>44335</v>
      </c>
      <c r="B1991" s="55">
        <v>44335</v>
      </c>
      <c r="C1991" s="58" t="s">
        <v>110</v>
      </c>
      <c r="D1991" s="58" t="s">
        <v>125</v>
      </c>
      <c r="E1991" s="58" t="s">
        <v>70</v>
      </c>
      <c r="F1991" s="51" t="s">
        <v>71</v>
      </c>
      <c r="G1991" s="51">
        <v>119</v>
      </c>
    </row>
    <row r="1992" spans="1:7" ht="15.75" customHeight="1" x14ac:dyDescent="0.3">
      <c r="A1992" s="95">
        <f t="shared" si="31"/>
        <v>44335</v>
      </c>
      <c r="B1992" s="55">
        <v>44335</v>
      </c>
      <c r="C1992" s="58" t="s">
        <v>108</v>
      </c>
      <c r="D1992" s="58" t="s">
        <v>125</v>
      </c>
      <c r="E1992" s="58" t="s">
        <v>70</v>
      </c>
      <c r="F1992" s="51" t="s">
        <v>79</v>
      </c>
      <c r="G1992" s="51">
        <v>155</v>
      </c>
    </row>
    <row r="1993" spans="1:7" ht="15.75" customHeight="1" x14ac:dyDescent="0.3">
      <c r="A1993" s="95">
        <f t="shared" si="31"/>
        <v>44335</v>
      </c>
      <c r="B1993" s="55">
        <v>44335</v>
      </c>
      <c r="C1993" s="58" t="s">
        <v>107</v>
      </c>
      <c r="D1993" s="58" t="s">
        <v>125</v>
      </c>
      <c r="E1993" s="58" t="s">
        <v>80</v>
      </c>
      <c r="F1993" s="51" t="s">
        <v>86</v>
      </c>
      <c r="G1993" s="51">
        <v>42</v>
      </c>
    </row>
    <row r="1994" spans="1:7" ht="15.75" customHeight="1" x14ac:dyDescent="0.3">
      <c r="A1994" s="95">
        <f t="shared" si="31"/>
        <v>44335</v>
      </c>
      <c r="B1994" s="55">
        <v>44335</v>
      </c>
      <c r="C1994" s="58" t="s">
        <v>110</v>
      </c>
      <c r="D1994" s="58" t="s">
        <v>125</v>
      </c>
      <c r="E1994" s="58" t="s">
        <v>80</v>
      </c>
      <c r="F1994" s="51" t="s">
        <v>92</v>
      </c>
      <c r="G1994" s="51">
        <v>59</v>
      </c>
    </row>
    <row r="1995" spans="1:7" ht="15.75" customHeight="1" x14ac:dyDescent="0.3">
      <c r="A1995" s="95">
        <f t="shared" si="31"/>
        <v>44335</v>
      </c>
      <c r="B1995" s="55">
        <v>44335</v>
      </c>
      <c r="C1995" s="58" t="s">
        <v>48</v>
      </c>
      <c r="D1995" s="58" t="s">
        <v>125</v>
      </c>
      <c r="E1995" s="58" t="s">
        <v>49</v>
      </c>
      <c r="F1995" s="51" t="s">
        <v>53</v>
      </c>
      <c r="G1995" s="51">
        <v>61</v>
      </c>
    </row>
    <row r="1996" spans="1:7" ht="15.75" customHeight="1" x14ac:dyDescent="0.3">
      <c r="A1996" s="95">
        <f t="shared" si="31"/>
        <v>44335</v>
      </c>
      <c r="B1996" s="55">
        <v>44335</v>
      </c>
      <c r="C1996" s="58" t="s">
        <v>107</v>
      </c>
      <c r="D1996" s="58" t="s">
        <v>125</v>
      </c>
      <c r="E1996" s="58" t="s">
        <v>80</v>
      </c>
      <c r="F1996" s="51" t="s">
        <v>85</v>
      </c>
      <c r="G1996" s="51">
        <v>60</v>
      </c>
    </row>
    <row r="1997" spans="1:7" ht="15.75" customHeight="1" x14ac:dyDescent="0.3">
      <c r="A1997" s="95">
        <f t="shared" si="31"/>
        <v>44336</v>
      </c>
      <c r="B1997" s="55">
        <v>44336</v>
      </c>
      <c r="C1997" s="58" t="s">
        <v>110</v>
      </c>
      <c r="D1997" s="58" t="s">
        <v>125</v>
      </c>
      <c r="E1997" s="58" t="s">
        <v>95</v>
      </c>
      <c r="F1997" s="51" t="s">
        <v>103</v>
      </c>
      <c r="G1997" s="51">
        <v>7</v>
      </c>
    </row>
    <row r="1998" spans="1:7" ht="15.75" customHeight="1" x14ac:dyDescent="0.3">
      <c r="A1998" s="95">
        <f t="shared" si="31"/>
        <v>44336</v>
      </c>
      <c r="B1998" s="55">
        <v>44336</v>
      </c>
      <c r="C1998" s="58" t="s">
        <v>48</v>
      </c>
      <c r="D1998" s="58" t="s">
        <v>125</v>
      </c>
      <c r="E1998" s="58" t="s">
        <v>70</v>
      </c>
      <c r="F1998" s="51" t="s">
        <v>76</v>
      </c>
      <c r="G1998" s="51">
        <v>36</v>
      </c>
    </row>
    <row r="1999" spans="1:7" ht="15.75" customHeight="1" x14ac:dyDescent="0.3">
      <c r="A1999" s="95">
        <f t="shared" si="31"/>
        <v>44336</v>
      </c>
      <c r="B1999" s="55">
        <v>44336</v>
      </c>
      <c r="C1999" s="58" t="s">
        <v>48</v>
      </c>
      <c r="D1999" s="58" t="s">
        <v>125</v>
      </c>
      <c r="E1999" s="58" t="s">
        <v>80</v>
      </c>
      <c r="F1999" s="51" t="s">
        <v>92</v>
      </c>
      <c r="G1999" s="51">
        <v>187</v>
      </c>
    </row>
    <row r="2000" spans="1:7" ht="15.75" customHeight="1" x14ac:dyDescent="0.3">
      <c r="A2000" s="95">
        <f t="shared" si="31"/>
        <v>44336</v>
      </c>
      <c r="B2000" s="55">
        <v>44336</v>
      </c>
      <c r="C2000" s="58" t="s">
        <v>108</v>
      </c>
      <c r="D2000" s="58" t="s">
        <v>125</v>
      </c>
      <c r="E2000" s="58" t="s">
        <v>70</v>
      </c>
      <c r="F2000" s="51" t="s">
        <v>56</v>
      </c>
      <c r="G2000" s="51">
        <v>116</v>
      </c>
    </row>
    <row r="2001" spans="1:7" ht="15.75" customHeight="1" x14ac:dyDescent="0.3">
      <c r="A2001" s="95">
        <f t="shared" si="31"/>
        <v>44336</v>
      </c>
      <c r="B2001" s="55">
        <v>44336</v>
      </c>
      <c r="C2001" s="58" t="s">
        <v>48</v>
      </c>
      <c r="D2001" s="58" t="s">
        <v>125</v>
      </c>
      <c r="E2001" s="58" t="s">
        <v>80</v>
      </c>
      <c r="F2001" s="51" t="s">
        <v>89</v>
      </c>
      <c r="G2001" s="51">
        <v>38</v>
      </c>
    </row>
    <row r="2002" spans="1:7" ht="15.75" customHeight="1" x14ac:dyDescent="0.3">
      <c r="A2002" s="95">
        <f t="shared" si="31"/>
        <v>44336</v>
      </c>
      <c r="B2002" s="55">
        <v>44336</v>
      </c>
      <c r="C2002" s="58" t="s">
        <v>108</v>
      </c>
      <c r="D2002" s="58" t="s">
        <v>125</v>
      </c>
      <c r="E2002" s="58" t="s">
        <v>95</v>
      </c>
      <c r="F2002" s="51" t="s">
        <v>104</v>
      </c>
      <c r="G2002" s="51">
        <v>127</v>
      </c>
    </row>
    <row r="2003" spans="1:7" ht="15.75" customHeight="1" x14ac:dyDescent="0.3">
      <c r="A2003" s="95">
        <f t="shared" si="31"/>
        <v>44336</v>
      </c>
      <c r="B2003" s="55">
        <v>44336</v>
      </c>
      <c r="C2003" s="58" t="s">
        <v>110</v>
      </c>
      <c r="D2003" s="58" t="s">
        <v>125</v>
      </c>
      <c r="E2003" s="58" t="s">
        <v>95</v>
      </c>
      <c r="F2003" s="51" t="s">
        <v>106</v>
      </c>
      <c r="G2003" s="51">
        <v>10</v>
      </c>
    </row>
    <row r="2004" spans="1:7" ht="15.75" customHeight="1" x14ac:dyDescent="0.3">
      <c r="A2004" s="95">
        <f t="shared" si="31"/>
        <v>44336</v>
      </c>
      <c r="B2004" s="55">
        <v>44336</v>
      </c>
      <c r="C2004" s="58" t="s">
        <v>107</v>
      </c>
      <c r="D2004" s="58" t="s">
        <v>125</v>
      </c>
      <c r="E2004" s="58" t="s">
        <v>49</v>
      </c>
      <c r="F2004" s="51" t="s">
        <v>55</v>
      </c>
      <c r="G2004" s="51">
        <v>62</v>
      </c>
    </row>
    <row r="2005" spans="1:7" ht="15.75" customHeight="1" x14ac:dyDescent="0.3">
      <c r="A2005" s="95">
        <f t="shared" si="31"/>
        <v>44336</v>
      </c>
      <c r="B2005" s="55">
        <v>44336</v>
      </c>
      <c r="C2005" s="58" t="s">
        <v>48</v>
      </c>
      <c r="D2005" s="58" t="s">
        <v>125</v>
      </c>
      <c r="E2005" s="58" t="s">
        <v>49</v>
      </c>
      <c r="F2005" s="51" t="s">
        <v>55</v>
      </c>
      <c r="G2005" s="51">
        <v>122</v>
      </c>
    </row>
    <row r="2006" spans="1:7" ht="15.75" customHeight="1" x14ac:dyDescent="0.3">
      <c r="A2006" s="95">
        <f t="shared" si="31"/>
        <v>44336</v>
      </c>
      <c r="B2006" s="55">
        <v>44336</v>
      </c>
      <c r="C2006" s="58" t="s">
        <v>108</v>
      </c>
      <c r="D2006" s="58" t="s">
        <v>125</v>
      </c>
      <c r="E2006" s="58" t="s">
        <v>95</v>
      </c>
      <c r="F2006" s="51" t="s">
        <v>99</v>
      </c>
      <c r="G2006" s="51">
        <v>12</v>
      </c>
    </row>
    <row r="2007" spans="1:7" ht="15.75" customHeight="1" x14ac:dyDescent="0.3">
      <c r="A2007" s="95">
        <f t="shared" si="31"/>
        <v>44336</v>
      </c>
      <c r="B2007" s="55">
        <v>44336</v>
      </c>
      <c r="C2007" s="58" t="s">
        <v>110</v>
      </c>
      <c r="D2007" s="58" t="s">
        <v>125</v>
      </c>
      <c r="E2007" s="58" t="s">
        <v>80</v>
      </c>
      <c r="F2007" s="51" t="s">
        <v>83</v>
      </c>
      <c r="G2007" s="51">
        <v>68</v>
      </c>
    </row>
    <row r="2008" spans="1:7" ht="15.75" customHeight="1" x14ac:dyDescent="0.3">
      <c r="A2008" s="95">
        <f t="shared" si="31"/>
        <v>44336</v>
      </c>
      <c r="B2008" s="55">
        <v>44336</v>
      </c>
      <c r="C2008" s="58" t="s">
        <v>110</v>
      </c>
      <c r="D2008" s="58" t="s">
        <v>125</v>
      </c>
      <c r="E2008" s="58" t="s">
        <v>49</v>
      </c>
      <c r="F2008" s="51" t="s">
        <v>55</v>
      </c>
      <c r="G2008" s="51">
        <v>175</v>
      </c>
    </row>
    <row r="2009" spans="1:7" ht="15.75" customHeight="1" x14ac:dyDescent="0.3">
      <c r="A2009" s="95">
        <f t="shared" si="31"/>
        <v>44336</v>
      </c>
      <c r="B2009" s="55">
        <v>44336</v>
      </c>
      <c r="C2009" s="58" t="s">
        <v>48</v>
      </c>
      <c r="D2009" s="58" t="s">
        <v>125</v>
      </c>
      <c r="E2009" s="58" t="s">
        <v>95</v>
      </c>
      <c r="F2009" s="51" t="s">
        <v>97</v>
      </c>
      <c r="G2009" s="51">
        <v>134</v>
      </c>
    </row>
    <row r="2010" spans="1:7" ht="15.75" customHeight="1" x14ac:dyDescent="0.3">
      <c r="A2010" s="95">
        <f t="shared" si="31"/>
        <v>44337</v>
      </c>
      <c r="B2010" s="55">
        <v>44337</v>
      </c>
      <c r="C2010" s="58" t="s">
        <v>108</v>
      </c>
      <c r="D2010" s="58" t="s">
        <v>125</v>
      </c>
      <c r="E2010" s="58" t="s">
        <v>80</v>
      </c>
      <c r="F2010" s="51" t="s">
        <v>90</v>
      </c>
      <c r="G2010" s="51">
        <v>134</v>
      </c>
    </row>
    <row r="2011" spans="1:7" ht="15.75" customHeight="1" x14ac:dyDescent="0.3">
      <c r="A2011" s="95">
        <f t="shared" si="31"/>
        <v>44337</v>
      </c>
      <c r="B2011" s="55">
        <v>44337</v>
      </c>
      <c r="C2011" s="58" t="s">
        <v>107</v>
      </c>
      <c r="D2011" s="58" t="s">
        <v>125</v>
      </c>
      <c r="E2011" s="58" t="s">
        <v>95</v>
      </c>
      <c r="F2011" s="51" t="s">
        <v>105</v>
      </c>
      <c r="G2011" s="51">
        <v>14</v>
      </c>
    </row>
    <row r="2012" spans="1:7" ht="15.75" customHeight="1" x14ac:dyDescent="0.3">
      <c r="A2012" s="95">
        <f t="shared" si="31"/>
        <v>44337</v>
      </c>
      <c r="B2012" s="55">
        <v>44337</v>
      </c>
      <c r="C2012" s="58" t="s">
        <v>110</v>
      </c>
      <c r="D2012" s="58" t="s">
        <v>125</v>
      </c>
      <c r="E2012" s="58" t="s">
        <v>70</v>
      </c>
      <c r="F2012" s="51" t="s">
        <v>54</v>
      </c>
      <c r="G2012" s="51">
        <v>16</v>
      </c>
    </row>
    <row r="2013" spans="1:7" ht="15.75" customHeight="1" x14ac:dyDescent="0.3">
      <c r="A2013" s="95">
        <f t="shared" si="31"/>
        <v>44337</v>
      </c>
      <c r="B2013" s="55">
        <v>44337</v>
      </c>
      <c r="C2013" s="58" t="s">
        <v>48</v>
      </c>
      <c r="D2013" s="58" t="s">
        <v>125</v>
      </c>
      <c r="E2013" s="58" t="s">
        <v>95</v>
      </c>
      <c r="F2013" s="51" t="s">
        <v>104</v>
      </c>
      <c r="G2013" s="51">
        <v>198</v>
      </c>
    </row>
    <row r="2014" spans="1:7" ht="15.75" customHeight="1" x14ac:dyDescent="0.3">
      <c r="A2014" s="95">
        <f t="shared" si="31"/>
        <v>44337</v>
      </c>
      <c r="B2014" s="55">
        <v>44337</v>
      </c>
      <c r="C2014" s="58" t="s">
        <v>107</v>
      </c>
      <c r="D2014" s="58" t="s">
        <v>125</v>
      </c>
      <c r="E2014" s="58" t="s">
        <v>95</v>
      </c>
      <c r="F2014" s="51" t="s">
        <v>103</v>
      </c>
      <c r="G2014" s="51">
        <v>181</v>
      </c>
    </row>
    <row r="2015" spans="1:7" ht="15.75" customHeight="1" x14ac:dyDescent="0.3">
      <c r="A2015" s="95">
        <f t="shared" si="31"/>
        <v>44337</v>
      </c>
      <c r="B2015" s="55">
        <v>44337</v>
      </c>
      <c r="C2015" s="58" t="s">
        <v>107</v>
      </c>
      <c r="D2015" s="58" t="s">
        <v>125</v>
      </c>
      <c r="E2015" s="58" t="s">
        <v>70</v>
      </c>
      <c r="F2015" s="51" t="s">
        <v>75</v>
      </c>
      <c r="G2015" s="51">
        <v>61</v>
      </c>
    </row>
    <row r="2016" spans="1:7" ht="15.75" customHeight="1" x14ac:dyDescent="0.3">
      <c r="A2016" s="95">
        <f t="shared" si="31"/>
        <v>44337</v>
      </c>
      <c r="B2016" s="55">
        <v>44337</v>
      </c>
      <c r="C2016" s="58" t="s">
        <v>48</v>
      </c>
      <c r="D2016" s="58" t="s">
        <v>125</v>
      </c>
      <c r="E2016" s="58" t="s">
        <v>80</v>
      </c>
      <c r="F2016" s="51" t="s">
        <v>93</v>
      </c>
      <c r="G2016" s="51">
        <v>26</v>
      </c>
    </row>
    <row r="2017" spans="1:7" ht="15.75" customHeight="1" x14ac:dyDescent="0.3">
      <c r="A2017" s="95">
        <f t="shared" si="31"/>
        <v>44337</v>
      </c>
      <c r="B2017" s="55">
        <v>44337</v>
      </c>
      <c r="C2017" s="58" t="s">
        <v>110</v>
      </c>
      <c r="D2017" s="58" t="s">
        <v>125</v>
      </c>
      <c r="E2017" s="58" t="s">
        <v>95</v>
      </c>
      <c r="F2017" s="51" t="s">
        <v>100</v>
      </c>
      <c r="G2017" s="51">
        <v>35</v>
      </c>
    </row>
    <row r="2018" spans="1:7" ht="15.75" customHeight="1" x14ac:dyDescent="0.3">
      <c r="A2018" s="95">
        <f t="shared" si="31"/>
        <v>44337</v>
      </c>
      <c r="B2018" s="55">
        <v>44337</v>
      </c>
      <c r="C2018" s="58" t="s">
        <v>108</v>
      </c>
      <c r="D2018" s="58" t="s">
        <v>125</v>
      </c>
      <c r="E2018" s="58" t="s">
        <v>49</v>
      </c>
      <c r="F2018" s="51" t="s">
        <v>64</v>
      </c>
      <c r="G2018" s="51">
        <v>135</v>
      </c>
    </row>
    <row r="2019" spans="1:7" ht="15.75" customHeight="1" x14ac:dyDescent="0.3">
      <c r="A2019" s="95">
        <f t="shared" si="31"/>
        <v>44337</v>
      </c>
      <c r="B2019" s="55">
        <v>44337</v>
      </c>
      <c r="C2019" s="58" t="s">
        <v>48</v>
      </c>
      <c r="D2019" s="58" t="s">
        <v>125</v>
      </c>
      <c r="E2019" s="58" t="s">
        <v>49</v>
      </c>
      <c r="F2019" s="51" t="s">
        <v>153</v>
      </c>
      <c r="G2019" s="51">
        <v>135</v>
      </c>
    </row>
    <row r="2020" spans="1:7" ht="15.75" customHeight="1" x14ac:dyDescent="0.3">
      <c r="A2020" s="95">
        <f t="shared" si="31"/>
        <v>44337</v>
      </c>
      <c r="B2020" s="55">
        <v>44337</v>
      </c>
      <c r="C2020" s="58" t="s">
        <v>48</v>
      </c>
      <c r="D2020" s="58" t="s">
        <v>125</v>
      </c>
      <c r="E2020" s="58" t="s">
        <v>49</v>
      </c>
      <c r="F2020" s="51" t="s">
        <v>67</v>
      </c>
      <c r="G2020" s="51">
        <v>62</v>
      </c>
    </row>
    <row r="2021" spans="1:7" ht="15.75" customHeight="1" x14ac:dyDescent="0.3">
      <c r="A2021" s="95">
        <f t="shared" si="31"/>
        <v>44338</v>
      </c>
      <c r="B2021" s="55">
        <v>44338</v>
      </c>
      <c r="C2021" s="58" t="s">
        <v>107</v>
      </c>
      <c r="D2021" s="58" t="s">
        <v>125</v>
      </c>
      <c r="E2021" s="58" t="s">
        <v>80</v>
      </c>
      <c r="F2021" s="51" t="s">
        <v>91</v>
      </c>
      <c r="G2021" s="51">
        <v>170</v>
      </c>
    </row>
    <row r="2022" spans="1:7" ht="15.75" customHeight="1" x14ac:dyDescent="0.3">
      <c r="A2022" s="95">
        <f t="shared" si="31"/>
        <v>44338</v>
      </c>
      <c r="B2022" s="55">
        <v>44338</v>
      </c>
      <c r="C2022" s="58" t="s">
        <v>107</v>
      </c>
      <c r="D2022" s="58" t="s">
        <v>125</v>
      </c>
      <c r="E2022" s="58" t="s">
        <v>49</v>
      </c>
      <c r="F2022" s="51" t="s">
        <v>57</v>
      </c>
      <c r="G2022" s="51">
        <v>29</v>
      </c>
    </row>
    <row r="2023" spans="1:7" ht="15.75" customHeight="1" x14ac:dyDescent="0.3">
      <c r="A2023" s="95">
        <f t="shared" si="31"/>
        <v>44338</v>
      </c>
      <c r="B2023" s="55">
        <v>44338</v>
      </c>
      <c r="C2023" s="58" t="s">
        <v>48</v>
      </c>
      <c r="D2023" s="58" t="s">
        <v>125</v>
      </c>
      <c r="E2023" s="58" t="s">
        <v>70</v>
      </c>
      <c r="F2023" s="51" t="s">
        <v>60</v>
      </c>
      <c r="G2023" s="51">
        <v>112</v>
      </c>
    </row>
    <row r="2024" spans="1:7" ht="15.75" customHeight="1" x14ac:dyDescent="0.3">
      <c r="A2024" s="95">
        <f t="shared" si="31"/>
        <v>44338</v>
      </c>
      <c r="B2024" s="55">
        <v>44338</v>
      </c>
      <c r="C2024" s="58" t="s">
        <v>48</v>
      </c>
      <c r="D2024" s="58" t="s">
        <v>125</v>
      </c>
      <c r="E2024" s="58" t="s">
        <v>95</v>
      </c>
      <c r="F2024" s="51" t="s">
        <v>101</v>
      </c>
      <c r="G2024" s="51">
        <v>127</v>
      </c>
    </row>
    <row r="2025" spans="1:7" ht="15.75" customHeight="1" x14ac:dyDescent="0.3">
      <c r="A2025" s="95">
        <f t="shared" si="31"/>
        <v>44338</v>
      </c>
      <c r="B2025" s="55">
        <v>44338</v>
      </c>
      <c r="C2025" s="58" t="s">
        <v>107</v>
      </c>
      <c r="D2025" s="58" t="s">
        <v>125</v>
      </c>
      <c r="E2025" s="58" t="s">
        <v>80</v>
      </c>
      <c r="F2025" s="51" t="s">
        <v>84</v>
      </c>
      <c r="G2025" s="51">
        <v>87</v>
      </c>
    </row>
    <row r="2026" spans="1:7" ht="15.75" customHeight="1" x14ac:dyDescent="0.3">
      <c r="A2026" s="95">
        <f t="shared" si="31"/>
        <v>44338</v>
      </c>
      <c r="B2026" s="55">
        <v>44338</v>
      </c>
      <c r="C2026" s="58" t="s">
        <v>48</v>
      </c>
      <c r="D2026" s="58" t="s">
        <v>125</v>
      </c>
      <c r="E2026" s="58" t="s">
        <v>70</v>
      </c>
      <c r="F2026" s="51" t="s">
        <v>71</v>
      </c>
      <c r="G2026" s="51">
        <v>166</v>
      </c>
    </row>
    <row r="2027" spans="1:7" ht="15.75" customHeight="1" x14ac:dyDescent="0.3">
      <c r="A2027" s="95">
        <f t="shared" si="31"/>
        <v>44338</v>
      </c>
      <c r="B2027" s="55">
        <v>44338</v>
      </c>
      <c r="C2027" s="58" t="s">
        <v>107</v>
      </c>
      <c r="D2027" s="58" t="s">
        <v>125</v>
      </c>
      <c r="E2027" s="58" t="s">
        <v>80</v>
      </c>
      <c r="F2027" s="51" t="s">
        <v>89</v>
      </c>
      <c r="G2027" s="51">
        <v>7</v>
      </c>
    </row>
    <row r="2028" spans="1:7" ht="15.75" customHeight="1" x14ac:dyDescent="0.3">
      <c r="A2028" s="95">
        <f t="shared" si="31"/>
        <v>44338</v>
      </c>
      <c r="B2028" s="55">
        <v>44338</v>
      </c>
      <c r="C2028" s="58" t="s">
        <v>108</v>
      </c>
      <c r="D2028" s="58" t="s">
        <v>125</v>
      </c>
      <c r="E2028" s="58" t="s">
        <v>80</v>
      </c>
      <c r="F2028" s="51" t="s">
        <v>91</v>
      </c>
      <c r="G2028" s="51">
        <v>133</v>
      </c>
    </row>
    <row r="2029" spans="1:7" ht="15.75" customHeight="1" x14ac:dyDescent="0.3">
      <c r="A2029" s="95">
        <f t="shared" si="31"/>
        <v>44338</v>
      </c>
      <c r="B2029" s="55">
        <v>44338</v>
      </c>
      <c r="C2029" s="58" t="s">
        <v>48</v>
      </c>
      <c r="D2029" s="58" t="s">
        <v>125</v>
      </c>
      <c r="E2029" s="58" t="s">
        <v>80</v>
      </c>
      <c r="F2029" s="51" t="s">
        <v>94</v>
      </c>
      <c r="G2029" s="51">
        <v>185</v>
      </c>
    </row>
    <row r="2030" spans="1:7" ht="15.75" customHeight="1" x14ac:dyDescent="0.3">
      <c r="A2030" s="95">
        <f t="shared" si="31"/>
        <v>44338</v>
      </c>
      <c r="B2030" s="55">
        <v>44338</v>
      </c>
      <c r="C2030" s="58" t="s">
        <v>110</v>
      </c>
      <c r="D2030" s="58" t="s">
        <v>125</v>
      </c>
      <c r="E2030" s="58" t="s">
        <v>49</v>
      </c>
      <c r="F2030" s="51" t="s">
        <v>65</v>
      </c>
      <c r="G2030" s="51">
        <v>88</v>
      </c>
    </row>
    <row r="2031" spans="1:7" ht="15.75" customHeight="1" x14ac:dyDescent="0.3">
      <c r="A2031" s="95">
        <f t="shared" si="31"/>
        <v>44338</v>
      </c>
      <c r="B2031" s="55">
        <v>44338</v>
      </c>
      <c r="C2031" s="58" t="s">
        <v>110</v>
      </c>
      <c r="D2031" s="58" t="s">
        <v>125</v>
      </c>
      <c r="E2031" s="58" t="s">
        <v>80</v>
      </c>
      <c r="F2031" s="51" t="s">
        <v>88</v>
      </c>
      <c r="G2031" s="51">
        <v>100</v>
      </c>
    </row>
    <row r="2032" spans="1:7" ht="15.75" customHeight="1" x14ac:dyDescent="0.3">
      <c r="A2032" s="95">
        <f t="shared" si="31"/>
        <v>44338</v>
      </c>
      <c r="B2032" s="55">
        <v>44338</v>
      </c>
      <c r="C2032" s="58" t="s">
        <v>107</v>
      </c>
      <c r="D2032" s="58" t="s">
        <v>125</v>
      </c>
      <c r="E2032" s="58" t="s">
        <v>80</v>
      </c>
      <c r="F2032" s="51" t="s">
        <v>87</v>
      </c>
      <c r="G2032" s="51">
        <v>82</v>
      </c>
    </row>
    <row r="2033" spans="1:7" ht="15.75" customHeight="1" x14ac:dyDescent="0.3">
      <c r="A2033" s="95">
        <f t="shared" si="31"/>
        <v>44338</v>
      </c>
      <c r="B2033" s="55">
        <v>44338</v>
      </c>
      <c r="C2033" s="58" t="s">
        <v>110</v>
      </c>
      <c r="D2033" s="58" t="s">
        <v>125</v>
      </c>
      <c r="E2033" s="58" t="s">
        <v>80</v>
      </c>
      <c r="F2033" s="51" t="s">
        <v>94</v>
      </c>
      <c r="G2033" s="51">
        <v>120</v>
      </c>
    </row>
    <row r="2034" spans="1:7" ht="15.75" customHeight="1" x14ac:dyDescent="0.3">
      <c r="A2034" s="95">
        <f t="shared" si="31"/>
        <v>44338</v>
      </c>
      <c r="B2034" s="55">
        <v>44338</v>
      </c>
      <c r="C2034" s="58" t="s">
        <v>48</v>
      </c>
      <c r="D2034" s="58" t="s">
        <v>125</v>
      </c>
      <c r="E2034" s="58" t="s">
        <v>49</v>
      </c>
      <c r="F2034" s="51" t="s">
        <v>50</v>
      </c>
      <c r="G2034" s="51">
        <v>110</v>
      </c>
    </row>
    <row r="2035" spans="1:7" ht="15.75" customHeight="1" x14ac:dyDescent="0.3">
      <c r="A2035" s="95">
        <f t="shared" si="31"/>
        <v>44338</v>
      </c>
      <c r="B2035" s="55">
        <v>44338</v>
      </c>
      <c r="C2035" s="58" t="s">
        <v>108</v>
      </c>
      <c r="D2035" s="58" t="s">
        <v>125</v>
      </c>
      <c r="E2035" s="58" t="s">
        <v>70</v>
      </c>
      <c r="F2035" s="51" t="s">
        <v>52</v>
      </c>
      <c r="G2035" s="51">
        <v>189</v>
      </c>
    </row>
    <row r="2036" spans="1:7" ht="15.75" customHeight="1" x14ac:dyDescent="0.3">
      <c r="A2036" s="95">
        <f t="shared" si="31"/>
        <v>44338</v>
      </c>
      <c r="B2036" s="55">
        <v>44338</v>
      </c>
      <c r="C2036" s="58" t="s">
        <v>48</v>
      </c>
      <c r="D2036" s="58" t="s">
        <v>125</v>
      </c>
      <c r="E2036" s="58" t="s">
        <v>80</v>
      </c>
      <c r="F2036" s="51" t="s">
        <v>92</v>
      </c>
      <c r="G2036" s="51">
        <v>143</v>
      </c>
    </row>
    <row r="2037" spans="1:7" ht="15.75" customHeight="1" x14ac:dyDescent="0.3">
      <c r="A2037" s="95">
        <f t="shared" si="31"/>
        <v>44339</v>
      </c>
      <c r="B2037" s="55">
        <v>44339</v>
      </c>
      <c r="C2037" s="58" t="s">
        <v>107</v>
      </c>
      <c r="D2037" s="58" t="s">
        <v>125</v>
      </c>
      <c r="E2037" s="58" t="s">
        <v>80</v>
      </c>
      <c r="F2037" s="51" t="s">
        <v>90</v>
      </c>
      <c r="G2037" s="51">
        <v>98</v>
      </c>
    </row>
    <row r="2038" spans="1:7" ht="15.75" customHeight="1" x14ac:dyDescent="0.3">
      <c r="A2038" s="95">
        <f t="shared" si="31"/>
        <v>44339</v>
      </c>
      <c r="B2038" s="55">
        <v>44339</v>
      </c>
      <c r="C2038" s="58" t="s">
        <v>110</v>
      </c>
      <c r="D2038" s="58" t="s">
        <v>125</v>
      </c>
      <c r="E2038" s="58" t="s">
        <v>95</v>
      </c>
      <c r="F2038" s="51" t="s">
        <v>99</v>
      </c>
      <c r="G2038" s="51">
        <v>185</v>
      </c>
    </row>
    <row r="2039" spans="1:7" ht="15.75" customHeight="1" x14ac:dyDescent="0.3">
      <c r="A2039" s="95">
        <f t="shared" si="31"/>
        <v>44339</v>
      </c>
      <c r="B2039" s="55">
        <v>44339</v>
      </c>
      <c r="C2039" s="58" t="s">
        <v>110</v>
      </c>
      <c r="D2039" s="58" t="s">
        <v>125</v>
      </c>
      <c r="E2039" s="58" t="s">
        <v>70</v>
      </c>
      <c r="F2039" s="51" t="s">
        <v>56</v>
      </c>
      <c r="G2039" s="51">
        <v>63</v>
      </c>
    </row>
    <row r="2040" spans="1:7" ht="15.75" customHeight="1" x14ac:dyDescent="0.3">
      <c r="A2040" s="95">
        <f t="shared" si="31"/>
        <v>44339</v>
      </c>
      <c r="B2040" s="55">
        <v>44339</v>
      </c>
      <c r="C2040" s="58" t="s">
        <v>108</v>
      </c>
      <c r="D2040" s="58" t="s">
        <v>125</v>
      </c>
      <c r="E2040" s="58" t="s">
        <v>80</v>
      </c>
      <c r="F2040" s="51" t="s">
        <v>83</v>
      </c>
      <c r="G2040" s="51">
        <v>8</v>
      </c>
    </row>
    <row r="2041" spans="1:7" ht="15.75" customHeight="1" x14ac:dyDescent="0.3">
      <c r="A2041" s="95">
        <f t="shared" si="31"/>
        <v>44339</v>
      </c>
      <c r="B2041" s="55">
        <v>44339</v>
      </c>
      <c r="C2041" s="58" t="s">
        <v>110</v>
      </c>
      <c r="D2041" s="58" t="s">
        <v>125</v>
      </c>
      <c r="E2041" s="58" t="s">
        <v>49</v>
      </c>
      <c r="F2041" s="51" t="s">
        <v>61</v>
      </c>
      <c r="G2041" s="51">
        <v>51</v>
      </c>
    </row>
    <row r="2042" spans="1:7" ht="15.75" customHeight="1" x14ac:dyDescent="0.3">
      <c r="A2042" s="95">
        <f t="shared" si="31"/>
        <v>44339</v>
      </c>
      <c r="B2042" s="55">
        <v>44339</v>
      </c>
      <c r="C2042" s="58" t="s">
        <v>110</v>
      </c>
      <c r="D2042" s="58" t="s">
        <v>125</v>
      </c>
      <c r="E2042" s="58" t="s">
        <v>49</v>
      </c>
      <c r="F2042" s="51" t="s">
        <v>55</v>
      </c>
      <c r="G2042" s="51">
        <v>166</v>
      </c>
    </row>
    <row r="2043" spans="1:7" ht="15.75" customHeight="1" x14ac:dyDescent="0.3">
      <c r="A2043" s="95">
        <f t="shared" si="31"/>
        <v>44339</v>
      </c>
      <c r="B2043" s="55">
        <v>44339</v>
      </c>
      <c r="C2043" s="58" t="s">
        <v>107</v>
      </c>
      <c r="D2043" s="58" t="s">
        <v>125</v>
      </c>
      <c r="E2043" s="58" t="s">
        <v>95</v>
      </c>
      <c r="F2043" s="51" t="s">
        <v>102</v>
      </c>
      <c r="G2043" s="51">
        <v>126</v>
      </c>
    </row>
    <row r="2044" spans="1:7" ht="15.75" customHeight="1" x14ac:dyDescent="0.3">
      <c r="A2044" s="95">
        <f t="shared" si="31"/>
        <v>44339</v>
      </c>
      <c r="B2044" s="55">
        <v>44339</v>
      </c>
      <c r="C2044" s="58" t="s">
        <v>110</v>
      </c>
      <c r="D2044" s="58" t="s">
        <v>125</v>
      </c>
      <c r="E2044" s="58" t="s">
        <v>49</v>
      </c>
      <c r="F2044" s="51" t="s">
        <v>61</v>
      </c>
      <c r="G2044" s="51">
        <v>55</v>
      </c>
    </row>
    <row r="2045" spans="1:7" ht="15.75" customHeight="1" x14ac:dyDescent="0.3">
      <c r="A2045" s="95">
        <f t="shared" si="31"/>
        <v>44339</v>
      </c>
      <c r="B2045" s="55">
        <v>44339</v>
      </c>
      <c r="C2045" s="58" t="s">
        <v>108</v>
      </c>
      <c r="D2045" s="58" t="s">
        <v>125</v>
      </c>
      <c r="E2045" s="58" t="s">
        <v>80</v>
      </c>
      <c r="F2045" s="51" t="s">
        <v>82</v>
      </c>
      <c r="G2045" s="51">
        <v>30</v>
      </c>
    </row>
    <row r="2046" spans="1:7" ht="15.75" customHeight="1" x14ac:dyDescent="0.3">
      <c r="A2046" s="95">
        <f t="shared" si="31"/>
        <v>44339</v>
      </c>
      <c r="B2046" s="55">
        <v>44339</v>
      </c>
      <c r="C2046" s="58" t="s">
        <v>48</v>
      </c>
      <c r="D2046" s="58" t="s">
        <v>125</v>
      </c>
      <c r="E2046" s="58" t="s">
        <v>80</v>
      </c>
      <c r="F2046" s="51" t="s">
        <v>93</v>
      </c>
      <c r="G2046" s="51">
        <v>28</v>
      </c>
    </row>
    <row r="2047" spans="1:7" ht="15.75" customHeight="1" x14ac:dyDescent="0.3">
      <c r="A2047" s="95">
        <f t="shared" si="31"/>
        <v>44339</v>
      </c>
      <c r="B2047" s="55">
        <v>44339</v>
      </c>
      <c r="C2047" s="58" t="s">
        <v>108</v>
      </c>
      <c r="D2047" s="58" t="s">
        <v>125</v>
      </c>
      <c r="E2047" s="58" t="s">
        <v>70</v>
      </c>
      <c r="F2047" s="51" t="s">
        <v>76</v>
      </c>
      <c r="G2047" s="51">
        <v>48</v>
      </c>
    </row>
    <row r="2048" spans="1:7" ht="15.75" customHeight="1" x14ac:dyDescent="0.3">
      <c r="A2048" s="95">
        <f t="shared" si="31"/>
        <v>44339</v>
      </c>
      <c r="B2048" s="55">
        <v>44339</v>
      </c>
      <c r="C2048" s="58" t="s">
        <v>108</v>
      </c>
      <c r="D2048" s="58" t="s">
        <v>125</v>
      </c>
      <c r="E2048" s="58" t="s">
        <v>70</v>
      </c>
      <c r="F2048" s="51" t="s">
        <v>77</v>
      </c>
      <c r="G2048" s="51">
        <v>51</v>
      </c>
    </row>
    <row r="2049" spans="1:7" ht="15.75" customHeight="1" x14ac:dyDescent="0.3">
      <c r="A2049" s="95">
        <f t="shared" si="31"/>
        <v>44340</v>
      </c>
      <c r="B2049" s="55">
        <v>44340</v>
      </c>
      <c r="C2049" s="58" t="s">
        <v>108</v>
      </c>
      <c r="D2049" s="58" t="s">
        <v>125</v>
      </c>
      <c r="E2049" s="58" t="s">
        <v>80</v>
      </c>
      <c r="F2049" s="51" t="s">
        <v>91</v>
      </c>
      <c r="G2049" s="51">
        <v>105</v>
      </c>
    </row>
    <row r="2050" spans="1:7" ht="15.75" customHeight="1" x14ac:dyDescent="0.3">
      <c r="A2050" s="95">
        <f t="shared" si="31"/>
        <v>44340</v>
      </c>
      <c r="B2050" s="55">
        <v>44340</v>
      </c>
      <c r="C2050" s="58" t="s">
        <v>107</v>
      </c>
      <c r="D2050" s="58" t="s">
        <v>125</v>
      </c>
      <c r="E2050" s="58" t="s">
        <v>70</v>
      </c>
      <c r="F2050" s="51" t="s">
        <v>71</v>
      </c>
      <c r="G2050" s="51">
        <v>50</v>
      </c>
    </row>
    <row r="2051" spans="1:7" ht="15.75" customHeight="1" x14ac:dyDescent="0.3">
      <c r="A2051" s="95">
        <f t="shared" si="31"/>
        <v>44340</v>
      </c>
      <c r="B2051" s="55">
        <v>44340</v>
      </c>
      <c r="C2051" s="58" t="s">
        <v>110</v>
      </c>
      <c r="D2051" s="58" t="s">
        <v>125</v>
      </c>
      <c r="E2051" s="58" t="s">
        <v>49</v>
      </c>
      <c r="F2051" s="51" t="s">
        <v>153</v>
      </c>
      <c r="G2051" s="51">
        <v>33</v>
      </c>
    </row>
    <row r="2052" spans="1:7" ht="15.75" customHeight="1" x14ac:dyDescent="0.3">
      <c r="A2052" s="95">
        <f t="shared" si="31"/>
        <v>44340</v>
      </c>
      <c r="B2052" s="55">
        <v>44340</v>
      </c>
      <c r="C2052" s="58" t="s">
        <v>110</v>
      </c>
      <c r="D2052" s="58" t="s">
        <v>125</v>
      </c>
      <c r="E2052" s="58" t="s">
        <v>49</v>
      </c>
      <c r="F2052" s="51" t="s">
        <v>50</v>
      </c>
      <c r="G2052" s="51">
        <v>178</v>
      </c>
    </row>
    <row r="2053" spans="1:7" ht="15.75" customHeight="1" x14ac:dyDescent="0.3">
      <c r="A2053" s="95">
        <f t="shared" ref="A2053:A2116" si="32">B2053</f>
        <v>44340</v>
      </c>
      <c r="B2053" s="55">
        <v>44340</v>
      </c>
      <c r="C2053" s="58" t="s">
        <v>108</v>
      </c>
      <c r="D2053" s="58" t="s">
        <v>125</v>
      </c>
      <c r="E2053" s="58" t="s">
        <v>80</v>
      </c>
      <c r="F2053" s="51" t="s">
        <v>85</v>
      </c>
      <c r="G2053" s="51">
        <v>179</v>
      </c>
    </row>
    <row r="2054" spans="1:7" ht="15.75" customHeight="1" x14ac:dyDescent="0.3">
      <c r="A2054" s="95">
        <f t="shared" si="32"/>
        <v>44340</v>
      </c>
      <c r="B2054" s="55">
        <v>44340</v>
      </c>
      <c r="C2054" s="58" t="s">
        <v>48</v>
      </c>
      <c r="D2054" s="58" t="s">
        <v>125</v>
      </c>
      <c r="E2054" s="58" t="s">
        <v>70</v>
      </c>
      <c r="F2054" s="51" t="s">
        <v>56</v>
      </c>
      <c r="G2054" s="51">
        <v>20</v>
      </c>
    </row>
    <row r="2055" spans="1:7" ht="15.75" customHeight="1" x14ac:dyDescent="0.3">
      <c r="A2055" s="95">
        <f t="shared" si="32"/>
        <v>44340</v>
      </c>
      <c r="B2055" s="55">
        <v>44340</v>
      </c>
      <c r="C2055" s="58" t="s">
        <v>107</v>
      </c>
      <c r="D2055" s="58" t="s">
        <v>125</v>
      </c>
      <c r="E2055" s="58" t="s">
        <v>70</v>
      </c>
      <c r="F2055" s="51" t="s">
        <v>77</v>
      </c>
      <c r="G2055" s="51">
        <v>111</v>
      </c>
    </row>
    <row r="2056" spans="1:7" ht="15.75" customHeight="1" x14ac:dyDescent="0.3">
      <c r="A2056" s="95">
        <f t="shared" si="32"/>
        <v>44340</v>
      </c>
      <c r="B2056" s="55">
        <v>44340</v>
      </c>
      <c r="C2056" s="58" t="s">
        <v>110</v>
      </c>
      <c r="D2056" s="58" t="s">
        <v>125</v>
      </c>
      <c r="E2056" s="58" t="s">
        <v>80</v>
      </c>
      <c r="F2056" s="51" t="s">
        <v>94</v>
      </c>
      <c r="G2056" s="51">
        <v>90</v>
      </c>
    </row>
    <row r="2057" spans="1:7" ht="15.75" customHeight="1" x14ac:dyDescent="0.3">
      <c r="A2057" s="95">
        <f t="shared" si="32"/>
        <v>44340</v>
      </c>
      <c r="B2057" s="55">
        <v>44340</v>
      </c>
      <c r="C2057" s="58" t="s">
        <v>48</v>
      </c>
      <c r="D2057" s="58" t="s">
        <v>125</v>
      </c>
      <c r="E2057" s="58" t="s">
        <v>49</v>
      </c>
      <c r="F2057" s="51" t="s">
        <v>69</v>
      </c>
      <c r="G2057" s="51">
        <v>178</v>
      </c>
    </row>
    <row r="2058" spans="1:7" ht="15.75" customHeight="1" x14ac:dyDescent="0.3">
      <c r="A2058" s="95">
        <f t="shared" si="32"/>
        <v>44340</v>
      </c>
      <c r="B2058" s="55">
        <v>44340</v>
      </c>
      <c r="C2058" s="58" t="s">
        <v>108</v>
      </c>
      <c r="D2058" s="58" t="s">
        <v>125</v>
      </c>
      <c r="E2058" s="58" t="s">
        <v>80</v>
      </c>
      <c r="F2058" s="51" t="s">
        <v>89</v>
      </c>
      <c r="G2058" s="51">
        <v>126</v>
      </c>
    </row>
    <row r="2059" spans="1:7" ht="15.75" customHeight="1" x14ac:dyDescent="0.3">
      <c r="A2059" s="95">
        <f t="shared" si="32"/>
        <v>44340</v>
      </c>
      <c r="B2059" s="55">
        <v>44340</v>
      </c>
      <c r="C2059" s="58" t="s">
        <v>108</v>
      </c>
      <c r="D2059" s="58" t="s">
        <v>125</v>
      </c>
      <c r="E2059" s="58" t="s">
        <v>70</v>
      </c>
      <c r="F2059" s="51" t="s">
        <v>54</v>
      </c>
      <c r="G2059" s="51">
        <v>160</v>
      </c>
    </row>
    <row r="2060" spans="1:7" ht="15.75" customHeight="1" x14ac:dyDescent="0.3">
      <c r="A2060" s="95">
        <f t="shared" si="32"/>
        <v>44340</v>
      </c>
      <c r="B2060" s="55">
        <v>44340</v>
      </c>
      <c r="C2060" s="58" t="s">
        <v>48</v>
      </c>
      <c r="D2060" s="58" t="s">
        <v>125</v>
      </c>
      <c r="E2060" s="58" t="s">
        <v>80</v>
      </c>
      <c r="F2060" s="51" t="s">
        <v>93</v>
      </c>
      <c r="G2060" s="51">
        <v>55</v>
      </c>
    </row>
    <row r="2061" spans="1:7" ht="15.75" customHeight="1" x14ac:dyDescent="0.3">
      <c r="A2061" s="95">
        <f t="shared" si="32"/>
        <v>44340</v>
      </c>
      <c r="B2061" s="55">
        <v>44340</v>
      </c>
      <c r="C2061" s="58" t="s">
        <v>110</v>
      </c>
      <c r="D2061" s="58" t="s">
        <v>125</v>
      </c>
      <c r="E2061" s="58" t="s">
        <v>70</v>
      </c>
      <c r="F2061" s="51" t="s">
        <v>60</v>
      </c>
      <c r="G2061" s="51">
        <v>1</v>
      </c>
    </row>
    <row r="2062" spans="1:7" ht="15.75" customHeight="1" x14ac:dyDescent="0.3">
      <c r="A2062" s="95">
        <f t="shared" si="32"/>
        <v>44340</v>
      </c>
      <c r="B2062" s="55">
        <v>44340</v>
      </c>
      <c r="C2062" s="58" t="s">
        <v>107</v>
      </c>
      <c r="D2062" s="58" t="s">
        <v>125</v>
      </c>
      <c r="E2062" s="58" t="s">
        <v>49</v>
      </c>
      <c r="F2062" s="51" t="s">
        <v>65</v>
      </c>
      <c r="G2062" s="51">
        <v>102</v>
      </c>
    </row>
    <row r="2063" spans="1:7" ht="15.75" customHeight="1" x14ac:dyDescent="0.3">
      <c r="A2063" s="95">
        <f t="shared" si="32"/>
        <v>44340</v>
      </c>
      <c r="B2063" s="55">
        <v>44340</v>
      </c>
      <c r="C2063" s="58" t="s">
        <v>48</v>
      </c>
      <c r="D2063" s="58" t="s">
        <v>125</v>
      </c>
      <c r="E2063" s="58" t="s">
        <v>95</v>
      </c>
      <c r="F2063" s="51" t="s">
        <v>102</v>
      </c>
      <c r="G2063" s="51">
        <v>132</v>
      </c>
    </row>
    <row r="2064" spans="1:7" ht="15.75" customHeight="1" x14ac:dyDescent="0.3">
      <c r="A2064" s="95">
        <f t="shared" si="32"/>
        <v>44340</v>
      </c>
      <c r="B2064" s="55">
        <v>44340</v>
      </c>
      <c r="C2064" s="58" t="s">
        <v>110</v>
      </c>
      <c r="D2064" s="58" t="s">
        <v>125</v>
      </c>
      <c r="E2064" s="58" t="s">
        <v>95</v>
      </c>
      <c r="F2064" s="51" t="s">
        <v>102</v>
      </c>
      <c r="G2064" s="51">
        <v>2</v>
      </c>
    </row>
    <row r="2065" spans="1:7" ht="15.75" customHeight="1" x14ac:dyDescent="0.3">
      <c r="A2065" s="95">
        <f t="shared" si="32"/>
        <v>44340</v>
      </c>
      <c r="B2065" s="55">
        <v>44340</v>
      </c>
      <c r="C2065" s="58" t="s">
        <v>48</v>
      </c>
      <c r="D2065" s="58" t="s">
        <v>125</v>
      </c>
      <c r="E2065" s="58" t="s">
        <v>80</v>
      </c>
      <c r="F2065" s="51" t="s">
        <v>83</v>
      </c>
      <c r="G2065" s="51">
        <v>92</v>
      </c>
    </row>
    <row r="2066" spans="1:7" ht="15.75" customHeight="1" x14ac:dyDescent="0.3">
      <c r="A2066" s="95">
        <f t="shared" si="32"/>
        <v>44340</v>
      </c>
      <c r="B2066" s="55">
        <v>44340</v>
      </c>
      <c r="C2066" s="58" t="s">
        <v>107</v>
      </c>
      <c r="D2066" s="58" t="s">
        <v>125</v>
      </c>
      <c r="E2066" s="58" t="s">
        <v>80</v>
      </c>
      <c r="F2066" s="51" t="s">
        <v>92</v>
      </c>
      <c r="G2066" s="51">
        <v>10</v>
      </c>
    </row>
    <row r="2067" spans="1:7" ht="15.75" customHeight="1" x14ac:dyDescent="0.3">
      <c r="A2067" s="95">
        <f t="shared" si="32"/>
        <v>44340</v>
      </c>
      <c r="B2067" s="55">
        <v>44340</v>
      </c>
      <c r="C2067" s="58" t="s">
        <v>107</v>
      </c>
      <c r="D2067" s="58" t="s">
        <v>125</v>
      </c>
      <c r="E2067" s="58" t="s">
        <v>70</v>
      </c>
      <c r="F2067" s="51" t="s">
        <v>60</v>
      </c>
      <c r="G2067" s="51">
        <v>41</v>
      </c>
    </row>
    <row r="2068" spans="1:7" ht="15.75" customHeight="1" x14ac:dyDescent="0.3">
      <c r="A2068" s="95">
        <f t="shared" si="32"/>
        <v>44340</v>
      </c>
      <c r="B2068" s="55">
        <v>44340</v>
      </c>
      <c r="C2068" s="58" t="s">
        <v>108</v>
      </c>
      <c r="D2068" s="58" t="s">
        <v>125</v>
      </c>
      <c r="E2068" s="58" t="s">
        <v>95</v>
      </c>
      <c r="F2068" s="51" t="s">
        <v>105</v>
      </c>
      <c r="G2068" s="51">
        <v>175</v>
      </c>
    </row>
    <row r="2069" spans="1:7" ht="15.75" customHeight="1" x14ac:dyDescent="0.3">
      <c r="A2069" s="95">
        <f t="shared" si="32"/>
        <v>44341</v>
      </c>
      <c r="B2069" s="55">
        <v>44341</v>
      </c>
      <c r="C2069" s="58" t="s">
        <v>108</v>
      </c>
      <c r="D2069" s="58" t="s">
        <v>125</v>
      </c>
      <c r="E2069" s="58" t="s">
        <v>80</v>
      </c>
      <c r="F2069" s="51" t="s">
        <v>85</v>
      </c>
      <c r="G2069" s="51">
        <v>39</v>
      </c>
    </row>
    <row r="2070" spans="1:7" ht="15.75" customHeight="1" x14ac:dyDescent="0.3">
      <c r="A2070" s="95">
        <f t="shared" si="32"/>
        <v>44341</v>
      </c>
      <c r="B2070" s="55">
        <v>44341</v>
      </c>
      <c r="C2070" s="58" t="s">
        <v>48</v>
      </c>
      <c r="D2070" s="58" t="s">
        <v>125</v>
      </c>
      <c r="E2070" s="58" t="s">
        <v>49</v>
      </c>
      <c r="F2070" s="51" t="s">
        <v>67</v>
      </c>
      <c r="G2070" s="51">
        <v>200</v>
      </c>
    </row>
    <row r="2071" spans="1:7" ht="15.75" customHeight="1" x14ac:dyDescent="0.3">
      <c r="A2071" s="95">
        <f t="shared" si="32"/>
        <v>44341</v>
      </c>
      <c r="B2071" s="55">
        <v>44341</v>
      </c>
      <c r="C2071" s="58" t="s">
        <v>110</v>
      </c>
      <c r="D2071" s="58" t="s">
        <v>125</v>
      </c>
      <c r="E2071" s="58" t="s">
        <v>70</v>
      </c>
      <c r="F2071" s="51" t="s">
        <v>71</v>
      </c>
      <c r="G2071" s="51">
        <v>196</v>
      </c>
    </row>
    <row r="2072" spans="1:7" ht="15.75" customHeight="1" x14ac:dyDescent="0.3">
      <c r="A2072" s="95">
        <f t="shared" si="32"/>
        <v>44341</v>
      </c>
      <c r="B2072" s="55">
        <v>44341</v>
      </c>
      <c r="C2072" s="58" t="s">
        <v>110</v>
      </c>
      <c r="D2072" s="58" t="s">
        <v>125</v>
      </c>
      <c r="E2072" s="58" t="s">
        <v>49</v>
      </c>
      <c r="F2072" s="51" t="s">
        <v>53</v>
      </c>
      <c r="G2072" s="51">
        <v>87</v>
      </c>
    </row>
    <row r="2073" spans="1:7" ht="15.75" customHeight="1" x14ac:dyDescent="0.3">
      <c r="A2073" s="95">
        <f t="shared" si="32"/>
        <v>44341</v>
      </c>
      <c r="B2073" s="55">
        <v>44341</v>
      </c>
      <c r="C2073" s="58" t="s">
        <v>107</v>
      </c>
      <c r="D2073" s="58" t="s">
        <v>125</v>
      </c>
      <c r="E2073" s="58" t="s">
        <v>95</v>
      </c>
      <c r="F2073" s="51" t="s">
        <v>101</v>
      </c>
      <c r="G2073" s="51">
        <v>31</v>
      </c>
    </row>
    <row r="2074" spans="1:7" ht="15.75" customHeight="1" x14ac:dyDescent="0.3">
      <c r="A2074" s="95">
        <f t="shared" si="32"/>
        <v>44341</v>
      </c>
      <c r="B2074" s="55">
        <v>44341</v>
      </c>
      <c r="C2074" s="58" t="s">
        <v>110</v>
      </c>
      <c r="D2074" s="58" t="s">
        <v>125</v>
      </c>
      <c r="E2074" s="58" t="s">
        <v>95</v>
      </c>
      <c r="F2074" s="51" t="s">
        <v>99</v>
      </c>
      <c r="G2074" s="51">
        <v>131</v>
      </c>
    </row>
    <row r="2075" spans="1:7" ht="15.75" customHeight="1" x14ac:dyDescent="0.3">
      <c r="A2075" s="95">
        <f t="shared" si="32"/>
        <v>44341</v>
      </c>
      <c r="B2075" s="55">
        <v>44341</v>
      </c>
      <c r="C2075" s="58" t="s">
        <v>107</v>
      </c>
      <c r="D2075" s="58" t="s">
        <v>125</v>
      </c>
      <c r="E2075" s="58" t="s">
        <v>49</v>
      </c>
      <c r="F2075" s="51" t="s">
        <v>59</v>
      </c>
      <c r="G2075" s="51">
        <v>109</v>
      </c>
    </row>
    <row r="2076" spans="1:7" ht="15.75" customHeight="1" x14ac:dyDescent="0.3">
      <c r="A2076" s="95">
        <f t="shared" si="32"/>
        <v>44341</v>
      </c>
      <c r="B2076" s="55">
        <v>44341</v>
      </c>
      <c r="C2076" s="58" t="s">
        <v>48</v>
      </c>
      <c r="D2076" s="58" t="s">
        <v>125</v>
      </c>
      <c r="E2076" s="58" t="s">
        <v>80</v>
      </c>
      <c r="F2076" s="51" t="s">
        <v>91</v>
      </c>
      <c r="G2076" s="51">
        <v>94</v>
      </c>
    </row>
    <row r="2077" spans="1:7" ht="15.75" customHeight="1" x14ac:dyDescent="0.3">
      <c r="A2077" s="95">
        <f t="shared" si="32"/>
        <v>44341</v>
      </c>
      <c r="B2077" s="55">
        <v>44341</v>
      </c>
      <c r="C2077" s="58" t="s">
        <v>107</v>
      </c>
      <c r="D2077" s="58" t="s">
        <v>125</v>
      </c>
      <c r="E2077" s="58" t="s">
        <v>80</v>
      </c>
      <c r="F2077" s="51" t="s">
        <v>84</v>
      </c>
      <c r="G2077" s="51">
        <v>131</v>
      </c>
    </row>
    <row r="2078" spans="1:7" ht="15.75" customHeight="1" x14ac:dyDescent="0.3">
      <c r="A2078" s="95">
        <f t="shared" si="32"/>
        <v>44341</v>
      </c>
      <c r="B2078" s="55">
        <v>44341</v>
      </c>
      <c r="C2078" s="58" t="s">
        <v>48</v>
      </c>
      <c r="D2078" s="58" t="s">
        <v>125</v>
      </c>
      <c r="E2078" s="58" t="s">
        <v>49</v>
      </c>
      <c r="F2078" s="51" t="s">
        <v>55</v>
      </c>
      <c r="G2078" s="51">
        <v>69</v>
      </c>
    </row>
    <row r="2079" spans="1:7" ht="15.75" customHeight="1" x14ac:dyDescent="0.3">
      <c r="A2079" s="95">
        <f t="shared" si="32"/>
        <v>44341</v>
      </c>
      <c r="B2079" s="55">
        <v>44341</v>
      </c>
      <c r="C2079" s="58" t="s">
        <v>110</v>
      </c>
      <c r="D2079" s="58" t="s">
        <v>125</v>
      </c>
      <c r="E2079" s="58" t="s">
        <v>95</v>
      </c>
      <c r="F2079" s="51" t="s">
        <v>102</v>
      </c>
      <c r="G2079" s="51">
        <v>100</v>
      </c>
    </row>
    <row r="2080" spans="1:7" ht="15.75" customHeight="1" x14ac:dyDescent="0.3">
      <c r="A2080" s="95">
        <f t="shared" si="32"/>
        <v>44341</v>
      </c>
      <c r="B2080" s="55">
        <v>44341</v>
      </c>
      <c r="C2080" s="58" t="s">
        <v>107</v>
      </c>
      <c r="D2080" s="58" t="s">
        <v>125</v>
      </c>
      <c r="E2080" s="58" t="s">
        <v>49</v>
      </c>
      <c r="F2080" s="51" t="s">
        <v>59</v>
      </c>
      <c r="G2080" s="51">
        <v>171</v>
      </c>
    </row>
    <row r="2081" spans="1:7" ht="15.75" customHeight="1" x14ac:dyDescent="0.3">
      <c r="A2081" s="95">
        <f t="shared" si="32"/>
        <v>44341</v>
      </c>
      <c r="B2081" s="55">
        <v>44341</v>
      </c>
      <c r="C2081" s="58" t="s">
        <v>48</v>
      </c>
      <c r="D2081" s="58" t="s">
        <v>125</v>
      </c>
      <c r="E2081" s="58" t="s">
        <v>80</v>
      </c>
      <c r="F2081" s="51" t="s">
        <v>85</v>
      </c>
      <c r="G2081" s="51">
        <v>41</v>
      </c>
    </row>
    <row r="2082" spans="1:7" ht="15.75" customHeight="1" x14ac:dyDescent="0.3">
      <c r="A2082" s="95">
        <f t="shared" si="32"/>
        <v>44341</v>
      </c>
      <c r="B2082" s="55">
        <v>44341</v>
      </c>
      <c r="C2082" s="58" t="s">
        <v>110</v>
      </c>
      <c r="D2082" s="58" t="s">
        <v>125</v>
      </c>
      <c r="E2082" s="58" t="s">
        <v>49</v>
      </c>
      <c r="F2082" s="51" t="s">
        <v>69</v>
      </c>
      <c r="G2082" s="51">
        <v>53</v>
      </c>
    </row>
    <row r="2083" spans="1:7" ht="15.75" customHeight="1" x14ac:dyDescent="0.3">
      <c r="A2083" s="95">
        <f t="shared" si="32"/>
        <v>44341</v>
      </c>
      <c r="B2083" s="55">
        <v>44341</v>
      </c>
      <c r="C2083" s="58" t="s">
        <v>48</v>
      </c>
      <c r="D2083" s="58" t="s">
        <v>125</v>
      </c>
      <c r="E2083" s="58" t="s">
        <v>95</v>
      </c>
      <c r="F2083" s="51" t="s">
        <v>96</v>
      </c>
      <c r="G2083" s="51">
        <v>28</v>
      </c>
    </row>
    <row r="2084" spans="1:7" ht="15.75" customHeight="1" x14ac:dyDescent="0.3">
      <c r="A2084" s="95">
        <f t="shared" si="32"/>
        <v>44341</v>
      </c>
      <c r="B2084" s="55">
        <v>44341</v>
      </c>
      <c r="C2084" s="58" t="s">
        <v>108</v>
      </c>
      <c r="D2084" s="58" t="s">
        <v>125</v>
      </c>
      <c r="E2084" s="58" t="s">
        <v>80</v>
      </c>
      <c r="F2084" s="51" t="s">
        <v>85</v>
      </c>
      <c r="G2084" s="51">
        <v>74</v>
      </c>
    </row>
    <row r="2085" spans="1:7" ht="15.75" customHeight="1" x14ac:dyDescent="0.3">
      <c r="A2085" s="95">
        <f t="shared" si="32"/>
        <v>44341</v>
      </c>
      <c r="B2085" s="55">
        <v>44341</v>
      </c>
      <c r="C2085" s="58" t="s">
        <v>48</v>
      </c>
      <c r="D2085" s="58" t="s">
        <v>125</v>
      </c>
      <c r="E2085" s="58" t="s">
        <v>70</v>
      </c>
      <c r="F2085" s="51" t="s">
        <v>54</v>
      </c>
      <c r="G2085" s="51">
        <v>111</v>
      </c>
    </row>
    <row r="2086" spans="1:7" ht="15.75" customHeight="1" x14ac:dyDescent="0.3">
      <c r="A2086" s="95">
        <f t="shared" si="32"/>
        <v>44342</v>
      </c>
      <c r="B2086" s="55">
        <v>44342</v>
      </c>
      <c r="C2086" s="58" t="s">
        <v>48</v>
      </c>
      <c r="D2086" s="58" t="s">
        <v>125</v>
      </c>
      <c r="E2086" s="58" t="s">
        <v>70</v>
      </c>
      <c r="F2086" s="51" t="s">
        <v>76</v>
      </c>
      <c r="G2086" s="51">
        <v>76</v>
      </c>
    </row>
    <row r="2087" spans="1:7" ht="15.75" customHeight="1" x14ac:dyDescent="0.3">
      <c r="A2087" s="95">
        <f t="shared" si="32"/>
        <v>44342</v>
      </c>
      <c r="B2087" s="55">
        <v>44342</v>
      </c>
      <c r="C2087" s="58" t="s">
        <v>107</v>
      </c>
      <c r="D2087" s="58" t="s">
        <v>125</v>
      </c>
      <c r="E2087" s="58" t="s">
        <v>70</v>
      </c>
      <c r="F2087" s="51" t="s">
        <v>78</v>
      </c>
      <c r="G2087" s="51">
        <v>188</v>
      </c>
    </row>
    <row r="2088" spans="1:7" ht="15.75" customHeight="1" x14ac:dyDescent="0.3">
      <c r="A2088" s="95">
        <f t="shared" si="32"/>
        <v>44342</v>
      </c>
      <c r="B2088" s="55">
        <v>44342</v>
      </c>
      <c r="C2088" s="58" t="s">
        <v>110</v>
      </c>
      <c r="D2088" s="58" t="s">
        <v>125</v>
      </c>
      <c r="E2088" s="58" t="s">
        <v>80</v>
      </c>
      <c r="F2088" s="51" t="s">
        <v>87</v>
      </c>
      <c r="G2088" s="51">
        <v>60</v>
      </c>
    </row>
    <row r="2089" spans="1:7" ht="15.75" customHeight="1" x14ac:dyDescent="0.3">
      <c r="A2089" s="95">
        <f t="shared" si="32"/>
        <v>44342</v>
      </c>
      <c r="B2089" s="55">
        <v>44342</v>
      </c>
      <c r="C2089" s="58" t="s">
        <v>108</v>
      </c>
      <c r="D2089" s="58" t="s">
        <v>125</v>
      </c>
      <c r="E2089" s="58" t="s">
        <v>80</v>
      </c>
      <c r="F2089" s="51" t="s">
        <v>86</v>
      </c>
      <c r="G2089" s="51">
        <v>103</v>
      </c>
    </row>
    <row r="2090" spans="1:7" ht="15.75" customHeight="1" x14ac:dyDescent="0.3">
      <c r="A2090" s="95">
        <f t="shared" si="32"/>
        <v>44342</v>
      </c>
      <c r="B2090" s="55">
        <v>44342</v>
      </c>
      <c r="C2090" s="58" t="s">
        <v>107</v>
      </c>
      <c r="D2090" s="58" t="s">
        <v>125</v>
      </c>
      <c r="E2090" s="58" t="s">
        <v>49</v>
      </c>
      <c r="F2090" s="51" t="s">
        <v>64</v>
      </c>
      <c r="G2090" s="51">
        <v>188</v>
      </c>
    </row>
    <row r="2091" spans="1:7" ht="15.75" customHeight="1" x14ac:dyDescent="0.3">
      <c r="A2091" s="95">
        <f t="shared" si="32"/>
        <v>44342</v>
      </c>
      <c r="B2091" s="55">
        <v>44342</v>
      </c>
      <c r="C2091" s="58" t="s">
        <v>110</v>
      </c>
      <c r="D2091" s="58" t="s">
        <v>125</v>
      </c>
      <c r="E2091" s="58" t="s">
        <v>80</v>
      </c>
      <c r="F2091" s="51" t="s">
        <v>90</v>
      </c>
      <c r="G2091" s="51">
        <v>177</v>
      </c>
    </row>
    <row r="2092" spans="1:7" ht="15.75" customHeight="1" x14ac:dyDescent="0.3">
      <c r="A2092" s="95">
        <f t="shared" si="32"/>
        <v>44342</v>
      </c>
      <c r="B2092" s="55">
        <v>44342</v>
      </c>
      <c r="C2092" s="58" t="s">
        <v>110</v>
      </c>
      <c r="D2092" s="58" t="s">
        <v>125</v>
      </c>
      <c r="E2092" s="58" t="s">
        <v>95</v>
      </c>
      <c r="F2092" s="51" t="s">
        <v>99</v>
      </c>
      <c r="G2092" s="51">
        <v>67</v>
      </c>
    </row>
    <row r="2093" spans="1:7" ht="15.75" customHeight="1" x14ac:dyDescent="0.3">
      <c r="A2093" s="95">
        <f t="shared" si="32"/>
        <v>44342</v>
      </c>
      <c r="B2093" s="55">
        <v>44342</v>
      </c>
      <c r="C2093" s="58" t="s">
        <v>48</v>
      </c>
      <c r="D2093" s="58" t="s">
        <v>125</v>
      </c>
      <c r="E2093" s="58" t="s">
        <v>80</v>
      </c>
      <c r="F2093" s="51" t="s">
        <v>88</v>
      </c>
      <c r="G2093" s="51">
        <v>149</v>
      </c>
    </row>
    <row r="2094" spans="1:7" ht="15.75" customHeight="1" x14ac:dyDescent="0.3">
      <c r="A2094" s="95">
        <f t="shared" si="32"/>
        <v>44342</v>
      </c>
      <c r="B2094" s="55">
        <v>44342</v>
      </c>
      <c r="C2094" s="58" t="s">
        <v>48</v>
      </c>
      <c r="D2094" s="58" t="s">
        <v>125</v>
      </c>
      <c r="E2094" s="58" t="s">
        <v>80</v>
      </c>
      <c r="F2094" s="51" t="s">
        <v>83</v>
      </c>
      <c r="G2094" s="51">
        <v>140</v>
      </c>
    </row>
    <row r="2095" spans="1:7" ht="15.75" customHeight="1" x14ac:dyDescent="0.3">
      <c r="A2095" s="95">
        <f t="shared" si="32"/>
        <v>44342</v>
      </c>
      <c r="B2095" s="55">
        <v>44342</v>
      </c>
      <c r="C2095" s="58" t="s">
        <v>108</v>
      </c>
      <c r="D2095" s="58" t="s">
        <v>125</v>
      </c>
      <c r="E2095" s="58" t="s">
        <v>70</v>
      </c>
      <c r="F2095" s="51" t="s">
        <v>72</v>
      </c>
      <c r="G2095" s="51">
        <v>51</v>
      </c>
    </row>
    <row r="2096" spans="1:7" ht="15.75" customHeight="1" x14ac:dyDescent="0.3">
      <c r="A2096" s="95">
        <f t="shared" si="32"/>
        <v>44342</v>
      </c>
      <c r="B2096" s="55">
        <v>44342</v>
      </c>
      <c r="C2096" s="58" t="s">
        <v>107</v>
      </c>
      <c r="D2096" s="58" t="s">
        <v>125</v>
      </c>
      <c r="E2096" s="58" t="s">
        <v>80</v>
      </c>
      <c r="F2096" s="51" t="s">
        <v>83</v>
      </c>
      <c r="G2096" s="51">
        <v>77</v>
      </c>
    </row>
    <row r="2097" spans="1:7" ht="15.75" customHeight="1" x14ac:dyDescent="0.3">
      <c r="A2097" s="95">
        <f t="shared" si="32"/>
        <v>44342</v>
      </c>
      <c r="B2097" s="55">
        <v>44342</v>
      </c>
      <c r="C2097" s="58" t="s">
        <v>110</v>
      </c>
      <c r="D2097" s="58" t="s">
        <v>125</v>
      </c>
      <c r="E2097" s="58" t="s">
        <v>70</v>
      </c>
      <c r="F2097" s="51" t="s">
        <v>72</v>
      </c>
      <c r="G2097" s="51">
        <v>192</v>
      </c>
    </row>
    <row r="2098" spans="1:7" ht="15.75" customHeight="1" x14ac:dyDescent="0.3">
      <c r="A2098" s="95">
        <f t="shared" si="32"/>
        <v>44342</v>
      </c>
      <c r="B2098" s="55">
        <v>44342</v>
      </c>
      <c r="C2098" s="58" t="s">
        <v>110</v>
      </c>
      <c r="D2098" s="58" t="s">
        <v>125</v>
      </c>
      <c r="E2098" s="58" t="s">
        <v>80</v>
      </c>
      <c r="F2098" s="51" t="s">
        <v>83</v>
      </c>
      <c r="G2098" s="51">
        <v>135</v>
      </c>
    </row>
    <row r="2099" spans="1:7" ht="15.75" customHeight="1" x14ac:dyDescent="0.3">
      <c r="A2099" s="95">
        <f t="shared" si="32"/>
        <v>44342</v>
      </c>
      <c r="B2099" s="55">
        <v>44342</v>
      </c>
      <c r="C2099" s="58" t="s">
        <v>108</v>
      </c>
      <c r="D2099" s="58" t="s">
        <v>125</v>
      </c>
      <c r="E2099" s="58" t="s">
        <v>80</v>
      </c>
      <c r="F2099" s="51" t="s">
        <v>87</v>
      </c>
      <c r="G2099" s="51">
        <v>185</v>
      </c>
    </row>
    <row r="2100" spans="1:7" ht="15.75" customHeight="1" x14ac:dyDescent="0.3">
      <c r="A2100" s="95">
        <f t="shared" si="32"/>
        <v>44342</v>
      </c>
      <c r="B2100" s="55">
        <v>44342</v>
      </c>
      <c r="C2100" s="58" t="s">
        <v>110</v>
      </c>
      <c r="D2100" s="58" t="s">
        <v>125</v>
      </c>
      <c r="E2100" s="58" t="s">
        <v>49</v>
      </c>
      <c r="F2100" s="51" t="s">
        <v>153</v>
      </c>
      <c r="G2100" s="51">
        <v>24</v>
      </c>
    </row>
    <row r="2101" spans="1:7" ht="15.75" customHeight="1" x14ac:dyDescent="0.3">
      <c r="A2101" s="95">
        <f t="shared" si="32"/>
        <v>44343</v>
      </c>
      <c r="B2101" s="55">
        <v>44343</v>
      </c>
      <c r="C2101" s="58" t="s">
        <v>107</v>
      </c>
      <c r="D2101" s="58" t="s">
        <v>125</v>
      </c>
      <c r="E2101" s="58" t="s">
        <v>95</v>
      </c>
      <c r="F2101" s="51" t="s">
        <v>105</v>
      </c>
      <c r="G2101" s="51">
        <v>66</v>
      </c>
    </row>
    <row r="2102" spans="1:7" ht="15.75" customHeight="1" x14ac:dyDescent="0.3">
      <c r="A2102" s="95">
        <f t="shared" si="32"/>
        <v>44343</v>
      </c>
      <c r="B2102" s="55">
        <v>44343</v>
      </c>
      <c r="C2102" s="58" t="s">
        <v>108</v>
      </c>
      <c r="D2102" s="58" t="s">
        <v>125</v>
      </c>
      <c r="E2102" s="58" t="s">
        <v>95</v>
      </c>
      <c r="F2102" s="51" t="s">
        <v>104</v>
      </c>
      <c r="G2102" s="51">
        <v>47</v>
      </c>
    </row>
    <row r="2103" spans="1:7" ht="15.75" customHeight="1" x14ac:dyDescent="0.3">
      <c r="A2103" s="95">
        <f t="shared" si="32"/>
        <v>44343</v>
      </c>
      <c r="B2103" s="55">
        <v>44343</v>
      </c>
      <c r="C2103" s="58" t="s">
        <v>48</v>
      </c>
      <c r="D2103" s="58" t="s">
        <v>125</v>
      </c>
      <c r="E2103" s="58" t="s">
        <v>70</v>
      </c>
      <c r="F2103" s="51" t="s">
        <v>76</v>
      </c>
      <c r="G2103" s="51">
        <v>188</v>
      </c>
    </row>
    <row r="2104" spans="1:7" ht="15.75" customHeight="1" x14ac:dyDescent="0.3">
      <c r="A2104" s="95">
        <f t="shared" si="32"/>
        <v>44343</v>
      </c>
      <c r="B2104" s="55">
        <v>44343</v>
      </c>
      <c r="C2104" s="58" t="s">
        <v>48</v>
      </c>
      <c r="D2104" s="58" t="s">
        <v>125</v>
      </c>
      <c r="E2104" s="58" t="s">
        <v>80</v>
      </c>
      <c r="F2104" s="51" t="s">
        <v>94</v>
      </c>
      <c r="G2104" s="51">
        <v>19</v>
      </c>
    </row>
    <row r="2105" spans="1:7" ht="15.75" customHeight="1" x14ac:dyDescent="0.3">
      <c r="A2105" s="95">
        <f t="shared" si="32"/>
        <v>44343</v>
      </c>
      <c r="B2105" s="55">
        <v>44343</v>
      </c>
      <c r="C2105" s="58" t="s">
        <v>48</v>
      </c>
      <c r="D2105" s="58" t="s">
        <v>125</v>
      </c>
      <c r="E2105" s="58" t="s">
        <v>80</v>
      </c>
      <c r="F2105" s="51" t="s">
        <v>90</v>
      </c>
      <c r="G2105" s="51">
        <v>92</v>
      </c>
    </row>
    <row r="2106" spans="1:7" ht="15.75" customHeight="1" x14ac:dyDescent="0.3">
      <c r="A2106" s="95">
        <f t="shared" si="32"/>
        <v>44343</v>
      </c>
      <c r="B2106" s="55">
        <v>44343</v>
      </c>
      <c r="C2106" s="58" t="s">
        <v>107</v>
      </c>
      <c r="D2106" s="58" t="s">
        <v>125</v>
      </c>
      <c r="E2106" s="58" t="s">
        <v>70</v>
      </c>
      <c r="F2106" s="51" t="s">
        <v>73</v>
      </c>
      <c r="G2106" s="51">
        <v>194</v>
      </c>
    </row>
    <row r="2107" spans="1:7" ht="15.75" customHeight="1" x14ac:dyDescent="0.3">
      <c r="A2107" s="95">
        <f t="shared" si="32"/>
        <v>44343</v>
      </c>
      <c r="B2107" s="55">
        <v>44343</v>
      </c>
      <c r="C2107" s="58" t="s">
        <v>110</v>
      </c>
      <c r="D2107" s="58" t="s">
        <v>125</v>
      </c>
      <c r="E2107" s="58" t="s">
        <v>80</v>
      </c>
      <c r="F2107" s="51" t="s">
        <v>88</v>
      </c>
      <c r="G2107" s="51">
        <v>48</v>
      </c>
    </row>
    <row r="2108" spans="1:7" ht="15.75" customHeight="1" x14ac:dyDescent="0.3">
      <c r="A2108" s="95">
        <f t="shared" si="32"/>
        <v>44343</v>
      </c>
      <c r="B2108" s="55">
        <v>44343</v>
      </c>
      <c r="C2108" s="58" t="s">
        <v>107</v>
      </c>
      <c r="D2108" s="58" t="s">
        <v>125</v>
      </c>
      <c r="E2108" s="58" t="s">
        <v>70</v>
      </c>
      <c r="F2108" s="51" t="s">
        <v>58</v>
      </c>
      <c r="G2108" s="51">
        <v>70</v>
      </c>
    </row>
    <row r="2109" spans="1:7" ht="15.75" customHeight="1" x14ac:dyDescent="0.3">
      <c r="A2109" s="95">
        <f t="shared" si="32"/>
        <v>44343</v>
      </c>
      <c r="B2109" s="55">
        <v>44343</v>
      </c>
      <c r="C2109" s="58" t="s">
        <v>110</v>
      </c>
      <c r="D2109" s="58" t="s">
        <v>125</v>
      </c>
      <c r="E2109" s="58" t="s">
        <v>49</v>
      </c>
      <c r="F2109" s="51" t="s">
        <v>64</v>
      </c>
      <c r="G2109" s="51">
        <v>75</v>
      </c>
    </row>
    <row r="2110" spans="1:7" ht="15.75" customHeight="1" x14ac:dyDescent="0.3">
      <c r="A2110" s="95">
        <f t="shared" si="32"/>
        <v>44343</v>
      </c>
      <c r="B2110" s="55">
        <v>44343</v>
      </c>
      <c r="C2110" s="58" t="s">
        <v>108</v>
      </c>
      <c r="D2110" s="58" t="s">
        <v>125</v>
      </c>
      <c r="E2110" s="58" t="s">
        <v>49</v>
      </c>
      <c r="F2110" s="51" t="s">
        <v>68</v>
      </c>
      <c r="G2110" s="51">
        <v>135</v>
      </c>
    </row>
    <row r="2111" spans="1:7" ht="15.75" customHeight="1" x14ac:dyDescent="0.3">
      <c r="A2111" s="95">
        <f t="shared" si="32"/>
        <v>44343</v>
      </c>
      <c r="B2111" s="55">
        <v>44343</v>
      </c>
      <c r="C2111" s="58" t="s">
        <v>48</v>
      </c>
      <c r="D2111" s="58" t="s">
        <v>125</v>
      </c>
      <c r="E2111" s="58" t="s">
        <v>95</v>
      </c>
      <c r="F2111" s="51" t="s">
        <v>98</v>
      </c>
      <c r="G2111" s="51">
        <v>104</v>
      </c>
    </row>
    <row r="2112" spans="1:7" ht="15.75" customHeight="1" x14ac:dyDescent="0.3">
      <c r="A2112" s="95">
        <f t="shared" si="32"/>
        <v>44343</v>
      </c>
      <c r="B2112" s="55">
        <v>44343</v>
      </c>
      <c r="C2112" s="58" t="s">
        <v>48</v>
      </c>
      <c r="D2112" s="58" t="s">
        <v>125</v>
      </c>
      <c r="E2112" s="58" t="s">
        <v>95</v>
      </c>
      <c r="F2112" s="51" t="s">
        <v>104</v>
      </c>
      <c r="G2112" s="51">
        <v>130</v>
      </c>
    </row>
    <row r="2113" spans="1:7" ht="15.75" customHeight="1" x14ac:dyDescent="0.3">
      <c r="A2113" s="95">
        <f t="shared" si="32"/>
        <v>44343</v>
      </c>
      <c r="B2113" s="55">
        <v>44343</v>
      </c>
      <c r="C2113" s="58" t="s">
        <v>48</v>
      </c>
      <c r="D2113" s="58" t="s">
        <v>125</v>
      </c>
      <c r="E2113" s="58" t="s">
        <v>80</v>
      </c>
      <c r="F2113" s="51" t="s">
        <v>88</v>
      </c>
      <c r="G2113" s="51">
        <v>159</v>
      </c>
    </row>
    <row r="2114" spans="1:7" ht="15.75" customHeight="1" x14ac:dyDescent="0.3">
      <c r="A2114" s="95">
        <f t="shared" si="32"/>
        <v>44343</v>
      </c>
      <c r="B2114" s="55">
        <v>44343</v>
      </c>
      <c r="C2114" s="58" t="s">
        <v>110</v>
      </c>
      <c r="D2114" s="58" t="s">
        <v>125</v>
      </c>
      <c r="E2114" s="58" t="s">
        <v>49</v>
      </c>
      <c r="F2114" s="51" t="s">
        <v>68</v>
      </c>
      <c r="G2114" s="51">
        <v>97</v>
      </c>
    </row>
    <row r="2115" spans="1:7" ht="15.75" customHeight="1" x14ac:dyDescent="0.3">
      <c r="A2115" s="95">
        <f t="shared" si="32"/>
        <v>44343</v>
      </c>
      <c r="B2115" s="55">
        <v>44343</v>
      </c>
      <c r="C2115" s="58" t="s">
        <v>107</v>
      </c>
      <c r="D2115" s="58" t="s">
        <v>125</v>
      </c>
      <c r="E2115" s="58" t="s">
        <v>80</v>
      </c>
      <c r="F2115" s="51" t="s">
        <v>82</v>
      </c>
      <c r="G2115" s="51">
        <v>144</v>
      </c>
    </row>
    <row r="2116" spans="1:7" ht="15.75" customHeight="1" x14ac:dyDescent="0.3">
      <c r="A2116" s="95">
        <f t="shared" si="32"/>
        <v>44343</v>
      </c>
      <c r="B2116" s="55">
        <v>44343</v>
      </c>
      <c r="C2116" s="58" t="s">
        <v>107</v>
      </c>
      <c r="D2116" s="58" t="s">
        <v>125</v>
      </c>
      <c r="E2116" s="58" t="s">
        <v>49</v>
      </c>
      <c r="F2116" s="51" t="s">
        <v>153</v>
      </c>
      <c r="G2116" s="51">
        <v>132</v>
      </c>
    </row>
    <row r="2117" spans="1:7" ht="15.75" customHeight="1" x14ac:dyDescent="0.3">
      <c r="A2117" s="95">
        <f t="shared" ref="A2117:A2180" si="33">B2117</f>
        <v>44343</v>
      </c>
      <c r="B2117" s="55">
        <v>44343</v>
      </c>
      <c r="C2117" s="58" t="s">
        <v>48</v>
      </c>
      <c r="D2117" s="58" t="s">
        <v>125</v>
      </c>
      <c r="E2117" s="58" t="s">
        <v>80</v>
      </c>
      <c r="F2117" s="51" t="s">
        <v>88</v>
      </c>
      <c r="G2117" s="51">
        <v>136</v>
      </c>
    </row>
    <row r="2118" spans="1:7" ht="15.75" customHeight="1" x14ac:dyDescent="0.3">
      <c r="A2118" s="95">
        <f t="shared" si="33"/>
        <v>44343</v>
      </c>
      <c r="B2118" s="55">
        <v>44343</v>
      </c>
      <c r="C2118" s="58" t="s">
        <v>107</v>
      </c>
      <c r="D2118" s="58" t="s">
        <v>125</v>
      </c>
      <c r="E2118" s="58" t="s">
        <v>95</v>
      </c>
      <c r="F2118" s="51" t="s">
        <v>101</v>
      </c>
      <c r="G2118" s="51">
        <v>72</v>
      </c>
    </row>
    <row r="2119" spans="1:7" ht="15.75" customHeight="1" x14ac:dyDescent="0.3">
      <c r="A2119" s="95">
        <f t="shared" si="33"/>
        <v>44343</v>
      </c>
      <c r="B2119" s="55">
        <v>44343</v>
      </c>
      <c r="C2119" s="58" t="s">
        <v>110</v>
      </c>
      <c r="D2119" s="58" t="s">
        <v>125</v>
      </c>
      <c r="E2119" s="58" t="s">
        <v>70</v>
      </c>
      <c r="F2119" s="51" t="s">
        <v>54</v>
      </c>
      <c r="G2119" s="51">
        <v>88</v>
      </c>
    </row>
    <row r="2120" spans="1:7" ht="15.75" customHeight="1" x14ac:dyDescent="0.3">
      <c r="A2120" s="95">
        <f t="shared" si="33"/>
        <v>44343</v>
      </c>
      <c r="B2120" s="55">
        <v>44343</v>
      </c>
      <c r="C2120" s="58" t="s">
        <v>108</v>
      </c>
      <c r="D2120" s="58" t="s">
        <v>125</v>
      </c>
      <c r="E2120" s="58" t="s">
        <v>80</v>
      </c>
      <c r="F2120" s="51" t="s">
        <v>90</v>
      </c>
      <c r="G2120" s="51">
        <v>139</v>
      </c>
    </row>
    <row r="2121" spans="1:7" ht="15.75" customHeight="1" x14ac:dyDescent="0.3">
      <c r="A2121" s="95">
        <f t="shared" si="33"/>
        <v>44343</v>
      </c>
      <c r="B2121" s="55">
        <v>44343</v>
      </c>
      <c r="C2121" s="58" t="s">
        <v>110</v>
      </c>
      <c r="D2121" s="58" t="s">
        <v>125</v>
      </c>
      <c r="E2121" s="58" t="s">
        <v>80</v>
      </c>
      <c r="F2121" s="51" t="s">
        <v>89</v>
      </c>
      <c r="G2121" s="51">
        <v>92</v>
      </c>
    </row>
    <row r="2122" spans="1:7" ht="15.75" customHeight="1" x14ac:dyDescent="0.3">
      <c r="A2122" s="95">
        <f t="shared" si="33"/>
        <v>44344</v>
      </c>
      <c r="B2122" s="55">
        <v>44344</v>
      </c>
      <c r="C2122" s="58" t="s">
        <v>107</v>
      </c>
      <c r="D2122" s="58" t="s">
        <v>125</v>
      </c>
      <c r="E2122" s="58" t="s">
        <v>95</v>
      </c>
      <c r="F2122" s="51" t="s">
        <v>101</v>
      </c>
      <c r="G2122" s="51">
        <v>70</v>
      </c>
    </row>
    <row r="2123" spans="1:7" ht="15.75" customHeight="1" x14ac:dyDescent="0.3">
      <c r="A2123" s="95">
        <f t="shared" si="33"/>
        <v>44344</v>
      </c>
      <c r="B2123" s="55">
        <v>44344</v>
      </c>
      <c r="C2123" s="58" t="s">
        <v>48</v>
      </c>
      <c r="D2123" s="58" t="s">
        <v>125</v>
      </c>
      <c r="E2123" s="58" t="s">
        <v>80</v>
      </c>
      <c r="F2123" s="51" t="s">
        <v>85</v>
      </c>
      <c r="G2123" s="51">
        <v>102</v>
      </c>
    </row>
    <row r="2124" spans="1:7" ht="15.75" customHeight="1" x14ac:dyDescent="0.3">
      <c r="A2124" s="95">
        <f t="shared" si="33"/>
        <v>44344</v>
      </c>
      <c r="B2124" s="55">
        <v>44344</v>
      </c>
      <c r="C2124" s="58" t="s">
        <v>110</v>
      </c>
      <c r="D2124" s="58" t="s">
        <v>125</v>
      </c>
      <c r="E2124" s="58" t="s">
        <v>80</v>
      </c>
      <c r="F2124" s="51" t="s">
        <v>94</v>
      </c>
      <c r="G2124" s="51">
        <v>199</v>
      </c>
    </row>
    <row r="2125" spans="1:7" ht="15.75" customHeight="1" x14ac:dyDescent="0.3">
      <c r="A2125" s="95">
        <f t="shared" si="33"/>
        <v>44344</v>
      </c>
      <c r="B2125" s="55">
        <v>44344</v>
      </c>
      <c r="C2125" s="58" t="s">
        <v>107</v>
      </c>
      <c r="D2125" s="58" t="s">
        <v>125</v>
      </c>
      <c r="E2125" s="58" t="s">
        <v>49</v>
      </c>
      <c r="F2125" s="51" t="s">
        <v>55</v>
      </c>
      <c r="G2125" s="51">
        <v>145</v>
      </c>
    </row>
    <row r="2126" spans="1:7" ht="15.75" customHeight="1" x14ac:dyDescent="0.3">
      <c r="A2126" s="95">
        <f t="shared" si="33"/>
        <v>44344</v>
      </c>
      <c r="B2126" s="55">
        <v>44344</v>
      </c>
      <c r="C2126" s="58" t="s">
        <v>110</v>
      </c>
      <c r="D2126" s="58" t="s">
        <v>125</v>
      </c>
      <c r="E2126" s="58" t="s">
        <v>49</v>
      </c>
      <c r="F2126" s="51" t="s">
        <v>59</v>
      </c>
      <c r="G2126" s="51">
        <v>159</v>
      </c>
    </row>
    <row r="2127" spans="1:7" ht="15.75" customHeight="1" x14ac:dyDescent="0.3">
      <c r="A2127" s="95">
        <f t="shared" si="33"/>
        <v>44344</v>
      </c>
      <c r="B2127" s="55">
        <v>44344</v>
      </c>
      <c r="C2127" s="58" t="s">
        <v>48</v>
      </c>
      <c r="D2127" s="58" t="s">
        <v>125</v>
      </c>
      <c r="E2127" s="58" t="s">
        <v>80</v>
      </c>
      <c r="F2127" s="51" t="s">
        <v>89</v>
      </c>
      <c r="G2127" s="51">
        <v>8</v>
      </c>
    </row>
    <row r="2128" spans="1:7" ht="15.75" customHeight="1" x14ac:dyDescent="0.3">
      <c r="A2128" s="95">
        <f t="shared" si="33"/>
        <v>44344</v>
      </c>
      <c r="B2128" s="55">
        <v>44344</v>
      </c>
      <c r="C2128" s="58" t="s">
        <v>108</v>
      </c>
      <c r="D2128" s="58" t="s">
        <v>125</v>
      </c>
      <c r="E2128" s="58" t="s">
        <v>80</v>
      </c>
      <c r="F2128" s="51" t="s">
        <v>89</v>
      </c>
      <c r="G2128" s="51">
        <v>200</v>
      </c>
    </row>
    <row r="2129" spans="1:7" ht="15.75" customHeight="1" x14ac:dyDescent="0.3">
      <c r="A2129" s="95">
        <f t="shared" si="33"/>
        <v>44344</v>
      </c>
      <c r="B2129" s="55">
        <v>44344</v>
      </c>
      <c r="C2129" s="58" t="s">
        <v>48</v>
      </c>
      <c r="D2129" s="58" t="s">
        <v>125</v>
      </c>
      <c r="E2129" s="58" t="s">
        <v>49</v>
      </c>
      <c r="F2129" s="51" t="s">
        <v>55</v>
      </c>
      <c r="G2129" s="51">
        <v>109</v>
      </c>
    </row>
    <row r="2130" spans="1:7" ht="15.75" customHeight="1" x14ac:dyDescent="0.3">
      <c r="A2130" s="95">
        <f t="shared" si="33"/>
        <v>44344</v>
      </c>
      <c r="B2130" s="55">
        <v>44344</v>
      </c>
      <c r="C2130" s="58" t="s">
        <v>110</v>
      </c>
      <c r="D2130" s="58" t="s">
        <v>125</v>
      </c>
      <c r="E2130" s="58" t="s">
        <v>95</v>
      </c>
      <c r="F2130" s="51" t="s">
        <v>100</v>
      </c>
      <c r="G2130" s="51">
        <v>98</v>
      </c>
    </row>
    <row r="2131" spans="1:7" ht="15.75" customHeight="1" x14ac:dyDescent="0.3">
      <c r="A2131" s="95">
        <f t="shared" si="33"/>
        <v>44344</v>
      </c>
      <c r="B2131" s="55">
        <v>44344</v>
      </c>
      <c r="C2131" s="58" t="s">
        <v>48</v>
      </c>
      <c r="D2131" s="58" t="s">
        <v>125</v>
      </c>
      <c r="E2131" s="58" t="s">
        <v>80</v>
      </c>
      <c r="F2131" s="51" t="s">
        <v>83</v>
      </c>
      <c r="G2131" s="51">
        <v>188</v>
      </c>
    </row>
    <row r="2132" spans="1:7" ht="15.75" customHeight="1" x14ac:dyDescent="0.3">
      <c r="A2132" s="95">
        <f t="shared" si="33"/>
        <v>44344</v>
      </c>
      <c r="B2132" s="55">
        <v>44344</v>
      </c>
      <c r="C2132" s="58" t="s">
        <v>48</v>
      </c>
      <c r="D2132" s="58" t="s">
        <v>125</v>
      </c>
      <c r="E2132" s="58" t="s">
        <v>70</v>
      </c>
      <c r="F2132" s="51" t="s">
        <v>75</v>
      </c>
      <c r="G2132" s="51">
        <v>66</v>
      </c>
    </row>
    <row r="2133" spans="1:7" ht="15.75" customHeight="1" x14ac:dyDescent="0.3">
      <c r="A2133" s="95">
        <f t="shared" si="33"/>
        <v>44344</v>
      </c>
      <c r="B2133" s="55">
        <v>44344</v>
      </c>
      <c r="C2133" s="58" t="s">
        <v>48</v>
      </c>
      <c r="D2133" s="58" t="s">
        <v>125</v>
      </c>
      <c r="E2133" s="58" t="s">
        <v>49</v>
      </c>
      <c r="F2133" s="51" t="s">
        <v>69</v>
      </c>
      <c r="G2133" s="51">
        <v>167</v>
      </c>
    </row>
    <row r="2134" spans="1:7" ht="15.75" customHeight="1" x14ac:dyDescent="0.3">
      <c r="A2134" s="95">
        <f t="shared" si="33"/>
        <v>44344</v>
      </c>
      <c r="B2134" s="55">
        <v>44344</v>
      </c>
      <c r="C2134" s="58" t="s">
        <v>108</v>
      </c>
      <c r="D2134" s="58" t="s">
        <v>125</v>
      </c>
      <c r="E2134" s="58" t="s">
        <v>70</v>
      </c>
      <c r="F2134" s="51" t="s">
        <v>52</v>
      </c>
      <c r="G2134" s="51">
        <v>131</v>
      </c>
    </row>
    <row r="2135" spans="1:7" ht="15.75" customHeight="1" x14ac:dyDescent="0.3">
      <c r="A2135" s="95">
        <f t="shared" si="33"/>
        <v>44344</v>
      </c>
      <c r="B2135" s="55">
        <v>44344</v>
      </c>
      <c r="C2135" s="58" t="s">
        <v>110</v>
      </c>
      <c r="D2135" s="58" t="s">
        <v>125</v>
      </c>
      <c r="E2135" s="58" t="s">
        <v>70</v>
      </c>
      <c r="F2135" s="51" t="s">
        <v>77</v>
      </c>
      <c r="G2135" s="51">
        <v>152</v>
      </c>
    </row>
    <row r="2136" spans="1:7" ht="15.75" customHeight="1" x14ac:dyDescent="0.3">
      <c r="A2136" s="95">
        <f t="shared" si="33"/>
        <v>44344</v>
      </c>
      <c r="B2136" s="55">
        <v>44344</v>
      </c>
      <c r="C2136" s="58" t="s">
        <v>110</v>
      </c>
      <c r="D2136" s="58" t="s">
        <v>125</v>
      </c>
      <c r="E2136" s="58" t="s">
        <v>70</v>
      </c>
      <c r="F2136" s="51" t="s">
        <v>78</v>
      </c>
      <c r="G2136" s="51">
        <v>21</v>
      </c>
    </row>
    <row r="2137" spans="1:7" ht="15.75" customHeight="1" x14ac:dyDescent="0.3">
      <c r="A2137" s="95">
        <f t="shared" si="33"/>
        <v>44344</v>
      </c>
      <c r="B2137" s="55">
        <v>44344</v>
      </c>
      <c r="C2137" s="58" t="s">
        <v>107</v>
      </c>
      <c r="D2137" s="58" t="s">
        <v>125</v>
      </c>
      <c r="E2137" s="58" t="s">
        <v>70</v>
      </c>
      <c r="F2137" s="51" t="s">
        <v>71</v>
      </c>
      <c r="G2137" s="51">
        <v>152</v>
      </c>
    </row>
    <row r="2138" spans="1:7" ht="15.75" customHeight="1" x14ac:dyDescent="0.3">
      <c r="A2138" s="95">
        <f t="shared" si="33"/>
        <v>44344</v>
      </c>
      <c r="B2138" s="55">
        <v>44344</v>
      </c>
      <c r="C2138" s="58" t="s">
        <v>48</v>
      </c>
      <c r="D2138" s="58" t="s">
        <v>125</v>
      </c>
      <c r="E2138" s="58" t="s">
        <v>95</v>
      </c>
      <c r="F2138" s="51" t="s">
        <v>100</v>
      </c>
      <c r="G2138" s="51">
        <v>178</v>
      </c>
    </row>
    <row r="2139" spans="1:7" ht="15.75" customHeight="1" x14ac:dyDescent="0.3">
      <c r="A2139" s="95">
        <f t="shared" si="33"/>
        <v>44344</v>
      </c>
      <c r="B2139" s="55">
        <v>44344</v>
      </c>
      <c r="C2139" s="58" t="s">
        <v>110</v>
      </c>
      <c r="D2139" s="58" t="s">
        <v>125</v>
      </c>
      <c r="E2139" s="58" t="s">
        <v>49</v>
      </c>
      <c r="F2139" s="51" t="s">
        <v>57</v>
      </c>
      <c r="G2139" s="51">
        <v>85</v>
      </c>
    </row>
    <row r="2140" spans="1:7" ht="15.75" customHeight="1" x14ac:dyDescent="0.3">
      <c r="A2140" s="95">
        <f t="shared" si="33"/>
        <v>44345</v>
      </c>
      <c r="B2140" s="55">
        <v>44345</v>
      </c>
      <c r="C2140" s="58" t="s">
        <v>108</v>
      </c>
      <c r="D2140" s="58" t="s">
        <v>125</v>
      </c>
      <c r="E2140" s="58" t="s">
        <v>80</v>
      </c>
      <c r="F2140" s="51" t="s">
        <v>89</v>
      </c>
      <c r="G2140" s="51">
        <v>20</v>
      </c>
    </row>
    <row r="2141" spans="1:7" ht="15.75" customHeight="1" x14ac:dyDescent="0.3">
      <c r="A2141" s="95">
        <f t="shared" si="33"/>
        <v>44345</v>
      </c>
      <c r="B2141" s="55">
        <v>44345</v>
      </c>
      <c r="C2141" s="58" t="s">
        <v>48</v>
      </c>
      <c r="D2141" s="58" t="s">
        <v>125</v>
      </c>
      <c r="E2141" s="58" t="s">
        <v>49</v>
      </c>
      <c r="F2141" s="51" t="s">
        <v>57</v>
      </c>
      <c r="G2141" s="51">
        <v>26</v>
      </c>
    </row>
    <row r="2142" spans="1:7" ht="15.75" customHeight="1" x14ac:dyDescent="0.3">
      <c r="A2142" s="95">
        <f t="shared" si="33"/>
        <v>44345</v>
      </c>
      <c r="B2142" s="55">
        <v>44345</v>
      </c>
      <c r="C2142" s="58" t="s">
        <v>110</v>
      </c>
      <c r="D2142" s="58" t="s">
        <v>125</v>
      </c>
      <c r="E2142" s="58" t="s">
        <v>70</v>
      </c>
      <c r="F2142" s="51" t="s">
        <v>52</v>
      </c>
      <c r="G2142" s="51">
        <v>55</v>
      </c>
    </row>
    <row r="2143" spans="1:7" ht="15.75" customHeight="1" x14ac:dyDescent="0.3">
      <c r="A2143" s="95">
        <f t="shared" si="33"/>
        <v>44345</v>
      </c>
      <c r="B2143" s="55">
        <v>44345</v>
      </c>
      <c r="C2143" s="58" t="s">
        <v>48</v>
      </c>
      <c r="D2143" s="58" t="s">
        <v>125</v>
      </c>
      <c r="E2143" s="58" t="s">
        <v>49</v>
      </c>
      <c r="F2143" s="51" t="s">
        <v>55</v>
      </c>
      <c r="G2143" s="51">
        <v>47</v>
      </c>
    </row>
    <row r="2144" spans="1:7" ht="15.75" customHeight="1" x14ac:dyDescent="0.3">
      <c r="A2144" s="95">
        <f t="shared" si="33"/>
        <v>44345</v>
      </c>
      <c r="B2144" s="55">
        <v>44345</v>
      </c>
      <c r="C2144" s="58" t="s">
        <v>107</v>
      </c>
      <c r="D2144" s="58" t="s">
        <v>125</v>
      </c>
      <c r="E2144" s="58" t="s">
        <v>70</v>
      </c>
      <c r="F2144" s="51" t="s">
        <v>62</v>
      </c>
      <c r="G2144" s="51">
        <v>138</v>
      </c>
    </row>
    <row r="2145" spans="1:7" ht="15.75" customHeight="1" x14ac:dyDescent="0.3">
      <c r="A2145" s="95">
        <f t="shared" si="33"/>
        <v>44345</v>
      </c>
      <c r="B2145" s="55">
        <v>44345</v>
      </c>
      <c r="C2145" s="58" t="s">
        <v>110</v>
      </c>
      <c r="D2145" s="58" t="s">
        <v>125</v>
      </c>
      <c r="E2145" s="58" t="s">
        <v>49</v>
      </c>
      <c r="F2145" s="51" t="s">
        <v>53</v>
      </c>
      <c r="G2145" s="51">
        <v>198</v>
      </c>
    </row>
    <row r="2146" spans="1:7" ht="15.75" customHeight="1" x14ac:dyDescent="0.3">
      <c r="A2146" s="95">
        <f t="shared" si="33"/>
        <v>44345</v>
      </c>
      <c r="B2146" s="55">
        <v>44345</v>
      </c>
      <c r="C2146" s="58" t="s">
        <v>107</v>
      </c>
      <c r="D2146" s="58" t="s">
        <v>125</v>
      </c>
      <c r="E2146" s="58" t="s">
        <v>70</v>
      </c>
      <c r="F2146" s="51" t="s">
        <v>74</v>
      </c>
      <c r="G2146" s="51">
        <v>158</v>
      </c>
    </row>
    <row r="2147" spans="1:7" ht="15.75" customHeight="1" x14ac:dyDescent="0.3">
      <c r="A2147" s="95">
        <f t="shared" si="33"/>
        <v>44345</v>
      </c>
      <c r="B2147" s="55">
        <v>44345</v>
      </c>
      <c r="C2147" s="58" t="s">
        <v>48</v>
      </c>
      <c r="D2147" s="58" t="s">
        <v>125</v>
      </c>
      <c r="E2147" s="58" t="s">
        <v>49</v>
      </c>
      <c r="F2147" s="51" t="s">
        <v>67</v>
      </c>
      <c r="G2147" s="51">
        <v>55</v>
      </c>
    </row>
    <row r="2148" spans="1:7" ht="15.75" customHeight="1" x14ac:dyDescent="0.3">
      <c r="A2148" s="95">
        <f t="shared" si="33"/>
        <v>44345</v>
      </c>
      <c r="B2148" s="55">
        <v>44345</v>
      </c>
      <c r="C2148" s="58" t="s">
        <v>107</v>
      </c>
      <c r="D2148" s="58" t="s">
        <v>125</v>
      </c>
      <c r="E2148" s="58" t="s">
        <v>95</v>
      </c>
      <c r="F2148" s="51" t="s">
        <v>102</v>
      </c>
      <c r="G2148" s="51">
        <v>164</v>
      </c>
    </row>
    <row r="2149" spans="1:7" ht="15.75" customHeight="1" x14ac:dyDescent="0.3">
      <c r="A2149" s="95">
        <f t="shared" si="33"/>
        <v>44345</v>
      </c>
      <c r="B2149" s="55">
        <v>44345</v>
      </c>
      <c r="C2149" s="58" t="s">
        <v>108</v>
      </c>
      <c r="D2149" s="58" t="s">
        <v>125</v>
      </c>
      <c r="E2149" s="58" t="s">
        <v>80</v>
      </c>
      <c r="F2149" s="51" t="s">
        <v>83</v>
      </c>
      <c r="G2149" s="51">
        <v>25</v>
      </c>
    </row>
    <row r="2150" spans="1:7" ht="15.75" customHeight="1" x14ac:dyDescent="0.3">
      <c r="A2150" s="95">
        <f t="shared" si="33"/>
        <v>44346</v>
      </c>
      <c r="B2150" s="55">
        <v>44346</v>
      </c>
      <c r="C2150" s="58" t="s">
        <v>108</v>
      </c>
      <c r="D2150" s="58" t="s">
        <v>125</v>
      </c>
      <c r="E2150" s="58" t="s">
        <v>49</v>
      </c>
      <c r="F2150" s="51" t="s">
        <v>66</v>
      </c>
      <c r="G2150" s="51">
        <v>197</v>
      </c>
    </row>
    <row r="2151" spans="1:7" ht="15.75" customHeight="1" x14ac:dyDescent="0.3">
      <c r="A2151" s="95">
        <f t="shared" si="33"/>
        <v>44346</v>
      </c>
      <c r="B2151" s="55">
        <v>44346</v>
      </c>
      <c r="C2151" s="58" t="s">
        <v>48</v>
      </c>
      <c r="D2151" s="58" t="s">
        <v>125</v>
      </c>
      <c r="E2151" s="58" t="s">
        <v>70</v>
      </c>
      <c r="F2151" s="51" t="s">
        <v>60</v>
      </c>
      <c r="G2151" s="51">
        <v>157</v>
      </c>
    </row>
    <row r="2152" spans="1:7" ht="15.75" customHeight="1" x14ac:dyDescent="0.3">
      <c r="A2152" s="95">
        <f t="shared" si="33"/>
        <v>44346</v>
      </c>
      <c r="B2152" s="55">
        <v>44346</v>
      </c>
      <c r="C2152" s="58" t="s">
        <v>48</v>
      </c>
      <c r="D2152" s="58" t="s">
        <v>125</v>
      </c>
      <c r="E2152" s="58" t="s">
        <v>95</v>
      </c>
      <c r="F2152" s="51" t="s">
        <v>97</v>
      </c>
      <c r="G2152" s="51">
        <v>3</v>
      </c>
    </row>
    <row r="2153" spans="1:7" ht="15.75" customHeight="1" x14ac:dyDescent="0.3">
      <c r="A2153" s="95">
        <f t="shared" si="33"/>
        <v>44346</v>
      </c>
      <c r="B2153" s="55">
        <v>44346</v>
      </c>
      <c r="C2153" s="58" t="s">
        <v>48</v>
      </c>
      <c r="D2153" s="58" t="s">
        <v>125</v>
      </c>
      <c r="E2153" s="58" t="s">
        <v>80</v>
      </c>
      <c r="F2153" s="51" t="s">
        <v>87</v>
      </c>
      <c r="G2153" s="51">
        <v>26</v>
      </c>
    </row>
    <row r="2154" spans="1:7" ht="15.75" customHeight="1" x14ac:dyDescent="0.3">
      <c r="A2154" s="95">
        <f t="shared" si="33"/>
        <v>44346</v>
      </c>
      <c r="B2154" s="55">
        <v>44346</v>
      </c>
      <c r="C2154" s="58" t="s">
        <v>108</v>
      </c>
      <c r="D2154" s="58" t="s">
        <v>125</v>
      </c>
      <c r="E2154" s="58" t="s">
        <v>80</v>
      </c>
      <c r="F2154" s="51" t="s">
        <v>87</v>
      </c>
      <c r="G2154" s="51">
        <v>122</v>
      </c>
    </row>
    <row r="2155" spans="1:7" ht="15.75" customHeight="1" x14ac:dyDescent="0.3">
      <c r="A2155" s="95">
        <f t="shared" si="33"/>
        <v>44346</v>
      </c>
      <c r="B2155" s="55">
        <v>44346</v>
      </c>
      <c r="C2155" s="58" t="s">
        <v>108</v>
      </c>
      <c r="D2155" s="58" t="s">
        <v>125</v>
      </c>
      <c r="E2155" s="58" t="s">
        <v>70</v>
      </c>
      <c r="F2155" s="51" t="s">
        <v>60</v>
      </c>
      <c r="G2155" s="51">
        <v>63</v>
      </c>
    </row>
    <row r="2156" spans="1:7" ht="15.75" customHeight="1" x14ac:dyDescent="0.3">
      <c r="A2156" s="95">
        <f t="shared" si="33"/>
        <v>44346</v>
      </c>
      <c r="B2156" s="55">
        <v>44346</v>
      </c>
      <c r="C2156" s="58" t="s">
        <v>110</v>
      </c>
      <c r="D2156" s="58" t="s">
        <v>125</v>
      </c>
      <c r="E2156" s="58" t="s">
        <v>70</v>
      </c>
      <c r="F2156" s="51" t="s">
        <v>60</v>
      </c>
      <c r="G2156" s="51">
        <v>64</v>
      </c>
    </row>
    <row r="2157" spans="1:7" ht="15.75" customHeight="1" x14ac:dyDescent="0.3">
      <c r="A2157" s="95">
        <f t="shared" si="33"/>
        <v>44346</v>
      </c>
      <c r="B2157" s="55">
        <v>44346</v>
      </c>
      <c r="C2157" s="58" t="s">
        <v>108</v>
      </c>
      <c r="D2157" s="58" t="s">
        <v>125</v>
      </c>
      <c r="E2157" s="58" t="s">
        <v>49</v>
      </c>
      <c r="F2157" s="51" t="s">
        <v>50</v>
      </c>
      <c r="G2157" s="51">
        <v>198</v>
      </c>
    </row>
    <row r="2158" spans="1:7" ht="15.75" customHeight="1" x14ac:dyDescent="0.3">
      <c r="A2158" s="95">
        <f t="shared" si="33"/>
        <v>44346</v>
      </c>
      <c r="B2158" s="55">
        <v>44346</v>
      </c>
      <c r="C2158" s="58" t="s">
        <v>107</v>
      </c>
      <c r="D2158" s="58" t="s">
        <v>125</v>
      </c>
      <c r="E2158" s="58" t="s">
        <v>80</v>
      </c>
      <c r="F2158" s="51" t="s">
        <v>91</v>
      </c>
      <c r="G2158" s="51">
        <v>147</v>
      </c>
    </row>
    <row r="2159" spans="1:7" ht="15.75" customHeight="1" x14ac:dyDescent="0.3">
      <c r="A2159" s="95">
        <f t="shared" si="33"/>
        <v>44346</v>
      </c>
      <c r="B2159" s="55">
        <v>44346</v>
      </c>
      <c r="C2159" s="58" t="s">
        <v>108</v>
      </c>
      <c r="D2159" s="58" t="s">
        <v>125</v>
      </c>
      <c r="E2159" s="58" t="s">
        <v>70</v>
      </c>
      <c r="F2159" s="51" t="s">
        <v>58</v>
      </c>
      <c r="G2159" s="51">
        <v>40</v>
      </c>
    </row>
    <row r="2160" spans="1:7" ht="15.75" customHeight="1" x14ac:dyDescent="0.3">
      <c r="A2160" s="95">
        <f t="shared" si="33"/>
        <v>44346</v>
      </c>
      <c r="B2160" s="55">
        <v>44346</v>
      </c>
      <c r="C2160" s="58" t="s">
        <v>48</v>
      </c>
      <c r="D2160" s="58" t="s">
        <v>125</v>
      </c>
      <c r="E2160" s="58" t="s">
        <v>70</v>
      </c>
      <c r="F2160" s="51" t="s">
        <v>52</v>
      </c>
      <c r="G2160" s="51">
        <v>159</v>
      </c>
    </row>
    <row r="2161" spans="1:7" ht="15.75" customHeight="1" x14ac:dyDescent="0.3">
      <c r="A2161" s="95">
        <f t="shared" si="33"/>
        <v>44346</v>
      </c>
      <c r="B2161" s="55">
        <v>44346</v>
      </c>
      <c r="C2161" s="58" t="s">
        <v>108</v>
      </c>
      <c r="D2161" s="58" t="s">
        <v>125</v>
      </c>
      <c r="E2161" s="58" t="s">
        <v>49</v>
      </c>
      <c r="F2161" s="51" t="s">
        <v>153</v>
      </c>
      <c r="G2161" s="51">
        <v>35</v>
      </c>
    </row>
    <row r="2162" spans="1:7" ht="15.75" customHeight="1" x14ac:dyDescent="0.3">
      <c r="A2162" s="95">
        <f t="shared" si="33"/>
        <v>44346</v>
      </c>
      <c r="B2162" s="55">
        <v>44346</v>
      </c>
      <c r="C2162" s="58" t="s">
        <v>108</v>
      </c>
      <c r="D2162" s="58" t="s">
        <v>125</v>
      </c>
      <c r="E2162" s="58" t="s">
        <v>95</v>
      </c>
      <c r="F2162" s="51" t="s">
        <v>97</v>
      </c>
      <c r="G2162" s="51">
        <v>118</v>
      </c>
    </row>
    <row r="2163" spans="1:7" ht="15.75" customHeight="1" x14ac:dyDescent="0.3">
      <c r="A2163" s="95">
        <f t="shared" si="33"/>
        <v>44347</v>
      </c>
      <c r="B2163" s="55">
        <v>44347</v>
      </c>
      <c r="C2163" s="58" t="s">
        <v>108</v>
      </c>
      <c r="D2163" s="58" t="s">
        <v>125</v>
      </c>
      <c r="E2163" s="58" t="s">
        <v>80</v>
      </c>
      <c r="F2163" s="51" t="s">
        <v>81</v>
      </c>
      <c r="G2163" s="51">
        <v>134</v>
      </c>
    </row>
    <row r="2164" spans="1:7" ht="15.75" customHeight="1" x14ac:dyDescent="0.3">
      <c r="A2164" s="95">
        <f t="shared" si="33"/>
        <v>44347</v>
      </c>
      <c r="B2164" s="55">
        <v>44347</v>
      </c>
      <c r="C2164" s="58" t="s">
        <v>107</v>
      </c>
      <c r="D2164" s="58" t="s">
        <v>125</v>
      </c>
      <c r="E2164" s="58" t="s">
        <v>80</v>
      </c>
      <c r="F2164" s="51" t="s">
        <v>92</v>
      </c>
      <c r="G2164" s="51">
        <v>108</v>
      </c>
    </row>
    <row r="2165" spans="1:7" ht="15.75" customHeight="1" x14ac:dyDescent="0.3">
      <c r="A2165" s="95">
        <f t="shared" si="33"/>
        <v>44347</v>
      </c>
      <c r="B2165" s="55">
        <v>44347</v>
      </c>
      <c r="C2165" s="58" t="s">
        <v>48</v>
      </c>
      <c r="D2165" s="58" t="s">
        <v>125</v>
      </c>
      <c r="E2165" s="58" t="s">
        <v>70</v>
      </c>
      <c r="F2165" s="51" t="s">
        <v>56</v>
      </c>
      <c r="G2165" s="51">
        <v>70</v>
      </c>
    </row>
    <row r="2166" spans="1:7" ht="15.75" customHeight="1" x14ac:dyDescent="0.3">
      <c r="A2166" s="95">
        <f t="shared" si="33"/>
        <v>44347</v>
      </c>
      <c r="B2166" s="55">
        <v>44347</v>
      </c>
      <c r="C2166" s="58" t="s">
        <v>110</v>
      </c>
      <c r="D2166" s="58" t="s">
        <v>125</v>
      </c>
      <c r="E2166" s="58" t="s">
        <v>95</v>
      </c>
      <c r="F2166" s="51" t="s">
        <v>96</v>
      </c>
      <c r="G2166" s="51">
        <v>178</v>
      </c>
    </row>
    <row r="2167" spans="1:7" ht="15.75" customHeight="1" x14ac:dyDescent="0.3">
      <c r="A2167" s="95">
        <f t="shared" si="33"/>
        <v>44347</v>
      </c>
      <c r="B2167" s="55">
        <v>44347</v>
      </c>
      <c r="C2167" s="58" t="s">
        <v>110</v>
      </c>
      <c r="D2167" s="58" t="s">
        <v>125</v>
      </c>
      <c r="E2167" s="58" t="s">
        <v>80</v>
      </c>
      <c r="F2167" s="51" t="s">
        <v>91</v>
      </c>
      <c r="G2167" s="51">
        <v>145</v>
      </c>
    </row>
    <row r="2168" spans="1:7" ht="15.75" customHeight="1" x14ac:dyDescent="0.3">
      <c r="A2168" s="95">
        <f t="shared" si="33"/>
        <v>44347</v>
      </c>
      <c r="B2168" s="55">
        <v>44347</v>
      </c>
      <c r="C2168" s="58" t="s">
        <v>108</v>
      </c>
      <c r="D2168" s="58" t="s">
        <v>125</v>
      </c>
      <c r="E2168" s="58" t="s">
        <v>49</v>
      </c>
      <c r="F2168" s="51" t="s">
        <v>57</v>
      </c>
      <c r="G2168" s="51">
        <v>93</v>
      </c>
    </row>
    <row r="2169" spans="1:7" ht="15.75" customHeight="1" x14ac:dyDescent="0.3">
      <c r="A2169" s="95">
        <f t="shared" si="33"/>
        <v>44347</v>
      </c>
      <c r="B2169" s="55">
        <v>44347</v>
      </c>
      <c r="C2169" s="58" t="s">
        <v>110</v>
      </c>
      <c r="D2169" s="58" t="s">
        <v>125</v>
      </c>
      <c r="E2169" s="58" t="s">
        <v>70</v>
      </c>
      <c r="F2169" s="51" t="s">
        <v>60</v>
      </c>
      <c r="G2169" s="51">
        <v>166</v>
      </c>
    </row>
    <row r="2170" spans="1:7" ht="15.75" customHeight="1" x14ac:dyDescent="0.3">
      <c r="A2170" s="95">
        <f t="shared" si="33"/>
        <v>44347</v>
      </c>
      <c r="B2170" s="55">
        <v>44347</v>
      </c>
      <c r="C2170" s="58" t="s">
        <v>108</v>
      </c>
      <c r="D2170" s="58" t="s">
        <v>125</v>
      </c>
      <c r="E2170" s="58" t="s">
        <v>80</v>
      </c>
      <c r="F2170" s="51" t="s">
        <v>91</v>
      </c>
      <c r="G2170" s="51">
        <v>70</v>
      </c>
    </row>
    <row r="2171" spans="1:7" ht="15.75" customHeight="1" x14ac:dyDescent="0.3">
      <c r="A2171" s="95">
        <f t="shared" si="33"/>
        <v>44347</v>
      </c>
      <c r="B2171" s="55">
        <v>44347</v>
      </c>
      <c r="C2171" s="58" t="s">
        <v>108</v>
      </c>
      <c r="D2171" s="58" t="s">
        <v>125</v>
      </c>
      <c r="E2171" s="58" t="s">
        <v>80</v>
      </c>
      <c r="F2171" s="51" t="s">
        <v>84</v>
      </c>
      <c r="G2171" s="51">
        <v>122</v>
      </c>
    </row>
    <row r="2172" spans="1:7" ht="15.75" customHeight="1" x14ac:dyDescent="0.3">
      <c r="A2172" s="95">
        <f t="shared" si="33"/>
        <v>44347</v>
      </c>
      <c r="B2172" s="55">
        <v>44347</v>
      </c>
      <c r="C2172" s="58" t="s">
        <v>108</v>
      </c>
      <c r="D2172" s="58" t="s">
        <v>125</v>
      </c>
      <c r="E2172" s="58" t="s">
        <v>70</v>
      </c>
      <c r="F2172" s="51" t="s">
        <v>71</v>
      </c>
      <c r="G2172" s="51">
        <v>56</v>
      </c>
    </row>
    <row r="2173" spans="1:7" ht="15.75" customHeight="1" x14ac:dyDescent="0.3">
      <c r="A2173" s="95">
        <f t="shared" si="33"/>
        <v>44347</v>
      </c>
      <c r="B2173" s="55">
        <v>44347</v>
      </c>
      <c r="C2173" s="58" t="s">
        <v>108</v>
      </c>
      <c r="D2173" s="58" t="s">
        <v>125</v>
      </c>
      <c r="E2173" s="58" t="s">
        <v>70</v>
      </c>
      <c r="F2173" s="51" t="s">
        <v>75</v>
      </c>
      <c r="G2173" s="51">
        <v>194</v>
      </c>
    </row>
    <row r="2174" spans="1:7" ht="15.75" customHeight="1" x14ac:dyDescent="0.3">
      <c r="A2174" s="95">
        <f t="shared" si="33"/>
        <v>44347</v>
      </c>
      <c r="B2174" s="55">
        <v>44347</v>
      </c>
      <c r="C2174" s="58" t="s">
        <v>110</v>
      </c>
      <c r="D2174" s="58" t="s">
        <v>125</v>
      </c>
      <c r="E2174" s="58" t="s">
        <v>49</v>
      </c>
      <c r="F2174" s="51" t="s">
        <v>153</v>
      </c>
      <c r="G2174" s="51">
        <v>198</v>
      </c>
    </row>
    <row r="2175" spans="1:7" ht="15.75" customHeight="1" x14ac:dyDescent="0.3">
      <c r="A2175" s="95">
        <f t="shared" si="33"/>
        <v>44347</v>
      </c>
      <c r="B2175" s="55">
        <v>44347</v>
      </c>
      <c r="C2175" s="56" t="s">
        <v>108</v>
      </c>
      <c r="D2175" s="56" t="s">
        <v>125</v>
      </c>
      <c r="E2175" s="56" t="s">
        <v>80</v>
      </c>
      <c r="F2175" s="57" t="s">
        <v>81</v>
      </c>
      <c r="G2175" s="51">
        <v>189</v>
      </c>
    </row>
    <row r="2176" spans="1:7" ht="15.75" customHeight="1" x14ac:dyDescent="0.3">
      <c r="A2176" s="95">
        <f t="shared" si="33"/>
        <v>44347</v>
      </c>
      <c r="B2176" s="55">
        <v>44347</v>
      </c>
      <c r="C2176" s="58" t="s">
        <v>110</v>
      </c>
      <c r="D2176" s="58" t="s">
        <v>125</v>
      </c>
      <c r="E2176" s="58" t="s">
        <v>70</v>
      </c>
      <c r="F2176" s="51" t="s">
        <v>79</v>
      </c>
      <c r="G2176" s="51">
        <v>94</v>
      </c>
    </row>
    <row r="2177" spans="1:7" ht="15.75" customHeight="1" x14ac:dyDescent="0.3">
      <c r="A2177" s="95">
        <f t="shared" si="33"/>
        <v>44347</v>
      </c>
      <c r="B2177" s="55">
        <v>44347</v>
      </c>
      <c r="C2177" s="58" t="s">
        <v>110</v>
      </c>
      <c r="D2177" s="58" t="s">
        <v>125</v>
      </c>
      <c r="E2177" s="58" t="s">
        <v>95</v>
      </c>
      <c r="F2177" s="51" t="s">
        <v>103</v>
      </c>
      <c r="G2177" s="51">
        <v>38</v>
      </c>
    </row>
    <row r="2178" spans="1:7" ht="15.75" customHeight="1" x14ac:dyDescent="0.3">
      <c r="A2178" s="95">
        <f t="shared" si="33"/>
        <v>44347</v>
      </c>
      <c r="B2178" s="55">
        <v>44347</v>
      </c>
      <c r="C2178" s="58" t="s">
        <v>110</v>
      </c>
      <c r="D2178" s="58" t="s">
        <v>125</v>
      </c>
      <c r="E2178" s="58" t="s">
        <v>70</v>
      </c>
      <c r="F2178" s="51" t="s">
        <v>62</v>
      </c>
      <c r="G2178" s="51">
        <v>152</v>
      </c>
    </row>
    <row r="2179" spans="1:7" ht="15.75" customHeight="1" x14ac:dyDescent="0.3">
      <c r="A2179" s="95">
        <f t="shared" si="33"/>
        <v>44347</v>
      </c>
      <c r="B2179" s="55">
        <v>44347</v>
      </c>
      <c r="C2179" s="58" t="s">
        <v>110</v>
      </c>
      <c r="D2179" s="58" t="s">
        <v>125</v>
      </c>
      <c r="E2179" s="58" t="s">
        <v>70</v>
      </c>
      <c r="F2179" s="51" t="s">
        <v>74</v>
      </c>
      <c r="G2179" s="51">
        <v>108</v>
      </c>
    </row>
    <row r="2180" spans="1:7" ht="15.75" customHeight="1" x14ac:dyDescent="0.3">
      <c r="A2180" s="95">
        <f t="shared" si="33"/>
        <v>44347</v>
      </c>
      <c r="B2180" s="55">
        <v>44347</v>
      </c>
      <c r="C2180" s="58" t="s">
        <v>107</v>
      </c>
      <c r="D2180" s="58" t="s">
        <v>125</v>
      </c>
      <c r="E2180" s="58" t="s">
        <v>70</v>
      </c>
      <c r="F2180" s="51" t="s">
        <v>54</v>
      </c>
      <c r="G2180" s="51">
        <v>167</v>
      </c>
    </row>
    <row r="2181" spans="1:7" ht="15.75" customHeight="1" x14ac:dyDescent="0.3">
      <c r="A2181" s="95">
        <f t="shared" ref="A2181:A2244" si="34">B2181</f>
        <v>44347</v>
      </c>
      <c r="B2181" s="55">
        <v>44347</v>
      </c>
      <c r="C2181" s="58" t="s">
        <v>48</v>
      </c>
      <c r="D2181" s="58" t="s">
        <v>125</v>
      </c>
      <c r="E2181" s="58" t="s">
        <v>95</v>
      </c>
      <c r="F2181" s="51" t="s">
        <v>100</v>
      </c>
      <c r="G2181" s="51">
        <v>63</v>
      </c>
    </row>
    <row r="2182" spans="1:7" ht="15.75" customHeight="1" x14ac:dyDescent="0.3">
      <c r="A2182" s="95">
        <f t="shared" si="34"/>
        <v>44347</v>
      </c>
      <c r="B2182" s="55">
        <v>44347</v>
      </c>
      <c r="C2182" s="58" t="s">
        <v>108</v>
      </c>
      <c r="D2182" s="58" t="s">
        <v>125</v>
      </c>
      <c r="E2182" s="58" t="s">
        <v>80</v>
      </c>
      <c r="F2182" s="51" t="s">
        <v>92</v>
      </c>
      <c r="G2182" s="51">
        <v>150</v>
      </c>
    </row>
    <row r="2183" spans="1:7" ht="15.75" customHeight="1" x14ac:dyDescent="0.3">
      <c r="A2183" s="95">
        <f t="shared" si="34"/>
        <v>44348</v>
      </c>
      <c r="B2183" s="55">
        <v>44348</v>
      </c>
      <c r="C2183" s="58" t="s">
        <v>110</v>
      </c>
      <c r="D2183" s="58" t="s">
        <v>125</v>
      </c>
      <c r="E2183" s="58" t="s">
        <v>95</v>
      </c>
      <c r="F2183" s="51" t="s">
        <v>99</v>
      </c>
      <c r="G2183" s="51">
        <v>115</v>
      </c>
    </row>
    <row r="2184" spans="1:7" ht="15.75" customHeight="1" x14ac:dyDescent="0.3">
      <c r="A2184" s="95">
        <f t="shared" si="34"/>
        <v>44348</v>
      </c>
      <c r="B2184" s="55">
        <v>44348</v>
      </c>
      <c r="C2184" s="58" t="s">
        <v>107</v>
      </c>
      <c r="D2184" s="58" t="s">
        <v>125</v>
      </c>
      <c r="E2184" s="58" t="s">
        <v>70</v>
      </c>
      <c r="F2184" s="51" t="s">
        <v>56</v>
      </c>
      <c r="G2184" s="51">
        <v>123</v>
      </c>
    </row>
    <row r="2185" spans="1:7" ht="15.75" customHeight="1" x14ac:dyDescent="0.3">
      <c r="A2185" s="95">
        <f t="shared" si="34"/>
        <v>44348</v>
      </c>
      <c r="B2185" s="55">
        <v>44348</v>
      </c>
      <c r="C2185" s="58" t="s">
        <v>107</v>
      </c>
      <c r="D2185" s="58" t="s">
        <v>125</v>
      </c>
      <c r="E2185" s="58" t="s">
        <v>80</v>
      </c>
      <c r="F2185" s="51" t="s">
        <v>88</v>
      </c>
      <c r="G2185" s="51">
        <v>63</v>
      </c>
    </row>
    <row r="2186" spans="1:7" ht="15.75" customHeight="1" x14ac:dyDescent="0.3">
      <c r="A2186" s="95">
        <f t="shared" si="34"/>
        <v>44348</v>
      </c>
      <c r="B2186" s="55">
        <v>44348</v>
      </c>
      <c r="C2186" s="58" t="s">
        <v>107</v>
      </c>
      <c r="D2186" s="58" t="s">
        <v>125</v>
      </c>
      <c r="E2186" s="58" t="s">
        <v>80</v>
      </c>
      <c r="F2186" s="51" t="s">
        <v>93</v>
      </c>
      <c r="G2186" s="51">
        <v>73</v>
      </c>
    </row>
    <row r="2187" spans="1:7" ht="15.75" customHeight="1" x14ac:dyDescent="0.3">
      <c r="A2187" s="95">
        <f t="shared" si="34"/>
        <v>44348</v>
      </c>
      <c r="B2187" s="55">
        <v>44348</v>
      </c>
      <c r="C2187" s="58" t="s">
        <v>48</v>
      </c>
      <c r="D2187" s="58" t="s">
        <v>125</v>
      </c>
      <c r="E2187" s="58" t="s">
        <v>70</v>
      </c>
      <c r="F2187" s="51" t="s">
        <v>73</v>
      </c>
      <c r="G2187" s="51">
        <v>62</v>
      </c>
    </row>
    <row r="2188" spans="1:7" ht="15.75" customHeight="1" x14ac:dyDescent="0.3">
      <c r="A2188" s="95">
        <f t="shared" si="34"/>
        <v>44348</v>
      </c>
      <c r="B2188" s="55">
        <v>44348</v>
      </c>
      <c r="C2188" s="58" t="s">
        <v>108</v>
      </c>
      <c r="D2188" s="58" t="s">
        <v>125</v>
      </c>
      <c r="E2188" s="58" t="s">
        <v>70</v>
      </c>
      <c r="F2188" s="51" t="s">
        <v>60</v>
      </c>
      <c r="G2188" s="51">
        <v>22</v>
      </c>
    </row>
    <row r="2189" spans="1:7" ht="15.75" customHeight="1" x14ac:dyDescent="0.3">
      <c r="A2189" s="95">
        <f t="shared" si="34"/>
        <v>44348</v>
      </c>
      <c r="B2189" s="55">
        <v>44348</v>
      </c>
      <c r="C2189" s="58" t="s">
        <v>107</v>
      </c>
      <c r="D2189" s="58" t="s">
        <v>125</v>
      </c>
      <c r="E2189" s="58" t="s">
        <v>80</v>
      </c>
      <c r="F2189" s="51" t="s">
        <v>87</v>
      </c>
      <c r="G2189" s="51">
        <v>47</v>
      </c>
    </row>
    <row r="2190" spans="1:7" ht="15.75" customHeight="1" x14ac:dyDescent="0.3">
      <c r="A2190" s="95">
        <f t="shared" si="34"/>
        <v>44348</v>
      </c>
      <c r="B2190" s="55">
        <v>44348</v>
      </c>
      <c r="C2190" s="58" t="s">
        <v>110</v>
      </c>
      <c r="D2190" s="58" t="s">
        <v>125</v>
      </c>
      <c r="E2190" s="58" t="s">
        <v>95</v>
      </c>
      <c r="F2190" s="51" t="s">
        <v>104</v>
      </c>
      <c r="G2190" s="51">
        <v>117</v>
      </c>
    </row>
    <row r="2191" spans="1:7" ht="15.75" customHeight="1" x14ac:dyDescent="0.3">
      <c r="A2191" s="95">
        <f t="shared" si="34"/>
        <v>44348</v>
      </c>
      <c r="B2191" s="55">
        <v>44348</v>
      </c>
      <c r="C2191" s="58" t="s">
        <v>110</v>
      </c>
      <c r="D2191" s="58" t="s">
        <v>125</v>
      </c>
      <c r="E2191" s="58" t="s">
        <v>49</v>
      </c>
      <c r="F2191" s="51" t="s">
        <v>68</v>
      </c>
      <c r="G2191" s="51">
        <v>103</v>
      </c>
    </row>
    <row r="2192" spans="1:7" ht="15.75" customHeight="1" x14ac:dyDescent="0.3">
      <c r="A2192" s="95">
        <f t="shared" si="34"/>
        <v>44349</v>
      </c>
      <c r="B2192" s="55">
        <v>44349</v>
      </c>
      <c r="C2192" s="58" t="s">
        <v>48</v>
      </c>
      <c r="D2192" s="58" t="s">
        <v>125</v>
      </c>
      <c r="E2192" s="58" t="s">
        <v>70</v>
      </c>
      <c r="F2192" s="51" t="s">
        <v>52</v>
      </c>
      <c r="G2192" s="51">
        <v>104</v>
      </c>
    </row>
    <row r="2193" spans="1:7" ht="15.75" customHeight="1" x14ac:dyDescent="0.3">
      <c r="A2193" s="95">
        <f t="shared" si="34"/>
        <v>44349</v>
      </c>
      <c r="B2193" s="55">
        <v>44349</v>
      </c>
      <c r="C2193" s="58" t="s">
        <v>108</v>
      </c>
      <c r="D2193" s="58" t="s">
        <v>125</v>
      </c>
      <c r="E2193" s="58" t="s">
        <v>49</v>
      </c>
      <c r="F2193" s="51" t="s">
        <v>64</v>
      </c>
      <c r="G2193" s="51">
        <v>114</v>
      </c>
    </row>
    <row r="2194" spans="1:7" ht="15.75" customHeight="1" x14ac:dyDescent="0.3">
      <c r="A2194" s="95">
        <f t="shared" si="34"/>
        <v>44349</v>
      </c>
      <c r="B2194" s="55">
        <v>44349</v>
      </c>
      <c r="C2194" s="58" t="s">
        <v>108</v>
      </c>
      <c r="D2194" s="58" t="s">
        <v>125</v>
      </c>
      <c r="E2194" s="58" t="s">
        <v>70</v>
      </c>
      <c r="F2194" s="51" t="s">
        <v>78</v>
      </c>
      <c r="G2194" s="51">
        <v>65</v>
      </c>
    </row>
    <row r="2195" spans="1:7" ht="15.75" customHeight="1" x14ac:dyDescent="0.3">
      <c r="A2195" s="95">
        <f t="shared" si="34"/>
        <v>44349</v>
      </c>
      <c r="B2195" s="55">
        <v>44349</v>
      </c>
      <c r="C2195" s="58" t="s">
        <v>48</v>
      </c>
      <c r="D2195" s="58" t="s">
        <v>125</v>
      </c>
      <c r="E2195" s="58" t="s">
        <v>95</v>
      </c>
      <c r="F2195" s="51" t="s">
        <v>98</v>
      </c>
      <c r="G2195" s="51">
        <v>27</v>
      </c>
    </row>
    <row r="2196" spans="1:7" ht="15.75" customHeight="1" x14ac:dyDescent="0.3">
      <c r="A2196" s="95">
        <f t="shared" si="34"/>
        <v>44349</v>
      </c>
      <c r="B2196" s="55">
        <v>44349</v>
      </c>
      <c r="C2196" s="58" t="s">
        <v>108</v>
      </c>
      <c r="D2196" s="58" t="s">
        <v>125</v>
      </c>
      <c r="E2196" s="58" t="s">
        <v>70</v>
      </c>
      <c r="F2196" s="51" t="s">
        <v>71</v>
      </c>
      <c r="G2196" s="51">
        <v>111</v>
      </c>
    </row>
    <row r="2197" spans="1:7" ht="15.75" customHeight="1" x14ac:dyDescent="0.3">
      <c r="A2197" s="95">
        <f t="shared" si="34"/>
        <v>44349</v>
      </c>
      <c r="B2197" s="55">
        <v>44349</v>
      </c>
      <c r="C2197" s="58" t="s">
        <v>107</v>
      </c>
      <c r="D2197" s="58" t="s">
        <v>125</v>
      </c>
      <c r="E2197" s="58" t="s">
        <v>95</v>
      </c>
      <c r="F2197" s="51" t="s">
        <v>106</v>
      </c>
      <c r="G2197" s="51">
        <v>138</v>
      </c>
    </row>
    <row r="2198" spans="1:7" ht="15.75" customHeight="1" x14ac:dyDescent="0.3">
      <c r="A2198" s="95">
        <f t="shared" si="34"/>
        <v>44349</v>
      </c>
      <c r="B2198" s="55">
        <v>44349</v>
      </c>
      <c r="C2198" s="58" t="s">
        <v>108</v>
      </c>
      <c r="D2198" s="58" t="s">
        <v>125</v>
      </c>
      <c r="E2198" s="58" t="s">
        <v>70</v>
      </c>
      <c r="F2198" s="51" t="s">
        <v>72</v>
      </c>
      <c r="G2198" s="51">
        <v>50</v>
      </c>
    </row>
    <row r="2199" spans="1:7" ht="15.75" customHeight="1" x14ac:dyDescent="0.3">
      <c r="A2199" s="95">
        <f t="shared" si="34"/>
        <v>44349</v>
      </c>
      <c r="B2199" s="55">
        <v>44349</v>
      </c>
      <c r="C2199" s="58" t="s">
        <v>108</v>
      </c>
      <c r="D2199" s="58" t="s">
        <v>125</v>
      </c>
      <c r="E2199" s="58" t="s">
        <v>49</v>
      </c>
      <c r="F2199" s="51" t="s">
        <v>66</v>
      </c>
      <c r="G2199" s="51">
        <v>112</v>
      </c>
    </row>
    <row r="2200" spans="1:7" ht="15.75" customHeight="1" x14ac:dyDescent="0.3">
      <c r="A2200" s="95">
        <f t="shared" si="34"/>
        <v>44349</v>
      </c>
      <c r="B2200" s="55">
        <v>44349</v>
      </c>
      <c r="C2200" s="58" t="s">
        <v>107</v>
      </c>
      <c r="D2200" s="58" t="s">
        <v>125</v>
      </c>
      <c r="E2200" s="58" t="s">
        <v>80</v>
      </c>
      <c r="F2200" s="51" t="s">
        <v>92</v>
      </c>
      <c r="G2200" s="51">
        <v>122</v>
      </c>
    </row>
    <row r="2201" spans="1:7" ht="15.75" customHeight="1" x14ac:dyDescent="0.3">
      <c r="A2201" s="95">
        <f t="shared" si="34"/>
        <v>44349</v>
      </c>
      <c r="B2201" s="55">
        <v>44349</v>
      </c>
      <c r="C2201" s="58" t="s">
        <v>48</v>
      </c>
      <c r="D2201" s="58" t="s">
        <v>125</v>
      </c>
      <c r="E2201" s="58" t="s">
        <v>70</v>
      </c>
      <c r="F2201" s="51" t="s">
        <v>74</v>
      </c>
      <c r="G2201" s="51">
        <v>155</v>
      </c>
    </row>
    <row r="2202" spans="1:7" ht="15.75" customHeight="1" x14ac:dyDescent="0.3">
      <c r="A2202" s="95">
        <f t="shared" si="34"/>
        <v>44349</v>
      </c>
      <c r="B2202" s="55">
        <v>44349</v>
      </c>
      <c r="C2202" s="58" t="s">
        <v>48</v>
      </c>
      <c r="D2202" s="58" t="s">
        <v>125</v>
      </c>
      <c r="E2202" s="58" t="s">
        <v>95</v>
      </c>
      <c r="F2202" s="51" t="s">
        <v>100</v>
      </c>
      <c r="G2202" s="51">
        <v>18</v>
      </c>
    </row>
    <row r="2203" spans="1:7" ht="15.75" customHeight="1" x14ac:dyDescent="0.3">
      <c r="A2203" s="95">
        <f t="shared" si="34"/>
        <v>44350</v>
      </c>
      <c r="B2203" s="55">
        <v>44350</v>
      </c>
      <c r="C2203" s="58" t="s">
        <v>110</v>
      </c>
      <c r="D2203" s="58" t="s">
        <v>125</v>
      </c>
      <c r="E2203" s="58" t="s">
        <v>49</v>
      </c>
      <c r="F2203" s="51" t="s">
        <v>59</v>
      </c>
      <c r="G2203" s="51">
        <v>143</v>
      </c>
    </row>
    <row r="2204" spans="1:7" ht="15.75" customHeight="1" x14ac:dyDescent="0.3">
      <c r="A2204" s="95">
        <f t="shared" si="34"/>
        <v>44350</v>
      </c>
      <c r="B2204" s="55">
        <v>44350</v>
      </c>
      <c r="C2204" s="58" t="s">
        <v>110</v>
      </c>
      <c r="D2204" s="58" t="s">
        <v>125</v>
      </c>
      <c r="E2204" s="58" t="s">
        <v>80</v>
      </c>
      <c r="F2204" s="51" t="s">
        <v>94</v>
      </c>
      <c r="G2204" s="51">
        <v>27</v>
      </c>
    </row>
    <row r="2205" spans="1:7" ht="15.75" customHeight="1" x14ac:dyDescent="0.3">
      <c r="A2205" s="95">
        <f t="shared" si="34"/>
        <v>44350</v>
      </c>
      <c r="B2205" s="55">
        <v>44350</v>
      </c>
      <c r="C2205" s="58" t="s">
        <v>48</v>
      </c>
      <c r="D2205" s="58" t="s">
        <v>125</v>
      </c>
      <c r="E2205" s="58" t="s">
        <v>95</v>
      </c>
      <c r="F2205" s="51" t="s">
        <v>106</v>
      </c>
      <c r="G2205" s="51">
        <v>39</v>
      </c>
    </row>
    <row r="2206" spans="1:7" ht="15.75" customHeight="1" x14ac:dyDescent="0.3">
      <c r="A2206" s="95">
        <f t="shared" si="34"/>
        <v>44350</v>
      </c>
      <c r="B2206" s="55">
        <v>44350</v>
      </c>
      <c r="C2206" s="58" t="s">
        <v>107</v>
      </c>
      <c r="D2206" s="58" t="s">
        <v>125</v>
      </c>
      <c r="E2206" s="58" t="s">
        <v>49</v>
      </c>
      <c r="F2206" s="51" t="s">
        <v>61</v>
      </c>
      <c r="G2206" s="51">
        <v>90</v>
      </c>
    </row>
    <row r="2207" spans="1:7" ht="15.75" customHeight="1" x14ac:dyDescent="0.3">
      <c r="A2207" s="95">
        <f t="shared" si="34"/>
        <v>44350</v>
      </c>
      <c r="B2207" s="55">
        <v>44350</v>
      </c>
      <c r="C2207" s="58" t="s">
        <v>48</v>
      </c>
      <c r="D2207" s="58" t="s">
        <v>125</v>
      </c>
      <c r="E2207" s="58" t="s">
        <v>70</v>
      </c>
      <c r="F2207" s="51" t="s">
        <v>73</v>
      </c>
      <c r="G2207" s="51">
        <v>184</v>
      </c>
    </row>
    <row r="2208" spans="1:7" ht="15.75" customHeight="1" x14ac:dyDescent="0.3">
      <c r="A2208" s="95">
        <f t="shared" si="34"/>
        <v>44350</v>
      </c>
      <c r="B2208" s="55">
        <v>44350</v>
      </c>
      <c r="C2208" s="58" t="s">
        <v>110</v>
      </c>
      <c r="D2208" s="58" t="s">
        <v>125</v>
      </c>
      <c r="E2208" s="58" t="s">
        <v>49</v>
      </c>
      <c r="F2208" s="51" t="s">
        <v>55</v>
      </c>
      <c r="G2208" s="51">
        <v>64</v>
      </c>
    </row>
    <row r="2209" spans="1:7" ht="15.75" customHeight="1" x14ac:dyDescent="0.3">
      <c r="A2209" s="95">
        <f t="shared" si="34"/>
        <v>44350</v>
      </c>
      <c r="B2209" s="55">
        <v>44350</v>
      </c>
      <c r="C2209" s="58" t="s">
        <v>110</v>
      </c>
      <c r="D2209" s="58" t="s">
        <v>125</v>
      </c>
      <c r="E2209" s="58" t="s">
        <v>95</v>
      </c>
      <c r="F2209" s="51" t="s">
        <v>97</v>
      </c>
      <c r="G2209" s="51">
        <v>50</v>
      </c>
    </row>
    <row r="2210" spans="1:7" ht="15.75" customHeight="1" x14ac:dyDescent="0.3">
      <c r="A2210" s="95">
        <f t="shared" si="34"/>
        <v>44350</v>
      </c>
      <c r="B2210" s="55">
        <v>44350</v>
      </c>
      <c r="C2210" s="58" t="s">
        <v>48</v>
      </c>
      <c r="D2210" s="58" t="s">
        <v>125</v>
      </c>
      <c r="E2210" s="58" t="s">
        <v>70</v>
      </c>
      <c r="F2210" s="51" t="s">
        <v>71</v>
      </c>
      <c r="G2210" s="51">
        <v>34</v>
      </c>
    </row>
    <row r="2211" spans="1:7" ht="15.75" customHeight="1" x14ac:dyDescent="0.3">
      <c r="A2211" s="95">
        <f t="shared" si="34"/>
        <v>44350</v>
      </c>
      <c r="B2211" s="55">
        <v>44350</v>
      </c>
      <c r="C2211" s="58" t="s">
        <v>107</v>
      </c>
      <c r="D2211" s="58" t="s">
        <v>125</v>
      </c>
      <c r="E2211" s="58" t="s">
        <v>95</v>
      </c>
      <c r="F2211" s="51" t="s">
        <v>96</v>
      </c>
      <c r="G2211" s="51">
        <v>127</v>
      </c>
    </row>
    <row r="2212" spans="1:7" ht="15.75" customHeight="1" x14ac:dyDescent="0.3">
      <c r="A2212" s="95">
        <f t="shared" si="34"/>
        <v>44350</v>
      </c>
      <c r="B2212" s="55">
        <v>44350</v>
      </c>
      <c r="C2212" s="58" t="s">
        <v>110</v>
      </c>
      <c r="D2212" s="58" t="s">
        <v>125</v>
      </c>
      <c r="E2212" s="58" t="s">
        <v>70</v>
      </c>
      <c r="F2212" s="51" t="s">
        <v>77</v>
      </c>
      <c r="G2212" s="51">
        <v>104</v>
      </c>
    </row>
    <row r="2213" spans="1:7" ht="15.75" customHeight="1" x14ac:dyDescent="0.3">
      <c r="A2213" s="95">
        <f t="shared" si="34"/>
        <v>44350</v>
      </c>
      <c r="B2213" s="55">
        <v>44350</v>
      </c>
      <c r="C2213" s="58" t="s">
        <v>107</v>
      </c>
      <c r="D2213" s="58" t="s">
        <v>125</v>
      </c>
      <c r="E2213" s="58" t="s">
        <v>70</v>
      </c>
      <c r="F2213" s="51" t="s">
        <v>52</v>
      </c>
      <c r="G2213" s="51">
        <v>79</v>
      </c>
    </row>
    <row r="2214" spans="1:7" ht="15.75" customHeight="1" x14ac:dyDescent="0.3">
      <c r="A2214" s="95">
        <f t="shared" si="34"/>
        <v>44350</v>
      </c>
      <c r="B2214" s="55">
        <v>44350</v>
      </c>
      <c r="C2214" s="58" t="s">
        <v>107</v>
      </c>
      <c r="D2214" s="58" t="s">
        <v>125</v>
      </c>
      <c r="E2214" s="58" t="s">
        <v>49</v>
      </c>
      <c r="F2214" s="51" t="s">
        <v>64</v>
      </c>
      <c r="G2214" s="51">
        <v>64</v>
      </c>
    </row>
    <row r="2215" spans="1:7" ht="15.75" customHeight="1" x14ac:dyDescent="0.3">
      <c r="A2215" s="95">
        <f t="shared" si="34"/>
        <v>44350</v>
      </c>
      <c r="B2215" s="55">
        <v>44350</v>
      </c>
      <c r="C2215" s="58" t="s">
        <v>110</v>
      </c>
      <c r="D2215" s="58" t="s">
        <v>125</v>
      </c>
      <c r="E2215" s="58" t="s">
        <v>80</v>
      </c>
      <c r="F2215" s="51" t="s">
        <v>81</v>
      </c>
      <c r="G2215" s="51">
        <v>117</v>
      </c>
    </row>
    <row r="2216" spans="1:7" ht="15.75" customHeight="1" x14ac:dyDescent="0.3">
      <c r="A2216" s="95">
        <f t="shared" si="34"/>
        <v>44350</v>
      </c>
      <c r="B2216" s="55">
        <v>44350</v>
      </c>
      <c r="C2216" s="58" t="s">
        <v>48</v>
      </c>
      <c r="D2216" s="58" t="s">
        <v>125</v>
      </c>
      <c r="E2216" s="58" t="s">
        <v>49</v>
      </c>
      <c r="F2216" s="51" t="s">
        <v>67</v>
      </c>
      <c r="G2216" s="51">
        <v>199</v>
      </c>
    </row>
    <row r="2217" spans="1:7" ht="15.75" customHeight="1" x14ac:dyDescent="0.3">
      <c r="A2217" s="95">
        <f t="shared" si="34"/>
        <v>44350</v>
      </c>
      <c r="B2217" s="55">
        <v>44350</v>
      </c>
      <c r="C2217" s="58" t="s">
        <v>108</v>
      </c>
      <c r="D2217" s="58" t="s">
        <v>125</v>
      </c>
      <c r="E2217" s="58" t="s">
        <v>80</v>
      </c>
      <c r="F2217" s="51" t="s">
        <v>92</v>
      </c>
      <c r="G2217" s="51">
        <v>173</v>
      </c>
    </row>
    <row r="2218" spans="1:7" ht="15.75" customHeight="1" x14ac:dyDescent="0.3">
      <c r="A2218" s="95">
        <f t="shared" si="34"/>
        <v>44351</v>
      </c>
      <c r="B2218" s="55">
        <v>44351</v>
      </c>
      <c r="C2218" s="58" t="s">
        <v>48</v>
      </c>
      <c r="D2218" s="58" t="s">
        <v>125</v>
      </c>
      <c r="E2218" s="58" t="s">
        <v>49</v>
      </c>
      <c r="F2218" s="51" t="s">
        <v>153</v>
      </c>
      <c r="G2218" s="51">
        <v>105</v>
      </c>
    </row>
    <row r="2219" spans="1:7" ht="15.75" customHeight="1" x14ac:dyDescent="0.3">
      <c r="A2219" s="95">
        <f t="shared" si="34"/>
        <v>44351</v>
      </c>
      <c r="B2219" s="55">
        <v>44351</v>
      </c>
      <c r="C2219" s="58" t="s">
        <v>108</v>
      </c>
      <c r="D2219" s="58" t="s">
        <v>125</v>
      </c>
      <c r="E2219" s="58" t="s">
        <v>95</v>
      </c>
      <c r="F2219" s="51" t="s">
        <v>96</v>
      </c>
      <c r="G2219" s="51">
        <v>29</v>
      </c>
    </row>
    <row r="2220" spans="1:7" ht="15.75" customHeight="1" x14ac:dyDescent="0.3">
      <c r="A2220" s="95">
        <f t="shared" si="34"/>
        <v>44351</v>
      </c>
      <c r="B2220" s="55">
        <v>44351</v>
      </c>
      <c r="C2220" s="58" t="s">
        <v>108</v>
      </c>
      <c r="D2220" s="58" t="s">
        <v>125</v>
      </c>
      <c r="E2220" s="58" t="s">
        <v>95</v>
      </c>
      <c r="F2220" s="51" t="s">
        <v>106</v>
      </c>
      <c r="G2220" s="51">
        <v>157</v>
      </c>
    </row>
    <row r="2221" spans="1:7" ht="15.75" customHeight="1" x14ac:dyDescent="0.3">
      <c r="A2221" s="95">
        <f t="shared" si="34"/>
        <v>44351</v>
      </c>
      <c r="B2221" s="55">
        <v>44351</v>
      </c>
      <c r="C2221" s="58" t="s">
        <v>108</v>
      </c>
      <c r="D2221" s="58" t="s">
        <v>125</v>
      </c>
      <c r="E2221" s="58" t="s">
        <v>95</v>
      </c>
      <c r="F2221" s="51" t="s">
        <v>98</v>
      </c>
      <c r="G2221" s="51">
        <v>116</v>
      </c>
    </row>
    <row r="2222" spans="1:7" ht="15.75" customHeight="1" x14ac:dyDescent="0.3">
      <c r="A2222" s="95">
        <f t="shared" si="34"/>
        <v>44351</v>
      </c>
      <c r="B2222" s="55">
        <v>44351</v>
      </c>
      <c r="C2222" s="58" t="s">
        <v>110</v>
      </c>
      <c r="D2222" s="58" t="s">
        <v>125</v>
      </c>
      <c r="E2222" s="58" t="s">
        <v>49</v>
      </c>
      <c r="F2222" s="51" t="s">
        <v>65</v>
      </c>
      <c r="G2222" s="51">
        <v>95</v>
      </c>
    </row>
    <row r="2223" spans="1:7" ht="15.75" customHeight="1" x14ac:dyDescent="0.3">
      <c r="A2223" s="95">
        <f t="shared" si="34"/>
        <v>44351</v>
      </c>
      <c r="B2223" s="55">
        <v>44351</v>
      </c>
      <c r="C2223" s="58" t="s">
        <v>110</v>
      </c>
      <c r="D2223" s="58" t="s">
        <v>125</v>
      </c>
      <c r="E2223" s="58" t="s">
        <v>70</v>
      </c>
      <c r="F2223" s="51" t="s">
        <v>79</v>
      </c>
      <c r="G2223" s="51">
        <v>120</v>
      </c>
    </row>
    <row r="2224" spans="1:7" ht="15.75" customHeight="1" x14ac:dyDescent="0.3">
      <c r="A2224" s="95">
        <f t="shared" si="34"/>
        <v>44351</v>
      </c>
      <c r="B2224" s="55">
        <v>44351</v>
      </c>
      <c r="C2224" s="58" t="s">
        <v>107</v>
      </c>
      <c r="D2224" s="58" t="s">
        <v>125</v>
      </c>
      <c r="E2224" s="58" t="s">
        <v>49</v>
      </c>
      <c r="F2224" s="51" t="s">
        <v>69</v>
      </c>
      <c r="G2224" s="51">
        <v>138</v>
      </c>
    </row>
    <row r="2225" spans="1:7" ht="15.75" customHeight="1" x14ac:dyDescent="0.3">
      <c r="A2225" s="95">
        <f t="shared" si="34"/>
        <v>44351</v>
      </c>
      <c r="B2225" s="55">
        <v>44351</v>
      </c>
      <c r="C2225" s="58" t="s">
        <v>110</v>
      </c>
      <c r="D2225" s="58" t="s">
        <v>125</v>
      </c>
      <c r="E2225" s="58" t="s">
        <v>49</v>
      </c>
      <c r="F2225" s="51" t="s">
        <v>63</v>
      </c>
      <c r="G2225" s="51">
        <v>30</v>
      </c>
    </row>
    <row r="2226" spans="1:7" ht="15.75" customHeight="1" x14ac:dyDescent="0.3">
      <c r="A2226" s="95">
        <f t="shared" si="34"/>
        <v>44351</v>
      </c>
      <c r="B2226" s="55">
        <v>44351</v>
      </c>
      <c r="C2226" s="58" t="s">
        <v>107</v>
      </c>
      <c r="D2226" s="58" t="s">
        <v>125</v>
      </c>
      <c r="E2226" s="58" t="s">
        <v>70</v>
      </c>
      <c r="F2226" s="51" t="s">
        <v>60</v>
      </c>
      <c r="G2226" s="51">
        <v>188</v>
      </c>
    </row>
    <row r="2227" spans="1:7" ht="15.75" customHeight="1" x14ac:dyDescent="0.3">
      <c r="A2227" s="95">
        <f t="shared" si="34"/>
        <v>44351</v>
      </c>
      <c r="B2227" s="55">
        <v>44351</v>
      </c>
      <c r="C2227" s="58" t="s">
        <v>107</v>
      </c>
      <c r="D2227" s="58" t="s">
        <v>125</v>
      </c>
      <c r="E2227" s="58" t="s">
        <v>80</v>
      </c>
      <c r="F2227" s="51" t="s">
        <v>89</v>
      </c>
      <c r="G2227" s="51">
        <v>40</v>
      </c>
    </row>
    <row r="2228" spans="1:7" ht="15.75" customHeight="1" x14ac:dyDescent="0.3">
      <c r="A2228" s="95">
        <f t="shared" si="34"/>
        <v>44351</v>
      </c>
      <c r="B2228" s="55">
        <v>44351</v>
      </c>
      <c r="C2228" s="58" t="s">
        <v>48</v>
      </c>
      <c r="D2228" s="58" t="s">
        <v>125</v>
      </c>
      <c r="E2228" s="58" t="s">
        <v>49</v>
      </c>
      <c r="F2228" s="51" t="s">
        <v>67</v>
      </c>
      <c r="G2228" s="51">
        <v>133</v>
      </c>
    </row>
    <row r="2229" spans="1:7" ht="15.75" customHeight="1" x14ac:dyDescent="0.3">
      <c r="A2229" s="95">
        <f t="shared" si="34"/>
        <v>44352</v>
      </c>
      <c r="B2229" s="55">
        <v>44352</v>
      </c>
      <c r="C2229" s="58" t="s">
        <v>110</v>
      </c>
      <c r="D2229" s="58" t="s">
        <v>125</v>
      </c>
      <c r="E2229" s="58" t="s">
        <v>80</v>
      </c>
      <c r="F2229" s="51" t="s">
        <v>87</v>
      </c>
      <c r="G2229" s="51">
        <v>120</v>
      </c>
    </row>
    <row r="2230" spans="1:7" ht="15.75" customHeight="1" x14ac:dyDescent="0.3">
      <c r="A2230" s="95">
        <f t="shared" si="34"/>
        <v>44352</v>
      </c>
      <c r="B2230" s="55">
        <v>44352</v>
      </c>
      <c r="C2230" s="58" t="s">
        <v>108</v>
      </c>
      <c r="D2230" s="58" t="s">
        <v>125</v>
      </c>
      <c r="E2230" s="58" t="s">
        <v>70</v>
      </c>
      <c r="F2230" s="51" t="s">
        <v>74</v>
      </c>
      <c r="G2230" s="51">
        <v>162</v>
      </c>
    </row>
    <row r="2231" spans="1:7" ht="15.75" customHeight="1" x14ac:dyDescent="0.3">
      <c r="A2231" s="95">
        <f t="shared" si="34"/>
        <v>44352</v>
      </c>
      <c r="B2231" s="55">
        <v>44352</v>
      </c>
      <c r="C2231" s="58" t="s">
        <v>107</v>
      </c>
      <c r="D2231" s="58" t="s">
        <v>125</v>
      </c>
      <c r="E2231" s="58" t="s">
        <v>70</v>
      </c>
      <c r="F2231" s="51" t="s">
        <v>78</v>
      </c>
      <c r="G2231" s="51">
        <v>18</v>
      </c>
    </row>
    <row r="2232" spans="1:7" ht="15.75" customHeight="1" x14ac:dyDescent="0.3">
      <c r="A2232" s="95">
        <f t="shared" si="34"/>
        <v>44352</v>
      </c>
      <c r="B2232" s="55">
        <v>44352</v>
      </c>
      <c r="C2232" s="58" t="s">
        <v>48</v>
      </c>
      <c r="D2232" s="58" t="s">
        <v>125</v>
      </c>
      <c r="E2232" s="58" t="s">
        <v>95</v>
      </c>
      <c r="F2232" s="51" t="s">
        <v>97</v>
      </c>
      <c r="G2232" s="51">
        <v>45</v>
      </c>
    </row>
    <row r="2233" spans="1:7" ht="15.75" customHeight="1" x14ac:dyDescent="0.3">
      <c r="A2233" s="95">
        <f t="shared" si="34"/>
        <v>44352</v>
      </c>
      <c r="B2233" s="55">
        <v>44352</v>
      </c>
      <c r="C2233" s="58" t="s">
        <v>108</v>
      </c>
      <c r="D2233" s="58" t="s">
        <v>125</v>
      </c>
      <c r="E2233" s="58" t="s">
        <v>80</v>
      </c>
      <c r="F2233" s="51" t="s">
        <v>88</v>
      </c>
      <c r="G2233" s="51">
        <v>107</v>
      </c>
    </row>
    <row r="2234" spans="1:7" ht="15.75" customHeight="1" x14ac:dyDescent="0.3">
      <c r="A2234" s="95">
        <f t="shared" si="34"/>
        <v>44352</v>
      </c>
      <c r="B2234" s="55">
        <v>44352</v>
      </c>
      <c r="C2234" s="58" t="s">
        <v>48</v>
      </c>
      <c r="D2234" s="58" t="s">
        <v>125</v>
      </c>
      <c r="E2234" s="58" t="s">
        <v>70</v>
      </c>
      <c r="F2234" s="51" t="s">
        <v>79</v>
      </c>
      <c r="G2234" s="51">
        <v>174</v>
      </c>
    </row>
    <row r="2235" spans="1:7" ht="15.75" customHeight="1" x14ac:dyDescent="0.3">
      <c r="A2235" s="95">
        <f t="shared" si="34"/>
        <v>44352</v>
      </c>
      <c r="B2235" s="55">
        <v>44352</v>
      </c>
      <c r="C2235" s="58" t="s">
        <v>108</v>
      </c>
      <c r="D2235" s="58" t="s">
        <v>125</v>
      </c>
      <c r="E2235" s="58" t="s">
        <v>49</v>
      </c>
      <c r="F2235" s="51" t="s">
        <v>64</v>
      </c>
      <c r="G2235" s="51">
        <v>169</v>
      </c>
    </row>
    <row r="2236" spans="1:7" ht="15.75" customHeight="1" x14ac:dyDescent="0.3">
      <c r="A2236" s="95">
        <f t="shared" si="34"/>
        <v>44352</v>
      </c>
      <c r="B2236" s="55">
        <v>44352</v>
      </c>
      <c r="C2236" s="58" t="s">
        <v>107</v>
      </c>
      <c r="D2236" s="58" t="s">
        <v>125</v>
      </c>
      <c r="E2236" s="58" t="s">
        <v>70</v>
      </c>
      <c r="F2236" s="51" t="s">
        <v>77</v>
      </c>
      <c r="G2236" s="51">
        <v>85</v>
      </c>
    </row>
    <row r="2237" spans="1:7" ht="15.75" customHeight="1" x14ac:dyDescent="0.3">
      <c r="A2237" s="95">
        <f t="shared" si="34"/>
        <v>44352</v>
      </c>
      <c r="B2237" s="55">
        <v>44352</v>
      </c>
      <c r="C2237" s="58" t="s">
        <v>108</v>
      </c>
      <c r="D2237" s="58" t="s">
        <v>125</v>
      </c>
      <c r="E2237" s="58" t="s">
        <v>95</v>
      </c>
      <c r="F2237" s="51" t="s">
        <v>102</v>
      </c>
      <c r="G2237" s="51">
        <v>42</v>
      </c>
    </row>
    <row r="2238" spans="1:7" ht="15.75" customHeight="1" x14ac:dyDescent="0.3">
      <c r="A2238" s="95">
        <f t="shared" si="34"/>
        <v>44352</v>
      </c>
      <c r="B2238" s="55">
        <v>44352</v>
      </c>
      <c r="C2238" s="58" t="s">
        <v>110</v>
      </c>
      <c r="D2238" s="58" t="s">
        <v>125</v>
      </c>
      <c r="E2238" s="58" t="s">
        <v>70</v>
      </c>
      <c r="F2238" s="51" t="s">
        <v>58</v>
      </c>
      <c r="G2238" s="51">
        <v>157</v>
      </c>
    </row>
    <row r="2239" spans="1:7" ht="15.75" customHeight="1" x14ac:dyDescent="0.3">
      <c r="A2239" s="95">
        <f t="shared" si="34"/>
        <v>44352</v>
      </c>
      <c r="B2239" s="55">
        <v>44352</v>
      </c>
      <c r="C2239" s="58" t="s">
        <v>107</v>
      </c>
      <c r="D2239" s="58" t="s">
        <v>125</v>
      </c>
      <c r="E2239" s="58" t="s">
        <v>70</v>
      </c>
      <c r="F2239" s="51" t="s">
        <v>60</v>
      </c>
      <c r="G2239" s="51">
        <v>104</v>
      </c>
    </row>
    <row r="2240" spans="1:7" ht="15.75" customHeight="1" x14ac:dyDescent="0.3">
      <c r="A2240" s="95">
        <f t="shared" si="34"/>
        <v>44352</v>
      </c>
      <c r="B2240" s="55">
        <v>44352</v>
      </c>
      <c r="C2240" s="58" t="s">
        <v>48</v>
      </c>
      <c r="D2240" s="58" t="s">
        <v>125</v>
      </c>
      <c r="E2240" s="58" t="s">
        <v>70</v>
      </c>
      <c r="F2240" s="51" t="s">
        <v>52</v>
      </c>
      <c r="G2240" s="51">
        <v>54</v>
      </c>
    </row>
    <row r="2241" spans="1:7" ht="15.75" customHeight="1" x14ac:dyDescent="0.3">
      <c r="A2241" s="95">
        <f t="shared" si="34"/>
        <v>44352</v>
      </c>
      <c r="B2241" s="55">
        <v>44352</v>
      </c>
      <c r="C2241" s="58" t="s">
        <v>107</v>
      </c>
      <c r="D2241" s="58" t="s">
        <v>125</v>
      </c>
      <c r="E2241" s="58" t="s">
        <v>70</v>
      </c>
      <c r="F2241" s="51" t="s">
        <v>62</v>
      </c>
      <c r="G2241" s="51">
        <v>184</v>
      </c>
    </row>
    <row r="2242" spans="1:7" ht="15.75" customHeight="1" x14ac:dyDescent="0.3">
      <c r="A2242" s="95">
        <f t="shared" si="34"/>
        <v>44352</v>
      </c>
      <c r="B2242" s="55">
        <v>44352</v>
      </c>
      <c r="C2242" s="58" t="s">
        <v>48</v>
      </c>
      <c r="D2242" s="58" t="s">
        <v>125</v>
      </c>
      <c r="E2242" s="58" t="s">
        <v>95</v>
      </c>
      <c r="F2242" s="51" t="s">
        <v>99</v>
      </c>
      <c r="G2242" s="51">
        <v>12</v>
      </c>
    </row>
    <row r="2243" spans="1:7" ht="15.75" customHeight="1" x14ac:dyDescent="0.3">
      <c r="A2243" s="95">
        <f t="shared" si="34"/>
        <v>44352</v>
      </c>
      <c r="B2243" s="55">
        <v>44352</v>
      </c>
      <c r="C2243" s="58" t="s">
        <v>48</v>
      </c>
      <c r="D2243" s="58" t="s">
        <v>125</v>
      </c>
      <c r="E2243" s="58" t="s">
        <v>95</v>
      </c>
      <c r="F2243" s="51" t="s">
        <v>102</v>
      </c>
      <c r="G2243" s="51">
        <v>22</v>
      </c>
    </row>
    <row r="2244" spans="1:7" ht="15.75" customHeight="1" x14ac:dyDescent="0.3">
      <c r="A2244" s="95">
        <f t="shared" si="34"/>
        <v>44352</v>
      </c>
      <c r="B2244" s="55">
        <v>44352</v>
      </c>
      <c r="C2244" s="58" t="s">
        <v>108</v>
      </c>
      <c r="D2244" s="58" t="s">
        <v>125</v>
      </c>
      <c r="E2244" s="58" t="s">
        <v>95</v>
      </c>
      <c r="F2244" s="51" t="s">
        <v>96</v>
      </c>
      <c r="G2244" s="51">
        <v>4</v>
      </c>
    </row>
    <row r="2245" spans="1:7" ht="15.75" customHeight="1" x14ac:dyDescent="0.3">
      <c r="A2245" s="95">
        <f t="shared" ref="A2245:A2308" si="35">B2245</f>
        <v>44352</v>
      </c>
      <c r="B2245" s="55">
        <v>44352</v>
      </c>
      <c r="C2245" s="58" t="s">
        <v>110</v>
      </c>
      <c r="D2245" s="58" t="s">
        <v>125</v>
      </c>
      <c r="E2245" s="58" t="s">
        <v>80</v>
      </c>
      <c r="F2245" s="51" t="s">
        <v>89</v>
      </c>
      <c r="G2245" s="51">
        <v>199</v>
      </c>
    </row>
    <row r="2246" spans="1:7" ht="15.75" customHeight="1" x14ac:dyDescent="0.3">
      <c r="A2246" s="95">
        <f t="shared" si="35"/>
        <v>44352</v>
      </c>
      <c r="B2246" s="55">
        <v>44352</v>
      </c>
      <c r="C2246" s="58" t="s">
        <v>110</v>
      </c>
      <c r="D2246" s="58" t="s">
        <v>125</v>
      </c>
      <c r="E2246" s="58" t="s">
        <v>80</v>
      </c>
      <c r="F2246" s="51" t="s">
        <v>93</v>
      </c>
      <c r="G2246" s="51">
        <v>104</v>
      </c>
    </row>
    <row r="2247" spans="1:7" ht="15.75" customHeight="1" x14ac:dyDescent="0.3">
      <c r="A2247" s="95">
        <f t="shared" si="35"/>
        <v>44352</v>
      </c>
      <c r="B2247" s="55">
        <v>44352</v>
      </c>
      <c r="C2247" s="58" t="s">
        <v>108</v>
      </c>
      <c r="D2247" s="58" t="s">
        <v>125</v>
      </c>
      <c r="E2247" s="58" t="s">
        <v>80</v>
      </c>
      <c r="F2247" s="51" t="s">
        <v>88</v>
      </c>
      <c r="G2247" s="51">
        <v>186</v>
      </c>
    </row>
    <row r="2248" spans="1:7" ht="15.75" customHeight="1" x14ac:dyDescent="0.3">
      <c r="A2248" s="95">
        <f t="shared" si="35"/>
        <v>44353</v>
      </c>
      <c r="B2248" s="55">
        <v>44353</v>
      </c>
      <c r="C2248" s="58" t="s">
        <v>110</v>
      </c>
      <c r="D2248" s="58" t="s">
        <v>125</v>
      </c>
      <c r="E2248" s="58" t="s">
        <v>80</v>
      </c>
      <c r="F2248" s="51" t="s">
        <v>94</v>
      </c>
      <c r="G2248" s="51">
        <v>185</v>
      </c>
    </row>
    <row r="2249" spans="1:7" ht="15.75" customHeight="1" x14ac:dyDescent="0.3">
      <c r="A2249" s="95">
        <f t="shared" si="35"/>
        <v>44353</v>
      </c>
      <c r="B2249" s="55">
        <v>44353</v>
      </c>
      <c r="C2249" s="58" t="s">
        <v>110</v>
      </c>
      <c r="D2249" s="58" t="s">
        <v>125</v>
      </c>
      <c r="E2249" s="58" t="s">
        <v>95</v>
      </c>
      <c r="F2249" s="51" t="s">
        <v>99</v>
      </c>
      <c r="G2249" s="51">
        <v>138</v>
      </c>
    </row>
    <row r="2250" spans="1:7" ht="15.75" customHeight="1" x14ac:dyDescent="0.3">
      <c r="A2250" s="95">
        <f t="shared" si="35"/>
        <v>44353</v>
      </c>
      <c r="B2250" s="55">
        <v>44353</v>
      </c>
      <c r="C2250" s="58" t="s">
        <v>107</v>
      </c>
      <c r="D2250" s="58" t="s">
        <v>125</v>
      </c>
      <c r="E2250" s="58" t="s">
        <v>80</v>
      </c>
      <c r="F2250" s="51" t="s">
        <v>86</v>
      </c>
      <c r="G2250" s="51">
        <v>104</v>
      </c>
    </row>
    <row r="2251" spans="1:7" ht="15.75" customHeight="1" x14ac:dyDescent="0.3">
      <c r="A2251" s="95">
        <f t="shared" si="35"/>
        <v>44353</v>
      </c>
      <c r="B2251" s="55">
        <v>44353</v>
      </c>
      <c r="C2251" s="58" t="s">
        <v>108</v>
      </c>
      <c r="D2251" s="58" t="s">
        <v>125</v>
      </c>
      <c r="E2251" s="58" t="s">
        <v>70</v>
      </c>
      <c r="F2251" s="51" t="s">
        <v>75</v>
      </c>
      <c r="G2251" s="51">
        <v>147</v>
      </c>
    </row>
    <row r="2252" spans="1:7" ht="15.75" customHeight="1" x14ac:dyDescent="0.3">
      <c r="A2252" s="95">
        <f t="shared" si="35"/>
        <v>44353</v>
      </c>
      <c r="B2252" s="55">
        <v>44353</v>
      </c>
      <c r="C2252" s="58" t="s">
        <v>107</v>
      </c>
      <c r="D2252" s="58" t="s">
        <v>125</v>
      </c>
      <c r="E2252" s="58" t="s">
        <v>95</v>
      </c>
      <c r="F2252" s="51" t="s">
        <v>97</v>
      </c>
      <c r="G2252" s="51">
        <v>52</v>
      </c>
    </row>
    <row r="2253" spans="1:7" ht="15.75" customHeight="1" x14ac:dyDescent="0.3">
      <c r="A2253" s="95">
        <f t="shared" si="35"/>
        <v>44353</v>
      </c>
      <c r="B2253" s="55">
        <v>44353</v>
      </c>
      <c r="C2253" s="58" t="s">
        <v>108</v>
      </c>
      <c r="D2253" s="58" t="s">
        <v>125</v>
      </c>
      <c r="E2253" s="58" t="s">
        <v>70</v>
      </c>
      <c r="F2253" s="51" t="s">
        <v>75</v>
      </c>
      <c r="G2253" s="51">
        <v>137</v>
      </c>
    </row>
    <row r="2254" spans="1:7" ht="15.75" customHeight="1" x14ac:dyDescent="0.3">
      <c r="A2254" s="95">
        <f t="shared" si="35"/>
        <v>44353</v>
      </c>
      <c r="B2254" s="55">
        <v>44353</v>
      </c>
      <c r="C2254" s="58" t="s">
        <v>107</v>
      </c>
      <c r="D2254" s="58" t="s">
        <v>125</v>
      </c>
      <c r="E2254" s="58" t="s">
        <v>95</v>
      </c>
      <c r="F2254" s="51" t="s">
        <v>100</v>
      </c>
      <c r="G2254" s="51">
        <v>28</v>
      </c>
    </row>
    <row r="2255" spans="1:7" ht="15.75" customHeight="1" x14ac:dyDescent="0.3">
      <c r="A2255" s="95">
        <f t="shared" si="35"/>
        <v>44353</v>
      </c>
      <c r="B2255" s="55">
        <v>44353</v>
      </c>
      <c r="C2255" s="58" t="s">
        <v>107</v>
      </c>
      <c r="D2255" s="58" t="s">
        <v>125</v>
      </c>
      <c r="E2255" s="58" t="s">
        <v>80</v>
      </c>
      <c r="F2255" s="51" t="s">
        <v>94</v>
      </c>
      <c r="G2255" s="51">
        <v>118</v>
      </c>
    </row>
    <row r="2256" spans="1:7" ht="15.75" customHeight="1" x14ac:dyDescent="0.3">
      <c r="A2256" s="95">
        <f t="shared" si="35"/>
        <v>44353</v>
      </c>
      <c r="B2256" s="55">
        <v>44353</v>
      </c>
      <c r="C2256" s="58" t="s">
        <v>48</v>
      </c>
      <c r="D2256" s="58" t="s">
        <v>125</v>
      </c>
      <c r="E2256" s="58" t="s">
        <v>80</v>
      </c>
      <c r="F2256" s="51" t="s">
        <v>87</v>
      </c>
      <c r="G2256" s="51">
        <v>71</v>
      </c>
    </row>
    <row r="2257" spans="1:7" ht="15.75" customHeight="1" x14ac:dyDescent="0.3">
      <c r="A2257" s="95">
        <f t="shared" si="35"/>
        <v>44353</v>
      </c>
      <c r="B2257" s="55">
        <v>44353</v>
      </c>
      <c r="C2257" s="58" t="s">
        <v>48</v>
      </c>
      <c r="D2257" s="58" t="s">
        <v>125</v>
      </c>
      <c r="E2257" s="58" t="s">
        <v>49</v>
      </c>
      <c r="F2257" s="51" t="s">
        <v>59</v>
      </c>
      <c r="G2257" s="51">
        <v>189</v>
      </c>
    </row>
    <row r="2258" spans="1:7" ht="15.75" customHeight="1" x14ac:dyDescent="0.3">
      <c r="A2258" s="95">
        <f t="shared" si="35"/>
        <v>44353</v>
      </c>
      <c r="B2258" s="55">
        <v>44353</v>
      </c>
      <c r="C2258" s="58" t="s">
        <v>48</v>
      </c>
      <c r="D2258" s="58" t="s">
        <v>125</v>
      </c>
      <c r="E2258" s="58" t="s">
        <v>70</v>
      </c>
      <c r="F2258" s="51" t="s">
        <v>58</v>
      </c>
      <c r="G2258" s="51">
        <v>19</v>
      </c>
    </row>
    <row r="2259" spans="1:7" ht="15.75" customHeight="1" x14ac:dyDescent="0.3">
      <c r="A2259" s="95">
        <f t="shared" si="35"/>
        <v>44353</v>
      </c>
      <c r="B2259" s="55">
        <v>44353</v>
      </c>
      <c r="C2259" s="58" t="s">
        <v>48</v>
      </c>
      <c r="D2259" s="58" t="s">
        <v>125</v>
      </c>
      <c r="E2259" s="58" t="s">
        <v>70</v>
      </c>
      <c r="F2259" s="51" t="s">
        <v>74</v>
      </c>
      <c r="G2259" s="51">
        <v>108</v>
      </c>
    </row>
    <row r="2260" spans="1:7" ht="15.75" customHeight="1" x14ac:dyDescent="0.3">
      <c r="A2260" s="95">
        <f t="shared" si="35"/>
        <v>44353</v>
      </c>
      <c r="B2260" s="55">
        <v>44353</v>
      </c>
      <c r="C2260" s="58" t="s">
        <v>108</v>
      </c>
      <c r="D2260" s="58" t="s">
        <v>125</v>
      </c>
      <c r="E2260" s="58" t="s">
        <v>80</v>
      </c>
      <c r="F2260" s="51" t="s">
        <v>83</v>
      </c>
      <c r="G2260" s="51">
        <v>106</v>
      </c>
    </row>
    <row r="2261" spans="1:7" ht="15.75" customHeight="1" x14ac:dyDescent="0.3">
      <c r="A2261" s="95">
        <f t="shared" si="35"/>
        <v>44353</v>
      </c>
      <c r="B2261" s="55">
        <v>44353</v>
      </c>
      <c r="C2261" s="58" t="s">
        <v>48</v>
      </c>
      <c r="D2261" s="58" t="s">
        <v>125</v>
      </c>
      <c r="E2261" s="58" t="s">
        <v>70</v>
      </c>
      <c r="F2261" s="51" t="s">
        <v>77</v>
      </c>
      <c r="G2261" s="51">
        <v>183</v>
      </c>
    </row>
    <row r="2262" spans="1:7" ht="15.75" customHeight="1" x14ac:dyDescent="0.3">
      <c r="A2262" s="95">
        <f t="shared" si="35"/>
        <v>44353</v>
      </c>
      <c r="B2262" s="55">
        <v>44353</v>
      </c>
      <c r="C2262" s="58" t="s">
        <v>108</v>
      </c>
      <c r="D2262" s="58" t="s">
        <v>125</v>
      </c>
      <c r="E2262" s="58" t="s">
        <v>80</v>
      </c>
      <c r="F2262" s="51" t="s">
        <v>91</v>
      </c>
      <c r="G2262" s="51">
        <v>102</v>
      </c>
    </row>
    <row r="2263" spans="1:7" ht="15.75" customHeight="1" x14ac:dyDescent="0.3">
      <c r="A2263" s="95">
        <f t="shared" si="35"/>
        <v>44353</v>
      </c>
      <c r="B2263" s="55">
        <v>44353</v>
      </c>
      <c r="C2263" s="58" t="s">
        <v>48</v>
      </c>
      <c r="D2263" s="58" t="s">
        <v>125</v>
      </c>
      <c r="E2263" s="58" t="s">
        <v>70</v>
      </c>
      <c r="F2263" s="51" t="s">
        <v>79</v>
      </c>
      <c r="G2263" s="51">
        <v>62</v>
      </c>
    </row>
    <row r="2264" spans="1:7" ht="15.75" customHeight="1" x14ac:dyDescent="0.3">
      <c r="A2264" s="95">
        <f t="shared" si="35"/>
        <v>44354</v>
      </c>
      <c r="B2264" s="55">
        <v>44354</v>
      </c>
      <c r="C2264" s="58" t="s">
        <v>108</v>
      </c>
      <c r="D2264" s="58" t="s">
        <v>125</v>
      </c>
      <c r="E2264" s="58" t="s">
        <v>49</v>
      </c>
      <c r="F2264" s="51" t="s">
        <v>67</v>
      </c>
      <c r="G2264" s="51">
        <v>51</v>
      </c>
    </row>
    <row r="2265" spans="1:7" ht="15.75" customHeight="1" x14ac:dyDescent="0.3">
      <c r="A2265" s="95">
        <f t="shared" si="35"/>
        <v>44354</v>
      </c>
      <c r="B2265" s="55">
        <v>44354</v>
      </c>
      <c r="C2265" s="58" t="s">
        <v>48</v>
      </c>
      <c r="D2265" s="58" t="s">
        <v>125</v>
      </c>
      <c r="E2265" s="58" t="s">
        <v>80</v>
      </c>
      <c r="F2265" s="51" t="s">
        <v>90</v>
      </c>
      <c r="G2265" s="51">
        <v>105</v>
      </c>
    </row>
    <row r="2266" spans="1:7" ht="15.75" customHeight="1" x14ac:dyDescent="0.3">
      <c r="A2266" s="95">
        <f t="shared" si="35"/>
        <v>44354</v>
      </c>
      <c r="B2266" s="55">
        <v>44354</v>
      </c>
      <c r="C2266" s="58" t="s">
        <v>107</v>
      </c>
      <c r="D2266" s="58" t="s">
        <v>125</v>
      </c>
      <c r="E2266" s="58" t="s">
        <v>95</v>
      </c>
      <c r="F2266" s="51" t="s">
        <v>104</v>
      </c>
      <c r="G2266" s="51">
        <v>97</v>
      </c>
    </row>
    <row r="2267" spans="1:7" ht="15.75" customHeight="1" x14ac:dyDescent="0.3">
      <c r="A2267" s="95">
        <f t="shared" si="35"/>
        <v>44354</v>
      </c>
      <c r="B2267" s="55">
        <v>44354</v>
      </c>
      <c r="C2267" s="58" t="s">
        <v>107</v>
      </c>
      <c r="D2267" s="58" t="s">
        <v>125</v>
      </c>
      <c r="E2267" s="58" t="s">
        <v>49</v>
      </c>
      <c r="F2267" s="51" t="s">
        <v>67</v>
      </c>
      <c r="G2267" s="51">
        <v>127</v>
      </c>
    </row>
    <row r="2268" spans="1:7" ht="15.75" customHeight="1" x14ac:dyDescent="0.3">
      <c r="A2268" s="95">
        <f t="shared" si="35"/>
        <v>44354</v>
      </c>
      <c r="B2268" s="55">
        <v>44354</v>
      </c>
      <c r="C2268" s="58" t="s">
        <v>107</v>
      </c>
      <c r="D2268" s="58" t="s">
        <v>125</v>
      </c>
      <c r="E2268" s="58" t="s">
        <v>95</v>
      </c>
      <c r="F2268" s="51" t="s">
        <v>98</v>
      </c>
      <c r="G2268" s="51">
        <v>138</v>
      </c>
    </row>
    <row r="2269" spans="1:7" ht="15.75" customHeight="1" x14ac:dyDescent="0.3">
      <c r="A2269" s="95">
        <f t="shared" si="35"/>
        <v>44354</v>
      </c>
      <c r="B2269" s="55">
        <v>44354</v>
      </c>
      <c r="C2269" s="58" t="s">
        <v>110</v>
      </c>
      <c r="D2269" s="58" t="s">
        <v>125</v>
      </c>
      <c r="E2269" s="58" t="s">
        <v>70</v>
      </c>
      <c r="F2269" s="51" t="s">
        <v>75</v>
      </c>
      <c r="G2269" s="51">
        <v>18</v>
      </c>
    </row>
    <row r="2270" spans="1:7" ht="15.75" customHeight="1" x14ac:dyDescent="0.3">
      <c r="A2270" s="95">
        <f t="shared" si="35"/>
        <v>44354</v>
      </c>
      <c r="B2270" s="55">
        <v>44354</v>
      </c>
      <c r="C2270" s="58" t="s">
        <v>110</v>
      </c>
      <c r="D2270" s="58" t="s">
        <v>125</v>
      </c>
      <c r="E2270" s="58" t="s">
        <v>80</v>
      </c>
      <c r="F2270" s="51" t="s">
        <v>87</v>
      </c>
      <c r="G2270" s="51">
        <v>8</v>
      </c>
    </row>
    <row r="2271" spans="1:7" ht="15.75" customHeight="1" x14ac:dyDescent="0.3">
      <c r="A2271" s="95">
        <f t="shared" si="35"/>
        <v>44354</v>
      </c>
      <c r="B2271" s="55">
        <v>44354</v>
      </c>
      <c r="C2271" s="58" t="s">
        <v>108</v>
      </c>
      <c r="D2271" s="58" t="s">
        <v>125</v>
      </c>
      <c r="E2271" s="58" t="s">
        <v>95</v>
      </c>
      <c r="F2271" s="51" t="s">
        <v>102</v>
      </c>
      <c r="G2271" s="51">
        <v>161</v>
      </c>
    </row>
    <row r="2272" spans="1:7" ht="15.75" customHeight="1" x14ac:dyDescent="0.3">
      <c r="A2272" s="95">
        <f t="shared" si="35"/>
        <v>44354</v>
      </c>
      <c r="B2272" s="55">
        <v>44354</v>
      </c>
      <c r="C2272" s="58" t="s">
        <v>107</v>
      </c>
      <c r="D2272" s="58" t="s">
        <v>125</v>
      </c>
      <c r="E2272" s="58" t="s">
        <v>49</v>
      </c>
      <c r="F2272" s="51" t="s">
        <v>66</v>
      </c>
      <c r="G2272" s="51">
        <v>57</v>
      </c>
    </row>
    <row r="2273" spans="1:7" ht="15.75" customHeight="1" x14ac:dyDescent="0.3">
      <c r="A2273" s="95">
        <f t="shared" si="35"/>
        <v>44354</v>
      </c>
      <c r="B2273" s="55">
        <v>44354</v>
      </c>
      <c r="C2273" s="58" t="s">
        <v>108</v>
      </c>
      <c r="D2273" s="58" t="s">
        <v>125</v>
      </c>
      <c r="E2273" s="58" t="s">
        <v>80</v>
      </c>
      <c r="F2273" s="51" t="s">
        <v>92</v>
      </c>
      <c r="G2273" s="51">
        <v>64</v>
      </c>
    </row>
    <row r="2274" spans="1:7" ht="15.75" customHeight="1" x14ac:dyDescent="0.3">
      <c r="A2274" s="95">
        <f t="shared" si="35"/>
        <v>44354</v>
      </c>
      <c r="B2274" s="55">
        <v>44354</v>
      </c>
      <c r="C2274" s="58" t="s">
        <v>107</v>
      </c>
      <c r="D2274" s="58" t="s">
        <v>125</v>
      </c>
      <c r="E2274" s="58" t="s">
        <v>70</v>
      </c>
      <c r="F2274" s="51" t="s">
        <v>78</v>
      </c>
      <c r="G2274" s="51">
        <v>41</v>
      </c>
    </row>
    <row r="2275" spans="1:7" ht="15.75" customHeight="1" x14ac:dyDescent="0.3">
      <c r="A2275" s="95">
        <f t="shared" si="35"/>
        <v>44354</v>
      </c>
      <c r="B2275" s="55">
        <v>44354</v>
      </c>
      <c r="C2275" s="58" t="s">
        <v>48</v>
      </c>
      <c r="D2275" s="58" t="s">
        <v>125</v>
      </c>
      <c r="E2275" s="58" t="s">
        <v>70</v>
      </c>
      <c r="F2275" s="51" t="s">
        <v>75</v>
      </c>
      <c r="G2275" s="51">
        <v>50</v>
      </c>
    </row>
    <row r="2276" spans="1:7" ht="15.75" customHeight="1" x14ac:dyDescent="0.3">
      <c r="A2276" s="95">
        <f t="shared" si="35"/>
        <v>44354</v>
      </c>
      <c r="B2276" s="55">
        <v>44354</v>
      </c>
      <c r="C2276" s="58" t="s">
        <v>48</v>
      </c>
      <c r="D2276" s="58" t="s">
        <v>125</v>
      </c>
      <c r="E2276" s="58" t="s">
        <v>80</v>
      </c>
      <c r="F2276" s="51" t="s">
        <v>83</v>
      </c>
      <c r="G2276" s="51">
        <v>26</v>
      </c>
    </row>
    <row r="2277" spans="1:7" ht="15.75" customHeight="1" x14ac:dyDescent="0.3">
      <c r="A2277" s="95">
        <f t="shared" si="35"/>
        <v>44354</v>
      </c>
      <c r="B2277" s="55">
        <v>44354</v>
      </c>
      <c r="C2277" s="58" t="s">
        <v>110</v>
      </c>
      <c r="D2277" s="58" t="s">
        <v>125</v>
      </c>
      <c r="E2277" s="58" t="s">
        <v>95</v>
      </c>
      <c r="F2277" s="51" t="s">
        <v>96</v>
      </c>
      <c r="G2277" s="51">
        <v>136</v>
      </c>
    </row>
    <row r="2278" spans="1:7" ht="15.75" customHeight="1" x14ac:dyDescent="0.3">
      <c r="A2278" s="95">
        <f t="shared" si="35"/>
        <v>44355</v>
      </c>
      <c r="B2278" s="55">
        <v>44355</v>
      </c>
      <c r="C2278" s="58" t="s">
        <v>107</v>
      </c>
      <c r="D2278" s="58" t="s">
        <v>125</v>
      </c>
      <c r="E2278" s="58" t="s">
        <v>49</v>
      </c>
      <c r="F2278" s="51" t="s">
        <v>50</v>
      </c>
      <c r="G2278" s="51">
        <v>12</v>
      </c>
    </row>
    <row r="2279" spans="1:7" ht="15.75" customHeight="1" x14ac:dyDescent="0.3">
      <c r="A2279" s="95">
        <f t="shared" si="35"/>
        <v>44355</v>
      </c>
      <c r="B2279" s="55">
        <v>44355</v>
      </c>
      <c r="C2279" s="58" t="s">
        <v>107</v>
      </c>
      <c r="D2279" s="58" t="s">
        <v>125</v>
      </c>
      <c r="E2279" s="58" t="s">
        <v>49</v>
      </c>
      <c r="F2279" s="51" t="s">
        <v>67</v>
      </c>
      <c r="G2279" s="51">
        <v>154</v>
      </c>
    </row>
    <row r="2280" spans="1:7" ht="15.75" customHeight="1" x14ac:dyDescent="0.3">
      <c r="A2280" s="95">
        <f t="shared" si="35"/>
        <v>44355</v>
      </c>
      <c r="B2280" s="55">
        <v>44355</v>
      </c>
      <c r="C2280" s="58" t="s">
        <v>110</v>
      </c>
      <c r="D2280" s="58" t="s">
        <v>125</v>
      </c>
      <c r="E2280" s="58" t="s">
        <v>80</v>
      </c>
      <c r="F2280" s="51" t="s">
        <v>84</v>
      </c>
      <c r="G2280" s="51">
        <v>114</v>
      </c>
    </row>
    <row r="2281" spans="1:7" ht="15.75" customHeight="1" x14ac:dyDescent="0.3">
      <c r="A2281" s="95">
        <f t="shared" si="35"/>
        <v>44355</v>
      </c>
      <c r="B2281" s="55">
        <v>44355</v>
      </c>
      <c r="C2281" s="58" t="s">
        <v>107</v>
      </c>
      <c r="D2281" s="58" t="s">
        <v>125</v>
      </c>
      <c r="E2281" s="58" t="s">
        <v>49</v>
      </c>
      <c r="F2281" s="51" t="s">
        <v>53</v>
      </c>
      <c r="G2281" s="51">
        <v>155</v>
      </c>
    </row>
    <row r="2282" spans="1:7" ht="15.75" customHeight="1" x14ac:dyDescent="0.3">
      <c r="A2282" s="95">
        <f t="shared" si="35"/>
        <v>44355</v>
      </c>
      <c r="B2282" s="55">
        <v>44355</v>
      </c>
      <c r="C2282" s="58" t="s">
        <v>110</v>
      </c>
      <c r="D2282" s="58" t="s">
        <v>125</v>
      </c>
      <c r="E2282" s="58" t="s">
        <v>70</v>
      </c>
      <c r="F2282" s="51" t="s">
        <v>54</v>
      </c>
      <c r="G2282" s="51">
        <v>124</v>
      </c>
    </row>
    <row r="2283" spans="1:7" ht="15.75" customHeight="1" x14ac:dyDescent="0.3">
      <c r="A2283" s="95">
        <f t="shared" si="35"/>
        <v>44355</v>
      </c>
      <c r="B2283" s="55">
        <v>44355</v>
      </c>
      <c r="C2283" s="58" t="s">
        <v>48</v>
      </c>
      <c r="D2283" s="58" t="s">
        <v>125</v>
      </c>
      <c r="E2283" s="58" t="s">
        <v>70</v>
      </c>
      <c r="F2283" s="51" t="s">
        <v>60</v>
      </c>
      <c r="G2283" s="51">
        <v>53</v>
      </c>
    </row>
    <row r="2284" spans="1:7" ht="15.75" customHeight="1" x14ac:dyDescent="0.3">
      <c r="A2284" s="95">
        <f t="shared" si="35"/>
        <v>44355</v>
      </c>
      <c r="B2284" s="55">
        <v>44355</v>
      </c>
      <c r="C2284" s="58" t="s">
        <v>110</v>
      </c>
      <c r="D2284" s="58" t="s">
        <v>125</v>
      </c>
      <c r="E2284" s="58" t="s">
        <v>70</v>
      </c>
      <c r="F2284" s="51" t="s">
        <v>56</v>
      </c>
      <c r="G2284" s="51">
        <v>57</v>
      </c>
    </row>
    <row r="2285" spans="1:7" ht="15.75" customHeight="1" x14ac:dyDescent="0.3">
      <c r="A2285" s="95">
        <f t="shared" si="35"/>
        <v>44355</v>
      </c>
      <c r="B2285" s="55">
        <v>44355</v>
      </c>
      <c r="C2285" s="58" t="s">
        <v>48</v>
      </c>
      <c r="D2285" s="58" t="s">
        <v>125</v>
      </c>
      <c r="E2285" s="58" t="s">
        <v>95</v>
      </c>
      <c r="F2285" s="51" t="s">
        <v>105</v>
      </c>
      <c r="G2285" s="51">
        <v>198</v>
      </c>
    </row>
    <row r="2286" spans="1:7" ht="15.75" customHeight="1" x14ac:dyDescent="0.3">
      <c r="A2286" s="95">
        <f t="shared" si="35"/>
        <v>44355</v>
      </c>
      <c r="B2286" s="55">
        <v>44355</v>
      </c>
      <c r="C2286" s="58" t="s">
        <v>110</v>
      </c>
      <c r="D2286" s="58" t="s">
        <v>125</v>
      </c>
      <c r="E2286" s="58" t="s">
        <v>95</v>
      </c>
      <c r="F2286" s="51" t="s">
        <v>105</v>
      </c>
      <c r="G2286" s="51">
        <v>26</v>
      </c>
    </row>
    <row r="2287" spans="1:7" ht="15.75" customHeight="1" x14ac:dyDescent="0.3">
      <c r="A2287" s="95">
        <f t="shared" si="35"/>
        <v>44355</v>
      </c>
      <c r="B2287" s="55">
        <v>44355</v>
      </c>
      <c r="C2287" s="58" t="s">
        <v>107</v>
      </c>
      <c r="D2287" s="58" t="s">
        <v>125</v>
      </c>
      <c r="E2287" s="58" t="s">
        <v>95</v>
      </c>
      <c r="F2287" s="51" t="s">
        <v>103</v>
      </c>
      <c r="G2287" s="51">
        <v>9</v>
      </c>
    </row>
    <row r="2288" spans="1:7" ht="15.75" customHeight="1" x14ac:dyDescent="0.3">
      <c r="A2288" s="95">
        <f t="shared" si="35"/>
        <v>44355</v>
      </c>
      <c r="B2288" s="55">
        <v>44355</v>
      </c>
      <c r="C2288" s="58" t="s">
        <v>48</v>
      </c>
      <c r="D2288" s="58" t="s">
        <v>125</v>
      </c>
      <c r="E2288" s="58" t="s">
        <v>70</v>
      </c>
      <c r="F2288" s="51" t="s">
        <v>62</v>
      </c>
      <c r="G2288" s="51">
        <v>161</v>
      </c>
    </row>
    <row r="2289" spans="1:7" ht="15.75" customHeight="1" x14ac:dyDescent="0.3">
      <c r="A2289" s="95">
        <f t="shared" si="35"/>
        <v>44355</v>
      </c>
      <c r="B2289" s="55">
        <v>44355</v>
      </c>
      <c r="C2289" s="58" t="s">
        <v>110</v>
      </c>
      <c r="D2289" s="58" t="s">
        <v>125</v>
      </c>
      <c r="E2289" s="58" t="s">
        <v>80</v>
      </c>
      <c r="F2289" s="51" t="s">
        <v>83</v>
      </c>
      <c r="G2289" s="51">
        <v>41</v>
      </c>
    </row>
    <row r="2290" spans="1:7" ht="15.75" customHeight="1" x14ac:dyDescent="0.3">
      <c r="A2290" s="95">
        <f t="shared" si="35"/>
        <v>44355</v>
      </c>
      <c r="B2290" s="55">
        <v>44355</v>
      </c>
      <c r="C2290" s="58" t="s">
        <v>107</v>
      </c>
      <c r="D2290" s="58" t="s">
        <v>125</v>
      </c>
      <c r="E2290" s="58" t="s">
        <v>49</v>
      </c>
      <c r="F2290" s="51" t="s">
        <v>68</v>
      </c>
      <c r="G2290" s="51">
        <v>90</v>
      </c>
    </row>
    <row r="2291" spans="1:7" ht="15.75" customHeight="1" x14ac:dyDescent="0.3">
      <c r="A2291" s="95">
        <f t="shared" si="35"/>
        <v>44356</v>
      </c>
      <c r="B2291" s="55">
        <v>44356</v>
      </c>
      <c r="C2291" s="58" t="s">
        <v>108</v>
      </c>
      <c r="D2291" s="58" t="s">
        <v>125</v>
      </c>
      <c r="E2291" s="58" t="s">
        <v>95</v>
      </c>
      <c r="F2291" s="51" t="s">
        <v>103</v>
      </c>
      <c r="G2291" s="51">
        <v>38</v>
      </c>
    </row>
    <row r="2292" spans="1:7" ht="15.75" customHeight="1" x14ac:dyDescent="0.3">
      <c r="A2292" s="95">
        <f t="shared" si="35"/>
        <v>44356</v>
      </c>
      <c r="B2292" s="55">
        <v>44356</v>
      </c>
      <c r="C2292" s="58" t="s">
        <v>48</v>
      </c>
      <c r="D2292" s="58" t="s">
        <v>125</v>
      </c>
      <c r="E2292" s="58" t="s">
        <v>80</v>
      </c>
      <c r="F2292" s="51" t="s">
        <v>82</v>
      </c>
      <c r="G2292" s="51">
        <v>135</v>
      </c>
    </row>
    <row r="2293" spans="1:7" ht="15.75" customHeight="1" x14ac:dyDescent="0.3">
      <c r="A2293" s="95">
        <f t="shared" si="35"/>
        <v>44356</v>
      </c>
      <c r="B2293" s="55">
        <v>44356</v>
      </c>
      <c r="C2293" s="58" t="s">
        <v>108</v>
      </c>
      <c r="D2293" s="58" t="s">
        <v>125</v>
      </c>
      <c r="E2293" s="58" t="s">
        <v>70</v>
      </c>
      <c r="F2293" s="51" t="s">
        <v>73</v>
      </c>
      <c r="G2293" s="51">
        <v>61</v>
      </c>
    </row>
    <row r="2294" spans="1:7" ht="15.75" customHeight="1" x14ac:dyDescent="0.3">
      <c r="A2294" s="95">
        <f t="shared" si="35"/>
        <v>44356</v>
      </c>
      <c r="B2294" s="55">
        <v>44356</v>
      </c>
      <c r="C2294" s="58" t="s">
        <v>108</v>
      </c>
      <c r="D2294" s="58" t="s">
        <v>125</v>
      </c>
      <c r="E2294" s="58" t="s">
        <v>49</v>
      </c>
      <c r="F2294" s="51" t="s">
        <v>50</v>
      </c>
      <c r="G2294" s="51">
        <v>138</v>
      </c>
    </row>
    <row r="2295" spans="1:7" ht="15.75" customHeight="1" x14ac:dyDescent="0.3">
      <c r="A2295" s="95">
        <f t="shared" si="35"/>
        <v>44356</v>
      </c>
      <c r="B2295" s="55">
        <v>44356</v>
      </c>
      <c r="C2295" s="58" t="s">
        <v>48</v>
      </c>
      <c r="D2295" s="58" t="s">
        <v>125</v>
      </c>
      <c r="E2295" s="58" t="s">
        <v>70</v>
      </c>
      <c r="F2295" s="51" t="s">
        <v>72</v>
      </c>
      <c r="G2295" s="51">
        <v>104</v>
      </c>
    </row>
    <row r="2296" spans="1:7" ht="15.75" customHeight="1" x14ac:dyDescent="0.3">
      <c r="A2296" s="95">
        <f t="shared" si="35"/>
        <v>44356</v>
      </c>
      <c r="B2296" s="55">
        <v>44356</v>
      </c>
      <c r="C2296" s="58" t="s">
        <v>108</v>
      </c>
      <c r="D2296" s="58" t="s">
        <v>125</v>
      </c>
      <c r="E2296" s="58" t="s">
        <v>80</v>
      </c>
      <c r="F2296" s="51" t="s">
        <v>85</v>
      </c>
      <c r="G2296" s="51">
        <v>69</v>
      </c>
    </row>
    <row r="2297" spans="1:7" ht="15.75" customHeight="1" x14ac:dyDescent="0.3">
      <c r="A2297" s="95">
        <f t="shared" si="35"/>
        <v>44356</v>
      </c>
      <c r="B2297" s="55">
        <v>44356</v>
      </c>
      <c r="C2297" s="58" t="s">
        <v>48</v>
      </c>
      <c r="D2297" s="58" t="s">
        <v>125</v>
      </c>
      <c r="E2297" s="58" t="s">
        <v>49</v>
      </c>
      <c r="F2297" s="51" t="s">
        <v>61</v>
      </c>
      <c r="G2297" s="51">
        <v>53</v>
      </c>
    </row>
    <row r="2298" spans="1:7" ht="15.75" customHeight="1" x14ac:dyDescent="0.3">
      <c r="A2298" s="95">
        <f t="shared" si="35"/>
        <v>44356</v>
      </c>
      <c r="B2298" s="55">
        <v>44356</v>
      </c>
      <c r="C2298" s="58" t="s">
        <v>107</v>
      </c>
      <c r="D2298" s="58" t="s">
        <v>125</v>
      </c>
      <c r="E2298" s="58" t="s">
        <v>70</v>
      </c>
      <c r="F2298" s="51" t="s">
        <v>75</v>
      </c>
      <c r="G2298" s="51">
        <v>154</v>
      </c>
    </row>
    <row r="2299" spans="1:7" ht="15.75" customHeight="1" x14ac:dyDescent="0.3">
      <c r="A2299" s="95">
        <f t="shared" si="35"/>
        <v>44356</v>
      </c>
      <c r="B2299" s="55">
        <v>44356</v>
      </c>
      <c r="C2299" s="58" t="s">
        <v>107</v>
      </c>
      <c r="D2299" s="58" t="s">
        <v>125</v>
      </c>
      <c r="E2299" s="58" t="s">
        <v>49</v>
      </c>
      <c r="F2299" s="51" t="s">
        <v>153</v>
      </c>
      <c r="G2299" s="51">
        <v>22</v>
      </c>
    </row>
    <row r="2300" spans="1:7" ht="15.75" customHeight="1" x14ac:dyDescent="0.3">
      <c r="A2300" s="95">
        <f t="shared" si="35"/>
        <v>44356</v>
      </c>
      <c r="B2300" s="55">
        <v>44356</v>
      </c>
      <c r="C2300" s="58" t="s">
        <v>107</v>
      </c>
      <c r="D2300" s="58" t="s">
        <v>125</v>
      </c>
      <c r="E2300" s="58" t="s">
        <v>80</v>
      </c>
      <c r="F2300" s="51" t="s">
        <v>93</v>
      </c>
      <c r="G2300" s="51">
        <v>114</v>
      </c>
    </row>
    <row r="2301" spans="1:7" ht="15.75" customHeight="1" x14ac:dyDescent="0.3">
      <c r="A2301" s="95">
        <f t="shared" si="35"/>
        <v>44356</v>
      </c>
      <c r="B2301" s="55">
        <v>44356</v>
      </c>
      <c r="C2301" s="58" t="s">
        <v>107</v>
      </c>
      <c r="D2301" s="58" t="s">
        <v>125</v>
      </c>
      <c r="E2301" s="58" t="s">
        <v>49</v>
      </c>
      <c r="F2301" s="51" t="s">
        <v>57</v>
      </c>
      <c r="G2301" s="51">
        <v>127</v>
      </c>
    </row>
    <row r="2302" spans="1:7" ht="15.75" customHeight="1" x14ac:dyDescent="0.3">
      <c r="A2302" s="95">
        <f t="shared" si="35"/>
        <v>44356</v>
      </c>
      <c r="B2302" s="55">
        <v>44356</v>
      </c>
      <c r="C2302" s="58" t="s">
        <v>110</v>
      </c>
      <c r="D2302" s="58" t="s">
        <v>125</v>
      </c>
      <c r="E2302" s="58" t="s">
        <v>49</v>
      </c>
      <c r="F2302" s="51" t="s">
        <v>61</v>
      </c>
      <c r="G2302" s="51">
        <v>25</v>
      </c>
    </row>
    <row r="2303" spans="1:7" ht="15.75" customHeight="1" x14ac:dyDescent="0.3">
      <c r="A2303" s="95">
        <f t="shared" si="35"/>
        <v>44356</v>
      </c>
      <c r="B2303" s="55">
        <v>44356</v>
      </c>
      <c r="C2303" s="58" t="s">
        <v>108</v>
      </c>
      <c r="D2303" s="58" t="s">
        <v>125</v>
      </c>
      <c r="E2303" s="58" t="s">
        <v>49</v>
      </c>
      <c r="F2303" s="51" t="s">
        <v>61</v>
      </c>
      <c r="G2303" s="51">
        <v>151</v>
      </c>
    </row>
    <row r="2304" spans="1:7" ht="15.75" customHeight="1" x14ac:dyDescent="0.3">
      <c r="A2304" s="95">
        <f t="shared" si="35"/>
        <v>44356</v>
      </c>
      <c r="B2304" s="55">
        <v>44356</v>
      </c>
      <c r="C2304" s="58" t="s">
        <v>108</v>
      </c>
      <c r="D2304" s="58" t="s">
        <v>125</v>
      </c>
      <c r="E2304" s="58" t="s">
        <v>80</v>
      </c>
      <c r="F2304" s="51" t="s">
        <v>85</v>
      </c>
      <c r="G2304" s="51">
        <v>88</v>
      </c>
    </row>
    <row r="2305" spans="1:7" ht="15.75" customHeight="1" x14ac:dyDescent="0.3">
      <c r="A2305" s="95">
        <f t="shared" si="35"/>
        <v>44356</v>
      </c>
      <c r="B2305" s="55">
        <v>44356</v>
      </c>
      <c r="C2305" s="58" t="s">
        <v>107</v>
      </c>
      <c r="D2305" s="58" t="s">
        <v>125</v>
      </c>
      <c r="E2305" s="58" t="s">
        <v>95</v>
      </c>
      <c r="F2305" s="51" t="s">
        <v>100</v>
      </c>
      <c r="G2305" s="51">
        <v>63</v>
      </c>
    </row>
    <row r="2306" spans="1:7" ht="15.75" customHeight="1" x14ac:dyDescent="0.3">
      <c r="A2306" s="95">
        <f t="shared" si="35"/>
        <v>44356</v>
      </c>
      <c r="B2306" s="55">
        <v>44356</v>
      </c>
      <c r="C2306" s="58" t="s">
        <v>48</v>
      </c>
      <c r="D2306" s="58" t="s">
        <v>125</v>
      </c>
      <c r="E2306" s="58" t="s">
        <v>95</v>
      </c>
      <c r="F2306" s="51" t="s">
        <v>101</v>
      </c>
      <c r="G2306" s="51">
        <v>81</v>
      </c>
    </row>
    <row r="2307" spans="1:7" ht="15.75" customHeight="1" x14ac:dyDescent="0.3">
      <c r="A2307" s="95">
        <f t="shared" si="35"/>
        <v>44356</v>
      </c>
      <c r="B2307" s="55">
        <v>44356</v>
      </c>
      <c r="C2307" s="58" t="s">
        <v>110</v>
      </c>
      <c r="D2307" s="58" t="s">
        <v>125</v>
      </c>
      <c r="E2307" s="58" t="s">
        <v>80</v>
      </c>
      <c r="F2307" s="51" t="s">
        <v>82</v>
      </c>
      <c r="G2307" s="51">
        <v>150</v>
      </c>
    </row>
    <row r="2308" spans="1:7" ht="15.75" customHeight="1" x14ac:dyDescent="0.3">
      <c r="A2308" s="95">
        <f t="shared" si="35"/>
        <v>44356</v>
      </c>
      <c r="B2308" s="55">
        <v>44356</v>
      </c>
      <c r="C2308" s="58" t="s">
        <v>107</v>
      </c>
      <c r="D2308" s="58" t="s">
        <v>125</v>
      </c>
      <c r="E2308" s="58" t="s">
        <v>95</v>
      </c>
      <c r="F2308" s="51" t="s">
        <v>98</v>
      </c>
      <c r="G2308" s="51">
        <v>124</v>
      </c>
    </row>
    <row r="2309" spans="1:7" ht="15.75" customHeight="1" x14ac:dyDescent="0.3">
      <c r="A2309" s="95">
        <f t="shared" ref="A2309:A2372" si="36">B2309</f>
        <v>44356</v>
      </c>
      <c r="B2309" s="55">
        <v>44356</v>
      </c>
      <c r="C2309" s="58" t="s">
        <v>108</v>
      </c>
      <c r="D2309" s="58" t="s">
        <v>125</v>
      </c>
      <c r="E2309" s="58" t="s">
        <v>49</v>
      </c>
      <c r="F2309" s="51" t="s">
        <v>61</v>
      </c>
      <c r="G2309" s="51">
        <v>165</v>
      </c>
    </row>
    <row r="2310" spans="1:7" ht="15.75" customHeight="1" x14ac:dyDescent="0.3">
      <c r="A2310" s="95">
        <f t="shared" si="36"/>
        <v>44356</v>
      </c>
      <c r="B2310" s="55">
        <v>44356</v>
      </c>
      <c r="C2310" s="58" t="s">
        <v>48</v>
      </c>
      <c r="D2310" s="58" t="s">
        <v>125</v>
      </c>
      <c r="E2310" s="58" t="s">
        <v>49</v>
      </c>
      <c r="F2310" s="51" t="s">
        <v>59</v>
      </c>
      <c r="G2310" s="51">
        <v>5</v>
      </c>
    </row>
    <row r="2311" spans="1:7" ht="15.75" customHeight="1" x14ac:dyDescent="0.3">
      <c r="A2311" s="95">
        <f t="shared" si="36"/>
        <v>44356</v>
      </c>
      <c r="B2311" s="55">
        <v>44356</v>
      </c>
      <c r="C2311" s="58" t="s">
        <v>107</v>
      </c>
      <c r="D2311" s="58" t="s">
        <v>125</v>
      </c>
      <c r="E2311" s="58" t="s">
        <v>80</v>
      </c>
      <c r="F2311" s="51" t="s">
        <v>87</v>
      </c>
      <c r="G2311" s="51">
        <v>54</v>
      </c>
    </row>
    <row r="2312" spans="1:7" ht="15.75" customHeight="1" x14ac:dyDescent="0.3">
      <c r="A2312" s="95">
        <f t="shared" si="36"/>
        <v>44356</v>
      </c>
      <c r="B2312" s="55">
        <v>44356</v>
      </c>
      <c r="C2312" s="58" t="s">
        <v>110</v>
      </c>
      <c r="D2312" s="58" t="s">
        <v>125</v>
      </c>
      <c r="E2312" s="58" t="s">
        <v>49</v>
      </c>
      <c r="F2312" s="51" t="s">
        <v>57</v>
      </c>
      <c r="G2312" s="51">
        <v>137</v>
      </c>
    </row>
    <row r="2313" spans="1:7" ht="15.75" customHeight="1" x14ac:dyDescent="0.3">
      <c r="A2313" s="95">
        <f t="shared" si="36"/>
        <v>44356</v>
      </c>
      <c r="B2313" s="55">
        <v>44356</v>
      </c>
      <c r="C2313" s="58" t="s">
        <v>110</v>
      </c>
      <c r="D2313" s="58" t="s">
        <v>125</v>
      </c>
      <c r="E2313" s="58" t="s">
        <v>70</v>
      </c>
      <c r="F2313" s="51" t="s">
        <v>78</v>
      </c>
      <c r="G2313" s="51">
        <v>21</v>
      </c>
    </row>
    <row r="2314" spans="1:7" ht="15.75" customHeight="1" x14ac:dyDescent="0.3">
      <c r="A2314" s="95">
        <f t="shared" si="36"/>
        <v>44356</v>
      </c>
      <c r="B2314" s="55">
        <v>44356</v>
      </c>
      <c r="C2314" s="58" t="s">
        <v>48</v>
      </c>
      <c r="D2314" s="58" t="s">
        <v>125</v>
      </c>
      <c r="E2314" s="58" t="s">
        <v>70</v>
      </c>
      <c r="F2314" s="51" t="s">
        <v>74</v>
      </c>
      <c r="G2314" s="51">
        <v>3</v>
      </c>
    </row>
    <row r="2315" spans="1:7" ht="15.75" customHeight="1" x14ac:dyDescent="0.3">
      <c r="A2315" s="95">
        <f t="shared" si="36"/>
        <v>44356</v>
      </c>
      <c r="B2315" s="55">
        <v>44356</v>
      </c>
      <c r="C2315" s="58" t="s">
        <v>107</v>
      </c>
      <c r="D2315" s="58" t="s">
        <v>125</v>
      </c>
      <c r="E2315" s="58" t="s">
        <v>95</v>
      </c>
      <c r="F2315" s="51" t="s">
        <v>106</v>
      </c>
      <c r="G2315" s="51">
        <v>22</v>
      </c>
    </row>
    <row r="2316" spans="1:7" ht="15.75" customHeight="1" x14ac:dyDescent="0.3">
      <c r="A2316" s="95">
        <f t="shared" si="36"/>
        <v>44357</v>
      </c>
      <c r="B2316" s="55">
        <v>44357</v>
      </c>
      <c r="C2316" s="58" t="s">
        <v>107</v>
      </c>
      <c r="D2316" s="58" t="s">
        <v>125</v>
      </c>
      <c r="E2316" s="58" t="s">
        <v>80</v>
      </c>
      <c r="F2316" s="51" t="s">
        <v>82</v>
      </c>
      <c r="G2316" s="51">
        <v>124</v>
      </c>
    </row>
    <row r="2317" spans="1:7" ht="15.75" customHeight="1" x14ac:dyDescent="0.3">
      <c r="A2317" s="95">
        <f t="shared" si="36"/>
        <v>44357</v>
      </c>
      <c r="B2317" s="55">
        <v>44357</v>
      </c>
      <c r="C2317" s="58" t="s">
        <v>107</v>
      </c>
      <c r="D2317" s="58" t="s">
        <v>125</v>
      </c>
      <c r="E2317" s="58" t="s">
        <v>70</v>
      </c>
      <c r="F2317" s="51" t="s">
        <v>52</v>
      </c>
      <c r="G2317" s="51">
        <v>82</v>
      </c>
    </row>
    <row r="2318" spans="1:7" ht="15.75" customHeight="1" x14ac:dyDescent="0.3">
      <c r="A2318" s="95">
        <f t="shared" si="36"/>
        <v>44357</v>
      </c>
      <c r="B2318" s="55">
        <v>44357</v>
      </c>
      <c r="C2318" s="58" t="s">
        <v>110</v>
      </c>
      <c r="D2318" s="58" t="s">
        <v>125</v>
      </c>
      <c r="E2318" s="58" t="s">
        <v>80</v>
      </c>
      <c r="F2318" s="51" t="s">
        <v>86</v>
      </c>
      <c r="G2318" s="51">
        <v>193</v>
      </c>
    </row>
    <row r="2319" spans="1:7" ht="15.75" customHeight="1" x14ac:dyDescent="0.3">
      <c r="A2319" s="95">
        <f t="shared" si="36"/>
        <v>44357</v>
      </c>
      <c r="B2319" s="55">
        <v>44357</v>
      </c>
      <c r="C2319" s="58" t="s">
        <v>108</v>
      </c>
      <c r="D2319" s="58" t="s">
        <v>125</v>
      </c>
      <c r="E2319" s="58" t="s">
        <v>49</v>
      </c>
      <c r="F2319" s="51" t="s">
        <v>50</v>
      </c>
      <c r="G2319" s="51">
        <v>86</v>
      </c>
    </row>
    <row r="2320" spans="1:7" ht="15.75" customHeight="1" x14ac:dyDescent="0.3">
      <c r="A2320" s="95">
        <f t="shared" si="36"/>
        <v>44357</v>
      </c>
      <c r="B2320" s="55">
        <v>44357</v>
      </c>
      <c r="C2320" s="58" t="s">
        <v>108</v>
      </c>
      <c r="D2320" s="58" t="s">
        <v>125</v>
      </c>
      <c r="E2320" s="58" t="s">
        <v>80</v>
      </c>
      <c r="F2320" s="51" t="s">
        <v>86</v>
      </c>
      <c r="G2320" s="51">
        <v>98</v>
      </c>
    </row>
    <row r="2321" spans="1:7" ht="15.75" customHeight="1" x14ac:dyDescent="0.3">
      <c r="A2321" s="95">
        <f t="shared" si="36"/>
        <v>44357</v>
      </c>
      <c r="B2321" s="55">
        <v>44357</v>
      </c>
      <c r="C2321" s="58" t="s">
        <v>48</v>
      </c>
      <c r="D2321" s="58" t="s">
        <v>125</v>
      </c>
      <c r="E2321" s="58" t="s">
        <v>95</v>
      </c>
      <c r="F2321" s="51" t="s">
        <v>102</v>
      </c>
      <c r="G2321" s="51">
        <v>122</v>
      </c>
    </row>
    <row r="2322" spans="1:7" ht="15.75" customHeight="1" x14ac:dyDescent="0.3">
      <c r="A2322" s="95">
        <f t="shared" si="36"/>
        <v>44357</v>
      </c>
      <c r="B2322" s="55">
        <v>44357</v>
      </c>
      <c r="C2322" s="58" t="s">
        <v>110</v>
      </c>
      <c r="D2322" s="58" t="s">
        <v>125</v>
      </c>
      <c r="E2322" s="58" t="s">
        <v>49</v>
      </c>
      <c r="F2322" s="51" t="s">
        <v>64</v>
      </c>
      <c r="G2322" s="51">
        <v>108</v>
      </c>
    </row>
    <row r="2323" spans="1:7" ht="15.75" customHeight="1" x14ac:dyDescent="0.3">
      <c r="A2323" s="95">
        <f t="shared" si="36"/>
        <v>44357</v>
      </c>
      <c r="B2323" s="55">
        <v>44357</v>
      </c>
      <c r="C2323" s="58" t="s">
        <v>48</v>
      </c>
      <c r="D2323" s="58" t="s">
        <v>125</v>
      </c>
      <c r="E2323" s="58" t="s">
        <v>49</v>
      </c>
      <c r="F2323" s="51" t="s">
        <v>63</v>
      </c>
      <c r="G2323" s="51">
        <v>98</v>
      </c>
    </row>
    <row r="2324" spans="1:7" ht="15.75" customHeight="1" x14ac:dyDescent="0.3">
      <c r="A2324" s="95">
        <f t="shared" si="36"/>
        <v>44357</v>
      </c>
      <c r="B2324" s="55">
        <v>44357</v>
      </c>
      <c r="C2324" s="58" t="s">
        <v>48</v>
      </c>
      <c r="D2324" s="58" t="s">
        <v>125</v>
      </c>
      <c r="E2324" s="58" t="s">
        <v>80</v>
      </c>
      <c r="F2324" s="51" t="s">
        <v>93</v>
      </c>
      <c r="G2324" s="51">
        <v>82</v>
      </c>
    </row>
    <row r="2325" spans="1:7" ht="15.75" customHeight="1" x14ac:dyDescent="0.3">
      <c r="A2325" s="95">
        <f t="shared" si="36"/>
        <v>44357</v>
      </c>
      <c r="B2325" s="55">
        <v>44357</v>
      </c>
      <c r="C2325" s="58" t="s">
        <v>110</v>
      </c>
      <c r="D2325" s="58" t="s">
        <v>125</v>
      </c>
      <c r="E2325" s="58" t="s">
        <v>80</v>
      </c>
      <c r="F2325" s="51" t="s">
        <v>90</v>
      </c>
      <c r="G2325" s="51">
        <v>73</v>
      </c>
    </row>
    <row r="2326" spans="1:7" ht="15.75" customHeight="1" x14ac:dyDescent="0.3">
      <c r="A2326" s="95">
        <f t="shared" si="36"/>
        <v>44357</v>
      </c>
      <c r="B2326" s="55">
        <v>44357</v>
      </c>
      <c r="C2326" s="58" t="s">
        <v>108</v>
      </c>
      <c r="D2326" s="58" t="s">
        <v>125</v>
      </c>
      <c r="E2326" s="58" t="s">
        <v>80</v>
      </c>
      <c r="F2326" s="51" t="s">
        <v>92</v>
      </c>
      <c r="G2326" s="51">
        <v>37</v>
      </c>
    </row>
    <row r="2327" spans="1:7" ht="15.75" customHeight="1" x14ac:dyDescent="0.3">
      <c r="A2327" s="95">
        <f t="shared" si="36"/>
        <v>44357</v>
      </c>
      <c r="B2327" s="55">
        <v>44357</v>
      </c>
      <c r="C2327" s="58" t="s">
        <v>107</v>
      </c>
      <c r="D2327" s="58" t="s">
        <v>125</v>
      </c>
      <c r="E2327" s="58" t="s">
        <v>49</v>
      </c>
      <c r="F2327" s="51" t="s">
        <v>53</v>
      </c>
      <c r="G2327" s="51">
        <v>30</v>
      </c>
    </row>
    <row r="2328" spans="1:7" ht="15.75" customHeight="1" x14ac:dyDescent="0.3">
      <c r="A2328" s="95">
        <f t="shared" si="36"/>
        <v>44357</v>
      </c>
      <c r="B2328" s="55">
        <v>44357</v>
      </c>
      <c r="C2328" s="58" t="s">
        <v>108</v>
      </c>
      <c r="D2328" s="58" t="s">
        <v>125</v>
      </c>
      <c r="E2328" s="58" t="s">
        <v>95</v>
      </c>
      <c r="F2328" s="51" t="s">
        <v>100</v>
      </c>
      <c r="G2328" s="51">
        <v>138</v>
      </c>
    </row>
    <row r="2329" spans="1:7" ht="15.75" customHeight="1" x14ac:dyDescent="0.3">
      <c r="A2329" s="95">
        <f t="shared" si="36"/>
        <v>44357</v>
      </c>
      <c r="B2329" s="55">
        <v>44357</v>
      </c>
      <c r="C2329" s="58" t="s">
        <v>110</v>
      </c>
      <c r="D2329" s="58" t="s">
        <v>125</v>
      </c>
      <c r="E2329" s="58" t="s">
        <v>49</v>
      </c>
      <c r="F2329" s="51" t="s">
        <v>53</v>
      </c>
      <c r="G2329" s="51">
        <v>178</v>
      </c>
    </row>
    <row r="2330" spans="1:7" ht="15.75" customHeight="1" x14ac:dyDescent="0.3">
      <c r="A2330" s="95">
        <f t="shared" si="36"/>
        <v>44357</v>
      </c>
      <c r="B2330" s="55">
        <v>44357</v>
      </c>
      <c r="C2330" s="58" t="s">
        <v>110</v>
      </c>
      <c r="D2330" s="58" t="s">
        <v>125</v>
      </c>
      <c r="E2330" s="58" t="s">
        <v>95</v>
      </c>
      <c r="F2330" s="51" t="s">
        <v>105</v>
      </c>
      <c r="G2330" s="51">
        <v>197</v>
      </c>
    </row>
    <row r="2331" spans="1:7" ht="15.75" customHeight="1" x14ac:dyDescent="0.3">
      <c r="A2331" s="95">
        <f t="shared" si="36"/>
        <v>44357</v>
      </c>
      <c r="B2331" s="55">
        <v>44357</v>
      </c>
      <c r="C2331" s="58" t="s">
        <v>48</v>
      </c>
      <c r="D2331" s="58" t="s">
        <v>125</v>
      </c>
      <c r="E2331" s="58" t="s">
        <v>95</v>
      </c>
      <c r="F2331" s="51" t="s">
        <v>98</v>
      </c>
      <c r="G2331" s="51">
        <v>163</v>
      </c>
    </row>
    <row r="2332" spans="1:7" ht="15.75" customHeight="1" x14ac:dyDescent="0.3">
      <c r="A2332" s="95">
        <f t="shared" si="36"/>
        <v>44357</v>
      </c>
      <c r="B2332" s="55">
        <v>44357</v>
      </c>
      <c r="C2332" s="58" t="s">
        <v>108</v>
      </c>
      <c r="D2332" s="58" t="s">
        <v>125</v>
      </c>
      <c r="E2332" s="58" t="s">
        <v>70</v>
      </c>
      <c r="F2332" s="51" t="s">
        <v>74</v>
      </c>
      <c r="G2332" s="51">
        <v>105</v>
      </c>
    </row>
    <row r="2333" spans="1:7" ht="15.75" customHeight="1" x14ac:dyDescent="0.3">
      <c r="A2333" s="95">
        <f t="shared" si="36"/>
        <v>44357</v>
      </c>
      <c r="B2333" s="55">
        <v>44357</v>
      </c>
      <c r="C2333" s="58" t="s">
        <v>110</v>
      </c>
      <c r="D2333" s="58" t="s">
        <v>125</v>
      </c>
      <c r="E2333" s="58" t="s">
        <v>80</v>
      </c>
      <c r="F2333" s="51" t="s">
        <v>90</v>
      </c>
      <c r="G2333" s="51">
        <v>16</v>
      </c>
    </row>
    <row r="2334" spans="1:7" ht="15.75" customHeight="1" x14ac:dyDescent="0.3">
      <c r="A2334" s="95">
        <f t="shared" si="36"/>
        <v>44357</v>
      </c>
      <c r="B2334" s="55">
        <v>44357</v>
      </c>
      <c r="C2334" s="58" t="s">
        <v>110</v>
      </c>
      <c r="D2334" s="58" t="s">
        <v>125</v>
      </c>
      <c r="E2334" s="58" t="s">
        <v>70</v>
      </c>
      <c r="F2334" s="51" t="s">
        <v>73</v>
      </c>
      <c r="G2334" s="51">
        <v>33</v>
      </c>
    </row>
    <row r="2335" spans="1:7" ht="15.75" customHeight="1" x14ac:dyDescent="0.3">
      <c r="A2335" s="95">
        <f t="shared" si="36"/>
        <v>44357</v>
      </c>
      <c r="B2335" s="55">
        <v>44357</v>
      </c>
      <c r="C2335" s="58" t="s">
        <v>107</v>
      </c>
      <c r="D2335" s="58" t="s">
        <v>125</v>
      </c>
      <c r="E2335" s="58" t="s">
        <v>70</v>
      </c>
      <c r="F2335" s="51" t="s">
        <v>77</v>
      </c>
      <c r="G2335" s="51">
        <v>155</v>
      </c>
    </row>
    <row r="2336" spans="1:7" ht="15.75" customHeight="1" x14ac:dyDescent="0.3">
      <c r="A2336" s="95">
        <f t="shared" si="36"/>
        <v>44357</v>
      </c>
      <c r="B2336" s="55">
        <v>44357</v>
      </c>
      <c r="C2336" s="58" t="s">
        <v>108</v>
      </c>
      <c r="D2336" s="58" t="s">
        <v>125</v>
      </c>
      <c r="E2336" s="58" t="s">
        <v>80</v>
      </c>
      <c r="F2336" s="51" t="s">
        <v>89</v>
      </c>
      <c r="G2336" s="51">
        <v>49</v>
      </c>
    </row>
    <row r="2337" spans="1:7" ht="15.75" customHeight="1" x14ac:dyDescent="0.3">
      <c r="A2337" s="95">
        <f t="shared" si="36"/>
        <v>44358</v>
      </c>
      <c r="B2337" s="55">
        <v>44358</v>
      </c>
      <c r="C2337" s="58" t="s">
        <v>108</v>
      </c>
      <c r="D2337" s="58" t="s">
        <v>125</v>
      </c>
      <c r="E2337" s="58" t="s">
        <v>80</v>
      </c>
      <c r="F2337" s="51" t="s">
        <v>90</v>
      </c>
      <c r="G2337" s="51">
        <v>127</v>
      </c>
    </row>
    <row r="2338" spans="1:7" ht="15.75" customHeight="1" x14ac:dyDescent="0.3">
      <c r="A2338" s="95">
        <f t="shared" si="36"/>
        <v>44358</v>
      </c>
      <c r="B2338" s="55">
        <v>44358</v>
      </c>
      <c r="C2338" s="58" t="s">
        <v>48</v>
      </c>
      <c r="D2338" s="58" t="s">
        <v>125</v>
      </c>
      <c r="E2338" s="58" t="s">
        <v>95</v>
      </c>
      <c r="F2338" s="51" t="s">
        <v>97</v>
      </c>
      <c r="G2338" s="51">
        <v>53</v>
      </c>
    </row>
    <row r="2339" spans="1:7" ht="15.75" customHeight="1" x14ac:dyDescent="0.3">
      <c r="A2339" s="95">
        <f t="shared" si="36"/>
        <v>44358</v>
      </c>
      <c r="B2339" s="55">
        <v>44358</v>
      </c>
      <c r="C2339" s="58" t="s">
        <v>107</v>
      </c>
      <c r="D2339" s="58" t="s">
        <v>125</v>
      </c>
      <c r="E2339" s="58" t="s">
        <v>49</v>
      </c>
      <c r="F2339" s="51" t="s">
        <v>65</v>
      </c>
      <c r="G2339" s="51">
        <v>66</v>
      </c>
    </row>
    <row r="2340" spans="1:7" ht="15.75" customHeight="1" x14ac:dyDescent="0.3">
      <c r="A2340" s="95">
        <f t="shared" si="36"/>
        <v>44358</v>
      </c>
      <c r="B2340" s="55">
        <v>44358</v>
      </c>
      <c r="C2340" s="58" t="s">
        <v>107</v>
      </c>
      <c r="D2340" s="58" t="s">
        <v>125</v>
      </c>
      <c r="E2340" s="58" t="s">
        <v>49</v>
      </c>
      <c r="F2340" s="51" t="s">
        <v>59</v>
      </c>
      <c r="G2340" s="51">
        <v>116</v>
      </c>
    </row>
    <row r="2341" spans="1:7" ht="15.75" customHeight="1" x14ac:dyDescent="0.3">
      <c r="A2341" s="95">
        <f t="shared" si="36"/>
        <v>44358</v>
      </c>
      <c r="B2341" s="55">
        <v>44358</v>
      </c>
      <c r="C2341" s="58" t="s">
        <v>110</v>
      </c>
      <c r="D2341" s="58" t="s">
        <v>125</v>
      </c>
      <c r="E2341" s="58" t="s">
        <v>80</v>
      </c>
      <c r="F2341" s="51" t="s">
        <v>93</v>
      </c>
      <c r="G2341" s="51">
        <v>133</v>
      </c>
    </row>
    <row r="2342" spans="1:7" ht="15.75" customHeight="1" x14ac:dyDescent="0.3">
      <c r="A2342" s="95">
        <f t="shared" si="36"/>
        <v>44358</v>
      </c>
      <c r="B2342" s="55">
        <v>44358</v>
      </c>
      <c r="C2342" s="58" t="s">
        <v>110</v>
      </c>
      <c r="D2342" s="58" t="s">
        <v>125</v>
      </c>
      <c r="E2342" s="58" t="s">
        <v>80</v>
      </c>
      <c r="F2342" s="51" t="s">
        <v>83</v>
      </c>
      <c r="G2342" s="51">
        <v>75</v>
      </c>
    </row>
    <row r="2343" spans="1:7" ht="15.75" customHeight="1" x14ac:dyDescent="0.3">
      <c r="A2343" s="95">
        <f t="shared" si="36"/>
        <v>44358</v>
      </c>
      <c r="B2343" s="55">
        <v>44358</v>
      </c>
      <c r="C2343" s="58" t="s">
        <v>108</v>
      </c>
      <c r="D2343" s="58" t="s">
        <v>125</v>
      </c>
      <c r="E2343" s="58" t="s">
        <v>80</v>
      </c>
      <c r="F2343" s="51" t="s">
        <v>81</v>
      </c>
      <c r="G2343" s="51">
        <v>190</v>
      </c>
    </row>
    <row r="2344" spans="1:7" ht="15.75" customHeight="1" x14ac:dyDescent="0.3">
      <c r="A2344" s="95">
        <f t="shared" si="36"/>
        <v>44358</v>
      </c>
      <c r="B2344" s="55">
        <v>44358</v>
      </c>
      <c r="C2344" s="58" t="s">
        <v>108</v>
      </c>
      <c r="D2344" s="58" t="s">
        <v>125</v>
      </c>
      <c r="E2344" s="58" t="s">
        <v>95</v>
      </c>
      <c r="F2344" s="51" t="s">
        <v>101</v>
      </c>
      <c r="G2344" s="51">
        <v>91</v>
      </c>
    </row>
    <row r="2345" spans="1:7" ht="15.75" customHeight="1" x14ac:dyDescent="0.3">
      <c r="A2345" s="95">
        <f t="shared" si="36"/>
        <v>44358</v>
      </c>
      <c r="B2345" s="55">
        <v>44358</v>
      </c>
      <c r="C2345" s="58" t="s">
        <v>110</v>
      </c>
      <c r="D2345" s="58" t="s">
        <v>125</v>
      </c>
      <c r="E2345" s="58" t="s">
        <v>70</v>
      </c>
      <c r="F2345" s="51" t="s">
        <v>79</v>
      </c>
      <c r="G2345" s="51">
        <v>102</v>
      </c>
    </row>
    <row r="2346" spans="1:7" ht="15.75" customHeight="1" x14ac:dyDescent="0.3">
      <c r="A2346" s="95">
        <f t="shared" si="36"/>
        <v>44358</v>
      </c>
      <c r="B2346" s="55">
        <v>44358</v>
      </c>
      <c r="C2346" s="58" t="s">
        <v>110</v>
      </c>
      <c r="D2346" s="58" t="s">
        <v>125</v>
      </c>
      <c r="E2346" s="58" t="s">
        <v>80</v>
      </c>
      <c r="F2346" s="51" t="s">
        <v>93</v>
      </c>
      <c r="G2346" s="51">
        <v>186</v>
      </c>
    </row>
    <row r="2347" spans="1:7" ht="15.75" customHeight="1" x14ac:dyDescent="0.3">
      <c r="A2347" s="95">
        <f t="shared" si="36"/>
        <v>44358</v>
      </c>
      <c r="B2347" s="55">
        <v>44358</v>
      </c>
      <c r="C2347" s="58" t="s">
        <v>107</v>
      </c>
      <c r="D2347" s="58" t="s">
        <v>125</v>
      </c>
      <c r="E2347" s="58" t="s">
        <v>95</v>
      </c>
      <c r="F2347" s="51" t="s">
        <v>103</v>
      </c>
      <c r="G2347" s="51">
        <v>37</v>
      </c>
    </row>
    <row r="2348" spans="1:7" ht="15.75" customHeight="1" x14ac:dyDescent="0.3">
      <c r="A2348" s="95">
        <f t="shared" si="36"/>
        <v>44358</v>
      </c>
      <c r="B2348" s="55">
        <v>44358</v>
      </c>
      <c r="C2348" s="58" t="s">
        <v>110</v>
      </c>
      <c r="D2348" s="58" t="s">
        <v>125</v>
      </c>
      <c r="E2348" s="58" t="s">
        <v>95</v>
      </c>
      <c r="F2348" s="51" t="s">
        <v>101</v>
      </c>
      <c r="G2348" s="51">
        <v>63</v>
      </c>
    </row>
    <row r="2349" spans="1:7" ht="15.75" customHeight="1" x14ac:dyDescent="0.3">
      <c r="A2349" s="95">
        <f t="shared" si="36"/>
        <v>44358</v>
      </c>
      <c r="B2349" s="55">
        <v>44358</v>
      </c>
      <c r="C2349" s="58" t="s">
        <v>110</v>
      </c>
      <c r="D2349" s="58" t="s">
        <v>125</v>
      </c>
      <c r="E2349" s="58" t="s">
        <v>80</v>
      </c>
      <c r="F2349" s="51" t="s">
        <v>93</v>
      </c>
      <c r="G2349" s="51">
        <v>16</v>
      </c>
    </row>
    <row r="2350" spans="1:7" ht="15.75" customHeight="1" x14ac:dyDescent="0.3">
      <c r="A2350" s="95">
        <f t="shared" si="36"/>
        <v>44358</v>
      </c>
      <c r="B2350" s="55">
        <v>44358</v>
      </c>
      <c r="C2350" s="58" t="s">
        <v>107</v>
      </c>
      <c r="D2350" s="58" t="s">
        <v>125</v>
      </c>
      <c r="E2350" s="58" t="s">
        <v>80</v>
      </c>
      <c r="F2350" s="51" t="s">
        <v>82</v>
      </c>
      <c r="G2350" s="51">
        <v>11</v>
      </c>
    </row>
    <row r="2351" spans="1:7" ht="15.75" customHeight="1" x14ac:dyDescent="0.3">
      <c r="A2351" s="95">
        <f t="shared" si="36"/>
        <v>44358</v>
      </c>
      <c r="B2351" s="55">
        <v>44358</v>
      </c>
      <c r="C2351" s="58" t="s">
        <v>107</v>
      </c>
      <c r="D2351" s="58" t="s">
        <v>125</v>
      </c>
      <c r="E2351" s="58" t="s">
        <v>70</v>
      </c>
      <c r="F2351" s="51" t="s">
        <v>60</v>
      </c>
      <c r="G2351" s="51">
        <v>62</v>
      </c>
    </row>
    <row r="2352" spans="1:7" ht="15.75" customHeight="1" x14ac:dyDescent="0.3">
      <c r="A2352" s="95">
        <f t="shared" si="36"/>
        <v>44358</v>
      </c>
      <c r="B2352" s="55">
        <v>44358</v>
      </c>
      <c r="C2352" s="58" t="s">
        <v>108</v>
      </c>
      <c r="D2352" s="58" t="s">
        <v>125</v>
      </c>
      <c r="E2352" s="58" t="s">
        <v>70</v>
      </c>
      <c r="F2352" s="51" t="s">
        <v>60</v>
      </c>
      <c r="G2352" s="51">
        <v>21</v>
      </c>
    </row>
    <row r="2353" spans="1:7" ht="15.75" customHeight="1" x14ac:dyDescent="0.3">
      <c r="A2353" s="95">
        <f t="shared" si="36"/>
        <v>44359</v>
      </c>
      <c r="B2353" s="55">
        <v>44359</v>
      </c>
      <c r="C2353" s="58" t="s">
        <v>110</v>
      </c>
      <c r="D2353" s="58" t="s">
        <v>125</v>
      </c>
      <c r="E2353" s="58" t="s">
        <v>49</v>
      </c>
      <c r="F2353" s="51" t="s">
        <v>68</v>
      </c>
      <c r="G2353" s="51">
        <v>50</v>
      </c>
    </row>
    <row r="2354" spans="1:7" ht="15.75" customHeight="1" x14ac:dyDescent="0.3">
      <c r="A2354" s="95">
        <f t="shared" si="36"/>
        <v>44359</v>
      </c>
      <c r="B2354" s="55">
        <v>44359</v>
      </c>
      <c r="C2354" s="58" t="s">
        <v>48</v>
      </c>
      <c r="D2354" s="58" t="s">
        <v>125</v>
      </c>
      <c r="E2354" s="58" t="s">
        <v>80</v>
      </c>
      <c r="F2354" s="51" t="s">
        <v>94</v>
      </c>
      <c r="G2354" s="51">
        <v>158</v>
      </c>
    </row>
    <row r="2355" spans="1:7" ht="15.75" customHeight="1" x14ac:dyDescent="0.3">
      <c r="A2355" s="95">
        <f t="shared" si="36"/>
        <v>44359</v>
      </c>
      <c r="B2355" s="55">
        <v>44359</v>
      </c>
      <c r="C2355" s="58" t="s">
        <v>107</v>
      </c>
      <c r="D2355" s="58" t="s">
        <v>125</v>
      </c>
      <c r="E2355" s="58" t="s">
        <v>80</v>
      </c>
      <c r="F2355" s="51" t="s">
        <v>92</v>
      </c>
      <c r="G2355" s="51">
        <v>122</v>
      </c>
    </row>
    <row r="2356" spans="1:7" ht="15.75" customHeight="1" x14ac:dyDescent="0.3">
      <c r="A2356" s="95">
        <f t="shared" si="36"/>
        <v>44359</v>
      </c>
      <c r="B2356" s="55">
        <v>44359</v>
      </c>
      <c r="C2356" s="58" t="s">
        <v>48</v>
      </c>
      <c r="D2356" s="58" t="s">
        <v>125</v>
      </c>
      <c r="E2356" s="58" t="s">
        <v>49</v>
      </c>
      <c r="F2356" s="51" t="s">
        <v>153</v>
      </c>
      <c r="G2356" s="51">
        <v>157</v>
      </c>
    </row>
    <row r="2357" spans="1:7" ht="15.75" customHeight="1" x14ac:dyDescent="0.3">
      <c r="A2357" s="95">
        <f t="shared" si="36"/>
        <v>44359</v>
      </c>
      <c r="B2357" s="55">
        <v>44359</v>
      </c>
      <c r="C2357" s="58" t="s">
        <v>108</v>
      </c>
      <c r="D2357" s="58" t="s">
        <v>125</v>
      </c>
      <c r="E2357" s="58" t="s">
        <v>49</v>
      </c>
      <c r="F2357" s="51" t="s">
        <v>68</v>
      </c>
      <c r="G2357" s="51">
        <v>173</v>
      </c>
    </row>
    <row r="2358" spans="1:7" ht="15.75" customHeight="1" x14ac:dyDescent="0.3">
      <c r="A2358" s="95">
        <f t="shared" si="36"/>
        <v>44359</v>
      </c>
      <c r="B2358" s="55">
        <v>44359</v>
      </c>
      <c r="C2358" s="58" t="s">
        <v>108</v>
      </c>
      <c r="D2358" s="58" t="s">
        <v>125</v>
      </c>
      <c r="E2358" s="58" t="s">
        <v>70</v>
      </c>
      <c r="F2358" s="51" t="s">
        <v>56</v>
      </c>
      <c r="G2358" s="51">
        <v>42</v>
      </c>
    </row>
    <row r="2359" spans="1:7" ht="15.75" customHeight="1" x14ac:dyDescent="0.3">
      <c r="A2359" s="95">
        <f t="shared" si="36"/>
        <v>44359</v>
      </c>
      <c r="B2359" s="55">
        <v>44359</v>
      </c>
      <c r="C2359" s="58" t="s">
        <v>107</v>
      </c>
      <c r="D2359" s="58" t="s">
        <v>125</v>
      </c>
      <c r="E2359" s="58" t="s">
        <v>49</v>
      </c>
      <c r="F2359" s="51" t="s">
        <v>53</v>
      </c>
      <c r="G2359" s="51">
        <v>124</v>
      </c>
    </row>
    <row r="2360" spans="1:7" ht="15.75" customHeight="1" x14ac:dyDescent="0.3">
      <c r="A2360" s="95">
        <f t="shared" si="36"/>
        <v>44359</v>
      </c>
      <c r="B2360" s="55">
        <v>44359</v>
      </c>
      <c r="C2360" s="58" t="s">
        <v>110</v>
      </c>
      <c r="D2360" s="58" t="s">
        <v>125</v>
      </c>
      <c r="E2360" s="58" t="s">
        <v>80</v>
      </c>
      <c r="F2360" s="51" t="s">
        <v>86</v>
      </c>
      <c r="G2360" s="51">
        <v>25</v>
      </c>
    </row>
    <row r="2361" spans="1:7" ht="15.75" customHeight="1" x14ac:dyDescent="0.3">
      <c r="A2361" s="95">
        <f t="shared" si="36"/>
        <v>44359</v>
      </c>
      <c r="B2361" s="55">
        <v>44359</v>
      </c>
      <c r="C2361" s="58" t="s">
        <v>110</v>
      </c>
      <c r="D2361" s="58" t="s">
        <v>125</v>
      </c>
      <c r="E2361" s="58" t="s">
        <v>70</v>
      </c>
      <c r="F2361" s="51" t="s">
        <v>78</v>
      </c>
      <c r="G2361" s="51">
        <v>136</v>
      </c>
    </row>
    <row r="2362" spans="1:7" ht="15.75" customHeight="1" x14ac:dyDescent="0.3">
      <c r="A2362" s="95">
        <f t="shared" si="36"/>
        <v>44359</v>
      </c>
      <c r="B2362" s="55">
        <v>44359</v>
      </c>
      <c r="C2362" s="58" t="s">
        <v>107</v>
      </c>
      <c r="D2362" s="58" t="s">
        <v>125</v>
      </c>
      <c r="E2362" s="58" t="s">
        <v>95</v>
      </c>
      <c r="F2362" s="51" t="s">
        <v>98</v>
      </c>
      <c r="G2362" s="51">
        <v>146</v>
      </c>
    </row>
    <row r="2363" spans="1:7" ht="15.75" customHeight="1" x14ac:dyDescent="0.3">
      <c r="A2363" s="95">
        <f t="shared" si="36"/>
        <v>44359</v>
      </c>
      <c r="B2363" s="55">
        <v>44359</v>
      </c>
      <c r="C2363" s="58" t="s">
        <v>48</v>
      </c>
      <c r="D2363" s="58" t="s">
        <v>125</v>
      </c>
      <c r="E2363" s="58" t="s">
        <v>70</v>
      </c>
      <c r="F2363" s="51" t="s">
        <v>74</v>
      </c>
      <c r="G2363" s="51">
        <v>24</v>
      </c>
    </row>
    <row r="2364" spans="1:7" ht="15.75" customHeight="1" x14ac:dyDescent="0.3">
      <c r="A2364" s="95">
        <f t="shared" si="36"/>
        <v>44359</v>
      </c>
      <c r="B2364" s="55">
        <v>44359</v>
      </c>
      <c r="C2364" s="58" t="s">
        <v>110</v>
      </c>
      <c r="D2364" s="58" t="s">
        <v>125</v>
      </c>
      <c r="E2364" s="58" t="s">
        <v>80</v>
      </c>
      <c r="F2364" s="51" t="s">
        <v>82</v>
      </c>
      <c r="G2364" s="51">
        <v>191</v>
      </c>
    </row>
    <row r="2365" spans="1:7" ht="15.75" customHeight="1" x14ac:dyDescent="0.3">
      <c r="A2365" s="95">
        <f t="shared" si="36"/>
        <v>44359</v>
      </c>
      <c r="B2365" s="55">
        <v>44359</v>
      </c>
      <c r="C2365" s="58" t="s">
        <v>108</v>
      </c>
      <c r="D2365" s="58" t="s">
        <v>125</v>
      </c>
      <c r="E2365" s="58" t="s">
        <v>49</v>
      </c>
      <c r="F2365" s="51" t="s">
        <v>63</v>
      </c>
      <c r="G2365" s="51">
        <v>51</v>
      </c>
    </row>
    <row r="2366" spans="1:7" ht="15.75" customHeight="1" x14ac:dyDescent="0.3">
      <c r="A2366" s="95">
        <f t="shared" si="36"/>
        <v>44359</v>
      </c>
      <c r="B2366" s="55">
        <v>44359</v>
      </c>
      <c r="C2366" s="58" t="s">
        <v>48</v>
      </c>
      <c r="D2366" s="58" t="s">
        <v>125</v>
      </c>
      <c r="E2366" s="58" t="s">
        <v>80</v>
      </c>
      <c r="F2366" s="51" t="s">
        <v>81</v>
      </c>
      <c r="G2366" s="51">
        <v>39</v>
      </c>
    </row>
    <row r="2367" spans="1:7" ht="15.75" customHeight="1" x14ac:dyDescent="0.3">
      <c r="A2367" s="95">
        <f t="shared" si="36"/>
        <v>44359</v>
      </c>
      <c r="B2367" s="55">
        <v>44359</v>
      </c>
      <c r="C2367" s="58" t="s">
        <v>48</v>
      </c>
      <c r="D2367" s="58" t="s">
        <v>125</v>
      </c>
      <c r="E2367" s="58" t="s">
        <v>70</v>
      </c>
      <c r="F2367" s="51" t="s">
        <v>73</v>
      </c>
      <c r="G2367" s="51">
        <v>145</v>
      </c>
    </row>
    <row r="2368" spans="1:7" ht="15.75" customHeight="1" x14ac:dyDescent="0.3">
      <c r="A2368" s="95">
        <f t="shared" si="36"/>
        <v>44360</v>
      </c>
      <c r="B2368" s="55">
        <v>44360</v>
      </c>
      <c r="C2368" s="58" t="s">
        <v>48</v>
      </c>
      <c r="D2368" s="58" t="s">
        <v>125</v>
      </c>
      <c r="E2368" s="58" t="s">
        <v>49</v>
      </c>
      <c r="F2368" s="51" t="s">
        <v>57</v>
      </c>
      <c r="G2368" s="51">
        <v>106</v>
      </c>
    </row>
    <row r="2369" spans="1:7" ht="15.75" customHeight="1" x14ac:dyDescent="0.3">
      <c r="A2369" s="95">
        <f t="shared" si="36"/>
        <v>44360</v>
      </c>
      <c r="B2369" s="55">
        <v>44360</v>
      </c>
      <c r="C2369" s="58" t="s">
        <v>107</v>
      </c>
      <c r="D2369" s="58" t="s">
        <v>125</v>
      </c>
      <c r="E2369" s="58" t="s">
        <v>49</v>
      </c>
      <c r="F2369" s="51" t="s">
        <v>67</v>
      </c>
      <c r="G2369" s="51">
        <v>123</v>
      </c>
    </row>
    <row r="2370" spans="1:7" ht="15.75" customHeight="1" x14ac:dyDescent="0.3">
      <c r="A2370" s="95">
        <f t="shared" si="36"/>
        <v>44360</v>
      </c>
      <c r="B2370" s="55">
        <v>44360</v>
      </c>
      <c r="C2370" s="58" t="s">
        <v>110</v>
      </c>
      <c r="D2370" s="58" t="s">
        <v>125</v>
      </c>
      <c r="E2370" s="58" t="s">
        <v>49</v>
      </c>
      <c r="F2370" s="51" t="s">
        <v>53</v>
      </c>
      <c r="G2370" s="51">
        <v>83</v>
      </c>
    </row>
    <row r="2371" spans="1:7" ht="15.75" customHeight="1" x14ac:dyDescent="0.3">
      <c r="A2371" s="95">
        <f t="shared" si="36"/>
        <v>44360</v>
      </c>
      <c r="B2371" s="55">
        <v>44360</v>
      </c>
      <c r="C2371" s="58" t="s">
        <v>48</v>
      </c>
      <c r="D2371" s="58" t="s">
        <v>125</v>
      </c>
      <c r="E2371" s="58" t="s">
        <v>80</v>
      </c>
      <c r="F2371" s="51" t="s">
        <v>92</v>
      </c>
      <c r="G2371" s="51">
        <v>190</v>
      </c>
    </row>
    <row r="2372" spans="1:7" ht="15.75" customHeight="1" x14ac:dyDescent="0.3">
      <c r="A2372" s="95">
        <f t="shared" si="36"/>
        <v>44360</v>
      </c>
      <c r="B2372" s="55">
        <v>44360</v>
      </c>
      <c r="C2372" s="58" t="s">
        <v>107</v>
      </c>
      <c r="D2372" s="58" t="s">
        <v>125</v>
      </c>
      <c r="E2372" s="58" t="s">
        <v>70</v>
      </c>
      <c r="F2372" s="51" t="s">
        <v>58</v>
      </c>
      <c r="G2372" s="51">
        <v>120</v>
      </c>
    </row>
    <row r="2373" spans="1:7" ht="15.75" customHeight="1" x14ac:dyDescent="0.3">
      <c r="A2373" s="95">
        <f t="shared" ref="A2373:A2436" si="37">B2373</f>
        <v>44360</v>
      </c>
      <c r="B2373" s="55">
        <v>44360</v>
      </c>
      <c r="C2373" s="58" t="s">
        <v>107</v>
      </c>
      <c r="D2373" s="58" t="s">
        <v>125</v>
      </c>
      <c r="E2373" s="58" t="s">
        <v>95</v>
      </c>
      <c r="F2373" s="51" t="s">
        <v>104</v>
      </c>
      <c r="G2373" s="51">
        <v>195</v>
      </c>
    </row>
    <row r="2374" spans="1:7" ht="15.75" customHeight="1" x14ac:dyDescent="0.3">
      <c r="A2374" s="95">
        <f t="shared" si="37"/>
        <v>44360</v>
      </c>
      <c r="B2374" s="55">
        <v>44360</v>
      </c>
      <c r="C2374" s="58" t="s">
        <v>110</v>
      </c>
      <c r="D2374" s="58" t="s">
        <v>125</v>
      </c>
      <c r="E2374" s="58" t="s">
        <v>70</v>
      </c>
      <c r="F2374" s="51" t="s">
        <v>77</v>
      </c>
      <c r="G2374" s="51">
        <v>146</v>
      </c>
    </row>
    <row r="2375" spans="1:7" ht="15.75" customHeight="1" x14ac:dyDescent="0.3">
      <c r="A2375" s="95">
        <f t="shared" si="37"/>
        <v>44360</v>
      </c>
      <c r="B2375" s="55">
        <v>44360</v>
      </c>
      <c r="C2375" s="58" t="s">
        <v>48</v>
      </c>
      <c r="D2375" s="58" t="s">
        <v>125</v>
      </c>
      <c r="E2375" s="58" t="s">
        <v>80</v>
      </c>
      <c r="F2375" s="51" t="s">
        <v>88</v>
      </c>
      <c r="G2375" s="51">
        <v>34</v>
      </c>
    </row>
    <row r="2376" spans="1:7" ht="15.75" customHeight="1" x14ac:dyDescent="0.3">
      <c r="A2376" s="95">
        <f t="shared" si="37"/>
        <v>44360</v>
      </c>
      <c r="B2376" s="55">
        <v>44360</v>
      </c>
      <c r="C2376" s="58" t="s">
        <v>107</v>
      </c>
      <c r="D2376" s="58" t="s">
        <v>125</v>
      </c>
      <c r="E2376" s="58" t="s">
        <v>70</v>
      </c>
      <c r="F2376" s="51" t="s">
        <v>76</v>
      </c>
      <c r="G2376" s="51">
        <v>88</v>
      </c>
    </row>
    <row r="2377" spans="1:7" ht="15.75" customHeight="1" x14ac:dyDescent="0.3">
      <c r="A2377" s="95">
        <f t="shared" si="37"/>
        <v>44360</v>
      </c>
      <c r="B2377" s="55">
        <v>44360</v>
      </c>
      <c r="C2377" s="58" t="s">
        <v>48</v>
      </c>
      <c r="D2377" s="58" t="s">
        <v>125</v>
      </c>
      <c r="E2377" s="58" t="s">
        <v>95</v>
      </c>
      <c r="F2377" s="51" t="s">
        <v>106</v>
      </c>
      <c r="G2377" s="51">
        <v>146</v>
      </c>
    </row>
    <row r="2378" spans="1:7" ht="15.75" customHeight="1" x14ac:dyDescent="0.3">
      <c r="A2378" s="95">
        <f t="shared" si="37"/>
        <v>44360</v>
      </c>
      <c r="B2378" s="55">
        <v>44360</v>
      </c>
      <c r="C2378" s="58" t="s">
        <v>110</v>
      </c>
      <c r="D2378" s="58" t="s">
        <v>125</v>
      </c>
      <c r="E2378" s="58" t="s">
        <v>70</v>
      </c>
      <c r="F2378" s="51" t="s">
        <v>56</v>
      </c>
      <c r="G2378" s="51">
        <v>41</v>
      </c>
    </row>
    <row r="2379" spans="1:7" ht="15.75" customHeight="1" x14ac:dyDescent="0.3">
      <c r="A2379" s="95">
        <f t="shared" si="37"/>
        <v>44360</v>
      </c>
      <c r="B2379" s="55">
        <v>44360</v>
      </c>
      <c r="C2379" s="58" t="s">
        <v>48</v>
      </c>
      <c r="D2379" s="58" t="s">
        <v>125</v>
      </c>
      <c r="E2379" s="58" t="s">
        <v>70</v>
      </c>
      <c r="F2379" s="51" t="s">
        <v>75</v>
      </c>
      <c r="G2379" s="51">
        <v>193</v>
      </c>
    </row>
    <row r="2380" spans="1:7" ht="15.75" customHeight="1" x14ac:dyDescent="0.3">
      <c r="A2380" s="95">
        <f t="shared" si="37"/>
        <v>44360</v>
      </c>
      <c r="B2380" s="55">
        <v>44360</v>
      </c>
      <c r="C2380" s="58" t="s">
        <v>48</v>
      </c>
      <c r="D2380" s="58" t="s">
        <v>125</v>
      </c>
      <c r="E2380" s="58" t="s">
        <v>49</v>
      </c>
      <c r="F2380" s="51" t="s">
        <v>63</v>
      </c>
      <c r="G2380" s="51">
        <v>184</v>
      </c>
    </row>
    <row r="2381" spans="1:7" ht="15.75" customHeight="1" x14ac:dyDescent="0.3">
      <c r="A2381" s="95">
        <f t="shared" si="37"/>
        <v>44360</v>
      </c>
      <c r="B2381" s="55">
        <v>44360</v>
      </c>
      <c r="C2381" s="58" t="s">
        <v>108</v>
      </c>
      <c r="D2381" s="58" t="s">
        <v>125</v>
      </c>
      <c r="E2381" s="58" t="s">
        <v>49</v>
      </c>
      <c r="F2381" s="51" t="s">
        <v>55</v>
      </c>
      <c r="G2381" s="51">
        <v>128</v>
      </c>
    </row>
    <row r="2382" spans="1:7" ht="15.75" customHeight="1" x14ac:dyDescent="0.3">
      <c r="A2382" s="95">
        <f t="shared" si="37"/>
        <v>44360</v>
      </c>
      <c r="B2382" s="55">
        <v>44360</v>
      </c>
      <c r="C2382" s="58" t="s">
        <v>108</v>
      </c>
      <c r="D2382" s="58" t="s">
        <v>125</v>
      </c>
      <c r="E2382" s="58" t="s">
        <v>49</v>
      </c>
      <c r="F2382" s="51" t="s">
        <v>50</v>
      </c>
      <c r="G2382" s="51">
        <v>177</v>
      </c>
    </row>
    <row r="2383" spans="1:7" ht="15.75" customHeight="1" x14ac:dyDescent="0.3">
      <c r="A2383" s="95">
        <f t="shared" si="37"/>
        <v>44360</v>
      </c>
      <c r="B2383" s="55">
        <v>44360</v>
      </c>
      <c r="C2383" s="58" t="s">
        <v>108</v>
      </c>
      <c r="D2383" s="58" t="s">
        <v>125</v>
      </c>
      <c r="E2383" s="58" t="s">
        <v>95</v>
      </c>
      <c r="F2383" s="51" t="s">
        <v>102</v>
      </c>
      <c r="G2383" s="51">
        <v>126</v>
      </c>
    </row>
    <row r="2384" spans="1:7" ht="15.75" customHeight="1" x14ac:dyDescent="0.3">
      <c r="A2384" s="95">
        <f t="shared" si="37"/>
        <v>44360</v>
      </c>
      <c r="B2384" s="55">
        <v>44360</v>
      </c>
      <c r="C2384" s="58" t="s">
        <v>110</v>
      </c>
      <c r="D2384" s="58" t="s">
        <v>125</v>
      </c>
      <c r="E2384" s="58" t="s">
        <v>70</v>
      </c>
      <c r="F2384" s="51" t="s">
        <v>76</v>
      </c>
      <c r="G2384" s="51">
        <v>126</v>
      </c>
    </row>
    <row r="2385" spans="1:7" ht="15.75" customHeight="1" x14ac:dyDescent="0.3">
      <c r="A2385" s="95">
        <f t="shared" si="37"/>
        <v>44360</v>
      </c>
      <c r="B2385" s="55">
        <v>44360</v>
      </c>
      <c r="C2385" s="58" t="s">
        <v>110</v>
      </c>
      <c r="D2385" s="58" t="s">
        <v>125</v>
      </c>
      <c r="E2385" s="58" t="s">
        <v>80</v>
      </c>
      <c r="F2385" s="51" t="s">
        <v>94</v>
      </c>
      <c r="G2385" s="51">
        <v>192</v>
      </c>
    </row>
    <row r="2386" spans="1:7" ht="15.75" customHeight="1" x14ac:dyDescent="0.3">
      <c r="A2386" s="95">
        <f t="shared" si="37"/>
        <v>44361</v>
      </c>
      <c r="B2386" s="55">
        <v>44361</v>
      </c>
      <c r="C2386" s="58" t="s">
        <v>48</v>
      </c>
      <c r="D2386" s="58" t="s">
        <v>125</v>
      </c>
      <c r="E2386" s="58" t="s">
        <v>95</v>
      </c>
      <c r="F2386" s="51" t="s">
        <v>101</v>
      </c>
      <c r="G2386" s="51">
        <v>34</v>
      </c>
    </row>
    <row r="2387" spans="1:7" ht="15.75" customHeight="1" x14ac:dyDescent="0.3">
      <c r="A2387" s="95">
        <f t="shared" si="37"/>
        <v>44361</v>
      </c>
      <c r="B2387" s="55">
        <v>44361</v>
      </c>
      <c r="C2387" s="58" t="s">
        <v>110</v>
      </c>
      <c r="D2387" s="58" t="s">
        <v>125</v>
      </c>
      <c r="E2387" s="58" t="s">
        <v>70</v>
      </c>
      <c r="F2387" s="51" t="s">
        <v>79</v>
      </c>
      <c r="G2387" s="51">
        <v>184</v>
      </c>
    </row>
    <row r="2388" spans="1:7" ht="15.75" customHeight="1" x14ac:dyDescent="0.3">
      <c r="A2388" s="95">
        <f t="shared" si="37"/>
        <v>44361</v>
      </c>
      <c r="B2388" s="55">
        <v>44361</v>
      </c>
      <c r="C2388" s="58" t="s">
        <v>48</v>
      </c>
      <c r="D2388" s="58" t="s">
        <v>125</v>
      </c>
      <c r="E2388" s="58" t="s">
        <v>49</v>
      </c>
      <c r="F2388" s="51" t="s">
        <v>153</v>
      </c>
      <c r="G2388" s="51">
        <v>70</v>
      </c>
    </row>
    <row r="2389" spans="1:7" ht="15.75" customHeight="1" x14ac:dyDescent="0.3">
      <c r="A2389" s="95">
        <f t="shared" si="37"/>
        <v>44361</v>
      </c>
      <c r="B2389" s="55">
        <v>44361</v>
      </c>
      <c r="C2389" s="58" t="s">
        <v>110</v>
      </c>
      <c r="D2389" s="58" t="s">
        <v>125</v>
      </c>
      <c r="E2389" s="58" t="s">
        <v>49</v>
      </c>
      <c r="F2389" s="51" t="s">
        <v>65</v>
      </c>
      <c r="G2389" s="51">
        <v>101</v>
      </c>
    </row>
    <row r="2390" spans="1:7" ht="15.75" customHeight="1" x14ac:dyDescent="0.3">
      <c r="A2390" s="95">
        <f t="shared" si="37"/>
        <v>44361</v>
      </c>
      <c r="B2390" s="55">
        <v>44361</v>
      </c>
      <c r="C2390" s="58" t="s">
        <v>48</v>
      </c>
      <c r="D2390" s="58" t="s">
        <v>125</v>
      </c>
      <c r="E2390" s="58" t="s">
        <v>95</v>
      </c>
      <c r="F2390" s="51" t="s">
        <v>102</v>
      </c>
      <c r="G2390" s="51">
        <v>31</v>
      </c>
    </row>
    <row r="2391" spans="1:7" ht="15.75" customHeight="1" x14ac:dyDescent="0.3">
      <c r="A2391" s="95">
        <f t="shared" si="37"/>
        <v>44361</v>
      </c>
      <c r="B2391" s="55">
        <v>44361</v>
      </c>
      <c r="C2391" s="58" t="s">
        <v>107</v>
      </c>
      <c r="D2391" s="58" t="s">
        <v>125</v>
      </c>
      <c r="E2391" s="58" t="s">
        <v>80</v>
      </c>
      <c r="F2391" s="51" t="s">
        <v>88</v>
      </c>
      <c r="G2391" s="51">
        <v>111</v>
      </c>
    </row>
    <row r="2392" spans="1:7" ht="15.75" customHeight="1" x14ac:dyDescent="0.3">
      <c r="A2392" s="95">
        <f t="shared" si="37"/>
        <v>44361</v>
      </c>
      <c r="B2392" s="55">
        <v>44361</v>
      </c>
      <c r="C2392" s="58" t="s">
        <v>107</v>
      </c>
      <c r="D2392" s="58" t="s">
        <v>125</v>
      </c>
      <c r="E2392" s="58" t="s">
        <v>80</v>
      </c>
      <c r="F2392" s="51" t="s">
        <v>91</v>
      </c>
      <c r="G2392" s="51">
        <v>74</v>
      </c>
    </row>
    <row r="2393" spans="1:7" ht="15.75" customHeight="1" x14ac:dyDescent="0.3">
      <c r="A2393" s="95">
        <f t="shared" si="37"/>
        <v>44361</v>
      </c>
      <c r="B2393" s="55">
        <v>44361</v>
      </c>
      <c r="C2393" s="58" t="s">
        <v>108</v>
      </c>
      <c r="D2393" s="58" t="s">
        <v>125</v>
      </c>
      <c r="E2393" s="58" t="s">
        <v>70</v>
      </c>
      <c r="F2393" s="51" t="s">
        <v>77</v>
      </c>
      <c r="G2393" s="51">
        <v>171</v>
      </c>
    </row>
    <row r="2394" spans="1:7" ht="15.75" customHeight="1" x14ac:dyDescent="0.3">
      <c r="A2394" s="95">
        <f t="shared" si="37"/>
        <v>44361</v>
      </c>
      <c r="B2394" s="55">
        <v>44361</v>
      </c>
      <c r="C2394" s="58" t="s">
        <v>48</v>
      </c>
      <c r="D2394" s="58" t="s">
        <v>125</v>
      </c>
      <c r="E2394" s="58" t="s">
        <v>70</v>
      </c>
      <c r="F2394" s="51" t="s">
        <v>54</v>
      </c>
      <c r="G2394" s="51">
        <v>93</v>
      </c>
    </row>
    <row r="2395" spans="1:7" ht="15.75" customHeight="1" x14ac:dyDescent="0.3">
      <c r="A2395" s="95">
        <f t="shared" si="37"/>
        <v>44361</v>
      </c>
      <c r="B2395" s="55">
        <v>44361</v>
      </c>
      <c r="C2395" s="58" t="s">
        <v>110</v>
      </c>
      <c r="D2395" s="58" t="s">
        <v>125</v>
      </c>
      <c r="E2395" s="58" t="s">
        <v>70</v>
      </c>
      <c r="F2395" s="51" t="s">
        <v>54</v>
      </c>
      <c r="G2395" s="51">
        <v>68</v>
      </c>
    </row>
    <row r="2396" spans="1:7" ht="15.75" customHeight="1" x14ac:dyDescent="0.3">
      <c r="A2396" s="95">
        <f t="shared" si="37"/>
        <v>44362</v>
      </c>
      <c r="B2396" s="55">
        <v>44362</v>
      </c>
      <c r="C2396" s="58" t="s">
        <v>110</v>
      </c>
      <c r="D2396" s="58" t="s">
        <v>125</v>
      </c>
      <c r="E2396" s="58" t="s">
        <v>95</v>
      </c>
      <c r="F2396" s="51" t="s">
        <v>96</v>
      </c>
      <c r="G2396" s="51">
        <v>28</v>
      </c>
    </row>
    <row r="2397" spans="1:7" ht="15.75" customHeight="1" x14ac:dyDescent="0.3">
      <c r="A2397" s="95">
        <f t="shared" si="37"/>
        <v>44362</v>
      </c>
      <c r="B2397" s="55">
        <v>44362</v>
      </c>
      <c r="C2397" s="58" t="s">
        <v>108</v>
      </c>
      <c r="D2397" s="58" t="s">
        <v>125</v>
      </c>
      <c r="E2397" s="58" t="s">
        <v>49</v>
      </c>
      <c r="F2397" s="51" t="s">
        <v>66</v>
      </c>
      <c r="G2397" s="51">
        <v>28</v>
      </c>
    </row>
    <row r="2398" spans="1:7" ht="15.75" customHeight="1" x14ac:dyDescent="0.3">
      <c r="A2398" s="95">
        <f t="shared" si="37"/>
        <v>44362</v>
      </c>
      <c r="B2398" s="55">
        <v>44362</v>
      </c>
      <c r="C2398" s="58" t="s">
        <v>107</v>
      </c>
      <c r="D2398" s="58" t="s">
        <v>125</v>
      </c>
      <c r="E2398" s="58" t="s">
        <v>95</v>
      </c>
      <c r="F2398" s="51" t="s">
        <v>105</v>
      </c>
      <c r="G2398" s="51">
        <v>52</v>
      </c>
    </row>
    <row r="2399" spans="1:7" ht="15.75" customHeight="1" x14ac:dyDescent="0.3">
      <c r="A2399" s="95">
        <f t="shared" si="37"/>
        <v>44362</v>
      </c>
      <c r="B2399" s="55">
        <v>44362</v>
      </c>
      <c r="C2399" s="58" t="s">
        <v>110</v>
      </c>
      <c r="D2399" s="58" t="s">
        <v>125</v>
      </c>
      <c r="E2399" s="58" t="s">
        <v>95</v>
      </c>
      <c r="F2399" s="51" t="s">
        <v>98</v>
      </c>
      <c r="G2399" s="51">
        <v>47</v>
      </c>
    </row>
    <row r="2400" spans="1:7" ht="15.75" customHeight="1" x14ac:dyDescent="0.3">
      <c r="A2400" s="95">
        <f t="shared" si="37"/>
        <v>44362</v>
      </c>
      <c r="B2400" s="55">
        <v>44362</v>
      </c>
      <c r="C2400" s="58" t="s">
        <v>48</v>
      </c>
      <c r="D2400" s="58" t="s">
        <v>125</v>
      </c>
      <c r="E2400" s="58" t="s">
        <v>70</v>
      </c>
      <c r="F2400" s="51" t="s">
        <v>58</v>
      </c>
      <c r="G2400" s="51">
        <v>74</v>
      </c>
    </row>
    <row r="2401" spans="1:7" ht="15.75" customHeight="1" x14ac:dyDescent="0.3">
      <c r="A2401" s="95">
        <f t="shared" si="37"/>
        <v>44362</v>
      </c>
      <c r="B2401" s="55">
        <v>44362</v>
      </c>
      <c r="C2401" s="58" t="s">
        <v>107</v>
      </c>
      <c r="D2401" s="58" t="s">
        <v>125</v>
      </c>
      <c r="E2401" s="58" t="s">
        <v>95</v>
      </c>
      <c r="F2401" s="51" t="s">
        <v>104</v>
      </c>
      <c r="G2401" s="51">
        <v>138</v>
      </c>
    </row>
    <row r="2402" spans="1:7" ht="15.75" customHeight="1" x14ac:dyDescent="0.3">
      <c r="A2402" s="95">
        <f t="shared" si="37"/>
        <v>44362</v>
      </c>
      <c r="B2402" s="55">
        <v>44362</v>
      </c>
      <c r="C2402" s="58" t="s">
        <v>48</v>
      </c>
      <c r="D2402" s="58" t="s">
        <v>125</v>
      </c>
      <c r="E2402" s="58" t="s">
        <v>49</v>
      </c>
      <c r="F2402" s="51" t="s">
        <v>53</v>
      </c>
      <c r="G2402" s="51">
        <v>62</v>
      </c>
    </row>
    <row r="2403" spans="1:7" ht="15.75" customHeight="1" x14ac:dyDescent="0.3">
      <c r="A2403" s="95">
        <f t="shared" si="37"/>
        <v>44362</v>
      </c>
      <c r="B2403" s="55">
        <v>44362</v>
      </c>
      <c r="C2403" s="58" t="s">
        <v>107</v>
      </c>
      <c r="D2403" s="58" t="s">
        <v>125</v>
      </c>
      <c r="E2403" s="58" t="s">
        <v>80</v>
      </c>
      <c r="F2403" s="51" t="s">
        <v>87</v>
      </c>
      <c r="G2403" s="51">
        <v>194</v>
      </c>
    </row>
    <row r="2404" spans="1:7" ht="15.75" customHeight="1" x14ac:dyDescent="0.3">
      <c r="A2404" s="95">
        <f t="shared" si="37"/>
        <v>44363</v>
      </c>
      <c r="B2404" s="55">
        <v>44363</v>
      </c>
      <c r="C2404" s="58" t="s">
        <v>48</v>
      </c>
      <c r="D2404" s="58" t="s">
        <v>125</v>
      </c>
      <c r="E2404" s="58" t="s">
        <v>70</v>
      </c>
      <c r="F2404" s="51" t="s">
        <v>56</v>
      </c>
      <c r="G2404" s="51">
        <v>158</v>
      </c>
    </row>
    <row r="2405" spans="1:7" ht="15.75" customHeight="1" x14ac:dyDescent="0.3">
      <c r="A2405" s="95">
        <f t="shared" si="37"/>
        <v>44363</v>
      </c>
      <c r="B2405" s="55">
        <v>44363</v>
      </c>
      <c r="C2405" s="58" t="s">
        <v>107</v>
      </c>
      <c r="D2405" s="58" t="s">
        <v>125</v>
      </c>
      <c r="E2405" s="58" t="s">
        <v>49</v>
      </c>
      <c r="F2405" s="51" t="s">
        <v>55</v>
      </c>
      <c r="G2405" s="51">
        <v>195</v>
      </c>
    </row>
    <row r="2406" spans="1:7" ht="15.75" customHeight="1" x14ac:dyDescent="0.3">
      <c r="A2406" s="95">
        <f t="shared" si="37"/>
        <v>44363</v>
      </c>
      <c r="B2406" s="55">
        <v>44363</v>
      </c>
      <c r="C2406" s="58" t="s">
        <v>107</v>
      </c>
      <c r="D2406" s="58" t="s">
        <v>125</v>
      </c>
      <c r="E2406" s="58" t="s">
        <v>80</v>
      </c>
      <c r="F2406" s="51" t="s">
        <v>84</v>
      </c>
      <c r="G2406" s="51">
        <v>145</v>
      </c>
    </row>
    <row r="2407" spans="1:7" ht="15.75" customHeight="1" x14ac:dyDescent="0.3">
      <c r="A2407" s="95">
        <f t="shared" si="37"/>
        <v>44363</v>
      </c>
      <c r="B2407" s="55">
        <v>44363</v>
      </c>
      <c r="C2407" s="58" t="s">
        <v>108</v>
      </c>
      <c r="D2407" s="58" t="s">
        <v>125</v>
      </c>
      <c r="E2407" s="58" t="s">
        <v>80</v>
      </c>
      <c r="F2407" s="51" t="s">
        <v>85</v>
      </c>
      <c r="G2407" s="51">
        <v>120</v>
      </c>
    </row>
    <row r="2408" spans="1:7" ht="15.75" customHeight="1" x14ac:dyDescent="0.3">
      <c r="A2408" s="95">
        <f t="shared" si="37"/>
        <v>44363</v>
      </c>
      <c r="B2408" s="55">
        <v>44363</v>
      </c>
      <c r="C2408" s="58" t="s">
        <v>48</v>
      </c>
      <c r="D2408" s="58" t="s">
        <v>125</v>
      </c>
      <c r="E2408" s="58" t="s">
        <v>95</v>
      </c>
      <c r="F2408" s="51" t="s">
        <v>103</v>
      </c>
      <c r="G2408" s="51">
        <v>123</v>
      </c>
    </row>
    <row r="2409" spans="1:7" ht="15.75" customHeight="1" x14ac:dyDescent="0.3">
      <c r="A2409" s="95">
        <f t="shared" si="37"/>
        <v>44363</v>
      </c>
      <c r="B2409" s="55">
        <v>44363</v>
      </c>
      <c r="C2409" s="58" t="s">
        <v>108</v>
      </c>
      <c r="D2409" s="58" t="s">
        <v>125</v>
      </c>
      <c r="E2409" s="58" t="s">
        <v>49</v>
      </c>
      <c r="F2409" s="51" t="s">
        <v>65</v>
      </c>
      <c r="G2409" s="51">
        <v>142</v>
      </c>
    </row>
    <row r="2410" spans="1:7" ht="15.75" customHeight="1" x14ac:dyDescent="0.3">
      <c r="A2410" s="95">
        <f t="shared" si="37"/>
        <v>44363</v>
      </c>
      <c r="B2410" s="55">
        <v>44363</v>
      </c>
      <c r="C2410" s="58" t="s">
        <v>110</v>
      </c>
      <c r="D2410" s="58" t="s">
        <v>125</v>
      </c>
      <c r="E2410" s="58" t="s">
        <v>80</v>
      </c>
      <c r="F2410" s="51" t="s">
        <v>81</v>
      </c>
      <c r="G2410" s="51">
        <v>53</v>
      </c>
    </row>
    <row r="2411" spans="1:7" ht="15.75" customHeight="1" x14ac:dyDescent="0.3">
      <c r="A2411" s="95">
        <f t="shared" si="37"/>
        <v>44363</v>
      </c>
      <c r="B2411" s="55">
        <v>44363</v>
      </c>
      <c r="C2411" s="58" t="s">
        <v>48</v>
      </c>
      <c r="D2411" s="58" t="s">
        <v>125</v>
      </c>
      <c r="E2411" s="58" t="s">
        <v>70</v>
      </c>
      <c r="F2411" s="51" t="s">
        <v>78</v>
      </c>
      <c r="G2411" s="51">
        <v>123</v>
      </c>
    </row>
    <row r="2412" spans="1:7" ht="15.75" customHeight="1" x14ac:dyDescent="0.3">
      <c r="A2412" s="95">
        <f t="shared" si="37"/>
        <v>44363</v>
      </c>
      <c r="B2412" s="55">
        <v>44363</v>
      </c>
      <c r="C2412" s="58" t="s">
        <v>108</v>
      </c>
      <c r="D2412" s="58" t="s">
        <v>125</v>
      </c>
      <c r="E2412" s="58" t="s">
        <v>95</v>
      </c>
      <c r="F2412" s="51" t="s">
        <v>97</v>
      </c>
      <c r="G2412" s="51">
        <v>76</v>
      </c>
    </row>
    <row r="2413" spans="1:7" ht="15.75" customHeight="1" x14ac:dyDescent="0.3">
      <c r="A2413" s="95">
        <f t="shared" si="37"/>
        <v>44363</v>
      </c>
      <c r="B2413" s="55">
        <v>44363</v>
      </c>
      <c r="C2413" s="58" t="s">
        <v>107</v>
      </c>
      <c r="D2413" s="58" t="s">
        <v>125</v>
      </c>
      <c r="E2413" s="58" t="s">
        <v>80</v>
      </c>
      <c r="F2413" s="51" t="s">
        <v>84</v>
      </c>
      <c r="G2413" s="51">
        <v>44</v>
      </c>
    </row>
    <row r="2414" spans="1:7" ht="15.75" customHeight="1" x14ac:dyDescent="0.3">
      <c r="A2414" s="95">
        <f t="shared" si="37"/>
        <v>44363</v>
      </c>
      <c r="B2414" s="55">
        <v>44363</v>
      </c>
      <c r="C2414" s="58" t="s">
        <v>108</v>
      </c>
      <c r="D2414" s="58" t="s">
        <v>125</v>
      </c>
      <c r="E2414" s="58" t="s">
        <v>80</v>
      </c>
      <c r="F2414" s="51" t="s">
        <v>83</v>
      </c>
      <c r="G2414" s="51">
        <v>96</v>
      </c>
    </row>
    <row r="2415" spans="1:7" ht="15.75" customHeight="1" x14ac:dyDescent="0.3">
      <c r="A2415" s="95">
        <f t="shared" si="37"/>
        <v>44363</v>
      </c>
      <c r="B2415" s="55">
        <v>44363</v>
      </c>
      <c r="C2415" s="58" t="s">
        <v>107</v>
      </c>
      <c r="D2415" s="58" t="s">
        <v>125</v>
      </c>
      <c r="E2415" s="58" t="s">
        <v>49</v>
      </c>
      <c r="F2415" s="51" t="s">
        <v>50</v>
      </c>
      <c r="G2415" s="51">
        <v>70</v>
      </c>
    </row>
    <row r="2416" spans="1:7" ht="15.75" customHeight="1" x14ac:dyDescent="0.3">
      <c r="A2416" s="95">
        <f t="shared" si="37"/>
        <v>44363</v>
      </c>
      <c r="B2416" s="55">
        <v>44363</v>
      </c>
      <c r="C2416" s="58" t="s">
        <v>107</v>
      </c>
      <c r="D2416" s="58" t="s">
        <v>125</v>
      </c>
      <c r="E2416" s="58" t="s">
        <v>70</v>
      </c>
      <c r="F2416" s="51" t="s">
        <v>73</v>
      </c>
      <c r="G2416" s="51">
        <v>149</v>
      </c>
    </row>
    <row r="2417" spans="1:7" ht="15.75" customHeight="1" x14ac:dyDescent="0.3">
      <c r="A2417" s="95">
        <f t="shared" si="37"/>
        <v>44363</v>
      </c>
      <c r="B2417" s="55">
        <v>44363</v>
      </c>
      <c r="C2417" s="58" t="s">
        <v>108</v>
      </c>
      <c r="D2417" s="58" t="s">
        <v>125</v>
      </c>
      <c r="E2417" s="58" t="s">
        <v>95</v>
      </c>
      <c r="F2417" s="51" t="s">
        <v>104</v>
      </c>
      <c r="G2417" s="51">
        <v>118</v>
      </c>
    </row>
    <row r="2418" spans="1:7" ht="15.75" customHeight="1" x14ac:dyDescent="0.3">
      <c r="A2418" s="95">
        <f t="shared" si="37"/>
        <v>44363</v>
      </c>
      <c r="B2418" s="55">
        <v>44363</v>
      </c>
      <c r="C2418" s="58" t="s">
        <v>108</v>
      </c>
      <c r="D2418" s="58" t="s">
        <v>125</v>
      </c>
      <c r="E2418" s="58" t="s">
        <v>49</v>
      </c>
      <c r="F2418" s="51" t="s">
        <v>57</v>
      </c>
      <c r="G2418" s="51">
        <v>98</v>
      </c>
    </row>
    <row r="2419" spans="1:7" ht="15.75" customHeight="1" x14ac:dyDescent="0.3">
      <c r="A2419" s="95">
        <f t="shared" si="37"/>
        <v>44364</v>
      </c>
      <c r="B2419" s="55">
        <v>44364</v>
      </c>
      <c r="C2419" s="58" t="s">
        <v>110</v>
      </c>
      <c r="D2419" s="58" t="s">
        <v>125</v>
      </c>
      <c r="E2419" s="58" t="s">
        <v>49</v>
      </c>
      <c r="F2419" s="51" t="s">
        <v>53</v>
      </c>
      <c r="G2419" s="51">
        <v>21</v>
      </c>
    </row>
    <row r="2420" spans="1:7" ht="15.75" customHeight="1" x14ac:dyDescent="0.3">
      <c r="A2420" s="95">
        <f t="shared" si="37"/>
        <v>44364</v>
      </c>
      <c r="B2420" s="55">
        <v>44364</v>
      </c>
      <c r="C2420" s="58" t="s">
        <v>107</v>
      </c>
      <c r="D2420" s="58" t="s">
        <v>125</v>
      </c>
      <c r="E2420" s="58" t="s">
        <v>49</v>
      </c>
      <c r="F2420" s="51" t="s">
        <v>63</v>
      </c>
      <c r="G2420" s="51">
        <v>137</v>
      </c>
    </row>
    <row r="2421" spans="1:7" ht="15.75" customHeight="1" x14ac:dyDescent="0.3">
      <c r="A2421" s="95">
        <f t="shared" si="37"/>
        <v>44364</v>
      </c>
      <c r="B2421" s="55">
        <v>44364</v>
      </c>
      <c r="C2421" s="58" t="s">
        <v>108</v>
      </c>
      <c r="D2421" s="58" t="s">
        <v>125</v>
      </c>
      <c r="E2421" s="58" t="s">
        <v>49</v>
      </c>
      <c r="F2421" s="51" t="s">
        <v>153</v>
      </c>
      <c r="G2421" s="51">
        <v>141</v>
      </c>
    </row>
    <row r="2422" spans="1:7" ht="15.75" customHeight="1" x14ac:dyDescent="0.3">
      <c r="A2422" s="95">
        <f t="shared" si="37"/>
        <v>44364</v>
      </c>
      <c r="B2422" s="55">
        <v>44364</v>
      </c>
      <c r="C2422" s="58" t="s">
        <v>107</v>
      </c>
      <c r="D2422" s="58" t="s">
        <v>125</v>
      </c>
      <c r="E2422" s="58" t="s">
        <v>49</v>
      </c>
      <c r="F2422" s="51" t="s">
        <v>53</v>
      </c>
      <c r="G2422" s="51">
        <v>77</v>
      </c>
    </row>
    <row r="2423" spans="1:7" ht="15.75" customHeight="1" x14ac:dyDescent="0.3">
      <c r="A2423" s="95">
        <f t="shared" si="37"/>
        <v>44364</v>
      </c>
      <c r="B2423" s="55">
        <v>44364</v>
      </c>
      <c r="C2423" s="58" t="s">
        <v>110</v>
      </c>
      <c r="D2423" s="58" t="s">
        <v>125</v>
      </c>
      <c r="E2423" s="58" t="s">
        <v>80</v>
      </c>
      <c r="F2423" s="51" t="s">
        <v>86</v>
      </c>
      <c r="G2423" s="51">
        <v>89</v>
      </c>
    </row>
    <row r="2424" spans="1:7" ht="15.75" customHeight="1" x14ac:dyDescent="0.3">
      <c r="A2424" s="95">
        <f t="shared" si="37"/>
        <v>44364</v>
      </c>
      <c r="B2424" s="55">
        <v>44364</v>
      </c>
      <c r="C2424" s="58" t="s">
        <v>48</v>
      </c>
      <c r="D2424" s="58" t="s">
        <v>125</v>
      </c>
      <c r="E2424" s="58" t="s">
        <v>80</v>
      </c>
      <c r="F2424" s="51" t="s">
        <v>90</v>
      </c>
      <c r="G2424" s="51">
        <v>1</v>
      </c>
    </row>
    <row r="2425" spans="1:7" ht="15.75" customHeight="1" x14ac:dyDescent="0.3">
      <c r="A2425" s="95">
        <f t="shared" si="37"/>
        <v>44364</v>
      </c>
      <c r="B2425" s="55">
        <v>44364</v>
      </c>
      <c r="C2425" s="58" t="s">
        <v>107</v>
      </c>
      <c r="D2425" s="58" t="s">
        <v>125</v>
      </c>
      <c r="E2425" s="58" t="s">
        <v>80</v>
      </c>
      <c r="F2425" s="51" t="s">
        <v>89</v>
      </c>
      <c r="G2425" s="51">
        <v>78</v>
      </c>
    </row>
    <row r="2426" spans="1:7" ht="15.75" customHeight="1" x14ac:dyDescent="0.3">
      <c r="A2426" s="95">
        <f t="shared" si="37"/>
        <v>44364</v>
      </c>
      <c r="B2426" s="55">
        <v>44364</v>
      </c>
      <c r="C2426" s="58" t="s">
        <v>108</v>
      </c>
      <c r="D2426" s="58" t="s">
        <v>125</v>
      </c>
      <c r="E2426" s="58" t="s">
        <v>49</v>
      </c>
      <c r="F2426" s="51" t="s">
        <v>63</v>
      </c>
      <c r="G2426" s="51">
        <v>121</v>
      </c>
    </row>
    <row r="2427" spans="1:7" ht="15.75" customHeight="1" x14ac:dyDescent="0.3">
      <c r="A2427" s="95">
        <f t="shared" si="37"/>
        <v>44364</v>
      </c>
      <c r="B2427" s="55">
        <v>44364</v>
      </c>
      <c r="C2427" s="58" t="s">
        <v>48</v>
      </c>
      <c r="D2427" s="58" t="s">
        <v>125</v>
      </c>
      <c r="E2427" s="58" t="s">
        <v>70</v>
      </c>
      <c r="F2427" s="51" t="s">
        <v>76</v>
      </c>
      <c r="G2427" s="51">
        <v>191</v>
      </c>
    </row>
    <row r="2428" spans="1:7" ht="15.75" customHeight="1" x14ac:dyDescent="0.3">
      <c r="A2428" s="95">
        <f t="shared" si="37"/>
        <v>44364</v>
      </c>
      <c r="B2428" s="55">
        <v>44364</v>
      </c>
      <c r="C2428" s="58" t="s">
        <v>108</v>
      </c>
      <c r="D2428" s="58" t="s">
        <v>125</v>
      </c>
      <c r="E2428" s="58" t="s">
        <v>70</v>
      </c>
      <c r="F2428" s="51" t="s">
        <v>56</v>
      </c>
      <c r="G2428" s="51">
        <v>173</v>
      </c>
    </row>
    <row r="2429" spans="1:7" ht="15.75" customHeight="1" x14ac:dyDescent="0.3">
      <c r="A2429" s="95">
        <f t="shared" si="37"/>
        <v>44364</v>
      </c>
      <c r="B2429" s="55">
        <v>44364</v>
      </c>
      <c r="C2429" s="58" t="s">
        <v>110</v>
      </c>
      <c r="D2429" s="58" t="s">
        <v>125</v>
      </c>
      <c r="E2429" s="58" t="s">
        <v>49</v>
      </c>
      <c r="F2429" s="51" t="s">
        <v>67</v>
      </c>
      <c r="G2429" s="51">
        <v>173</v>
      </c>
    </row>
    <row r="2430" spans="1:7" ht="15.75" customHeight="1" x14ac:dyDescent="0.3">
      <c r="A2430" s="95">
        <f t="shared" si="37"/>
        <v>44364</v>
      </c>
      <c r="B2430" s="55">
        <v>44364</v>
      </c>
      <c r="C2430" s="58" t="s">
        <v>48</v>
      </c>
      <c r="D2430" s="58" t="s">
        <v>125</v>
      </c>
      <c r="E2430" s="58" t="s">
        <v>95</v>
      </c>
      <c r="F2430" s="51" t="s">
        <v>99</v>
      </c>
      <c r="G2430" s="51">
        <v>8</v>
      </c>
    </row>
    <row r="2431" spans="1:7" ht="15.75" customHeight="1" x14ac:dyDescent="0.3">
      <c r="A2431" s="95">
        <f t="shared" si="37"/>
        <v>44364</v>
      </c>
      <c r="B2431" s="55">
        <v>44364</v>
      </c>
      <c r="C2431" s="58" t="s">
        <v>108</v>
      </c>
      <c r="D2431" s="58" t="s">
        <v>125</v>
      </c>
      <c r="E2431" s="58" t="s">
        <v>95</v>
      </c>
      <c r="F2431" s="51" t="s">
        <v>97</v>
      </c>
      <c r="G2431" s="51">
        <v>150</v>
      </c>
    </row>
    <row r="2432" spans="1:7" ht="15.75" customHeight="1" x14ac:dyDescent="0.3">
      <c r="A2432" s="95">
        <f t="shared" si="37"/>
        <v>44364</v>
      </c>
      <c r="B2432" s="55">
        <v>44364</v>
      </c>
      <c r="C2432" s="58" t="s">
        <v>107</v>
      </c>
      <c r="D2432" s="58" t="s">
        <v>125</v>
      </c>
      <c r="E2432" s="58" t="s">
        <v>80</v>
      </c>
      <c r="F2432" s="51" t="s">
        <v>93</v>
      </c>
      <c r="G2432" s="51">
        <v>132</v>
      </c>
    </row>
    <row r="2433" spans="1:7" ht="15.75" customHeight="1" x14ac:dyDescent="0.3">
      <c r="A2433" s="95">
        <f t="shared" si="37"/>
        <v>44365</v>
      </c>
      <c r="B2433" s="55">
        <v>44365</v>
      </c>
      <c r="C2433" s="58" t="s">
        <v>108</v>
      </c>
      <c r="D2433" s="58" t="s">
        <v>125</v>
      </c>
      <c r="E2433" s="58" t="s">
        <v>80</v>
      </c>
      <c r="F2433" s="51" t="s">
        <v>91</v>
      </c>
      <c r="G2433" s="51">
        <v>70</v>
      </c>
    </row>
    <row r="2434" spans="1:7" ht="15.75" customHeight="1" x14ac:dyDescent="0.3">
      <c r="A2434" s="95">
        <f t="shared" si="37"/>
        <v>44365</v>
      </c>
      <c r="B2434" s="55">
        <v>44365</v>
      </c>
      <c r="C2434" s="58" t="s">
        <v>108</v>
      </c>
      <c r="D2434" s="58" t="s">
        <v>125</v>
      </c>
      <c r="E2434" s="58" t="s">
        <v>70</v>
      </c>
      <c r="F2434" s="51" t="s">
        <v>75</v>
      </c>
      <c r="G2434" s="51">
        <v>134</v>
      </c>
    </row>
    <row r="2435" spans="1:7" ht="15.75" customHeight="1" x14ac:dyDescent="0.3">
      <c r="A2435" s="95">
        <f t="shared" si="37"/>
        <v>44365</v>
      </c>
      <c r="B2435" s="55">
        <v>44365</v>
      </c>
      <c r="C2435" s="58" t="s">
        <v>108</v>
      </c>
      <c r="D2435" s="58" t="s">
        <v>125</v>
      </c>
      <c r="E2435" s="58" t="s">
        <v>95</v>
      </c>
      <c r="F2435" s="51" t="s">
        <v>101</v>
      </c>
      <c r="G2435" s="51">
        <v>16</v>
      </c>
    </row>
    <row r="2436" spans="1:7" ht="15.75" customHeight="1" x14ac:dyDescent="0.3">
      <c r="A2436" s="95">
        <f t="shared" si="37"/>
        <v>44365</v>
      </c>
      <c r="B2436" s="55">
        <v>44365</v>
      </c>
      <c r="C2436" s="58" t="s">
        <v>107</v>
      </c>
      <c r="D2436" s="58" t="s">
        <v>125</v>
      </c>
      <c r="E2436" s="58" t="s">
        <v>70</v>
      </c>
      <c r="F2436" s="51" t="s">
        <v>73</v>
      </c>
      <c r="G2436" s="51">
        <v>149</v>
      </c>
    </row>
    <row r="2437" spans="1:7" ht="15.75" customHeight="1" x14ac:dyDescent="0.3">
      <c r="A2437" s="95">
        <f t="shared" ref="A2437:A2500" si="38">B2437</f>
        <v>44365</v>
      </c>
      <c r="B2437" s="55">
        <v>44365</v>
      </c>
      <c r="C2437" s="58" t="s">
        <v>107</v>
      </c>
      <c r="D2437" s="58" t="s">
        <v>125</v>
      </c>
      <c r="E2437" s="58" t="s">
        <v>70</v>
      </c>
      <c r="F2437" s="51" t="s">
        <v>56</v>
      </c>
      <c r="G2437" s="51">
        <v>36</v>
      </c>
    </row>
    <row r="2438" spans="1:7" ht="15.75" customHeight="1" x14ac:dyDescent="0.3">
      <c r="A2438" s="95">
        <f t="shared" si="38"/>
        <v>44365</v>
      </c>
      <c r="B2438" s="55">
        <v>44365</v>
      </c>
      <c r="C2438" s="58" t="s">
        <v>48</v>
      </c>
      <c r="D2438" s="58" t="s">
        <v>125</v>
      </c>
      <c r="E2438" s="58" t="s">
        <v>80</v>
      </c>
      <c r="F2438" s="51" t="s">
        <v>93</v>
      </c>
      <c r="G2438" s="51">
        <v>120</v>
      </c>
    </row>
    <row r="2439" spans="1:7" ht="15.75" customHeight="1" x14ac:dyDescent="0.3">
      <c r="A2439" s="95">
        <f t="shared" si="38"/>
        <v>44365</v>
      </c>
      <c r="B2439" s="55">
        <v>44365</v>
      </c>
      <c r="C2439" s="58" t="s">
        <v>108</v>
      </c>
      <c r="D2439" s="58" t="s">
        <v>125</v>
      </c>
      <c r="E2439" s="58" t="s">
        <v>80</v>
      </c>
      <c r="F2439" s="51" t="s">
        <v>93</v>
      </c>
      <c r="G2439" s="51">
        <v>34</v>
      </c>
    </row>
    <row r="2440" spans="1:7" ht="15.75" customHeight="1" x14ac:dyDescent="0.3">
      <c r="A2440" s="95">
        <f t="shared" si="38"/>
        <v>44365</v>
      </c>
      <c r="B2440" s="55">
        <v>44365</v>
      </c>
      <c r="C2440" s="58" t="s">
        <v>48</v>
      </c>
      <c r="D2440" s="58" t="s">
        <v>125</v>
      </c>
      <c r="E2440" s="58" t="s">
        <v>70</v>
      </c>
      <c r="F2440" s="51" t="s">
        <v>72</v>
      </c>
      <c r="G2440" s="51">
        <v>1</v>
      </c>
    </row>
    <row r="2441" spans="1:7" ht="15.75" customHeight="1" x14ac:dyDescent="0.3">
      <c r="A2441" s="95">
        <f t="shared" si="38"/>
        <v>44365</v>
      </c>
      <c r="B2441" s="55">
        <v>44365</v>
      </c>
      <c r="C2441" s="58" t="s">
        <v>48</v>
      </c>
      <c r="D2441" s="58" t="s">
        <v>125</v>
      </c>
      <c r="E2441" s="58" t="s">
        <v>95</v>
      </c>
      <c r="F2441" s="51" t="s">
        <v>96</v>
      </c>
      <c r="G2441" s="51">
        <v>91</v>
      </c>
    </row>
    <row r="2442" spans="1:7" ht="15.75" customHeight="1" x14ac:dyDescent="0.3">
      <c r="A2442" s="95">
        <f t="shared" si="38"/>
        <v>44365</v>
      </c>
      <c r="B2442" s="55">
        <v>44365</v>
      </c>
      <c r="C2442" s="58" t="s">
        <v>110</v>
      </c>
      <c r="D2442" s="58" t="s">
        <v>125</v>
      </c>
      <c r="E2442" s="58" t="s">
        <v>80</v>
      </c>
      <c r="F2442" s="51" t="s">
        <v>81</v>
      </c>
      <c r="G2442" s="51">
        <v>72</v>
      </c>
    </row>
    <row r="2443" spans="1:7" ht="15.75" customHeight="1" x14ac:dyDescent="0.3">
      <c r="A2443" s="95">
        <f t="shared" si="38"/>
        <v>44365</v>
      </c>
      <c r="B2443" s="55">
        <v>44365</v>
      </c>
      <c r="C2443" s="58" t="s">
        <v>107</v>
      </c>
      <c r="D2443" s="58" t="s">
        <v>125</v>
      </c>
      <c r="E2443" s="58" t="s">
        <v>80</v>
      </c>
      <c r="F2443" s="51" t="s">
        <v>86</v>
      </c>
      <c r="G2443" s="51">
        <v>102</v>
      </c>
    </row>
    <row r="2444" spans="1:7" ht="15.75" customHeight="1" x14ac:dyDescent="0.3">
      <c r="A2444" s="95">
        <f t="shared" si="38"/>
        <v>44365</v>
      </c>
      <c r="B2444" s="55">
        <v>44365</v>
      </c>
      <c r="C2444" s="58" t="s">
        <v>110</v>
      </c>
      <c r="D2444" s="58" t="s">
        <v>125</v>
      </c>
      <c r="E2444" s="58" t="s">
        <v>80</v>
      </c>
      <c r="F2444" s="51" t="s">
        <v>89</v>
      </c>
      <c r="G2444" s="51">
        <v>179</v>
      </c>
    </row>
    <row r="2445" spans="1:7" ht="15.75" customHeight="1" x14ac:dyDescent="0.3">
      <c r="A2445" s="95">
        <f t="shared" si="38"/>
        <v>44365</v>
      </c>
      <c r="B2445" s="55">
        <v>44365</v>
      </c>
      <c r="C2445" s="58" t="s">
        <v>48</v>
      </c>
      <c r="D2445" s="58" t="s">
        <v>125</v>
      </c>
      <c r="E2445" s="58" t="s">
        <v>49</v>
      </c>
      <c r="F2445" s="51" t="s">
        <v>63</v>
      </c>
      <c r="G2445" s="51">
        <v>88</v>
      </c>
    </row>
    <row r="2446" spans="1:7" ht="15.75" customHeight="1" x14ac:dyDescent="0.3">
      <c r="A2446" s="95">
        <f t="shared" si="38"/>
        <v>44365</v>
      </c>
      <c r="B2446" s="55">
        <v>44365</v>
      </c>
      <c r="C2446" s="58" t="s">
        <v>110</v>
      </c>
      <c r="D2446" s="58" t="s">
        <v>125</v>
      </c>
      <c r="E2446" s="58" t="s">
        <v>49</v>
      </c>
      <c r="F2446" s="51" t="s">
        <v>55</v>
      </c>
      <c r="G2446" s="51">
        <v>27</v>
      </c>
    </row>
    <row r="2447" spans="1:7" ht="15.75" customHeight="1" x14ac:dyDescent="0.3">
      <c r="A2447" s="95">
        <f t="shared" si="38"/>
        <v>44366</v>
      </c>
      <c r="B2447" s="55">
        <v>44366</v>
      </c>
      <c r="C2447" s="58" t="s">
        <v>108</v>
      </c>
      <c r="D2447" s="58" t="s">
        <v>125</v>
      </c>
      <c r="E2447" s="58" t="s">
        <v>80</v>
      </c>
      <c r="F2447" s="51" t="s">
        <v>88</v>
      </c>
      <c r="G2447" s="51">
        <v>128</v>
      </c>
    </row>
    <row r="2448" spans="1:7" ht="15.75" customHeight="1" x14ac:dyDescent="0.3">
      <c r="A2448" s="95">
        <f t="shared" si="38"/>
        <v>44366</v>
      </c>
      <c r="B2448" s="55">
        <v>44366</v>
      </c>
      <c r="C2448" s="58" t="s">
        <v>110</v>
      </c>
      <c r="D2448" s="58" t="s">
        <v>125</v>
      </c>
      <c r="E2448" s="58" t="s">
        <v>80</v>
      </c>
      <c r="F2448" s="51" t="s">
        <v>93</v>
      </c>
      <c r="G2448" s="51">
        <v>95</v>
      </c>
    </row>
    <row r="2449" spans="1:7" ht="15.75" customHeight="1" x14ac:dyDescent="0.3">
      <c r="A2449" s="95">
        <f t="shared" si="38"/>
        <v>44366</v>
      </c>
      <c r="B2449" s="55">
        <v>44366</v>
      </c>
      <c r="C2449" s="58" t="s">
        <v>108</v>
      </c>
      <c r="D2449" s="58" t="s">
        <v>125</v>
      </c>
      <c r="E2449" s="58" t="s">
        <v>95</v>
      </c>
      <c r="F2449" s="51" t="s">
        <v>96</v>
      </c>
      <c r="G2449" s="51">
        <v>117</v>
      </c>
    </row>
    <row r="2450" spans="1:7" ht="15.75" customHeight="1" x14ac:dyDescent="0.3">
      <c r="A2450" s="95">
        <f t="shared" si="38"/>
        <v>44366</v>
      </c>
      <c r="B2450" s="55">
        <v>44366</v>
      </c>
      <c r="C2450" s="58" t="s">
        <v>108</v>
      </c>
      <c r="D2450" s="58" t="s">
        <v>125</v>
      </c>
      <c r="E2450" s="58" t="s">
        <v>70</v>
      </c>
      <c r="F2450" s="51" t="s">
        <v>72</v>
      </c>
      <c r="G2450" s="51">
        <v>46</v>
      </c>
    </row>
    <row r="2451" spans="1:7" ht="15.75" customHeight="1" x14ac:dyDescent="0.3">
      <c r="A2451" s="95">
        <f t="shared" si="38"/>
        <v>44366</v>
      </c>
      <c r="B2451" s="55">
        <v>44366</v>
      </c>
      <c r="C2451" s="58" t="s">
        <v>48</v>
      </c>
      <c r="D2451" s="58" t="s">
        <v>125</v>
      </c>
      <c r="E2451" s="58" t="s">
        <v>49</v>
      </c>
      <c r="F2451" s="51" t="s">
        <v>57</v>
      </c>
      <c r="G2451" s="51">
        <v>127</v>
      </c>
    </row>
    <row r="2452" spans="1:7" ht="15.75" customHeight="1" x14ac:dyDescent="0.3">
      <c r="A2452" s="95">
        <f t="shared" si="38"/>
        <v>44366</v>
      </c>
      <c r="B2452" s="55">
        <v>44366</v>
      </c>
      <c r="C2452" s="58" t="s">
        <v>110</v>
      </c>
      <c r="D2452" s="58" t="s">
        <v>125</v>
      </c>
      <c r="E2452" s="58" t="s">
        <v>95</v>
      </c>
      <c r="F2452" s="51" t="s">
        <v>100</v>
      </c>
      <c r="G2452" s="51">
        <v>95</v>
      </c>
    </row>
    <row r="2453" spans="1:7" ht="15.75" customHeight="1" x14ac:dyDescent="0.3">
      <c r="A2453" s="95">
        <f t="shared" si="38"/>
        <v>44366</v>
      </c>
      <c r="B2453" s="55">
        <v>44366</v>
      </c>
      <c r="C2453" s="58" t="s">
        <v>110</v>
      </c>
      <c r="D2453" s="58" t="s">
        <v>125</v>
      </c>
      <c r="E2453" s="58" t="s">
        <v>70</v>
      </c>
      <c r="F2453" s="51" t="s">
        <v>72</v>
      </c>
      <c r="G2453" s="51">
        <v>117</v>
      </c>
    </row>
    <row r="2454" spans="1:7" ht="15.75" customHeight="1" x14ac:dyDescent="0.3">
      <c r="A2454" s="95">
        <f t="shared" si="38"/>
        <v>44366</v>
      </c>
      <c r="B2454" s="55">
        <v>44366</v>
      </c>
      <c r="C2454" s="58" t="s">
        <v>110</v>
      </c>
      <c r="D2454" s="58" t="s">
        <v>125</v>
      </c>
      <c r="E2454" s="58" t="s">
        <v>80</v>
      </c>
      <c r="F2454" s="51" t="s">
        <v>86</v>
      </c>
      <c r="G2454" s="51">
        <v>131</v>
      </c>
    </row>
    <row r="2455" spans="1:7" ht="15.75" customHeight="1" x14ac:dyDescent="0.3">
      <c r="A2455" s="95">
        <f t="shared" si="38"/>
        <v>44366</v>
      </c>
      <c r="B2455" s="55">
        <v>44366</v>
      </c>
      <c r="C2455" s="58" t="s">
        <v>107</v>
      </c>
      <c r="D2455" s="58" t="s">
        <v>125</v>
      </c>
      <c r="E2455" s="58" t="s">
        <v>95</v>
      </c>
      <c r="F2455" s="51" t="s">
        <v>104</v>
      </c>
      <c r="G2455" s="51">
        <v>171</v>
      </c>
    </row>
    <row r="2456" spans="1:7" ht="15.75" customHeight="1" x14ac:dyDescent="0.3">
      <c r="A2456" s="95">
        <f t="shared" si="38"/>
        <v>44366</v>
      </c>
      <c r="B2456" s="55">
        <v>44366</v>
      </c>
      <c r="C2456" s="58" t="s">
        <v>110</v>
      </c>
      <c r="D2456" s="58" t="s">
        <v>125</v>
      </c>
      <c r="E2456" s="58" t="s">
        <v>70</v>
      </c>
      <c r="F2456" s="51" t="s">
        <v>62</v>
      </c>
      <c r="G2456" s="51">
        <v>152</v>
      </c>
    </row>
    <row r="2457" spans="1:7" ht="15.75" customHeight="1" x14ac:dyDescent="0.3">
      <c r="A2457" s="95">
        <f t="shared" si="38"/>
        <v>44366</v>
      </c>
      <c r="B2457" s="55">
        <v>44366</v>
      </c>
      <c r="C2457" s="58" t="s">
        <v>108</v>
      </c>
      <c r="D2457" s="58" t="s">
        <v>125</v>
      </c>
      <c r="E2457" s="58" t="s">
        <v>95</v>
      </c>
      <c r="F2457" s="51" t="s">
        <v>100</v>
      </c>
      <c r="G2457" s="51">
        <v>26</v>
      </c>
    </row>
    <row r="2458" spans="1:7" ht="15.75" customHeight="1" x14ac:dyDescent="0.3">
      <c r="A2458" s="95">
        <f t="shared" si="38"/>
        <v>44366</v>
      </c>
      <c r="B2458" s="55">
        <v>44366</v>
      </c>
      <c r="C2458" s="58" t="s">
        <v>107</v>
      </c>
      <c r="D2458" s="58" t="s">
        <v>125</v>
      </c>
      <c r="E2458" s="58" t="s">
        <v>70</v>
      </c>
      <c r="F2458" s="51" t="s">
        <v>71</v>
      </c>
      <c r="G2458" s="51">
        <v>171</v>
      </c>
    </row>
    <row r="2459" spans="1:7" ht="15.75" customHeight="1" x14ac:dyDescent="0.3">
      <c r="A2459" s="95">
        <f t="shared" si="38"/>
        <v>44366</v>
      </c>
      <c r="B2459" s="55">
        <v>44366</v>
      </c>
      <c r="C2459" s="58" t="s">
        <v>108</v>
      </c>
      <c r="D2459" s="58" t="s">
        <v>125</v>
      </c>
      <c r="E2459" s="58" t="s">
        <v>70</v>
      </c>
      <c r="F2459" s="51" t="s">
        <v>74</v>
      </c>
      <c r="G2459" s="51">
        <v>57</v>
      </c>
    </row>
    <row r="2460" spans="1:7" ht="15.75" customHeight="1" x14ac:dyDescent="0.3">
      <c r="A2460" s="95">
        <f t="shared" si="38"/>
        <v>44366</v>
      </c>
      <c r="B2460" s="55">
        <v>44366</v>
      </c>
      <c r="C2460" s="58" t="s">
        <v>110</v>
      </c>
      <c r="D2460" s="58" t="s">
        <v>125</v>
      </c>
      <c r="E2460" s="58" t="s">
        <v>70</v>
      </c>
      <c r="F2460" s="51" t="s">
        <v>71</v>
      </c>
      <c r="G2460" s="51">
        <v>65</v>
      </c>
    </row>
    <row r="2461" spans="1:7" ht="15.75" customHeight="1" x14ac:dyDescent="0.3">
      <c r="A2461" s="95">
        <f t="shared" si="38"/>
        <v>44366</v>
      </c>
      <c r="B2461" s="55">
        <v>44366</v>
      </c>
      <c r="C2461" s="58" t="s">
        <v>108</v>
      </c>
      <c r="D2461" s="58" t="s">
        <v>125</v>
      </c>
      <c r="E2461" s="58" t="s">
        <v>70</v>
      </c>
      <c r="F2461" s="51" t="s">
        <v>62</v>
      </c>
      <c r="G2461" s="51">
        <v>8</v>
      </c>
    </row>
    <row r="2462" spans="1:7" ht="15.75" customHeight="1" x14ac:dyDescent="0.3">
      <c r="A2462" s="95">
        <f t="shared" si="38"/>
        <v>44367</v>
      </c>
      <c r="B2462" s="55">
        <v>44367</v>
      </c>
      <c r="C2462" s="58" t="s">
        <v>48</v>
      </c>
      <c r="D2462" s="58" t="s">
        <v>125</v>
      </c>
      <c r="E2462" s="58" t="s">
        <v>95</v>
      </c>
      <c r="F2462" s="51" t="s">
        <v>104</v>
      </c>
      <c r="G2462" s="51">
        <v>51</v>
      </c>
    </row>
    <row r="2463" spans="1:7" ht="15.75" customHeight="1" x14ac:dyDescent="0.3">
      <c r="A2463" s="95">
        <f t="shared" si="38"/>
        <v>44367</v>
      </c>
      <c r="B2463" s="55">
        <v>44367</v>
      </c>
      <c r="C2463" s="58" t="s">
        <v>107</v>
      </c>
      <c r="D2463" s="58" t="s">
        <v>125</v>
      </c>
      <c r="E2463" s="58" t="s">
        <v>95</v>
      </c>
      <c r="F2463" s="51" t="s">
        <v>106</v>
      </c>
      <c r="G2463" s="51">
        <v>30</v>
      </c>
    </row>
    <row r="2464" spans="1:7" ht="15.75" customHeight="1" x14ac:dyDescent="0.3">
      <c r="A2464" s="95">
        <f t="shared" si="38"/>
        <v>44367</v>
      </c>
      <c r="B2464" s="55">
        <v>44367</v>
      </c>
      <c r="C2464" s="58" t="s">
        <v>108</v>
      </c>
      <c r="D2464" s="58" t="s">
        <v>125</v>
      </c>
      <c r="E2464" s="58" t="s">
        <v>95</v>
      </c>
      <c r="F2464" s="51" t="s">
        <v>106</v>
      </c>
      <c r="G2464" s="51">
        <v>57</v>
      </c>
    </row>
    <row r="2465" spans="1:7" ht="15.75" customHeight="1" x14ac:dyDescent="0.3">
      <c r="A2465" s="95">
        <f t="shared" si="38"/>
        <v>44367</v>
      </c>
      <c r="B2465" s="55">
        <v>44367</v>
      </c>
      <c r="C2465" s="58" t="s">
        <v>107</v>
      </c>
      <c r="D2465" s="58" t="s">
        <v>125</v>
      </c>
      <c r="E2465" s="58" t="s">
        <v>49</v>
      </c>
      <c r="F2465" s="51" t="s">
        <v>53</v>
      </c>
      <c r="G2465" s="51">
        <v>132</v>
      </c>
    </row>
    <row r="2466" spans="1:7" ht="15.75" customHeight="1" x14ac:dyDescent="0.3">
      <c r="A2466" s="95">
        <f t="shared" si="38"/>
        <v>44367</v>
      </c>
      <c r="B2466" s="55">
        <v>44367</v>
      </c>
      <c r="C2466" s="58" t="s">
        <v>107</v>
      </c>
      <c r="D2466" s="58" t="s">
        <v>125</v>
      </c>
      <c r="E2466" s="58" t="s">
        <v>80</v>
      </c>
      <c r="F2466" s="51" t="s">
        <v>90</v>
      </c>
      <c r="G2466" s="51">
        <v>61</v>
      </c>
    </row>
    <row r="2467" spans="1:7" ht="15.75" customHeight="1" x14ac:dyDescent="0.3">
      <c r="A2467" s="95">
        <f t="shared" si="38"/>
        <v>44367</v>
      </c>
      <c r="B2467" s="55">
        <v>44367</v>
      </c>
      <c r="C2467" s="58" t="s">
        <v>108</v>
      </c>
      <c r="D2467" s="58" t="s">
        <v>125</v>
      </c>
      <c r="E2467" s="58" t="s">
        <v>70</v>
      </c>
      <c r="F2467" s="51" t="s">
        <v>56</v>
      </c>
      <c r="G2467" s="51">
        <v>98</v>
      </c>
    </row>
    <row r="2468" spans="1:7" ht="15.75" customHeight="1" x14ac:dyDescent="0.3">
      <c r="A2468" s="95">
        <f t="shared" si="38"/>
        <v>44367</v>
      </c>
      <c r="B2468" s="55">
        <v>44367</v>
      </c>
      <c r="C2468" s="58" t="s">
        <v>108</v>
      </c>
      <c r="D2468" s="58" t="s">
        <v>125</v>
      </c>
      <c r="E2468" s="58" t="s">
        <v>95</v>
      </c>
      <c r="F2468" s="51" t="s">
        <v>99</v>
      </c>
      <c r="G2468" s="51">
        <v>21</v>
      </c>
    </row>
    <row r="2469" spans="1:7" ht="15.75" customHeight="1" x14ac:dyDescent="0.3">
      <c r="A2469" s="95">
        <f t="shared" si="38"/>
        <v>44367</v>
      </c>
      <c r="B2469" s="55">
        <v>44367</v>
      </c>
      <c r="C2469" s="58" t="s">
        <v>48</v>
      </c>
      <c r="D2469" s="58" t="s">
        <v>125</v>
      </c>
      <c r="E2469" s="58" t="s">
        <v>80</v>
      </c>
      <c r="F2469" s="51" t="s">
        <v>83</v>
      </c>
      <c r="G2469" s="51">
        <v>132</v>
      </c>
    </row>
    <row r="2470" spans="1:7" ht="15.75" customHeight="1" x14ac:dyDescent="0.3">
      <c r="A2470" s="95">
        <f t="shared" si="38"/>
        <v>44367</v>
      </c>
      <c r="B2470" s="55">
        <v>44367</v>
      </c>
      <c r="C2470" s="58" t="s">
        <v>108</v>
      </c>
      <c r="D2470" s="58" t="s">
        <v>125</v>
      </c>
      <c r="E2470" s="58" t="s">
        <v>49</v>
      </c>
      <c r="F2470" s="51" t="s">
        <v>59</v>
      </c>
      <c r="G2470" s="51">
        <v>82</v>
      </c>
    </row>
    <row r="2471" spans="1:7" ht="15.75" customHeight="1" x14ac:dyDescent="0.3">
      <c r="A2471" s="95">
        <f t="shared" si="38"/>
        <v>44367</v>
      </c>
      <c r="B2471" s="55">
        <v>44367</v>
      </c>
      <c r="C2471" s="58" t="s">
        <v>110</v>
      </c>
      <c r="D2471" s="58" t="s">
        <v>125</v>
      </c>
      <c r="E2471" s="58" t="s">
        <v>80</v>
      </c>
      <c r="F2471" s="51" t="s">
        <v>88</v>
      </c>
      <c r="G2471" s="51">
        <v>102</v>
      </c>
    </row>
    <row r="2472" spans="1:7" ht="15.75" customHeight="1" x14ac:dyDescent="0.3">
      <c r="A2472" s="95">
        <f t="shared" si="38"/>
        <v>44367</v>
      </c>
      <c r="B2472" s="55">
        <v>44367</v>
      </c>
      <c r="C2472" s="58" t="s">
        <v>107</v>
      </c>
      <c r="D2472" s="58" t="s">
        <v>125</v>
      </c>
      <c r="E2472" s="58" t="s">
        <v>49</v>
      </c>
      <c r="F2472" s="51" t="s">
        <v>64</v>
      </c>
      <c r="G2472" s="51">
        <v>162</v>
      </c>
    </row>
    <row r="2473" spans="1:7" ht="15.75" customHeight="1" x14ac:dyDescent="0.3">
      <c r="A2473" s="95">
        <f t="shared" si="38"/>
        <v>44367</v>
      </c>
      <c r="B2473" s="55">
        <v>44367</v>
      </c>
      <c r="C2473" s="58" t="s">
        <v>107</v>
      </c>
      <c r="D2473" s="58" t="s">
        <v>125</v>
      </c>
      <c r="E2473" s="58" t="s">
        <v>70</v>
      </c>
      <c r="F2473" s="51" t="s">
        <v>54</v>
      </c>
      <c r="G2473" s="51">
        <v>170</v>
      </c>
    </row>
    <row r="2474" spans="1:7" ht="15.75" customHeight="1" x14ac:dyDescent="0.3">
      <c r="A2474" s="95">
        <f t="shared" si="38"/>
        <v>44367</v>
      </c>
      <c r="B2474" s="55">
        <v>44367</v>
      </c>
      <c r="C2474" s="58" t="s">
        <v>108</v>
      </c>
      <c r="D2474" s="58" t="s">
        <v>125</v>
      </c>
      <c r="E2474" s="58" t="s">
        <v>49</v>
      </c>
      <c r="F2474" s="51" t="s">
        <v>61</v>
      </c>
      <c r="G2474" s="51">
        <v>147</v>
      </c>
    </row>
    <row r="2475" spans="1:7" ht="15.75" customHeight="1" x14ac:dyDescent="0.3">
      <c r="A2475" s="95">
        <f t="shared" si="38"/>
        <v>44367</v>
      </c>
      <c r="B2475" s="55">
        <v>44367</v>
      </c>
      <c r="C2475" s="58" t="s">
        <v>110</v>
      </c>
      <c r="D2475" s="58" t="s">
        <v>125</v>
      </c>
      <c r="E2475" s="58" t="s">
        <v>70</v>
      </c>
      <c r="F2475" s="51" t="s">
        <v>75</v>
      </c>
      <c r="G2475" s="51">
        <v>88</v>
      </c>
    </row>
    <row r="2476" spans="1:7" ht="15.75" customHeight="1" x14ac:dyDescent="0.3">
      <c r="A2476" s="95">
        <f t="shared" si="38"/>
        <v>44368</v>
      </c>
      <c r="B2476" s="55">
        <v>44368</v>
      </c>
      <c r="C2476" s="58" t="s">
        <v>48</v>
      </c>
      <c r="D2476" s="58" t="s">
        <v>125</v>
      </c>
      <c r="E2476" s="58" t="s">
        <v>80</v>
      </c>
      <c r="F2476" s="51" t="s">
        <v>86</v>
      </c>
      <c r="G2476" s="51">
        <v>195</v>
      </c>
    </row>
    <row r="2477" spans="1:7" ht="15.75" customHeight="1" x14ac:dyDescent="0.3">
      <c r="A2477" s="95">
        <f t="shared" si="38"/>
        <v>44368</v>
      </c>
      <c r="B2477" s="55">
        <v>44368</v>
      </c>
      <c r="C2477" s="58" t="s">
        <v>108</v>
      </c>
      <c r="D2477" s="58" t="s">
        <v>125</v>
      </c>
      <c r="E2477" s="58" t="s">
        <v>49</v>
      </c>
      <c r="F2477" s="51" t="s">
        <v>50</v>
      </c>
      <c r="G2477" s="51">
        <v>94</v>
      </c>
    </row>
    <row r="2478" spans="1:7" ht="15.75" customHeight="1" x14ac:dyDescent="0.3">
      <c r="A2478" s="95">
        <f t="shared" si="38"/>
        <v>44368</v>
      </c>
      <c r="B2478" s="55">
        <v>44368</v>
      </c>
      <c r="C2478" s="58" t="s">
        <v>110</v>
      </c>
      <c r="D2478" s="58" t="s">
        <v>125</v>
      </c>
      <c r="E2478" s="58" t="s">
        <v>49</v>
      </c>
      <c r="F2478" s="51" t="s">
        <v>67</v>
      </c>
      <c r="G2478" s="51">
        <v>30</v>
      </c>
    </row>
    <row r="2479" spans="1:7" ht="15.75" customHeight="1" x14ac:dyDescent="0.3">
      <c r="A2479" s="95">
        <f t="shared" si="38"/>
        <v>44368</v>
      </c>
      <c r="B2479" s="55">
        <v>44368</v>
      </c>
      <c r="C2479" s="58" t="s">
        <v>110</v>
      </c>
      <c r="D2479" s="58" t="s">
        <v>125</v>
      </c>
      <c r="E2479" s="58" t="s">
        <v>80</v>
      </c>
      <c r="F2479" s="51" t="s">
        <v>87</v>
      </c>
      <c r="G2479" s="51">
        <v>12</v>
      </c>
    </row>
    <row r="2480" spans="1:7" ht="15.75" customHeight="1" x14ac:dyDescent="0.3">
      <c r="A2480" s="95">
        <f t="shared" si="38"/>
        <v>44368</v>
      </c>
      <c r="B2480" s="55">
        <v>44368</v>
      </c>
      <c r="C2480" s="58" t="s">
        <v>108</v>
      </c>
      <c r="D2480" s="58" t="s">
        <v>125</v>
      </c>
      <c r="E2480" s="58" t="s">
        <v>70</v>
      </c>
      <c r="F2480" s="51" t="s">
        <v>79</v>
      </c>
      <c r="G2480" s="51">
        <v>193</v>
      </c>
    </row>
    <row r="2481" spans="1:7" ht="15.75" customHeight="1" x14ac:dyDescent="0.3">
      <c r="A2481" s="95">
        <f t="shared" si="38"/>
        <v>44368</v>
      </c>
      <c r="B2481" s="55">
        <v>44368</v>
      </c>
      <c r="C2481" s="58" t="s">
        <v>108</v>
      </c>
      <c r="D2481" s="58" t="s">
        <v>125</v>
      </c>
      <c r="E2481" s="58" t="s">
        <v>70</v>
      </c>
      <c r="F2481" s="51" t="s">
        <v>56</v>
      </c>
      <c r="G2481" s="51">
        <v>133</v>
      </c>
    </row>
    <row r="2482" spans="1:7" ht="15.75" customHeight="1" x14ac:dyDescent="0.3">
      <c r="A2482" s="95">
        <f t="shared" si="38"/>
        <v>44368</v>
      </c>
      <c r="B2482" s="55">
        <v>44368</v>
      </c>
      <c r="C2482" s="58" t="s">
        <v>107</v>
      </c>
      <c r="D2482" s="58" t="s">
        <v>125</v>
      </c>
      <c r="E2482" s="58" t="s">
        <v>70</v>
      </c>
      <c r="F2482" s="51" t="s">
        <v>52</v>
      </c>
      <c r="G2482" s="51">
        <v>14</v>
      </c>
    </row>
    <row r="2483" spans="1:7" ht="15.75" customHeight="1" x14ac:dyDescent="0.3">
      <c r="A2483" s="95">
        <f t="shared" si="38"/>
        <v>44368</v>
      </c>
      <c r="B2483" s="55">
        <v>44368</v>
      </c>
      <c r="C2483" s="58" t="s">
        <v>107</v>
      </c>
      <c r="D2483" s="58" t="s">
        <v>125</v>
      </c>
      <c r="E2483" s="58" t="s">
        <v>80</v>
      </c>
      <c r="F2483" s="51" t="s">
        <v>88</v>
      </c>
      <c r="G2483" s="51">
        <v>79</v>
      </c>
    </row>
    <row r="2484" spans="1:7" ht="15.75" customHeight="1" x14ac:dyDescent="0.3">
      <c r="A2484" s="95">
        <f t="shared" si="38"/>
        <v>44368</v>
      </c>
      <c r="B2484" s="55">
        <v>44368</v>
      </c>
      <c r="C2484" s="58" t="s">
        <v>107</v>
      </c>
      <c r="D2484" s="58" t="s">
        <v>125</v>
      </c>
      <c r="E2484" s="58" t="s">
        <v>49</v>
      </c>
      <c r="F2484" s="51" t="s">
        <v>69</v>
      </c>
      <c r="G2484" s="51">
        <v>49</v>
      </c>
    </row>
    <row r="2485" spans="1:7" ht="15.75" customHeight="1" x14ac:dyDescent="0.3">
      <c r="A2485" s="95">
        <f t="shared" si="38"/>
        <v>44368</v>
      </c>
      <c r="B2485" s="55">
        <v>44368</v>
      </c>
      <c r="C2485" s="58" t="s">
        <v>107</v>
      </c>
      <c r="D2485" s="58" t="s">
        <v>125</v>
      </c>
      <c r="E2485" s="58" t="s">
        <v>70</v>
      </c>
      <c r="F2485" s="51" t="s">
        <v>72</v>
      </c>
      <c r="G2485" s="51">
        <v>122</v>
      </c>
    </row>
    <row r="2486" spans="1:7" ht="15.75" customHeight="1" x14ac:dyDescent="0.3">
      <c r="A2486" s="95">
        <f t="shared" si="38"/>
        <v>44369</v>
      </c>
      <c r="B2486" s="55">
        <v>44369</v>
      </c>
      <c r="C2486" s="58" t="s">
        <v>107</v>
      </c>
      <c r="D2486" s="58" t="s">
        <v>125</v>
      </c>
      <c r="E2486" s="58" t="s">
        <v>80</v>
      </c>
      <c r="F2486" s="51" t="s">
        <v>82</v>
      </c>
      <c r="G2486" s="51">
        <v>189</v>
      </c>
    </row>
    <row r="2487" spans="1:7" ht="15.75" customHeight="1" x14ac:dyDescent="0.3">
      <c r="A2487" s="95">
        <f t="shared" si="38"/>
        <v>44369</v>
      </c>
      <c r="B2487" s="55">
        <v>44369</v>
      </c>
      <c r="C2487" s="58" t="s">
        <v>108</v>
      </c>
      <c r="D2487" s="58" t="s">
        <v>125</v>
      </c>
      <c r="E2487" s="58" t="s">
        <v>70</v>
      </c>
      <c r="F2487" s="51" t="s">
        <v>78</v>
      </c>
      <c r="G2487" s="51">
        <v>153</v>
      </c>
    </row>
    <row r="2488" spans="1:7" ht="15.75" customHeight="1" x14ac:dyDescent="0.3">
      <c r="A2488" s="95">
        <f t="shared" si="38"/>
        <v>44369</v>
      </c>
      <c r="B2488" s="55">
        <v>44369</v>
      </c>
      <c r="C2488" s="58" t="s">
        <v>110</v>
      </c>
      <c r="D2488" s="58" t="s">
        <v>125</v>
      </c>
      <c r="E2488" s="58" t="s">
        <v>95</v>
      </c>
      <c r="F2488" s="51" t="s">
        <v>102</v>
      </c>
      <c r="G2488" s="51">
        <v>175</v>
      </c>
    </row>
    <row r="2489" spans="1:7" ht="15.75" customHeight="1" x14ac:dyDescent="0.3">
      <c r="A2489" s="95">
        <f t="shared" si="38"/>
        <v>44369</v>
      </c>
      <c r="B2489" s="55">
        <v>44369</v>
      </c>
      <c r="C2489" s="58" t="s">
        <v>107</v>
      </c>
      <c r="D2489" s="58" t="s">
        <v>125</v>
      </c>
      <c r="E2489" s="58" t="s">
        <v>70</v>
      </c>
      <c r="F2489" s="51" t="s">
        <v>75</v>
      </c>
      <c r="G2489" s="51">
        <v>181</v>
      </c>
    </row>
    <row r="2490" spans="1:7" ht="15.75" customHeight="1" x14ac:dyDescent="0.3">
      <c r="A2490" s="95">
        <f t="shared" si="38"/>
        <v>44369</v>
      </c>
      <c r="B2490" s="55">
        <v>44369</v>
      </c>
      <c r="C2490" s="58" t="s">
        <v>108</v>
      </c>
      <c r="D2490" s="58" t="s">
        <v>125</v>
      </c>
      <c r="E2490" s="58" t="s">
        <v>70</v>
      </c>
      <c r="F2490" s="51" t="s">
        <v>58</v>
      </c>
      <c r="G2490" s="51">
        <v>75</v>
      </c>
    </row>
    <row r="2491" spans="1:7" ht="15.75" customHeight="1" x14ac:dyDescent="0.3">
      <c r="A2491" s="95">
        <f t="shared" si="38"/>
        <v>44369</v>
      </c>
      <c r="B2491" s="55">
        <v>44369</v>
      </c>
      <c r="C2491" s="58" t="s">
        <v>108</v>
      </c>
      <c r="D2491" s="58" t="s">
        <v>125</v>
      </c>
      <c r="E2491" s="58" t="s">
        <v>80</v>
      </c>
      <c r="F2491" s="51" t="s">
        <v>88</v>
      </c>
      <c r="G2491" s="51">
        <v>67</v>
      </c>
    </row>
    <row r="2492" spans="1:7" ht="15.75" customHeight="1" x14ac:dyDescent="0.3">
      <c r="A2492" s="95">
        <f t="shared" si="38"/>
        <v>44369</v>
      </c>
      <c r="B2492" s="55">
        <v>44369</v>
      </c>
      <c r="C2492" s="58" t="s">
        <v>48</v>
      </c>
      <c r="D2492" s="58" t="s">
        <v>125</v>
      </c>
      <c r="E2492" s="58" t="s">
        <v>49</v>
      </c>
      <c r="F2492" s="51" t="s">
        <v>69</v>
      </c>
      <c r="G2492" s="51">
        <v>152</v>
      </c>
    </row>
    <row r="2493" spans="1:7" ht="15.75" customHeight="1" x14ac:dyDescent="0.3">
      <c r="A2493" s="95">
        <f t="shared" si="38"/>
        <v>44369</v>
      </c>
      <c r="B2493" s="55">
        <v>44369</v>
      </c>
      <c r="C2493" s="58" t="s">
        <v>110</v>
      </c>
      <c r="D2493" s="58" t="s">
        <v>125</v>
      </c>
      <c r="E2493" s="58" t="s">
        <v>49</v>
      </c>
      <c r="F2493" s="51" t="s">
        <v>57</v>
      </c>
      <c r="G2493" s="51">
        <v>56</v>
      </c>
    </row>
    <row r="2494" spans="1:7" ht="15.75" customHeight="1" x14ac:dyDescent="0.3">
      <c r="A2494" s="95">
        <f t="shared" si="38"/>
        <v>44369</v>
      </c>
      <c r="B2494" s="55">
        <v>44369</v>
      </c>
      <c r="C2494" s="58" t="s">
        <v>107</v>
      </c>
      <c r="D2494" s="58" t="s">
        <v>125</v>
      </c>
      <c r="E2494" s="58" t="s">
        <v>80</v>
      </c>
      <c r="F2494" s="51" t="s">
        <v>89</v>
      </c>
      <c r="G2494" s="51">
        <v>70</v>
      </c>
    </row>
    <row r="2495" spans="1:7" ht="15.75" customHeight="1" x14ac:dyDescent="0.3">
      <c r="A2495" s="95">
        <f t="shared" si="38"/>
        <v>44369</v>
      </c>
      <c r="B2495" s="55">
        <v>44369</v>
      </c>
      <c r="C2495" s="58" t="s">
        <v>107</v>
      </c>
      <c r="D2495" s="58" t="s">
        <v>125</v>
      </c>
      <c r="E2495" s="58" t="s">
        <v>95</v>
      </c>
      <c r="F2495" s="51" t="s">
        <v>105</v>
      </c>
      <c r="G2495" s="51">
        <v>158</v>
      </c>
    </row>
    <row r="2496" spans="1:7" ht="15.75" customHeight="1" x14ac:dyDescent="0.3">
      <c r="A2496" s="95">
        <f t="shared" si="38"/>
        <v>44369</v>
      </c>
      <c r="B2496" s="55">
        <v>44369</v>
      </c>
      <c r="C2496" s="58" t="s">
        <v>110</v>
      </c>
      <c r="D2496" s="58" t="s">
        <v>125</v>
      </c>
      <c r="E2496" s="58" t="s">
        <v>80</v>
      </c>
      <c r="F2496" s="51" t="s">
        <v>93</v>
      </c>
      <c r="G2496" s="51">
        <v>118</v>
      </c>
    </row>
    <row r="2497" spans="1:7" ht="15.75" customHeight="1" x14ac:dyDescent="0.3">
      <c r="A2497" s="95">
        <f t="shared" si="38"/>
        <v>44369</v>
      </c>
      <c r="B2497" s="55">
        <v>44369</v>
      </c>
      <c r="C2497" s="58" t="s">
        <v>108</v>
      </c>
      <c r="D2497" s="58" t="s">
        <v>125</v>
      </c>
      <c r="E2497" s="58" t="s">
        <v>49</v>
      </c>
      <c r="F2497" s="51" t="s">
        <v>64</v>
      </c>
      <c r="G2497" s="51">
        <v>97</v>
      </c>
    </row>
    <row r="2498" spans="1:7" ht="15.75" customHeight="1" x14ac:dyDescent="0.3">
      <c r="A2498" s="95">
        <f t="shared" si="38"/>
        <v>44370</v>
      </c>
      <c r="B2498" s="55">
        <v>44370</v>
      </c>
      <c r="C2498" s="58" t="s">
        <v>107</v>
      </c>
      <c r="D2498" s="58" t="s">
        <v>125</v>
      </c>
      <c r="E2498" s="58" t="s">
        <v>80</v>
      </c>
      <c r="F2498" s="51" t="s">
        <v>92</v>
      </c>
      <c r="G2498" s="51">
        <v>173</v>
      </c>
    </row>
    <row r="2499" spans="1:7" ht="15.75" customHeight="1" x14ac:dyDescent="0.3">
      <c r="A2499" s="95">
        <f t="shared" si="38"/>
        <v>44370</v>
      </c>
      <c r="B2499" s="55">
        <v>44370</v>
      </c>
      <c r="C2499" s="58" t="s">
        <v>110</v>
      </c>
      <c r="D2499" s="58" t="s">
        <v>125</v>
      </c>
      <c r="E2499" s="58" t="s">
        <v>80</v>
      </c>
      <c r="F2499" s="51" t="s">
        <v>88</v>
      </c>
      <c r="G2499" s="51">
        <v>37</v>
      </c>
    </row>
    <row r="2500" spans="1:7" ht="15.75" customHeight="1" x14ac:dyDescent="0.3">
      <c r="A2500" s="95">
        <f t="shared" si="38"/>
        <v>44370</v>
      </c>
      <c r="B2500" s="55">
        <v>44370</v>
      </c>
      <c r="C2500" s="58" t="s">
        <v>48</v>
      </c>
      <c r="D2500" s="58" t="s">
        <v>125</v>
      </c>
      <c r="E2500" s="58" t="s">
        <v>70</v>
      </c>
      <c r="F2500" s="51" t="s">
        <v>56</v>
      </c>
      <c r="G2500" s="51">
        <v>78</v>
      </c>
    </row>
    <row r="2501" spans="1:7" ht="15.75" customHeight="1" x14ac:dyDescent="0.3">
      <c r="A2501" s="95">
        <f t="shared" ref="A2501:A2564" si="39">B2501</f>
        <v>44370</v>
      </c>
      <c r="B2501" s="55">
        <v>44370</v>
      </c>
      <c r="C2501" s="58" t="s">
        <v>48</v>
      </c>
      <c r="D2501" s="58" t="s">
        <v>125</v>
      </c>
      <c r="E2501" s="58" t="s">
        <v>70</v>
      </c>
      <c r="F2501" s="51" t="s">
        <v>76</v>
      </c>
      <c r="G2501" s="51">
        <v>177</v>
      </c>
    </row>
    <row r="2502" spans="1:7" ht="15.75" customHeight="1" x14ac:dyDescent="0.3">
      <c r="A2502" s="95">
        <f t="shared" si="39"/>
        <v>44370</v>
      </c>
      <c r="B2502" s="55">
        <v>44370</v>
      </c>
      <c r="C2502" s="58" t="s">
        <v>107</v>
      </c>
      <c r="D2502" s="58" t="s">
        <v>125</v>
      </c>
      <c r="E2502" s="58" t="s">
        <v>80</v>
      </c>
      <c r="F2502" s="51" t="s">
        <v>93</v>
      </c>
      <c r="G2502" s="51">
        <v>53</v>
      </c>
    </row>
    <row r="2503" spans="1:7" ht="15.75" customHeight="1" x14ac:dyDescent="0.3">
      <c r="A2503" s="95">
        <f t="shared" si="39"/>
        <v>44370</v>
      </c>
      <c r="B2503" s="55">
        <v>44370</v>
      </c>
      <c r="C2503" s="58" t="s">
        <v>48</v>
      </c>
      <c r="D2503" s="58" t="s">
        <v>125</v>
      </c>
      <c r="E2503" s="58" t="s">
        <v>70</v>
      </c>
      <c r="F2503" s="51" t="s">
        <v>77</v>
      </c>
      <c r="G2503" s="51">
        <v>120</v>
      </c>
    </row>
    <row r="2504" spans="1:7" ht="15.75" customHeight="1" x14ac:dyDescent="0.3">
      <c r="A2504" s="95">
        <f t="shared" si="39"/>
        <v>44370</v>
      </c>
      <c r="B2504" s="55">
        <v>44370</v>
      </c>
      <c r="C2504" s="58" t="s">
        <v>108</v>
      </c>
      <c r="D2504" s="58" t="s">
        <v>125</v>
      </c>
      <c r="E2504" s="58" t="s">
        <v>95</v>
      </c>
      <c r="F2504" s="51" t="s">
        <v>105</v>
      </c>
      <c r="G2504" s="51">
        <v>130</v>
      </c>
    </row>
    <row r="2505" spans="1:7" ht="15.75" customHeight="1" x14ac:dyDescent="0.3">
      <c r="A2505" s="95">
        <f t="shared" si="39"/>
        <v>44370</v>
      </c>
      <c r="B2505" s="55">
        <v>44370</v>
      </c>
      <c r="C2505" s="58" t="s">
        <v>107</v>
      </c>
      <c r="D2505" s="58" t="s">
        <v>125</v>
      </c>
      <c r="E2505" s="58" t="s">
        <v>95</v>
      </c>
      <c r="F2505" s="51" t="s">
        <v>98</v>
      </c>
      <c r="G2505" s="51">
        <v>128</v>
      </c>
    </row>
    <row r="2506" spans="1:7" ht="15.75" customHeight="1" x14ac:dyDescent="0.3">
      <c r="A2506" s="95">
        <f t="shared" si="39"/>
        <v>44370</v>
      </c>
      <c r="B2506" s="55">
        <v>44370</v>
      </c>
      <c r="C2506" s="58" t="s">
        <v>108</v>
      </c>
      <c r="D2506" s="58" t="s">
        <v>125</v>
      </c>
      <c r="E2506" s="58" t="s">
        <v>49</v>
      </c>
      <c r="F2506" s="51" t="s">
        <v>55</v>
      </c>
      <c r="G2506" s="51">
        <v>188</v>
      </c>
    </row>
    <row r="2507" spans="1:7" ht="15.75" customHeight="1" x14ac:dyDescent="0.3">
      <c r="A2507" s="95">
        <f t="shared" si="39"/>
        <v>44370</v>
      </c>
      <c r="B2507" s="55">
        <v>44370</v>
      </c>
      <c r="C2507" s="58" t="s">
        <v>107</v>
      </c>
      <c r="D2507" s="58" t="s">
        <v>125</v>
      </c>
      <c r="E2507" s="58" t="s">
        <v>70</v>
      </c>
      <c r="F2507" s="51" t="s">
        <v>60</v>
      </c>
      <c r="G2507" s="51">
        <v>60</v>
      </c>
    </row>
    <row r="2508" spans="1:7" ht="15.75" customHeight="1" x14ac:dyDescent="0.3">
      <c r="A2508" s="95">
        <f t="shared" si="39"/>
        <v>44370</v>
      </c>
      <c r="B2508" s="55">
        <v>44370</v>
      </c>
      <c r="C2508" s="58" t="s">
        <v>108</v>
      </c>
      <c r="D2508" s="58" t="s">
        <v>125</v>
      </c>
      <c r="E2508" s="58" t="s">
        <v>95</v>
      </c>
      <c r="F2508" s="51" t="s">
        <v>100</v>
      </c>
      <c r="G2508" s="51">
        <v>69</v>
      </c>
    </row>
    <row r="2509" spans="1:7" ht="15.75" customHeight="1" x14ac:dyDescent="0.3">
      <c r="A2509" s="95">
        <f t="shared" si="39"/>
        <v>44370</v>
      </c>
      <c r="B2509" s="55">
        <v>44370</v>
      </c>
      <c r="C2509" s="58" t="s">
        <v>48</v>
      </c>
      <c r="D2509" s="58" t="s">
        <v>125</v>
      </c>
      <c r="E2509" s="58" t="s">
        <v>80</v>
      </c>
      <c r="F2509" s="51" t="s">
        <v>82</v>
      </c>
      <c r="G2509" s="51">
        <v>39</v>
      </c>
    </row>
    <row r="2510" spans="1:7" ht="15.75" customHeight="1" x14ac:dyDescent="0.3">
      <c r="A2510" s="95">
        <f t="shared" si="39"/>
        <v>44370</v>
      </c>
      <c r="B2510" s="55">
        <v>44370</v>
      </c>
      <c r="C2510" s="58" t="s">
        <v>107</v>
      </c>
      <c r="D2510" s="58" t="s">
        <v>125</v>
      </c>
      <c r="E2510" s="58" t="s">
        <v>70</v>
      </c>
      <c r="F2510" s="51" t="s">
        <v>75</v>
      </c>
      <c r="G2510" s="51">
        <v>79</v>
      </c>
    </row>
    <row r="2511" spans="1:7" ht="15.75" customHeight="1" x14ac:dyDescent="0.3">
      <c r="A2511" s="95">
        <f t="shared" si="39"/>
        <v>44371</v>
      </c>
      <c r="B2511" s="55">
        <v>44371</v>
      </c>
      <c r="C2511" s="58" t="s">
        <v>110</v>
      </c>
      <c r="D2511" s="58" t="s">
        <v>125</v>
      </c>
      <c r="E2511" s="58" t="s">
        <v>95</v>
      </c>
      <c r="F2511" s="51" t="s">
        <v>103</v>
      </c>
      <c r="G2511" s="51">
        <v>44</v>
      </c>
    </row>
    <row r="2512" spans="1:7" ht="15.75" customHeight="1" x14ac:dyDescent="0.3">
      <c r="A2512" s="95">
        <f t="shared" si="39"/>
        <v>44371</v>
      </c>
      <c r="B2512" s="55">
        <v>44371</v>
      </c>
      <c r="C2512" s="58" t="s">
        <v>108</v>
      </c>
      <c r="D2512" s="58" t="s">
        <v>125</v>
      </c>
      <c r="E2512" s="58" t="s">
        <v>49</v>
      </c>
      <c r="F2512" s="51" t="s">
        <v>53</v>
      </c>
      <c r="G2512" s="51">
        <v>151</v>
      </c>
    </row>
    <row r="2513" spans="1:7" ht="15.75" customHeight="1" x14ac:dyDescent="0.3">
      <c r="A2513" s="95">
        <f t="shared" si="39"/>
        <v>44371</v>
      </c>
      <c r="B2513" s="55">
        <v>44371</v>
      </c>
      <c r="C2513" s="58" t="s">
        <v>107</v>
      </c>
      <c r="D2513" s="58" t="s">
        <v>125</v>
      </c>
      <c r="E2513" s="58" t="s">
        <v>70</v>
      </c>
      <c r="F2513" s="51" t="s">
        <v>76</v>
      </c>
      <c r="G2513" s="51">
        <v>141</v>
      </c>
    </row>
    <row r="2514" spans="1:7" ht="15.75" customHeight="1" x14ac:dyDescent="0.3">
      <c r="A2514" s="95">
        <f t="shared" si="39"/>
        <v>44371</v>
      </c>
      <c r="B2514" s="55">
        <v>44371</v>
      </c>
      <c r="C2514" s="58" t="s">
        <v>107</v>
      </c>
      <c r="D2514" s="58" t="s">
        <v>125</v>
      </c>
      <c r="E2514" s="58" t="s">
        <v>95</v>
      </c>
      <c r="F2514" s="51" t="s">
        <v>104</v>
      </c>
      <c r="G2514" s="51">
        <v>41</v>
      </c>
    </row>
    <row r="2515" spans="1:7" ht="15.75" customHeight="1" x14ac:dyDescent="0.3">
      <c r="A2515" s="95">
        <f t="shared" si="39"/>
        <v>44371</v>
      </c>
      <c r="B2515" s="55">
        <v>44371</v>
      </c>
      <c r="C2515" s="58" t="s">
        <v>110</v>
      </c>
      <c r="D2515" s="58" t="s">
        <v>125</v>
      </c>
      <c r="E2515" s="58" t="s">
        <v>49</v>
      </c>
      <c r="F2515" s="51" t="s">
        <v>64</v>
      </c>
      <c r="G2515" s="51">
        <v>92</v>
      </c>
    </row>
    <row r="2516" spans="1:7" ht="15.75" customHeight="1" x14ac:dyDescent="0.3">
      <c r="A2516" s="95">
        <f t="shared" si="39"/>
        <v>44371</v>
      </c>
      <c r="B2516" s="55">
        <v>44371</v>
      </c>
      <c r="C2516" s="58" t="s">
        <v>108</v>
      </c>
      <c r="D2516" s="58" t="s">
        <v>125</v>
      </c>
      <c r="E2516" s="58" t="s">
        <v>95</v>
      </c>
      <c r="F2516" s="51" t="s">
        <v>98</v>
      </c>
      <c r="G2516" s="51">
        <v>79</v>
      </c>
    </row>
    <row r="2517" spans="1:7" ht="15.75" customHeight="1" x14ac:dyDescent="0.3">
      <c r="A2517" s="95">
        <f t="shared" si="39"/>
        <v>44371</v>
      </c>
      <c r="B2517" s="55">
        <v>44371</v>
      </c>
      <c r="C2517" s="58" t="s">
        <v>110</v>
      </c>
      <c r="D2517" s="58" t="s">
        <v>125</v>
      </c>
      <c r="E2517" s="58" t="s">
        <v>70</v>
      </c>
      <c r="F2517" s="51" t="s">
        <v>79</v>
      </c>
      <c r="G2517" s="51">
        <v>44</v>
      </c>
    </row>
    <row r="2518" spans="1:7" ht="15.75" customHeight="1" x14ac:dyDescent="0.3">
      <c r="A2518" s="95">
        <f t="shared" si="39"/>
        <v>44371</v>
      </c>
      <c r="B2518" s="55">
        <v>44371</v>
      </c>
      <c r="C2518" s="58" t="s">
        <v>48</v>
      </c>
      <c r="D2518" s="58" t="s">
        <v>125</v>
      </c>
      <c r="E2518" s="58" t="s">
        <v>80</v>
      </c>
      <c r="F2518" s="51" t="s">
        <v>93</v>
      </c>
      <c r="G2518" s="51">
        <v>150</v>
      </c>
    </row>
    <row r="2519" spans="1:7" ht="15.75" customHeight="1" x14ac:dyDescent="0.3">
      <c r="A2519" s="95">
        <f t="shared" si="39"/>
        <v>44371</v>
      </c>
      <c r="B2519" s="55">
        <v>44371</v>
      </c>
      <c r="C2519" s="58" t="s">
        <v>110</v>
      </c>
      <c r="D2519" s="58" t="s">
        <v>125</v>
      </c>
      <c r="E2519" s="58" t="s">
        <v>49</v>
      </c>
      <c r="F2519" s="51" t="s">
        <v>61</v>
      </c>
      <c r="G2519" s="51">
        <v>123</v>
      </c>
    </row>
    <row r="2520" spans="1:7" ht="15.75" customHeight="1" x14ac:dyDescent="0.3">
      <c r="A2520" s="95">
        <f t="shared" si="39"/>
        <v>44371</v>
      </c>
      <c r="B2520" s="55">
        <v>44371</v>
      </c>
      <c r="C2520" s="58" t="s">
        <v>107</v>
      </c>
      <c r="D2520" s="58" t="s">
        <v>125</v>
      </c>
      <c r="E2520" s="58" t="s">
        <v>95</v>
      </c>
      <c r="F2520" s="51" t="s">
        <v>100</v>
      </c>
      <c r="G2520" s="51">
        <v>190</v>
      </c>
    </row>
    <row r="2521" spans="1:7" ht="15.75" customHeight="1" x14ac:dyDescent="0.3">
      <c r="A2521" s="95">
        <f t="shared" si="39"/>
        <v>44371</v>
      </c>
      <c r="B2521" s="55">
        <v>44371</v>
      </c>
      <c r="C2521" s="58" t="s">
        <v>108</v>
      </c>
      <c r="D2521" s="58" t="s">
        <v>125</v>
      </c>
      <c r="E2521" s="58" t="s">
        <v>95</v>
      </c>
      <c r="F2521" s="51" t="s">
        <v>100</v>
      </c>
      <c r="G2521" s="51">
        <v>80</v>
      </c>
    </row>
    <row r="2522" spans="1:7" ht="15.75" customHeight="1" x14ac:dyDescent="0.3">
      <c r="A2522" s="95">
        <f t="shared" si="39"/>
        <v>44371</v>
      </c>
      <c r="B2522" s="55">
        <v>44371</v>
      </c>
      <c r="C2522" s="58" t="s">
        <v>107</v>
      </c>
      <c r="D2522" s="58" t="s">
        <v>125</v>
      </c>
      <c r="E2522" s="58" t="s">
        <v>70</v>
      </c>
      <c r="F2522" s="51" t="s">
        <v>75</v>
      </c>
      <c r="G2522" s="51">
        <v>199</v>
      </c>
    </row>
    <row r="2523" spans="1:7" ht="15.75" customHeight="1" x14ac:dyDescent="0.3">
      <c r="A2523" s="95">
        <f t="shared" si="39"/>
        <v>44372</v>
      </c>
      <c r="B2523" s="55">
        <v>44372</v>
      </c>
      <c r="C2523" s="58" t="s">
        <v>48</v>
      </c>
      <c r="D2523" s="58" t="s">
        <v>125</v>
      </c>
      <c r="E2523" s="58" t="s">
        <v>80</v>
      </c>
      <c r="F2523" s="51" t="s">
        <v>91</v>
      </c>
      <c r="G2523" s="51">
        <v>188</v>
      </c>
    </row>
    <row r="2524" spans="1:7" ht="15.75" customHeight="1" x14ac:dyDescent="0.3">
      <c r="A2524" s="95">
        <f t="shared" si="39"/>
        <v>44372</v>
      </c>
      <c r="B2524" s="55">
        <v>44372</v>
      </c>
      <c r="C2524" s="58" t="s">
        <v>107</v>
      </c>
      <c r="D2524" s="58" t="s">
        <v>125</v>
      </c>
      <c r="E2524" s="58" t="s">
        <v>70</v>
      </c>
      <c r="F2524" s="51" t="s">
        <v>71</v>
      </c>
      <c r="G2524" s="51">
        <v>122</v>
      </c>
    </row>
    <row r="2525" spans="1:7" ht="15.75" customHeight="1" x14ac:dyDescent="0.3">
      <c r="A2525" s="95">
        <f t="shared" si="39"/>
        <v>44372</v>
      </c>
      <c r="B2525" s="55">
        <v>44372</v>
      </c>
      <c r="C2525" s="58" t="s">
        <v>107</v>
      </c>
      <c r="D2525" s="58" t="s">
        <v>125</v>
      </c>
      <c r="E2525" s="58" t="s">
        <v>95</v>
      </c>
      <c r="F2525" s="51" t="s">
        <v>99</v>
      </c>
      <c r="G2525" s="51">
        <v>26</v>
      </c>
    </row>
    <row r="2526" spans="1:7" ht="15.75" customHeight="1" x14ac:dyDescent="0.3">
      <c r="A2526" s="95">
        <f t="shared" si="39"/>
        <v>44372</v>
      </c>
      <c r="B2526" s="55">
        <v>44372</v>
      </c>
      <c r="C2526" s="58" t="s">
        <v>108</v>
      </c>
      <c r="D2526" s="58" t="s">
        <v>125</v>
      </c>
      <c r="E2526" s="58" t="s">
        <v>49</v>
      </c>
      <c r="F2526" s="51" t="s">
        <v>69</v>
      </c>
      <c r="G2526" s="51">
        <v>86</v>
      </c>
    </row>
    <row r="2527" spans="1:7" ht="15.75" customHeight="1" x14ac:dyDescent="0.3">
      <c r="A2527" s="95">
        <f t="shared" si="39"/>
        <v>44372</v>
      </c>
      <c r="B2527" s="55">
        <v>44372</v>
      </c>
      <c r="C2527" s="58" t="s">
        <v>110</v>
      </c>
      <c r="D2527" s="58" t="s">
        <v>125</v>
      </c>
      <c r="E2527" s="58" t="s">
        <v>80</v>
      </c>
      <c r="F2527" s="51" t="s">
        <v>90</v>
      </c>
      <c r="G2527" s="51">
        <v>194</v>
      </c>
    </row>
    <row r="2528" spans="1:7" ht="15.75" customHeight="1" x14ac:dyDescent="0.3">
      <c r="A2528" s="95">
        <f t="shared" si="39"/>
        <v>44372</v>
      </c>
      <c r="B2528" s="55">
        <v>44372</v>
      </c>
      <c r="C2528" s="58" t="s">
        <v>110</v>
      </c>
      <c r="D2528" s="58" t="s">
        <v>125</v>
      </c>
      <c r="E2528" s="58" t="s">
        <v>95</v>
      </c>
      <c r="F2528" s="51" t="s">
        <v>99</v>
      </c>
      <c r="G2528" s="51">
        <v>166</v>
      </c>
    </row>
    <row r="2529" spans="1:7" ht="15.75" customHeight="1" x14ac:dyDescent="0.3">
      <c r="A2529" s="95">
        <f t="shared" si="39"/>
        <v>44372</v>
      </c>
      <c r="B2529" s="55">
        <v>44372</v>
      </c>
      <c r="C2529" s="58" t="s">
        <v>48</v>
      </c>
      <c r="D2529" s="58" t="s">
        <v>125</v>
      </c>
      <c r="E2529" s="58" t="s">
        <v>70</v>
      </c>
      <c r="F2529" s="51" t="s">
        <v>79</v>
      </c>
      <c r="G2529" s="51">
        <v>116</v>
      </c>
    </row>
    <row r="2530" spans="1:7" ht="15.75" customHeight="1" x14ac:dyDescent="0.3">
      <c r="A2530" s="95">
        <f t="shared" si="39"/>
        <v>44372</v>
      </c>
      <c r="B2530" s="55">
        <v>44372</v>
      </c>
      <c r="C2530" s="58" t="s">
        <v>108</v>
      </c>
      <c r="D2530" s="58" t="s">
        <v>125</v>
      </c>
      <c r="E2530" s="58" t="s">
        <v>70</v>
      </c>
      <c r="F2530" s="51" t="s">
        <v>62</v>
      </c>
      <c r="G2530" s="51">
        <v>4</v>
      </c>
    </row>
    <row r="2531" spans="1:7" ht="15.75" customHeight="1" x14ac:dyDescent="0.3">
      <c r="A2531" s="95">
        <f t="shared" si="39"/>
        <v>44372</v>
      </c>
      <c r="B2531" s="55">
        <v>44372</v>
      </c>
      <c r="C2531" s="58" t="s">
        <v>108</v>
      </c>
      <c r="D2531" s="58" t="s">
        <v>125</v>
      </c>
      <c r="E2531" s="58" t="s">
        <v>49</v>
      </c>
      <c r="F2531" s="51" t="s">
        <v>59</v>
      </c>
      <c r="G2531" s="51">
        <v>30</v>
      </c>
    </row>
    <row r="2532" spans="1:7" ht="15.75" customHeight="1" x14ac:dyDescent="0.3">
      <c r="A2532" s="95">
        <f t="shared" si="39"/>
        <v>44373</v>
      </c>
      <c r="B2532" s="55">
        <v>44373</v>
      </c>
      <c r="C2532" s="58" t="s">
        <v>48</v>
      </c>
      <c r="D2532" s="58" t="s">
        <v>125</v>
      </c>
      <c r="E2532" s="58" t="s">
        <v>80</v>
      </c>
      <c r="F2532" s="51" t="s">
        <v>94</v>
      </c>
      <c r="G2532" s="51">
        <v>97</v>
      </c>
    </row>
    <row r="2533" spans="1:7" ht="15.75" customHeight="1" x14ac:dyDescent="0.3">
      <c r="A2533" s="95">
        <f t="shared" si="39"/>
        <v>44373</v>
      </c>
      <c r="B2533" s="55">
        <v>44373</v>
      </c>
      <c r="C2533" s="58" t="s">
        <v>110</v>
      </c>
      <c r="D2533" s="58" t="s">
        <v>125</v>
      </c>
      <c r="E2533" s="58" t="s">
        <v>70</v>
      </c>
      <c r="F2533" s="51" t="s">
        <v>58</v>
      </c>
      <c r="G2533" s="51">
        <v>104</v>
      </c>
    </row>
    <row r="2534" spans="1:7" ht="15.75" customHeight="1" x14ac:dyDescent="0.3">
      <c r="A2534" s="95">
        <f t="shared" si="39"/>
        <v>44373</v>
      </c>
      <c r="B2534" s="55">
        <v>44373</v>
      </c>
      <c r="C2534" s="58" t="s">
        <v>110</v>
      </c>
      <c r="D2534" s="58" t="s">
        <v>125</v>
      </c>
      <c r="E2534" s="58" t="s">
        <v>70</v>
      </c>
      <c r="F2534" s="51" t="s">
        <v>71</v>
      </c>
      <c r="G2534" s="51">
        <v>103</v>
      </c>
    </row>
    <row r="2535" spans="1:7" ht="15.75" customHeight="1" x14ac:dyDescent="0.3">
      <c r="A2535" s="95">
        <f t="shared" si="39"/>
        <v>44373</v>
      </c>
      <c r="B2535" s="55">
        <v>44373</v>
      </c>
      <c r="C2535" s="58" t="s">
        <v>48</v>
      </c>
      <c r="D2535" s="58" t="s">
        <v>125</v>
      </c>
      <c r="E2535" s="58" t="s">
        <v>95</v>
      </c>
      <c r="F2535" s="51" t="s">
        <v>98</v>
      </c>
      <c r="G2535" s="51">
        <v>198</v>
      </c>
    </row>
    <row r="2536" spans="1:7" ht="15.75" customHeight="1" x14ac:dyDescent="0.3">
      <c r="A2536" s="95">
        <f t="shared" si="39"/>
        <v>44373</v>
      </c>
      <c r="B2536" s="55">
        <v>44373</v>
      </c>
      <c r="C2536" s="58" t="s">
        <v>48</v>
      </c>
      <c r="D2536" s="58" t="s">
        <v>125</v>
      </c>
      <c r="E2536" s="58" t="s">
        <v>95</v>
      </c>
      <c r="F2536" s="51" t="s">
        <v>98</v>
      </c>
      <c r="G2536" s="51">
        <v>21</v>
      </c>
    </row>
    <row r="2537" spans="1:7" ht="15.75" customHeight="1" x14ac:dyDescent="0.3">
      <c r="A2537" s="95">
        <f t="shared" si="39"/>
        <v>44373</v>
      </c>
      <c r="B2537" s="55">
        <v>44373</v>
      </c>
      <c r="C2537" s="58" t="s">
        <v>110</v>
      </c>
      <c r="D2537" s="58" t="s">
        <v>125</v>
      </c>
      <c r="E2537" s="58" t="s">
        <v>70</v>
      </c>
      <c r="F2537" s="51" t="s">
        <v>52</v>
      </c>
      <c r="G2537" s="51">
        <v>149</v>
      </c>
    </row>
    <row r="2538" spans="1:7" ht="15.75" customHeight="1" x14ac:dyDescent="0.3">
      <c r="A2538" s="95">
        <f t="shared" si="39"/>
        <v>44373</v>
      </c>
      <c r="B2538" s="55">
        <v>44373</v>
      </c>
      <c r="C2538" s="58" t="s">
        <v>110</v>
      </c>
      <c r="D2538" s="58" t="s">
        <v>125</v>
      </c>
      <c r="E2538" s="58" t="s">
        <v>70</v>
      </c>
      <c r="F2538" s="51" t="s">
        <v>62</v>
      </c>
      <c r="G2538" s="51">
        <v>154</v>
      </c>
    </row>
    <row r="2539" spans="1:7" ht="15.75" customHeight="1" x14ac:dyDescent="0.3">
      <c r="A2539" s="95">
        <f t="shared" si="39"/>
        <v>44373</v>
      </c>
      <c r="B2539" s="55">
        <v>44373</v>
      </c>
      <c r="C2539" s="58" t="s">
        <v>48</v>
      </c>
      <c r="D2539" s="58" t="s">
        <v>125</v>
      </c>
      <c r="E2539" s="58" t="s">
        <v>70</v>
      </c>
      <c r="F2539" s="51" t="s">
        <v>79</v>
      </c>
      <c r="G2539" s="51">
        <v>95</v>
      </c>
    </row>
    <row r="2540" spans="1:7" ht="15.75" customHeight="1" x14ac:dyDescent="0.3">
      <c r="A2540" s="95">
        <f t="shared" si="39"/>
        <v>44373</v>
      </c>
      <c r="B2540" s="55">
        <v>44373</v>
      </c>
      <c r="C2540" s="58" t="s">
        <v>48</v>
      </c>
      <c r="D2540" s="58" t="s">
        <v>125</v>
      </c>
      <c r="E2540" s="58" t="s">
        <v>80</v>
      </c>
      <c r="F2540" s="51" t="s">
        <v>87</v>
      </c>
      <c r="G2540" s="51">
        <v>80</v>
      </c>
    </row>
    <row r="2541" spans="1:7" ht="15.75" customHeight="1" x14ac:dyDescent="0.3">
      <c r="A2541" s="95">
        <f t="shared" si="39"/>
        <v>44373</v>
      </c>
      <c r="B2541" s="55">
        <v>44373</v>
      </c>
      <c r="C2541" s="58" t="s">
        <v>110</v>
      </c>
      <c r="D2541" s="58" t="s">
        <v>125</v>
      </c>
      <c r="E2541" s="58" t="s">
        <v>49</v>
      </c>
      <c r="F2541" s="51" t="s">
        <v>66</v>
      </c>
      <c r="G2541" s="51">
        <v>172</v>
      </c>
    </row>
    <row r="2542" spans="1:7" ht="15.75" customHeight="1" x14ac:dyDescent="0.3">
      <c r="A2542" s="95">
        <f t="shared" si="39"/>
        <v>44373</v>
      </c>
      <c r="B2542" s="55">
        <v>44373</v>
      </c>
      <c r="C2542" s="58" t="s">
        <v>48</v>
      </c>
      <c r="D2542" s="58" t="s">
        <v>125</v>
      </c>
      <c r="E2542" s="58" t="s">
        <v>49</v>
      </c>
      <c r="F2542" s="51" t="s">
        <v>67</v>
      </c>
      <c r="G2542" s="51">
        <v>189</v>
      </c>
    </row>
    <row r="2543" spans="1:7" ht="15.75" customHeight="1" x14ac:dyDescent="0.3">
      <c r="A2543" s="95">
        <f t="shared" si="39"/>
        <v>44373</v>
      </c>
      <c r="B2543" s="55">
        <v>44373</v>
      </c>
      <c r="C2543" s="58" t="s">
        <v>108</v>
      </c>
      <c r="D2543" s="58" t="s">
        <v>125</v>
      </c>
      <c r="E2543" s="58" t="s">
        <v>95</v>
      </c>
      <c r="F2543" s="51" t="s">
        <v>104</v>
      </c>
      <c r="G2543" s="51">
        <v>168</v>
      </c>
    </row>
    <row r="2544" spans="1:7" ht="15.75" customHeight="1" x14ac:dyDescent="0.3">
      <c r="A2544" s="95">
        <f t="shared" si="39"/>
        <v>44373</v>
      </c>
      <c r="B2544" s="55">
        <v>44373</v>
      </c>
      <c r="C2544" s="58" t="s">
        <v>108</v>
      </c>
      <c r="D2544" s="58" t="s">
        <v>125</v>
      </c>
      <c r="E2544" s="58" t="s">
        <v>49</v>
      </c>
      <c r="F2544" s="51" t="s">
        <v>53</v>
      </c>
      <c r="G2544" s="51">
        <v>43</v>
      </c>
    </row>
    <row r="2545" spans="1:7" ht="15.75" customHeight="1" x14ac:dyDescent="0.3">
      <c r="A2545" s="95">
        <f t="shared" si="39"/>
        <v>44373</v>
      </c>
      <c r="B2545" s="55">
        <v>44373</v>
      </c>
      <c r="C2545" s="58" t="s">
        <v>48</v>
      </c>
      <c r="D2545" s="58" t="s">
        <v>125</v>
      </c>
      <c r="E2545" s="58" t="s">
        <v>80</v>
      </c>
      <c r="F2545" s="51" t="s">
        <v>82</v>
      </c>
      <c r="G2545" s="51">
        <v>64</v>
      </c>
    </row>
    <row r="2546" spans="1:7" ht="15.75" customHeight="1" x14ac:dyDescent="0.3">
      <c r="A2546" s="95">
        <f t="shared" si="39"/>
        <v>44373</v>
      </c>
      <c r="B2546" s="55">
        <v>44373</v>
      </c>
      <c r="C2546" s="58" t="s">
        <v>108</v>
      </c>
      <c r="D2546" s="58" t="s">
        <v>125</v>
      </c>
      <c r="E2546" s="58" t="s">
        <v>80</v>
      </c>
      <c r="F2546" s="51" t="s">
        <v>94</v>
      </c>
      <c r="G2546" s="51">
        <v>198</v>
      </c>
    </row>
    <row r="2547" spans="1:7" ht="15.75" customHeight="1" x14ac:dyDescent="0.3">
      <c r="A2547" s="95">
        <f t="shared" si="39"/>
        <v>44373</v>
      </c>
      <c r="B2547" s="55">
        <v>44373</v>
      </c>
      <c r="C2547" s="58" t="s">
        <v>48</v>
      </c>
      <c r="D2547" s="58" t="s">
        <v>125</v>
      </c>
      <c r="E2547" s="58" t="s">
        <v>95</v>
      </c>
      <c r="F2547" s="51" t="s">
        <v>96</v>
      </c>
      <c r="G2547" s="51">
        <v>168</v>
      </c>
    </row>
    <row r="2548" spans="1:7" ht="15.75" customHeight="1" x14ac:dyDescent="0.3">
      <c r="A2548" s="95">
        <f t="shared" si="39"/>
        <v>44374</v>
      </c>
      <c r="B2548" s="55">
        <v>44374</v>
      </c>
      <c r="C2548" s="58" t="s">
        <v>108</v>
      </c>
      <c r="D2548" s="58" t="s">
        <v>125</v>
      </c>
      <c r="E2548" s="58" t="s">
        <v>70</v>
      </c>
      <c r="F2548" s="51" t="s">
        <v>56</v>
      </c>
      <c r="G2548" s="51">
        <v>103</v>
      </c>
    </row>
    <row r="2549" spans="1:7" ht="15.75" customHeight="1" x14ac:dyDescent="0.3">
      <c r="A2549" s="95">
        <f t="shared" si="39"/>
        <v>44374</v>
      </c>
      <c r="B2549" s="55">
        <v>44374</v>
      </c>
      <c r="C2549" s="58" t="s">
        <v>110</v>
      </c>
      <c r="D2549" s="58" t="s">
        <v>125</v>
      </c>
      <c r="E2549" s="58" t="s">
        <v>80</v>
      </c>
      <c r="F2549" s="51" t="s">
        <v>91</v>
      </c>
      <c r="G2549" s="51">
        <v>13</v>
      </c>
    </row>
    <row r="2550" spans="1:7" ht="15.75" customHeight="1" x14ac:dyDescent="0.3">
      <c r="A2550" s="95">
        <f t="shared" si="39"/>
        <v>44374</v>
      </c>
      <c r="B2550" s="55">
        <v>44374</v>
      </c>
      <c r="C2550" s="58" t="s">
        <v>110</v>
      </c>
      <c r="D2550" s="58" t="s">
        <v>125</v>
      </c>
      <c r="E2550" s="58" t="s">
        <v>80</v>
      </c>
      <c r="F2550" s="51" t="s">
        <v>85</v>
      </c>
      <c r="G2550" s="51">
        <v>197</v>
      </c>
    </row>
    <row r="2551" spans="1:7" ht="15.75" customHeight="1" x14ac:dyDescent="0.3">
      <c r="A2551" s="95">
        <f t="shared" si="39"/>
        <v>44374</v>
      </c>
      <c r="B2551" s="55">
        <v>44374</v>
      </c>
      <c r="C2551" s="58" t="s">
        <v>110</v>
      </c>
      <c r="D2551" s="58" t="s">
        <v>125</v>
      </c>
      <c r="E2551" s="58" t="s">
        <v>70</v>
      </c>
      <c r="F2551" s="51" t="s">
        <v>74</v>
      </c>
      <c r="G2551" s="51">
        <v>147</v>
      </c>
    </row>
    <row r="2552" spans="1:7" ht="15.75" customHeight="1" x14ac:dyDescent="0.3">
      <c r="A2552" s="95">
        <f t="shared" si="39"/>
        <v>44374</v>
      </c>
      <c r="B2552" s="55">
        <v>44374</v>
      </c>
      <c r="C2552" s="58" t="s">
        <v>110</v>
      </c>
      <c r="D2552" s="58" t="s">
        <v>125</v>
      </c>
      <c r="E2552" s="58" t="s">
        <v>95</v>
      </c>
      <c r="F2552" s="51" t="s">
        <v>100</v>
      </c>
      <c r="G2552" s="51">
        <v>136</v>
      </c>
    </row>
    <row r="2553" spans="1:7" ht="15.75" customHeight="1" x14ac:dyDescent="0.3">
      <c r="A2553" s="95">
        <f t="shared" si="39"/>
        <v>44374</v>
      </c>
      <c r="B2553" s="55">
        <v>44374</v>
      </c>
      <c r="C2553" s="58" t="s">
        <v>110</v>
      </c>
      <c r="D2553" s="58" t="s">
        <v>125</v>
      </c>
      <c r="E2553" s="58" t="s">
        <v>70</v>
      </c>
      <c r="F2553" s="51" t="s">
        <v>62</v>
      </c>
      <c r="G2553" s="51">
        <v>85</v>
      </c>
    </row>
    <row r="2554" spans="1:7" ht="15.75" customHeight="1" x14ac:dyDescent="0.3">
      <c r="A2554" s="95">
        <f t="shared" si="39"/>
        <v>44374</v>
      </c>
      <c r="B2554" s="55">
        <v>44374</v>
      </c>
      <c r="C2554" s="58" t="s">
        <v>108</v>
      </c>
      <c r="D2554" s="58" t="s">
        <v>125</v>
      </c>
      <c r="E2554" s="58" t="s">
        <v>80</v>
      </c>
      <c r="F2554" s="51" t="s">
        <v>84</v>
      </c>
      <c r="G2554" s="51">
        <v>69</v>
      </c>
    </row>
    <row r="2555" spans="1:7" ht="15.75" customHeight="1" x14ac:dyDescent="0.3">
      <c r="A2555" s="95">
        <f t="shared" si="39"/>
        <v>44374</v>
      </c>
      <c r="B2555" s="55">
        <v>44374</v>
      </c>
      <c r="C2555" s="58" t="s">
        <v>107</v>
      </c>
      <c r="D2555" s="58" t="s">
        <v>125</v>
      </c>
      <c r="E2555" s="58" t="s">
        <v>49</v>
      </c>
      <c r="F2555" s="51" t="s">
        <v>66</v>
      </c>
      <c r="G2555" s="51">
        <v>64</v>
      </c>
    </row>
    <row r="2556" spans="1:7" ht="15.75" customHeight="1" x14ac:dyDescent="0.3">
      <c r="A2556" s="95">
        <f t="shared" si="39"/>
        <v>44374</v>
      </c>
      <c r="B2556" s="55">
        <v>44374</v>
      </c>
      <c r="C2556" s="58" t="s">
        <v>48</v>
      </c>
      <c r="D2556" s="58" t="s">
        <v>125</v>
      </c>
      <c r="E2556" s="58" t="s">
        <v>70</v>
      </c>
      <c r="F2556" s="51" t="s">
        <v>58</v>
      </c>
      <c r="G2556" s="51">
        <v>136</v>
      </c>
    </row>
    <row r="2557" spans="1:7" ht="15.75" customHeight="1" x14ac:dyDescent="0.3">
      <c r="A2557" s="95">
        <f t="shared" si="39"/>
        <v>44374</v>
      </c>
      <c r="B2557" s="55">
        <v>44374</v>
      </c>
      <c r="C2557" s="58" t="s">
        <v>107</v>
      </c>
      <c r="D2557" s="58" t="s">
        <v>125</v>
      </c>
      <c r="E2557" s="58" t="s">
        <v>49</v>
      </c>
      <c r="F2557" s="51" t="s">
        <v>61</v>
      </c>
      <c r="G2557" s="51">
        <v>140</v>
      </c>
    </row>
    <row r="2558" spans="1:7" ht="15.75" customHeight="1" x14ac:dyDescent="0.3">
      <c r="A2558" s="95">
        <f t="shared" si="39"/>
        <v>44374</v>
      </c>
      <c r="B2558" s="55">
        <v>44374</v>
      </c>
      <c r="C2558" s="58" t="s">
        <v>108</v>
      </c>
      <c r="D2558" s="58" t="s">
        <v>125</v>
      </c>
      <c r="E2558" s="58" t="s">
        <v>80</v>
      </c>
      <c r="F2558" s="51" t="s">
        <v>82</v>
      </c>
      <c r="G2558" s="51">
        <v>40</v>
      </c>
    </row>
    <row r="2559" spans="1:7" ht="15.75" customHeight="1" x14ac:dyDescent="0.3">
      <c r="A2559" s="95">
        <f t="shared" si="39"/>
        <v>44374</v>
      </c>
      <c r="B2559" s="55">
        <v>44374</v>
      </c>
      <c r="C2559" s="58" t="s">
        <v>110</v>
      </c>
      <c r="D2559" s="58" t="s">
        <v>125</v>
      </c>
      <c r="E2559" s="58" t="s">
        <v>80</v>
      </c>
      <c r="F2559" s="51" t="s">
        <v>83</v>
      </c>
      <c r="G2559" s="51">
        <v>191</v>
      </c>
    </row>
    <row r="2560" spans="1:7" ht="15.75" customHeight="1" x14ac:dyDescent="0.3">
      <c r="A2560" s="95">
        <f t="shared" si="39"/>
        <v>44374</v>
      </c>
      <c r="B2560" s="55">
        <v>44374</v>
      </c>
      <c r="C2560" s="58" t="s">
        <v>110</v>
      </c>
      <c r="D2560" s="58" t="s">
        <v>125</v>
      </c>
      <c r="E2560" s="58" t="s">
        <v>80</v>
      </c>
      <c r="F2560" s="51" t="s">
        <v>91</v>
      </c>
      <c r="G2560" s="51">
        <v>37</v>
      </c>
    </row>
    <row r="2561" spans="1:7" ht="15.75" customHeight="1" x14ac:dyDescent="0.3">
      <c r="A2561" s="95">
        <f t="shared" si="39"/>
        <v>44374</v>
      </c>
      <c r="B2561" s="55">
        <v>44374</v>
      </c>
      <c r="C2561" s="58" t="s">
        <v>108</v>
      </c>
      <c r="D2561" s="58" t="s">
        <v>125</v>
      </c>
      <c r="E2561" s="58" t="s">
        <v>80</v>
      </c>
      <c r="F2561" s="51" t="s">
        <v>82</v>
      </c>
      <c r="G2561" s="51">
        <v>3</v>
      </c>
    </row>
    <row r="2562" spans="1:7" ht="15.75" customHeight="1" x14ac:dyDescent="0.3">
      <c r="A2562" s="95">
        <f t="shared" si="39"/>
        <v>44375</v>
      </c>
      <c r="B2562" s="55">
        <v>44375</v>
      </c>
      <c r="C2562" s="58" t="s">
        <v>110</v>
      </c>
      <c r="D2562" s="58" t="s">
        <v>125</v>
      </c>
      <c r="E2562" s="58" t="s">
        <v>80</v>
      </c>
      <c r="F2562" s="51" t="s">
        <v>94</v>
      </c>
      <c r="G2562" s="51">
        <v>20</v>
      </c>
    </row>
    <row r="2563" spans="1:7" ht="15.75" customHeight="1" x14ac:dyDescent="0.3">
      <c r="A2563" s="95">
        <f t="shared" si="39"/>
        <v>44375</v>
      </c>
      <c r="B2563" s="55">
        <v>44375</v>
      </c>
      <c r="C2563" s="58" t="s">
        <v>48</v>
      </c>
      <c r="D2563" s="58" t="s">
        <v>125</v>
      </c>
      <c r="E2563" s="58" t="s">
        <v>70</v>
      </c>
      <c r="F2563" s="51" t="s">
        <v>71</v>
      </c>
      <c r="G2563" s="51">
        <v>157</v>
      </c>
    </row>
    <row r="2564" spans="1:7" ht="15.75" customHeight="1" x14ac:dyDescent="0.3">
      <c r="A2564" s="95">
        <f t="shared" si="39"/>
        <v>44375</v>
      </c>
      <c r="B2564" s="55">
        <v>44375</v>
      </c>
      <c r="C2564" s="58" t="s">
        <v>48</v>
      </c>
      <c r="D2564" s="58" t="s">
        <v>125</v>
      </c>
      <c r="E2564" s="58" t="s">
        <v>95</v>
      </c>
      <c r="F2564" s="51" t="s">
        <v>97</v>
      </c>
      <c r="G2564" s="51">
        <v>170</v>
      </c>
    </row>
    <row r="2565" spans="1:7" ht="15.75" customHeight="1" x14ac:dyDescent="0.3">
      <c r="A2565" s="95">
        <f t="shared" ref="A2565:A2595" si="40">B2565</f>
        <v>44375</v>
      </c>
      <c r="B2565" s="55">
        <v>44375</v>
      </c>
      <c r="C2565" s="58" t="s">
        <v>48</v>
      </c>
      <c r="D2565" s="58" t="s">
        <v>125</v>
      </c>
      <c r="E2565" s="58" t="s">
        <v>80</v>
      </c>
      <c r="F2565" s="51" t="s">
        <v>86</v>
      </c>
      <c r="G2565" s="51">
        <v>143</v>
      </c>
    </row>
    <row r="2566" spans="1:7" ht="15.75" customHeight="1" x14ac:dyDescent="0.3">
      <c r="A2566" s="95">
        <f t="shared" si="40"/>
        <v>44375</v>
      </c>
      <c r="B2566" s="55">
        <v>44375</v>
      </c>
      <c r="C2566" s="58" t="s">
        <v>48</v>
      </c>
      <c r="D2566" s="58" t="s">
        <v>125</v>
      </c>
      <c r="E2566" s="58" t="s">
        <v>70</v>
      </c>
      <c r="F2566" s="51" t="s">
        <v>73</v>
      </c>
      <c r="G2566" s="51">
        <v>140</v>
      </c>
    </row>
    <row r="2567" spans="1:7" ht="15.75" customHeight="1" x14ac:dyDescent="0.3">
      <c r="A2567" s="95">
        <f t="shared" si="40"/>
        <v>44375</v>
      </c>
      <c r="B2567" s="55">
        <v>44375</v>
      </c>
      <c r="C2567" s="58" t="s">
        <v>107</v>
      </c>
      <c r="D2567" s="58" t="s">
        <v>125</v>
      </c>
      <c r="E2567" s="58" t="s">
        <v>80</v>
      </c>
      <c r="F2567" s="51" t="s">
        <v>87</v>
      </c>
      <c r="G2567" s="51">
        <v>88</v>
      </c>
    </row>
    <row r="2568" spans="1:7" ht="15.75" customHeight="1" x14ac:dyDescent="0.3">
      <c r="A2568" s="95">
        <f t="shared" si="40"/>
        <v>44375</v>
      </c>
      <c r="B2568" s="55">
        <v>44375</v>
      </c>
      <c r="C2568" s="58" t="s">
        <v>110</v>
      </c>
      <c r="D2568" s="58" t="s">
        <v>125</v>
      </c>
      <c r="E2568" s="58" t="s">
        <v>49</v>
      </c>
      <c r="F2568" s="51" t="s">
        <v>57</v>
      </c>
      <c r="G2568" s="51">
        <v>29</v>
      </c>
    </row>
    <row r="2569" spans="1:7" ht="15.75" customHeight="1" x14ac:dyDescent="0.3">
      <c r="A2569" s="95">
        <f t="shared" si="40"/>
        <v>44375</v>
      </c>
      <c r="B2569" s="55">
        <v>44375</v>
      </c>
      <c r="C2569" s="58" t="s">
        <v>110</v>
      </c>
      <c r="D2569" s="58" t="s">
        <v>125</v>
      </c>
      <c r="E2569" s="58" t="s">
        <v>80</v>
      </c>
      <c r="F2569" s="51" t="s">
        <v>94</v>
      </c>
      <c r="G2569" s="51">
        <v>170</v>
      </c>
    </row>
    <row r="2570" spans="1:7" ht="15.75" customHeight="1" x14ac:dyDescent="0.3">
      <c r="A2570" s="95">
        <f t="shared" si="40"/>
        <v>44375</v>
      </c>
      <c r="B2570" s="55">
        <v>44375</v>
      </c>
      <c r="C2570" s="58" t="s">
        <v>110</v>
      </c>
      <c r="D2570" s="58" t="s">
        <v>125</v>
      </c>
      <c r="E2570" s="58" t="s">
        <v>80</v>
      </c>
      <c r="F2570" s="51" t="s">
        <v>84</v>
      </c>
      <c r="G2570" s="51">
        <v>11</v>
      </c>
    </row>
    <row r="2571" spans="1:7" ht="15.75" customHeight="1" x14ac:dyDescent="0.3">
      <c r="A2571" s="95">
        <f t="shared" si="40"/>
        <v>44375</v>
      </c>
      <c r="B2571" s="55">
        <v>44375</v>
      </c>
      <c r="C2571" s="58" t="s">
        <v>48</v>
      </c>
      <c r="D2571" s="58" t="s">
        <v>125</v>
      </c>
      <c r="E2571" s="58" t="s">
        <v>95</v>
      </c>
      <c r="F2571" s="51" t="s">
        <v>104</v>
      </c>
      <c r="G2571" s="51">
        <v>72</v>
      </c>
    </row>
    <row r="2572" spans="1:7" ht="15.75" customHeight="1" x14ac:dyDescent="0.3">
      <c r="A2572" s="95">
        <f t="shared" si="40"/>
        <v>44375</v>
      </c>
      <c r="B2572" s="55">
        <v>44375</v>
      </c>
      <c r="C2572" s="58" t="s">
        <v>48</v>
      </c>
      <c r="D2572" s="58" t="s">
        <v>125</v>
      </c>
      <c r="E2572" s="58" t="s">
        <v>80</v>
      </c>
      <c r="F2572" s="51" t="s">
        <v>84</v>
      </c>
      <c r="G2572" s="51">
        <v>180</v>
      </c>
    </row>
    <row r="2573" spans="1:7" ht="15.75" customHeight="1" x14ac:dyDescent="0.3">
      <c r="A2573" s="95">
        <f t="shared" si="40"/>
        <v>44375</v>
      </c>
      <c r="B2573" s="55">
        <v>44375</v>
      </c>
      <c r="C2573" s="58" t="s">
        <v>48</v>
      </c>
      <c r="D2573" s="58" t="s">
        <v>125</v>
      </c>
      <c r="E2573" s="58" t="s">
        <v>70</v>
      </c>
      <c r="F2573" s="51" t="s">
        <v>60</v>
      </c>
      <c r="G2573" s="51">
        <v>159</v>
      </c>
    </row>
    <row r="2574" spans="1:7" ht="15.75" customHeight="1" x14ac:dyDescent="0.3">
      <c r="A2574" s="95">
        <f t="shared" si="40"/>
        <v>44375</v>
      </c>
      <c r="B2574" s="55">
        <v>44375</v>
      </c>
      <c r="C2574" s="58" t="s">
        <v>110</v>
      </c>
      <c r="D2574" s="58" t="s">
        <v>125</v>
      </c>
      <c r="E2574" s="58" t="s">
        <v>95</v>
      </c>
      <c r="F2574" s="51" t="s">
        <v>100</v>
      </c>
      <c r="G2574" s="51">
        <v>169</v>
      </c>
    </row>
    <row r="2575" spans="1:7" ht="15.75" customHeight="1" x14ac:dyDescent="0.3">
      <c r="A2575" s="95">
        <f t="shared" si="40"/>
        <v>44375</v>
      </c>
      <c r="B2575" s="55">
        <v>44375</v>
      </c>
      <c r="C2575" s="58" t="s">
        <v>48</v>
      </c>
      <c r="D2575" s="58" t="s">
        <v>125</v>
      </c>
      <c r="E2575" s="58" t="s">
        <v>70</v>
      </c>
      <c r="F2575" s="51" t="s">
        <v>73</v>
      </c>
      <c r="G2575" s="51">
        <v>109</v>
      </c>
    </row>
    <row r="2576" spans="1:7" ht="15.75" customHeight="1" x14ac:dyDescent="0.3">
      <c r="A2576" s="95">
        <f t="shared" si="40"/>
        <v>44375</v>
      </c>
      <c r="B2576" s="55">
        <v>44375</v>
      </c>
      <c r="C2576" s="58" t="s">
        <v>48</v>
      </c>
      <c r="D2576" s="58" t="s">
        <v>125</v>
      </c>
      <c r="E2576" s="58" t="s">
        <v>49</v>
      </c>
      <c r="F2576" s="51" t="s">
        <v>61</v>
      </c>
      <c r="G2576" s="51">
        <v>23</v>
      </c>
    </row>
    <row r="2577" spans="1:7" ht="15.75" customHeight="1" x14ac:dyDescent="0.3">
      <c r="A2577" s="95">
        <f t="shared" si="40"/>
        <v>44375</v>
      </c>
      <c r="B2577" s="55">
        <v>44375</v>
      </c>
      <c r="C2577" s="58" t="s">
        <v>107</v>
      </c>
      <c r="D2577" s="58" t="s">
        <v>125</v>
      </c>
      <c r="E2577" s="58" t="s">
        <v>49</v>
      </c>
      <c r="F2577" s="51" t="s">
        <v>57</v>
      </c>
      <c r="G2577" s="51">
        <v>29</v>
      </c>
    </row>
    <row r="2578" spans="1:7" ht="15.75" customHeight="1" x14ac:dyDescent="0.3">
      <c r="A2578" s="95">
        <f t="shared" si="40"/>
        <v>44375</v>
      </c>
      <c r="B2578" s="55">
        <v>44375</v>
      </c>
      <c r="C2578" s="58" t="s">
        <v>48</v>
      </c>
      <c r="D2578" s="58" t="s">
        <v>125</v>
      </c>
      <c r="E2578" s="58" t="s">
        <v>70</v>
      </c>
      <c r="F2578" s="51" t="s">
        <v>75</v>
      </c>
      <c r="G2578" s="51">
        <v>130</v>
      </c>
    </row>
    <row r="2579" spans="1:7" ht="15.75" customHeight="1" x14ac:dyDescent="0.3">
      <c r="A2579" s="95">
        <f t="shared" si="40"/>
        <v>44375</v>
      </c>
      <c r="B2579" s="55">
        <v>44375</v>
      </c>
      <c r="C2579" s="58" t="s">
        <v>110</v>
      </c>
      <c r="D2579" s="58" t="s">
        <v>125</v>
      </c>
      <c r="E2579" s="58" t="s">
        <v>95</v>
      </c>
      <c r="F2579" s="51" t="s">
        <v>103</v>
      </c>
      <c r="G2579" s="51">
        <v>9</v>
      </c>
    </row>
    <row r="2580" spans="1:7" ht="15.75" customHeight="1" x14ac:dyDescent="0.3">
      <c r="A2580" s="95">
        <f t="shared" si="40"/>
        <v>44375</v>
      </c>
      <c r="B2580" s="55">
        <v>44375</v>
      </c>
      <c r="C2580" s="58" t="s">
        <v>108</v>
      </c>
      <c r="D2580" s="58" t="s">
        <v>125</v>
      </c>
      <c r="E2580" s="58" t="s">
        <v>49</v>
      </c>
      <c r="F2580" s="51" t="s">
        <v>55</v>
      </c>
      <c r="G2580" s="51">
        <v>184</v>
      </c>
    </row>
    <row r="2581" spans="1:7" ht="15.75" customHeight="1" x14ac:dyDescent="0.3">
      <c r="A2581" s="95">
        <f t="shared" si="40"/>
        <v>44375</v>
      </c>
      <c r="B2581" s="55">
        <v>44375</v>
      </c>
      <c r="C2581" s="58" t="s">
        <v>48</v>
      </c>
      <c r="D2581" s="58" t="s">
        <v>125</v>
      </c>
      <c r="E2581" s="58" t="s">
        <v>70</v>
      </c>
      <c r="F2581" s="51" t="s">
        <v>54</v>
      </c>
      <c r="G2581" s="51">
        <v>152</v>
      </c>
    </row>
    <row r="2582" spans="1:7" ht="15.75" customHeight="1" x14ac:dyDescent="0.3">
      <c r="A2582" s="95">
        <f t="shared" si="40"/>
        <v>44375</v>
      </c>
      <c r="B2582" s="55">
        <v>44375</v>
      </c>
      <c r="C2582" s="58" t="s">
        <v>107</v>
      </c>
      <c r="D2582" s="58" t="s">
        <v>125</v>
      </c>
      <c r="E2582" s="58" t="s">
        <v>49</v>
      </c>
      <c r="F2582" s="51" t="s">
        <v>64</v>
      </c>
      <c r="G2582" s="51">
        <v>59</v>
      </c>
    </row>
    <row r="2583" spans="1:7" ht="15.75" customHeight="1" x14ac:dyDescent="0.3">
      <c r="A2583" s="95">
        <f t="shared" si="40"/>
        <v>44376</v>
      </c>
      <c r="B2583" s="55">
        <v>44376</v>
      </c>
      <c r="C2583" s="58" t="s">
        <v>48</v>
      </c>
      <c r="D2583" s="58" t="s">
        <v>125</v>
      </c>
      <c r="E2583" s="58" t="s">
        <v>70</v>
      </c>
      <c r="F2583" s="51" t="s">
        <v>75</v>
      </c>
      <c r="G2583" s="51">
        <v>108</v>
      </c>
    </row>
    <row r="2584" spans="1:7" ht="15.75" customHeight="1" x14ac:dyDescent="0.3">
      <c r="A2584" s="95">
        <f t="shared" si="40"/>
        <v>44376</v>
      </c>
      <c r="B2584" s="55">
        <v>44376</v>
      </c>
      <c r="C2584" s="58" t="s">
        <v>48</v>
      </c>
      <c r="D2584" s="58" t="s">
        <v>125</v>
      </c>
      <c r="E2584" s="58" t="s">
        <v>95</v>
      </c>
      <c r="F2584" s="51" t="s">
        <v>99</v>
      </c>
      <c r="G2584" s="51">
        <v>146</v>
      </c>
    </row>
    <row r="2585" spans="1:7" ht="15.75" customHeight="1" x14ac:dyDescent="0.3">
      <c r="A2585" s="95">
        <f t="shared" si="40"/>
        <v>44376</v>
      </c>
      <c r="B2585" s="55">
        <v>44376</v>
      </c>
      <c r="C2585" s="58" t="s">
        <v>108</v>
      </c>
      <c r="D2585" s="58" t="s">
        <v>125</v>
      </c>
      <c r="E2585" s="58" t="s">
        <v>80</v>
      </c>
      <c r="F2585" s="51" t="s">
        <v>93</v>
      </c>
      <c r="G2585" s="51">
        <v>53</v>
      </c>
    </row>
    <row r="2586" spans="1:7" ht="15.75" customHeight="1" x14ac:dyDescent="0.3">
      <c r="A2586" s="95">
        <f t="shared" si="40"/>
        <v>44376</v>
      </c>
      <c r="B2586" s="55">
        <v>44376</v>
      </c>
      <c r="C2586" s="58" t="s">
        <v>107</v>
      </c>
      <c r="D2586" s="58" t="s">
        <v>125</v>
      </c>
      <c r="E2586" s="58" t="s">
        <v>49</v>
      </c>
      <c r="F2586" s="51" t="s">
        <v>66</v>
      </c>
      <c r="G2586" s="51">
        <v>19</v>
      </c>
    </row>
    <row r="2587" spans="1:7" ht="15.75" customHeight="1" x14ac:dyDescent="0.3">
      <c r="A2587" s="95">
        <f t="shared" si="40"/>
        <v>44376</v>
      </c>
      <c r="B2587" s="55">
        <v>44376</v>
      </c>
      <c r="C2587" s="58" t="s">
        <v>108</v>
      </c>
      <c r="D2587" s="58" t="s">
        <v>125</v>
      </c>
      <c r="E2587" s="58" t="s">
        <v>49</v>
      </c>
      <c r="F2587" s="51" t="s">
        <v>55</v>
      </c>
      <c r="G2587" s="51">
        <v>43</v>
      </c>
    </row>
    <row r="2588" spans="1:7" ht="15.75" customHeight="1" x14ac:dyDescent="0.3">
      <c r="A2588" s="95">
        <f t="shared" si="40"/>
        <v>44376</v>
      </c>
      <c r="B2588" s="55">
        <v>44376</v>
      </c>
      <c r="C2588" s="58" t="s">
        <v>107</v>
      </c>
      <c r="D2588" s="58" t="s">
        <v>125</v>
      </c>
      <c r="E2588" s="58" t="s">
        <v>49</v>
      </c>
      <c r="F2588" s="51" t="s">
        <v>68</v>
      </c>
      <c r="G2588" s="51">
        <v>51</v>
      </c>
    </row>
    <row r="2589" spans="1:7" ht="15.75" customHeight="1" x14ac:dyDescent="0.3">
      <c r="A2589" s="95">
        <f t="shared" si="40"/>
        <v>44376</v>
      </c>
      <c r="B2589" s="55">
        <v>44376</v>
      </c>
      <c r="C2589" s="58" t="s">
        <v>48</v>
      </c>
      <c r="D2589" s="58" t="s">
        <v>125</v>
      </c>
      <c r="E2589" s="58" t="s">
        <v>70</v>
      </c>
      <c r="F2589" s="51" t="s">
        <v>73</v>
      </c>
      <c r="G2589" s="51">
        <v>30</v>
      </c>
    </row>
    <row r="2590" spans="1:7" ht="15.75" customHeight="1" x14ac:dyDescent="0.3">
      <c r="A2590" s="95">
        <f t="shared" si="40"/>
        <v>44376</v>
      </c>
      <c r="B2590" s="55">
        <v>44376</v>
      </c>
      <c r="C2590" s="58" t="s">
        <v>110</v>
      </c>
      <c r="D2590" s="58" t="s">
        <v>125</v>
      </c>
      <c r="E2590" s="58" t="s">
        <v>80</v>
      </c>
      <c r="F2590" s="51" t="s">
        <v>87</v>
      </c>
      <c r="G2590" s="51">
        <v>34</v>
      </c>
    </row>
    <row r="2591" spans="1:7" ht="15.75" customHeight="1" x14ac:dyDescent="0.3">
      <c r="A2591" s="95">
        <f t="shared" si="40"/>
        <v>44376</v>
      </c>
      <c r="B2591" s="55">
        <v>44376</v>
      </c>
      <c r="C2591" s="58" t="s">
        <v>107</v>
      </c>
      <c r="D2591" s="58" t="s">
        <v>125</v>
      </c>
      <c r="E2591" s="58" t="s">
        <v>95</v>
      </c>
      <c r="F2591" s="51" t="s">
        <v>98</v>
      </c>
      <c r="G2591" s="51">
        <v>105</v>
      </c>
    </row>
    <row r="2592" spans="1:7" ht="15.75" customHeight="1" x14ac:dyDescent="0.3">
      <c r="A2592" s="95">
        <f t="shared" si="40"/>
        <v>44376</v>
      </c>
      <c r="B2592" s="55">
        <v>44376</v>
      </c>
      <c r="C2592" s="58" t="s">
        <v>108</v>
      </c>
      <c r="D2592" s="58" t="s">
        <v>125</v>
      </c>
      <c r="E2592" s="58" t="s">
        <v>80</v>
      </c>
      <c r="F2592" s="51" t="s">
        <v>86</v>
      </c>
      <c r="G2592" s="51">
        <v>103</v>
      </c>
    </row>
    <row r="2593" spans="1:7" ht="15.75" customHeight="1" x14ac:dyDescent="0.3">
      <c r="A2593" s="95">
        <f t="shared" si="40"/>
        <v>44376</v>
      </c>
      <c r="B2593" s="55">
        <v>44376</v>
      </c>
      <c r="C2593" s="58" t="s">
        <v>48</v>
      </c>
      <c r="D2593" s="58" t="s">
        <v>125</v>
      </c>
      <c r="E2593" s="58" t="s">
        <v>70</v>
      </c>
      <c r="F2593" s="51" t="s">
        <v>60</v>
      </c>
      <c r="G2593" s="51">
        <v>95</v>
      </c>
    </row>
    <row r="2594" spans="1:7" ht="15.75" customHeight="1" x14ac:dyDescent="0.3">
      <c r="A2594" s="95">
        <f t="shared" si="40"/>
        <v>44376</v>
      </c>
      <c r="B2594" s="55">
        <v>44376</v>
      </c>
      <c r="C2594" s="58" t="s">
        <v>107</v>
      </c>
      <c r="D2594" s="58" t="s">
        <v>125</v>
      </c>
      <c r="E2594" s="58" t="s">
        <v>80</v>
      </c>
      <c r="F2594" s="51" t="s">
        <v>93</v>
      </c>
      <c r="G2594" s="51">
        <v>55</v>
      </c>
    </row>
    <row r="2595" spans="1:7" ht="15.75" customHeight="1" x14ac:dyDescent="0.3">
      <c r="A2595" s="95">
        <f t="shared" si="40"/>
        <v>44376</v>
      </c>
      <c r="B2595" s="55">
        <v>44376</v>
      </c>
      <c r="C2595" s="58" t="s">
        <v>107</v>
      </c>
      <c r="D2595" s="58" t="s">
        <v>125</v>
      </c>
      <c r="E2595" s="58" t="s">
        <v>80</v>
      </c>
      <c r="F2595" s="51" t="s">
        <v>90</v>
      </c>
      <c r="G2595" s="51">
        <v>100</v>
      </c>
    </row>
  </sheetData>
  <autoFilter ref="B3:G2595" xr:uid="{00000000-0009-0000-0000-000002000000}">
    <sortState xmlns:xlrd2="http://schemas.microsoft.com/office/spreadsheetml/2017/richdata2" ref="B3:G2595">
      <sortCondition ref="B3:B2595"/>
    </sortState>
  </autoFilter>
  <phoneticPr fontId="23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F1CD-2F9B-4C78-8377-84C19AF514DD}">
  <sheetPr>
    <tabColor rgb="FF92D050"/>
  </sheetPr>
  <dimension ref="B2:L222"/>
  <sheetViews>
    <sheetView workbookViewId="0">
      <selection activeCell="C7" sqref="C7:C43"/>
    </sheetView>
  </sheetViews>
  <sheetFormatPr defaultRowHeight="14.4" x14ac:dyDescent="0.3"/>
  <cols>
    <col min="1" max="1" width="8.88671875" style="64" customWidth="1"/>
    <col min="2" max="2" width="23.33203125" style="64" bestFit="1" customWidth="1"/>
    <col min="3" max="3" width="8.88671875" style="64"/>
    <col min="4" max="4" width="22.6640625" style="64" customWidth="1"/>
    <col min="5" max="7" width="8.88671875" style="64"/>
    <col min="8" max="8" width="23.33203125" style="64" bestFit="1" customWidth="1"/>
    <col min="9" max="11" width="8.88671875" style="64"/>
    <col min="12" max="12" width="15.77734375" style="64" bestFit="1" customWidth="1"/>
    <col min="13" max="16384" width="8.88671875" style="64"/>
  </cols>
  <sheetData>
    <row r="2" spans="2:12" ht="21" x14ac:dyDescent="0.4">
      <c r="B2" s="39" t="s">
        <v>43</v>
      </c>
      <c r="C2" s="40"/>
      <c r="D2" s="41"/>
      <c r="H2" s="65"/>
      <c r="L2" s="150"/>
    </row>
    <row r="3" spans="2:12" x14ac:dyDescent="0.3">
      <c r="B3" s="40"/>
      <c r="C3" s="40"/>
      <c r="D3" s="41"/>
      <c r="H3" s="63"/>
      <c r="L3" s="151"/>
    </row>
    <row r="4" spans="2:12" x14ac:dyDescent="0.3">
      <c r="B4" s="40" t="s">
        <v>45</v>
      </c>
      <c r="C4" s="40"/>
      <c r="D4" s="41"/>
      <c r="H4" s="63"/>
      <c r="L4" s="66"/>
    </row>
    <row r="5" spans="2:12" ht="24" x14ac:dyDescent="0.3">
      <c r="B5" s="42" t="s">
        <v>3</v>
      </c>
      <c r="C5" s="42" t="s">
        <v>4</v>
      </c>
      <c r="D5" s="43" t="s">
        <v>5</v>
      </c>
      <c r="H5" s="63"/>
      <c r="L5" s="66"/>
    </row>
    <row r="6" spans="2:12" x14ac:dyDescent="0.3">
      <c r="B6" s="45"/>
      <c r="C6" s="45"/>
      <c r="D6" s="46"/>
      <c r="H6" s="63"/>
      <c r="L6" s="66"/>
    </row>
    <row r="7" spans="2:12" x14ac:dyDescent="0.3">
      <c r="B7" s="49" t="s">
        <v>48</v>
      </c>
      <c r="C7" s="50" t="s">
        <v>49</v>
      </c>
      <c r="D7" s="51" t="s">
        <v>50</v>
      </c>
      <c r="L7" s="66"/>
    </row>
    <row r="8" spans="2:12" x14ac:dyDescent="0.3">
      <c r="B8" s="49" t="s">
        <v>48</v>
      </c>
      <c r="C8" s="50" t="s">
        <v>49</v>
      </c>
      <c r="D8" s="51" t="s">
        <v>53</v>
      </c>
      <c r="L8" s="66"/>
    </row>
    <row r="9" spans="2:12" x14ac:dyDescent="0.3">
      <c r="B9" s="49" t="s">
        <v>48</v>
      </c>
      <c r="C9" s="50" t="s">
        <v>49</v>
      </c>
      <c r="D9" s="51" t="s">
        <v>55</v>
      </c>
      <c r="I9" s="65"/>
      <c r="L9" s="66"/>
    </row>
    <row r="10" spans="2:12" x14ac:dyDescent="0.3">
      <c r="B10" s="49" t="s">
        <v>48</v>
      </c>
      <c r="C10" s="50" t="s">
        <v>49</v>
      </c>
      <c r="D10" s="51" t="s">
        <v>57</v>
      </c>
      <c r="I10" s="65"/>
      <c r="L10" s="66"/>
    </row>
    <row r="11" spans="2:12" x14ac:dyDescent="0.3">
      <c r="B11" s="49" t="s">
        <v>48</v>
      </c>
      <c r="C11" s="50" t="s">
        <v>49</v>
      </c>
      <c r="D11" s="51" t="s">
        <v>59</v>
      </c>
      <c r="I11" s="63"/>
      <c r="L11" s="66"/>
    </row>
    <row r="12" spans="2:12" x14ac:dyDescent="0.3">
      <c r="B12" s="49" t="s">
        <v>48</v>
      </c>
      <c r="C12" s="50" t="s">
        <v>49</v>
      </c>
      <c r="D12" s="51" t="s">
        <v>61</v>
      </c>
      <c r="I12" s="63"/>
      <c r="L12" s="66"/>
    </row>
    <row r="13" spans="2:12" x14ac:dyDescent="0.3">
      <c r="B13" s="49" t="s">
        <v>48</v>
      </c>
      <c r="C13" s="50" t="s">
        <v>49</v>
      </c>
      <c r="D13" s="51" t="s">
        <v>63</v>
      </c>
      <c r="I13" s="63"/>
      <c r="L13" s="66"/>
    </row>
    <row r="14" spans="2:12" x14ac:dyDescent="0.3">
      <c r="B14" s="49" t="s">
        <v>48</v>
      </c>
      <c r="C14" s="50" t="s">
        <v>49</v>
      </c>
      <c r="D14" s="51" t="s">
        <v>153</v>
      </c>
      <c r="I14" s="63"/>
      <c r="L14" s="66"/>
    </row>
    <row r="15" spans="2:12" x14ac:dyDescent="0.3">
      <c r="B15" s="49" t="s">
        <v>48</v>
      </c>
      <c r="C15" s="50" t="s">
        <v>49</v>
      </c>
      <c r="D15" s="51" t="s">
        <v>64</v>
      </c>
    </row>
    <row r="16" spans="2:12" x14ac:dyDescent="0.3">
      <c r="B16" s="49" t="s">
        <v>48</v>
      </c>
      <c r="C16" s="50" t="s">
        <v>49</v>
      </c>
      <c r="D16" s="51" t="s">
        <v>65</v>
      </c>
    </row>
    <row r="17" spans="2:4" x14ac:dyDescent="0.3">
      <c r="B17" s="49" t="s">
        <v>48</v>
      </c>
      <c r="C17" s="50" t="s">
        <v>49</v>
      </c>
      <c r="D17" s="51" t="s">
        <v>66</v>
      </c>
    </row>
    <row r="18" spans="2:4" x14ac:dyDescent="0.3">
      <c r="B18" s="49" t="s">
        <v>48</v>
      </c>
      <c r="C18" s="50" t="s">
        <v>49</v>
      </c>
      <c r="D18" s="51" t="s">
        <v>67</v>
      </c>
    </row>
    <row r="19" spans="2:4" x14ac:dyDescent="0.3">
      <c r="B19" s="49" t="s">
        <v>48</v>
      </c>
      <c r="C19" s="50" t="s">
        <v>49</v>
      </c>
      <c r="D19" s="51" t="s">
        <v>68</v>
      </c>
    </row>
    <row r="20" spans="2:4" x14ac:dyDescent="0.3">
      <c r="B20" s="49" t="s">
        <v>48</v>
      </c>
      <c r="C20" s="50" t="s">
        <v>49</v>
      </c>
      <c r="D20" s="51" t="s">
        <v>69</v>
      </c>
    </row>
    <row r="21" spans="2:4" x14ac:dyDescent="0.3">
      <c r="B21" s="49" t="s">
        <v>48</v>
      </c>
      <c r="C21" s="50" t="s">
        <v>70</v>
      </c>
      <c r="D21" s="51" t="s">
        <v>71</v>
      </c>
    </row>
    <row r="22" spans="2:4" x14ac:dyDescent="0.3">
      <c r="B22" s="49" t="s">
        <v>48</v>
      </c>
      <c r="C22" s="50" t="s">
        <v>70</v>
      </c>
      <c r="D22" s="51" t="s">
        <v>72</v>
      </c>
    </row>
    <row r="23" spans="2:4" x14ac:dyDescent="0.3">
      <c r="B23" s="49" t="s">
        <v>48</v>
      </c>
      <c r="C23" s="50" t="s">
        <v>70</v>
      </c>
      <c r="D23" s="51" t="s">
        <v>73</v>
      </c>
    </row>
    <row r="24" spans="2:4" x14ac:dyDescent="0.3">
      <c r="B24" s="49" t="s">
        <v>48</v>
      </c>
      <c r="C24" s="50" t="s">
        <v>70</v>
      </c>
      <c r="D24" s="51" t="s">
        <v>74</v>
      </c>
    </row>
    <row r="25" spans="2:4" x14ac:dyDescent="0.3">
      <c r="B25" s="49" t="s">
        <v>48</v>
      </c>
      <c r="C25" s="50" t="s">
        <v>70</v>
      </c>
      <c r="D25" s="51" t="s">
        <v>75</v>
      </c>
    </row>
    <row r="26" spans="2:4" x14ac:dyDescent="0.3">
      <c r="B26" s="49" t="s">
        <v>48</v>
      </c>
      <c r="C26" s="50" t="s">
        <v>70</v>
      </c>
      <c r="D26" s="51" t="s">
        <v>52</v>
      </c>
    </row>
    <row r="27" spans="2:4" x14ac:dyDescent="0.3">
      <c r="B27" s="49" t="s">
        <v>48</v>
      </c>
      <c r="C27" s="50" t="s">
        <v>70</v>
      </c>
      <c r="D27" s="51" t="s">
        <v>54</v>
      </c>
    </row>
    <row r="28" spans="2:4" x14ac:dyDescent="0.3">
      <c r="B28" s="49" t="s">
        <v>48</v>
      </c>
      <c r="C28" s="50" t="s">
        <v>70</v>
      </c>
      <c r="D28" s="51" t="s">
        <v>56</v>
      </c>
    </row>
    <row r="29" spans="2:4" x14ac:dyDescent="0.3">
      <c r="B29" s="49" t="s">
        <v>48</v>
      </c>
      <c r="C29" s="50" t="s">
        <v>70</v>
      </c>
      <c r="D29" s="51" t="s">
        <v>58</v>
      </c>
    </row>
    <row r="30" spans="2:4" x14ac:dyDescent="0.3">
      <c r="B30" s="49" t="s">
        <v>48</v>
      </c>
      <c r="C30" s="50" t="s">
        <v>70</v>
      </c>
      <c r="D30" s="51" t="s">
        <v>60</v>
      </c>
    </row>
    <row r="31" spans="2:4" x14ac:dyDescent="0.3">
      <c r="B31" s="49" t="s">
        <v>48</v>
      </c>
      <c r="C31" s="50" t="s">
        <v>70</v>
      </c>
      <c r="D31" s="51" t="s">
        <v>62</v>
      </c>
    </row>
    <row r="32" spans="2:4" x14ac:dyDescent="0.3">
      <c r="B32" s="49" t="s">
        <v>48</v>
      </c>
      <c r="C32" s="50" t="s">
        <v>70</v>
      </c>
      <c r="D32" s="51" t="s">
        <v>76</v>
      </c>
    </row>
    <row r="33" spans="2:4" x14ac:dyDescent="0.3">
      <c r="B33" s="49" t="s">
        <v>48</v>
      </c>
      <c r="C33" s="50" t="s">
        <v>70</v>
      </c>
      <c r="D33" s="51" t="s">
        <v>77</v>
      </c>
    </row>
    <row r="34" spans="2:4" x14ac:dyDescent="0.3">
      <c r="B34" s="49" t="s">
        <v>48</v>
      </c>
      <c r="C34" s="50" t="s">
        <v>70</v>
      </c>
      <c r="D34" s="51" t="s">
        <v>78</v>
      </c>
    </row>
    <row r="35" spans="2:4" x14ac:dyDescent="0.3">
      <c r="B35" s="49" t="s">
        <v>48</v>
      </c>
      <c r="C35" s="50" t="s">
        <v>70</v>
      </c>
      <c r="D35" s="51" t="s">
        <v>79</v>
      </c>
    </row>
    <row r="36" spans="2:4" x14ac:dyDescent="0.3">
      <c r="B36" s="49" t="s">
        <v>48</v>
      </c>
      <c r="C36" s="50" t="s">
        <v>80</v>
      </c>
      <c r="D36" s="51" t="s">
        <v>81</v>
      </c>
    </row>
    <row r="37" spans="2:4" x14ac:dyDescent="0.3">
      <c r="B37" s="49" t="s">
        <v>48</v>
      </c>
      <c r="C37" s="50" t="s">
        <v>80</v>
      </c>
      <c r="D37" s="51" t="s">
        <v>82</v>
      </c>
    </row>
    <row r="38" spans="2:4" x14ac:dyDescent="0.3">
      <c r="B38" s="49" t="s">
        <v>48</v>
      </c>
      <c r="C38" s="50" t="s">
        <v>80</v>
      </c>
      <c r="D38" s="51" t="s">
        <v>83</v>
      </c>
    </row>
    <row r="39" spans="2:4" x14ac:dyDescent="0.3">
      <c r="B39" s="49" t="s">
        <v>48</v>
      </c>
      <c r="C39" s="50" t="s">
        <v>80</v>
      </c>
      <c r="D39" s="51" t="s">
        <v>84</v>
      </c>
    </row>
    <row r="40" spans="2:4" x14ac:dyDescent="0.3">
      <c r="B40" s="49" t="s">
        <v>48</v>
      </c>
      <c r="C40" s="50" t="s">
        <v>80</v>
      </c>
      <c r="D40" s="51" t="s">
        <v>85</v>
      </c>
    </row>
    <row r="41" spans="2:4" x14ac:dyDescent="0.3">
      <c r="B41" s="49" t="s">
        <v>48</v>
      </c>
      <c r="C41" s="50" t="s">
        <v>80</v>
      </c>
      <c r="D41" s="51" t="s">
        <v>86</v>
      </c>
    </row>
    <row r="42" spans="2:4" x14ac:dyDescent="0.3">
      <c r="B42" s="49" t="s">
        <v>48</v>
      </c>
      <c r="C42" s="50" t="s">
        <v>80</v>
      </c>
      <c r="D42" s="51" t="s">
        <v>87</v>
      </c>
    </row>
    <row r="43" spans="2:4" x14ac:dyDescent="0.3">
      <c r="B43" s="49" t="s">
        <v>48</v>
      </c>
      <c r="C43" s="50" t="s">
        <v>80</v>
      </c>
      <c r="D43" s="51" t="s">
        <v>88</v>
      </c>
    </row>
    <row r="44" spans="2:4" x14ac:dyDescent="0.3">
      <c r="B44" s="49" t="s">
        <v>48</v>
      </c>
      <c r="C44" s="50" t="s">
        <v>80</v>
      </c>
      <c r="D44" s="51" t="s">
        <v>89</v>
      </c>
    </row>
    <row r="45" spans="2:4" x14ac:dyDescent="0.3">
      <c r="B45" s="49" t="s">
        <v>48</v>
      </c>
      <c r="C45" s="50" t="s">
        <v>80</v>
      </c>
      <c r="D45" s="51" t="s">
        <v>90</v>
      </c>
    </row>
    <row r="46" spans="2:4" x14ac:dyDescent="0.3">
      <c r="B46" s="49" t="s">
        <v>48</v>
      </c>
      <c r="C46" s="50" t="s">
        <v>80</v>
      </c>
      <c r="D46" s="51" t="s">
        <v>91</v>
      </c>
    </row>
    <row r="47" spans="2:4" x14ac:dyDescent="0.3">
      <c r="B47" s="49" t="s">
        <v>48</v>
      </c>
      <c r="C47" s="50" t="s">
        <v>80</v>
      </c>
      <c r="D47" s="51" t="s">
        <v>92</v>
      </c>
    </row>
    <row r="48" spans="2:4" x14ac:dyDescent="0.3">
      <c r="B48" s="49" t="s">
        <v>48</v>
      </c>
      <c r="C48" s="50" t="s">
        <v>80</v>
      </c>
      <c r="D48" s="51" t="s">
        <v>93</v>
      </c>
    </row>
    <row r="49" spans="2:4" x14ac:dyDescent="0.3">
      <c r="B49" s="49" t="s">
        <v>48</v>
      </c>
      <c r="C49" s="50" t="s">
        <v>80</v>
      </c>
      <c r="D49" s="51" t="s">
        <v>94</v>
      </c>
    </row>
    <row r="50" spans="2:4" x14ac:dyDescent="0.3">
      <c r="B50" s="49" t="s">
        <v>48</v>
      </c>
      <c r="C50" s="50" t="s">
        <v>95</v>
      </c>
      <c r="D50" s="51" t="s">
        <v>96</v>
      </c>
    </row>
    <row r="51" spans="2:4" x14ac:dyDescent="0.3">
      <c r="B51" s="49" t="s">
        <v>48</v>
      </c>
      <c r="C51" s="50" t="s">
        <v>95</v>
      </c>
      <c r="D51" s="51" t="s">
        <v>97</v>
      </c>
    </row>
    <row r="52" spans="2:4" x14ac:dyDescent="0.3">
      <c r="B52" s="49" t="s">
        <v>48</v>
      </c>
      <c r="C52" s="50" t="s">
        <v>95</v>
      </c>
      <c r="D52" s="51" t="s">
        <v>98</v>
      </c>
    </row>
    <row r="53" spans="2:4" x14ac:dyDescent="0.3">
      <c r="B53" s="49" t="s">
        <v>48</v>
      </c>
      <c r="C53" s="50" t="s">
        <v>95</v>
      </c>
      <c r="D53" s="51" t="s">
        <v>99</v>
      </c>
    </row>
    <row r="54" spans="2:4" x14ac:dyDescent="0.3">
      <c r="B54" s="49" t="s">
        <v>48</v>
      </c>
      <c r="C54" s="50" t="s">
        <v>95</v>
      </c>
      <c r="D54" s="51" t="s">
        <v>100</v>
      </c>
    </row>
    <row r="55" spans="2:4" x14ac:dyDescent="0.3">
      <c r="B55" s="49" t="s">
        <v>48</v>
      </c>
      <c r="C55" s="50" t="s">
        <v>95</v>
      </c>
      <c r="D55" s="51" t="s">
        <v>101</v>
      </c>
    </row>
    <row r="56" spans="2:4" x14ac:dyDescent="0.3">
      <c r="B56" s="49" t="s">
        <v>48</v>
      </c>
      <c r="C56" s="50" t="s">
        <v>95</v>
      </c>
      <c r="D56" s="51" t="s">
        <v>102</v>
      </c>
    </row>
    <row r="57" spans="2:4" x14ac:dyDescent="0.3">
      <c r="B57" s="49" t="s">
        <v>48</v>
      </c>
      <c r="C57" s="50" t="s">
        <v>95</v>
      </c>
      <c r="D57" s="51" t="s">
        <v>103</v>
      </c>
    </row>
    <row r="58" spans="2:4" x14ac:dyDescent="0.3">
      <c r="B58" s="49" t="s">
        <v>48</v>
      </c>
      <c r="C58" s="50" t="s">
        <v>95</v>
      </c>
      <c r="D58" s="51" t="s">
        <v>104</v>
      </c>
    </row>
    <row r="59" spans="2:4" x14ac:dyDescent="0.3">
      <c r="B59" s="49" t="s">
        <v>48</v>
      </c>
      <c r="C59" s="50" t="s">
        <v>95</v>
      </c>
      <c r="D59" s="51" t="s">
        <v>105</v>
      </c>
    </row>
    <row r="60" spans="2:4" x14ac:dyDescent="0.3">
      <c r="B60" s="49" t="s">
        <v>48</v>
      </c>
      <c r="C60" s="50" t="s">
        <v>95</v>
      </c>
      <c r="D60" s="51" t="s">
        <v>106</v>
      </c>
    </row>
    <row r="61" spans="2:4" x14ac:dyDescent="0.3">
      <c r="B61" s="49" t="s">
        <v>107</v>
      </c>
      <c r="C61" s="50" t="s">
        <v>49</v>
      </c>
      <c r="D61" s="51" t="s">
        <v>50</v>
      </c>
    </row>
    <row r="62" spans="2:4" x14ac:dyDescent="0.3">
      <c r="B62" s="49" t="s">
        <v>107</v>
      </c>
      <c r="C62" s="50" t="s">
        <v>49</v>
      </c>
      <c r="D62" s="51" t="s">
        <v>53</v>
      </c>
    </row>
    <row r="63" spans="2:4" x14ac:dyDescent="0.3">
      <c r="B63" s="49" t="s">
        <v>107</v>
      </c>
      <c r="C63" s="50" t="s">
        <v>49</v>
      </c>
      <c r="D63" s="51" t="s">
        <v>55</v>
      </c>
    </row>
    <row r="64" spans="2:4" x14ac:dyDescent="0.3">
      <c r="B64" s="49" t="s">
        <v>107</v>
      </c>
      <c r="C64" s="50" t="s">
        <v>49</v>
      </c>
      <c r="D64" s="51" t="s">
        <v>57</v>
      </c>
    </row>
    <row r="65" spans="2:4" x14ac:dyDescent="0.3">
      <c r="B65" s="49" t="s">
        <v>107</v>
      </c>
      <c r="C65" s="50" t="s">
        <v>49</v>
      </c>
      <c r="D65" s="51" t="s">
        <v>59</v>
      </c>
    </row>
    <row r="66" spans="2:4" x14ac:dyDescent="0.3">
      <c r="B66" s="49" t="s">
        <v>107</v>
      </c>
      <c r="C66" s="50" t="s">
        <v>49</v>
      </c>
      <c r="D66" s="51" t="s">
        <v>61</v>
      </c>
    </row>
    <row r="67" spans="2:4" x14ac:dyDescent="0.3">
      <c r="B67" s="49" t="s">
        <v>107</v>
      </c>
      <c r="C67" s="50" t="s">
        <v>49</v>
      </c>
      <c r="D67" s="51" t="s">
        <v>63</v>
      </c>
    </row>
    <row r="68" spans="2:4" x14ac:dyDescent="0.3">
      <c r="B68" s="49" t="s">
        <v>107</v>
      </c>
      <c r="C68" s="50" t="s">
        <v>49</v>
      </c>
      <c r="D68" s="51" t="s">
        <v>153</v>
      </c>
    </row>
    <row r="69" spans="2:4" x14ac:dyDescent="0.3">
      <c r="B69" s="49" t="s">
        <v>107</v>
      </c>
      <c r="C69" s="50" t="s">
        <v>49</v>
      </c>
      <c r="D69" s="51" t="s">
        <v>64</v>
      </c>
    </row>
    <row r="70" spans="2:4" x14ac:dyDescent="0.3">
      <c r="B70" s="49" t="s">
        <v>107</v>
      </c>
      <c r="C70" s="50" t="s">
        <v>49</v>
      </c>
      <c r="D70" s="51" t="s">
        <v>65</v>
      </c>
    </row>
    <row r="71" spans="2:4" x14ac:dyDescent="0.3">
      <c r="B71" s="49" t="s">
        <v>107</v>
      </c>
      <c r="C71" s="50" t="s">
        <v>49</v>
      </c>
      <c r="D71" s="51" t="s">
        <v>66</v>
      </c>
    </row>
    <row r="72" spans="2:4" x14ac:dyDescent="0.3">
      <c r="B72" s="49" t="s">
        <v>107</v>
      </c>
      <c r="C72" s="50" t="s">
        <v>49</v>
      </c>
      <c r="D72" s="51" t="s">
        <v>67</v>
      </c>
    </row>
    <row r="73" spans="2:4" x14ac:dyDescent="0.3">
      <c r="B73" s="49" t="s">
        <v>107</v>
      </c>
      <c r="C73" s="50" t="s">
        <v>49</v>
      </c>
      <c r="D73" s="51" t="s">
        <v>68</v>
      </c>
    </row>
    <row r="74" spans="2:4" x14ac:dyDescent="0.3">
      <c r="B74" s="49" t="s">
        <v>107</v>
      </c>
      <c r="C74" s="50" t="s">
        <v>49</v>
      </c>
      <c r="D74" s="51" t="s">
        <v>69</v>
      </c>
    </row>
    <row r="75" spans="2:4" x14ac:dyDescent="0.3">
      <c r="B75" s="49" t="s">
        <v>107</v>
      </c>
      <c r="C75" s="50" t="s">
        <v>70</v>
      </c>
      <c r="D75" s="51" t="s">
        <v>71</v>
      </c>
    </row>
    <row r="76" spans="2:4" x14ac:dyDescent="0.3">
      <c r="B76" s="49" t="s">
        <v>107</v>
      </c>
      <c r="C76" s="50" t="s">
        <v>70</v>
      </c>
      <c r="D76" s="51" t="s">
        <v>72</v>
      </c>
    </row>
    <row r="77" spans="2:4" x14ac:dyDescent="0.3">
      <c r="B77" s="49" t="s">
        <v>107</v>
      </c>
      <c r="C77" s="50" t="s">
        <v>70</v>
      </c>
      <c r="D77" s="51" t="s">
        <v>73</v>
      </c>
    </row>
    <row r="78" spans="2:4" x14ac:dyDescent="0.3">
      <c r="B78" s="49" t="s">
        <v>107</v>
      </c>
      <c r="C78" s="50" t="s">
        <v>70</v>
      </c>
      <c r="D78" s="51" t="s">
        <v>74</v>
      </c>
    </row>
    <row r="79" spans="2:4" x14ac:dyDescent="0.3">
      <c r="B79" s="49" t="s">
        <v>107</v>
      </c>
      <c r="C79" s="50" t="s">
        <v>70</v>
      </c>
      <c r="D79" s="51" t="s">
        <v>75</v>
      </c>
    </row>
    <row r="80" spans="2:4" x14ac:dyDescent="0.3">
      <c r="B80" s="49" t="s">
        <v>107</v>
      </c>
      <c r="C80" s="50" t="s">
        <v>70</v>
      </c>
      <c r="D80" s="51" t="s">
        <v>52</v>
      </c>
    </row>
    <row r="81" spans="2:4" x14ac:dyDescent="0.3">
      <c r="B81" s="49" t="s">
        <v>107</v>
      </c>
      <c r="C81" s="50" t="s">
        <v>70</v>
      </c>
      <c r="D81" s="51" t="s">
        <v>54</v>
      </c>
    </row>
    <row r="82" spans="2:4" x14ac:dyDescent="0.3">
      <c r="B82" s="49" t="s">
        <v>107</v>
      </c>
      <c r="C82" s="50" t="s">
        <v>70</v>
      </c>
      <c r="D82" s="51" t="s">
        <v>56</v>
      </c>
    </row>
    <row r="83" spans="2:4" x14ac:dyDescent="0.3">
      <c r="B83" s="49" t="s">
        <v>107</v>
      </c>
      <c r="C83" s="50" t="s">
        <v>70</v>
      </c>
      <c r="D83" s="51" t="s">
        <v>58</v>
      </c>
    </row>
    <row r="84" spans="2:4" x14ac:dyDescent="0.3">
      <c r="B84" s="49" t="s">
        <v>107</v>
      </c>
      <c r="C84" s="50" t="s">
        <v>70</v>
      </c>
      <c r="D84" s="51" t="s">
        <v>60</v>
      </c>
    </row>
    <row r="85" spans="2:4" x14ac:dyDescent="0.3">
      <c r="B85" s="49" t="s">
        <v>107</v>
      </c>
      <c r="C85" s="50" t="s">
        <v>70</v>
      </c>
      <c r="D85" s="51" t="s">
        <v>62</v>
      </c>
    </row>
    <row r="86" spans="2:4" x14ac:dyDescent="0.3">
      <c r="B86" s="49" t="s">
        <v>107</v>
      </c>
      <c r="C86" s="50" t="s">
        <v>70</v>
      </c>
      <c r="D86" s="51" t="s">
        <v>76</v>
      </c>
    </row>
    <row r="87" spans="2:4" x14ac:dyDescent="0.3">
      <c r="B87" s="49" t="s">
        <v>107</v>
      </c>
      <c r="C87" s="50" t="s">
        <v>70</v>
      </c>
      <c r="D87" s="51" t="s">
        <v>77</v>
      </c>
    </row>
    <row r="88" spans="2:4" x14ac:dyDescent="0.3">
      <c r="B88" s="49" t="s">
        <v>107</v>
      </c>
      <c r="C88" s="50" t="s">
        <v>70</v>
      </c>
      <c r="D88" s="51" t="s">
        <v>78</v>
      </c>
    </row>
    <row r="89" spans="2:4" x14ac:dyDescent="0.3">
      <c r="B89" s="49" t="s">
        <v>107</v>
      </c>
      <c r="C89" s="50" t="s">
        <v>70</v>
      </c>
      <c r="D89" s="51" t="s">
        <v>79</v>
      </c>
    </row>
    <row r="90" spans="2:4" x14ac:dyDescent="0.3">
      <c r="B90" s="49" t="s">
        <v>107</v>
      </c>
      <c r="C90" s="50" t="s">
        <v>80</v>
      </c>
      <c r="D90" s="51" t="s">
        <v>81</v>
      </c>
    </row>
    <row r="91" spans="2:4" x14ac:dyDescent="0.3">
      <c r="B91" s="49" t="s">
        <v>107</v>
      </c>
      <c r="C91" s="50" t="s">
        <v>80</v>
      </c>
      <c r="D91" s="51" t="s">
        <v>82</v>
      </c>
    </row>
    <row r="92" spans="2:4" x14ac:dyDescent="0.3">
      <c r="B92" s="49" t="s">
        <v>107</v>
      </c>
      <c r="C92" s="50" t="s">
        <v>80</v>
      </c>
      <c r="D92" s="51" t="s">
        <v>83</v>
      </c>
    </row>
    <row r="93" spans="2:4" x14ac:dyDescent="0.3">
      <c r="B93" s="49" t="s">
        <v>107</v>
      </c>
      <c r="C93" s="50" t="s">
        <v>80</v>
      </c>
      <c r="D93" s="51" t="s">
        <v>85</v>
      </c>
    </row>
    <row r="94" spans="2:4" x14ac:dyDescent="0.3">
      <c r="B94" s="49" t="s">
        <v>107</v>
      </c>
      <c r="C94" s="50" t="s">
        <v>80</v>
      </c>
      <c r="D94" s="51" t="s">
        <v>86</v>
      </c>
    </row>
    <row r="95" spans="2:4" x14ac:dyDescent="0.3">
      <c r="B95" s="49" t="s">
        <v>107</v>
      </c>
      <c r="C95" s="50" t="s">
        <v>80</v>
      </c>
      <c r="D95" s="51" t="s">
        <v>87</v>
      </c>
    </row>
    <row r="96" spans="2:4" x14ac:dyDescent="0.3">
      <c r="B96" s="49" t="s">
        <v>107</v>
      </c>
      <c r="C96" s="50" t="s">
        <v>80</v>
      </c>
      <c r="D96" s="51" t="s">
        <v>88</v>
      </c>
    </row>
    <row r="97" spans="2:4" x14ac:dyDescent="0.3">
      <c r="B97" s="49" t="s">
        <v>107</v>
      </c>
      <c r="C97" s="50" t="s">
        <v>80</v>
      </c>
      <c r="D97" s="51" t="s">
        <v>89</v>
      </c>
    </row>
    <row r="98" spans="2:4" x14ac:dyDescent="0.3">
      <c r="B98" s="49" t="s">
        <v>107</v>
      </c>
      <c r="C98" s="50" t="s">
        <v>80</v>
      </c>
      <c r="D98" s="51" t="s">
        <v>90</v>
      </c>
    </row>
    <row r="99" spans="2:4" x14ac:dyDescent="0.3">
      <c r="B99" s="49" t="s">
        <v>107</v>
      </c>
      <c r="C99" s="50" t="s">
        <v>80</v>
      </c>
      <c r="D99" s="51" t="s">
        <v>91</v>
      </c>
    </row>
    <row r="100" spans="2:4" x14ac:dyDescent="0.3">
      <c r="B100" s="49" t="s">
        <v>107</v>
      </c>
      <c r="C100" s="50" t="s">
        <v>80</v>
      </c>
      <c r="D100" s="51" t="s">
        <v>92</v>
      </c>
    </row>
    <row r="101" spans="2:4" x14ac:dyDescent="0.3">
      <c r="B101" s="49" t="s">
        <v>107</v>
      </c>
      <c r="C101" s="50" t="s">
        <v>80</v>
      </c>
      <c r="D101" s="51" t="s">
        <v>93</v>
      </c>
    </row>
    <row r="102" spans="2:4" x14ac:dyDescent="0.3">
      <c r="B102" s="49" t="s">
        <v>107</v>
      </c>
      <c r="C102" s="50" t="s">
        <v>80</v>
      </c>
      <c r="D102" s="51" t="s">
        <v>84</v>
      </c>
    </row>
    <row r="103" spans="2:4" x14ac:dyDescent="0.3">
      <c r="B103" s="49" t="s">
        <v>107</v>
      </c>
      <c r="C103" s="50" t="s">
        <v>80</v>
      </c>
      <c r="D103" s="51" t="s">
        <v>94</v>
      </c>
    </row>
    <row r="104" spans="2:4" x14ac:dyDescent="0.3">
      <c r="B104" s="49" t="s">
        <v>107</v>
      </c>
      <c r="C104" s="50" t="s">
        <v>95</v>
      </c>
      <c r="D104" s="51" t="s">
        <v>96</v>
      </c>
    </row>
    <row r="105" spans="2:4" x14ac:dyDescent="0.3">
      <c r="B105" s="49" t="s">
        <v>107</v>
      </c>
      <c r="C105" s="50" t="s">
        <v>95</v>
      </c>
      <c r="D105" s="51" t="s">
        <v>97</v>
      </c>
    </row>
    <row r="106" spans="2:4" x14ac:dyDescent="0.3">
      <c r="B106" s="49" t="s">
        <v>107</v>
      </c>
      <c r="C106" s="50" t="s">
        <v>95</v>
      </c>
      <c r="D106" s="51" t="s">
        <v>98</v>
      </c>
    </row>
    <row r="107" spans="2:4" x14ac:dyDescent="0.3">
      <c r="B107" s="49" t="s">
        <v>107</v>
      </c>
      <c r="C107" s="50" t="s">
        <v>95</v>
      </c>
      <c r="D107" s="51" t="s">
        <v>99</v>
      </c>
    </row>
    <row r="108" spans="2:4" x14ac:dyDescent="0.3">
      <c r="B108" s="49" t="s">
        <v>107</v>
      </c>
      <c r="C108" s="50" t="s">
        <v>95</v>
      </c>
      <c r="D108" s="51" t="s">
        <v>100</v>
      </c>
    </row>
    <row r="109" spans="2:4" x14ac:dyDescent="0.3">
      <c r="B109" s="49" t="s">
        <v>107</v>
      </c>
      <c r="C109" s="50" t="s">
        <v>95</v>
      </c>
      <c r="D109" s="51" t="s">
        <v>101</v>
      </c>
    </row>
    <row r="110" spans="2:4" x14ac:dyDescent="0.3">
      <c r="B110" s="49" t="s">
        <v>107</v>
      </c>
      <c r="C110" s="50" t="s">
        <v>95</v>
      </c>
      <c r="D110" s="51" t="s">
        <v>102</v>
      </c>
    </row>
    <row r="111" spans="2:4" x14ac:dyDescent="0.3">
      <c r="B111" s="49" t="s">
        <v>107</v>
      </c>
      <c r="C111" s="50" t="s">
        <v>95</v>
      </c>
      <c r="D111" s="51" t="s">
        <v>103</v>
      </c>
    </row>
    <row r="112" spans="2:4" x14ac:dyDescent="0.3">
      <c r="B112" s="49" t="s">
        <v>107</v>
      </c>
      <c r="C112" s="50" t="s">
        <v>95</v>
      </c>
      <c r="D112" s="51" t="s">
        <v>104</v>
      </c>
    </row>
    <row r="113" spans="2:4" x14ac:dyDescent="0.3">
      <c r="B113" s="49" t="s">
        <v>107</v>
      </c>
      <c r="C113" s="50" t="s">
        <v>95</v>
      </c>
      <c r="D113" s="51" t="s">
        <v>105</v>
      </c>
    </row>
    <row r="114" spans="2:4" x14ac:dyDescent="0.3">
      <c r="B114" s="49" t="s">
        <v>107</v>
      </c>
      <c r="C114" s="50" t="s">
        <v>95</v>
      </c>
      <c r="D114" s="51" t="s">
        <v>106</v>
      </c>
    </row>
    <row r="115" spans="2:4" x14ac:dyDescent="0.3">
      <c r="B115" s="49" t="s">
        <v>108</v>
      </c>
      <c r="C115" s="50" t="s">
        <v>49</v>
      </c>
      <c r="D115" s="51" t="s">
        <v>50</v>
      </c>
    </row>
    <row r="116" spans="2:4" x14ac:dyDescent="0.3">
      <c r="B116" s="49" t="s">
        <v>108</v>
      </c>
      <c r="C116" s="50" t="s">
        <v>49</v>
      </c>
      <c r="D116" s="51" t="s">
        <v>53</v>
      </c>
    </row>
    <row r="117" spans="2:4" x14ac:dyDescent="0.3">
      <c r="B117" s="49" t="s">
        <v>108</v>
      </c>
      <c r="C117" s="50" t="s">
        <v>49</v>
      </c>
      <c r="D117" s="51" t="s">
        <v>55</v>
      </c>
    </row>
    <row r="118" spans="2:4" x14ac:dyDescent="0.3">
      <c r="B118" s="49" t="s">
        <v>108</v>
      </c>
      <c r="C118" s="50" t="s">
        <v>49</v>
      </c>
      <c r="D118" s="51" t="s">
        <v>57</v>
      </c>
    </row>
    <row r="119" spans="2:4" x14ac:dyDescent="0.3">
      <c r="B119" s="49" t="s">
        <v>108</v>
      </c>
      <c r="C119" s="50" t="s">
        <v>49</v>
      </c>
      <c r="D119" s="51" t="s">
        <v>59</v>
      </c>
    </row>
    <row r="120" spans="2:4" x14ac:dyDescent="0.3">
      <c r="B120" s="49" t="s">
        <v>108</v>
      </c>
      <c r="C120" s="50" t="s">
        <v>49</v>
      </c>
      <c r="D120" s="51" t="s">
        <v>61</v>
      </c>
    </row>
    <row r="121" spans="2:4" x14ac:dyDescent="0.3">
      <c r="B121" s="49" t="s">
        <v>108</v>
      </c>
      <c r="C121" s="50" t="s">
        <v>49</v>
      </c>
      <c r="D121" s="51" t="s">
        <v>63</v>
      </c>
    </row>
    <row r="122" spans="2:4" x14ac:dyDescent="0.3">
      <c r="B122" s="49" t="s">
        <v>108</v>
      </c>
      <c r="C122" s="50" t="s">
        <v>49</v>
      </c>
      <c r="D122" s="51" t="s">
        <v>153</v>
      </c>
    </row>
    <row r="123" spans="2:4" x14ac:dyDescent="0.3">
      <c r="B123" s="49" t="s">
        <v>108</v>
      </c>
      <c r="C123" s="50" t="s">
        <v>49</v>
      </c>
      <c r="D123" s="51" t="s">
        <v>64</v>
      </c>
    </row>
    <row r="124" spans="2:4" x14ac:dyDescent="0.3">
      <c r="B124" s="49" t="s">
        <v>108</v>
      </c>
      <c r="C124" s="50" t="s">
        <v>49</v>
      </c>
      <c r="D124" s="51" t="s">
        <v>65</v>
      </c>
    </row>
    <row r="125" spans="2:4" x14ac:dyDescent="0.3">
      <c r="B125" s="49" t="s">
        <v>108</v>
      </c>
      <c r="C125" s="50" t="s">
        <v>49</v>
      </c>
      <c r="D125" s="51" t="s">
        <v>66</v>
      </c>
    </row>
    <row r="126" spans="2:4" x14ac:dyDescent="0.3">
      <c r="B126" s="49" t="s">
        <v>108</v>
      </c>
      <c r="C126" s="50" t="s">
        <v>49</v>
      </c>
      <c r="D126" s="51" t="s">
        <v>67</v>
      </c>
    </row>
    <row r="127" spans="2:4" x14ac:dyDescent="0.3">
      <c r="B127" s="49" t="s">
        <v>108</v>
      </c>
      <c r="C127" s="50" t="s">
        <v>49</v>
      </c>
      <c r="D127" s="51" t="s">
        <v>68</v>
      </c>
    </row>
    <row r="128" spans="2:4" x14ac:dyDescent="0.3">
      <c r="B128" s="49" t="s">
        <v>108</v>
      </c>
      <c r="C128" s="50" t="s">
        <v>49</v>
      </c>
      <c r="D128" s="51" t="s">
        <v>69</v>
      </c>
    </row>
    <row r="129" spans="2:4" x14ac:dyDescent="0.3">
      <c r="B129" s="49" t="s">
        <v>108</v>
      </c>
      <c r="C129" s="50" t="s">
        <v>70</v>
      </c>
      <c r="D129" s="51" t="s">
        <v>71</v>
      </c>
    </row>
    <row r="130" spans="2:4" x14ac:dyDescent="0.3">
      <c r="B130" s="49" t="s">
        <v>108</v>
      </c>
      <c r="C130" s="50" t="s">
        <v>70</v>
      </c>
      <c r="D130" s="51" t="s">
        <v>72</v>
      </c>
    </row>
    <row r="131" spans="2:4" x14ac:dyDescent="0.3">
      <c r="B131" s="49" t="s">
        <v>108</v>
      </c>
      <c r="C131" s="50" t="s">
        <v>70</v>
      </c>
      <c r="D131" s="51" t="s">
        <v>73</v>
      </c>
    </row>
    <row r="132" spans="2:4" x14ac:dyDescent="0.3">
      <c r="B132" s="49" t="s">
        <v>108</v>
      </c>
      <c r="C132" s="50" t="s">
        <v>70</v>
      </c>
      <c r="D132" s="51" t="s">
        <v>74</v>
      </c>
    </row>
    <row r="133" spans="2:4" x14ac:dyDescent="0.3">
      <c r="B133" s="49" t="s">
        <v>108</v>
      </c>
      <c r="C133" s="50" t="s">
        <v>70</v>
      </c>
      <c r="D133" s="51" t="s">
        <v>75</v>
      </c>
    </row>
    <row r="134" spans="2:4" x14ac:dyDescent="0.3">
      <c r="B134" s="49" t="s">
        <v>108</v>
      </c>
      <c r="C134" s="50" t="s">
        <v>70</v>
      </c>
      <c r="D134" s="51" t="s">
        <v>52</v>
      </c>
    </row>
    <row r="135" spans="2:4" x14ac:dyDescent="0.3">
      <c r="B135" s="49" t="s">
        <v>108</v>
      </c>
      <c r="C135" s="50" t="s">
        <v>70</v>
      </c>
      <c r="D135" s="51" t="s">
        <v>54</v>
      </c>
    </row>
    <row r="136" spans="2:4" x14ac:dyDescent="0.3">
      <c r="B136" s="49" t="s">
        <v>108</v>
      </c>
      <c r="C136" s="50" t="s">
        <v>70</v>
      </c>
      <c r="D136" s="51" t="s">
        <v>56</v>
      </c>
    </row>
    <row r="137" spans="2:4" x14ac:dyDescent="0.3">
      <c r="B137" s="49" t="s">
        <v>108</v>
      </c>
      <c r="C137" s="50" t="s">
        <v>70</v>
      </c>
      <c r="D137" s="51" t="s">
        <v>58</v>
      </c>
    </row>
    <row r="138" spans="2:4" x14ac:dyDescent="0.3">
      <c r="B138" s="49" t="s">
        <v>108</v>
      </c>
      <c r="C138" s="50" t="s">
        <v>70</v>
      </c>
      <c r="D138" s="51" t="s">
        <v>60</v>
      </c>
    </row>
    <row r="139" spans="2:4" x14ac:dyDescent="0.3">
      <c r="B139" s="49" t="s">
        <v>108</v>
      </c>
      <c r="C139" s="50" t="s">
        <v>70</v>
      </c>
      <c r="D139" s="51" t="s">
        <v>62</v>
      </c>
    </row>
    <row r="140" spans="2:4" x14ac:dyDescent="0.3">
      <c r="B140" s="49" t="s">
        <v>108</v>
      </c>
      <c r="C140" s="50" t="s">
        <v>70</v>
      </c>
      <c r="D140" s="51" t="s">
        <v>76</v>
      </c>
    </row>
    <row r="141" spans="2:4" x14ac:dyDescent="0.3">
      <c r="B141" s="49" t="s">
        <v>108</v>
      </c>
      <c r="C141" s="50" t="s">
        <v>70</v>
      </c>
      <c r="D141" s="51" t="s">
        <v>77</v>
      </c>
    </row>
    <row r="142" spans="2:4" x14ac:dyDescent="0.3">
      <c r="B142" s="49" t="s">
        <v>108</v>
      </c>
      <c r="C142" s="50" t="s">
        <v>70</v>
      </c>
      <c r="D142" s="51" t="s">
        <v>78</v>
      </c>
    </row>
    <row r="143" spans="2:4" x14ac:dyDescent="0.3">
      <c r="B143" s="49" t="s">
        <v>108</v>
      </c>
      <c r="C143" s="50" t="s">
        <v>70</v>
      </c>
      <c r="D143" s="51" t="s">
        <v>79</v>
      </c>
    </row>
    <row r="144" spans="2:4" x14ac:dyDescent="0.3">
      <c r="B144" s="49" t="s">
        <v>108</v>
      </c>
      <c r="C144" s="50" t="s">
        <v>80</v>
      </c>
      <c r="D144" s="51" t="s">
        <v>81</v>
      </c>
    </row>
    <row r="145" spans="2:4" x14ac:dyDescent="0.3">
      <c r="B145" s="49" t="s">
        <v>108</v>
      </c>
      <c r="C145" s="50" t="s">
        <v>80</v>
      </c>
      <c r="D145" s="51" t="s">
        <v>82</v>
      </c>
    </row>
    <row r="146" spans="2:4" x14ac:dyDescent="0.3">
      <c r="B146" s="49" t="s">
        <v>108</v>
      </c>
      <c r="C146" s="50" t="s">
        <v>80</v>
      </c>
      <c r="D146" s="51" t="s">
        <v>83</v>
      </c>
    </row>
    <row r="147" spans="2:4" x14ac:dyDescent="0.3">
      <c r="B147" s="49" t="s">
        <v>108</v>
      </c>
      <c r="C147" s="50" t="s">
        <v>80</v>
      </c>
      <c r="D147" s="51" t="s">
        <v>84</v>
      </c>
    </row>
    <row r="148" spans="2:4" x14ac:dyDescent="0.3">
      <c r="B148" s="49" t="s">
        <v>108</v>
      </c>
      <c r="C148" s="50" t="s">
        <v>80</v>
      </c>
      <c r="D148" s="51" t="s">
        <v>85</v>
      </c>
    </row>
    <row r="149" spans="2:4" x14ac:dyDescent="0.3">
      <c r="B149" s="49" t="s">
        <v>108</v>
      </c>
      <c r="C149" s="50" t="s">
        <v>80</v>
      </c>
      <c r="D149" s="51" t="s">
        <v>86</v>
      </c>
    </row>
    <row r="150" spans="2:4" x14ac:dyDescent="0.3">
      <c r="B150" s="49" t="s">
        <v>108</v>
      </c>
      <c r="C150" s="50" t="s">
        <v>80</v>
      </c>
      <c r="D150" s="51" t="s">
        <v>87</v>
      </c>
    </row>
    <row r="151" spans="2:4" x14ac:dyDescent="0.3">
      <c r="B151" s="49" t="s">
        <v>108</v>
      </c>
      <c r="C151" s="50" t="s">
        <v>80</v>
      </c>
      <c r="D151" s="51" t="s">
        <v>88</v>
      </c>
    </row>
    <row r="152" spans="2:4" x14ac:dyDescent="0.3">
      <c r="B152" s="49" t="s">
        <v>108</v>
      </c>
      <c r="C152" s="50" t="s">
        <v>80</v>
      </c>
      <c r="D152" s="51" t="s">
        <v>89</v>
      </c>
    </row>
    <row r="153" spans="2:4" x14ac:dyDescent="0.3">
      <c r="B153" s="49" t="s">
        <v>108</v>
      </c>
      <c r="C153" s="50" t="s">
        <v>80</v>
      </c>
      <c r="D153" s="51" t="s">
        <v>90</v>
      </c>
    </row>
    <row r="154" spans="2:4" x14ac:dyDescent="0.3">
      <c r="B154" s="49" t="s">
        <v>108</v>
      </c>
      <c r="C154" s="50" t="s">
        <v>80</v>
      </c>
      <c r="D154" s="51" t="s">
        <v>91</v>
      </c>
    </row>
    <row r="155" spans="2:4" x14ac:dyDescent="0.3">
      <c r="B155" s="49" t="s">
        <v>108</v>
      </c>
      <c r="C155" s="50" t="s">
        <v>80</v>
      </c>
      <c r="D155" s="51" t="s">
        <v>92</v>
      </c>
    </row>
    <row r="156" spans="2:4" x14ac:dyDescent="0.3">
      <c r="B156" s="49" t="s">
        <v>108</v>
      </c>
      <c r="C156" s="50" t="s">
        <v>80</v>
      </c>
      <c r="D156" s="51" t="s">
        <v>93</v>
      </c>
    </row>
    <row r="157" spans="2:4" x14ac:dyDescent="0.3">
      <c r="B157" s="49" t="s">
        <v>108</v>
      </c>
      <c r="C157" s="50" t="s">
        <v>80</v>
      </c>
      <c r="D157" s="51" t="s">
        <v>94</v>
      </c>
    </row>
    <row r="158" spans="2:4" x14ac:dyDescent="0.3">
      <c r="B158" s="49" t="s">
        <v>108</v>
      </c>
      <c r="C158" s="50" t="s">
        <v>95</v>
      </c>
      <c r="D158" s="51" t="s">
        <v>96</v>
      </c>
    </row>
    <row r="159" spans="2:4" x14ac:dyDescent="0.3">
      <c r="B159" s="49" t="s">
        <v>108</v>
      </c>
      <c r="C159" s="50" t="s">
        <v>95</v>
      </c>
      <c r="D159" s="51" t="s">
        <v>97</v>
      </c>
    </row>
    <row r="160" spans="2:4" x14ac:dyDescent="0.3">
      <c r="B160" s="49" t="s">
        <v>108</v>
      </c>
      <c r="C160" s="50" t="s">
        <v>95</v>
      </c>
      <c r="D160" s="51" t="s">
        <v>98</v>
      </c>
    </row>
    <row r="161" spans="2:4" x14ac:dyDescent="0.3">
      <c r="B161" s="49" t="s">
        <v>108</v>
      </c>
      <c r="C161" s="50" t="s">
        <v>95</v>
      </c>
      <c r="D161" s="51" t="s">
        <v>99</v>
      </c>
    </row>
    <row r="162" spans="2:4" x14ac:dyDescent="0.3">
      <c r="B162" s="49" t="s">
        <v>108</v>
      </c>
      <c r="C162" s="50" t="s">
        <v>95</v>
      </c>
      <c r="D162" s="51" t="s">
        <v>100</v>
      </c>
    </row>
    <row r="163" spans="2:4" x14ac:dyDescent="0.3">
      <c r="B163" s="49" t="s">
        <v>108</v>
      </c>
      <c r="C163" s="50" t="s">
        <v>95</v>
      </c>
      <c r="D163" s="51" t="s">
        <v>101</v>
      </c>
    </row>
    <row r="164" spans="2:4" x14ac:dyDescent="0.3">
      <c r="B164" s="49" t="s">
        <v>108</v>
      </c>
      <c r="C164" s="50" t="s">
        <v>95</v>
      </c>
      <c r="D164" s="51" t="s">
        <v>102</v>
      </c>
    </row>
    <row r="165" spans="2:4" x14ac:dyDescent="0.3">
      <c r="B165" s="49" t="s">
        <v>108</v>
      </c>
      <c r="C165" s="50" t="s">
        <v>95</v>
      </c>
      <c r="D165" s="51" t="s">
        <v>103</v>
      </c>
    </row>
    <row r="166" spans="2:4" x14ac:dyDescent="0.3">
      <c r="B166" s="49" t="s">
        <v>108</v>
      </c>
      <c r="C166" s="50" t="s">
        <v>95</v>
      </c>
      <c r="D166" s="51" t="s">
        <v>104</v>
      </c>
    </row>
    <row r="167" spans="2:4" x14ac:dyDescent="0.3">
      <c r="B167" s="49" t="s">
        <v>108</v>
      </c>
      <c r="C167" s="50" t="s">
        <v>95</v>
      </c>
      <c r="D167" s="51" t="s">
        <v>105</v>
      </c>
    </row>
    <row r="168" spans="2:4" x14ac:dyDescent="0.3">
      <c r="B168" s="49" t="s">
        <v>108</v>
      </c>
      <c r="C168" s="50" t="s">
        <v>95</v>
      </c>
      <c r="D168" s="51" t="s">
        <v>106</v>
      </c>
    </row>
    <row r="169" spans="2:4" x14ac:dyDescent="0.3">
      <c r="B169" s="49" t="s">
        <v>110</v>
      </c>
      <c r="C169" s="50" t="s">
        <v>49</v>
      </c>
      <c r="D169" s="51" t="s">
        <v>50</v>
      </c>
    </row>
    <row r="170" spans="2:4" x14ac:dyDescent="0.3">
      <c r="B170" s="49" t="s">
        <v>110</v>
      </c>
      <c r="C170" s="50" t="s">
        <v>49</v>
      </c>
      <c r="D170" s="51" t="s">
        <v>53</v>
      </c>
    </row>
    <row r="171" spans="2:4" x14ac:dyDescent="0.3">
      <c r="B171" s="49" t="s">
        <v>110</v>
      </c>
      <c r="C171" s="50" t="s">
        <v>49</v>
      </c>
      <c r="D171" s="51" t="s">
        <v>55</v>
      </c>
    </row>
    <row r="172" spans="2:4" x14ac:dyDescent="0.3">
      <c r="B172" s="49" t="s">
        <v>110</v>
      </c>
      <c r="C172" s="50" t="s">
        <v>49</v>
      </c>
      <c r="D172" s="51" t="s">
        <v>57</v>
      </c>
    </row>
    <row r="173" spans="2:4" x14ac:dyDescent="0.3">
      <c r="B173" s="49" t="s">
        <v>110</v>
      </c>
      <c r="C173" s="50" t="s">
        <v>49</v>
      </c>
      <c r="D173" s="51" t="s">
        <v>59</v>
      </c>
    </row>
    <row r="174" spans="2:4" x14ac:dyDescent="0.3">
      <c r="B174" s="49" t="s">
        <v>110</v>
      </c>
      <c r="C174" s="50" t="s">
        <v>49</v>
      </c>
      <c r="D174" s="51" t="s">
        <v>61</v>
      </c>
    </row>
    <row r="175" spans="2:4" x14ac:dyDescent="0.3">
      <c r="B175" s="49" t="s">
        <v>110</v>
      </c>
      <c r="C175" s="50" t="s">
        <v>49</v>
      </c>
      <c r="D175" s="51" t="s">
        <v>63</v>
      </c>
    </row>
    <row r="176" spans="2:4" x14ac:dyDescent="0.3">
      <c r="B176" s="49" t="s">
        <v>110</v>
      </c>
      <c r="C176" s="50" t="s">
        <v>49</v>
      </c>
      <c r="D176" s="51" t="s">
        <v>153</v>
      </c>
    </row>
    <row r="177" spans="2:4" x14ac:dyDescent="0.3">
      <c r="B177" s="49" t="s">
        <v>110</v>
      </c>
      <c r="C177" s="50" t="s">
        <v>49</v>
      </c>
      <c r="D177" s="51" t="s">
        <v>64</v>
      </c>
    </row>
    <row r="178" spans="2:4" x14ac:dyDescent="0.3">
      <c r="B178" s="49" t="s">
        <v>110</v>
      </c>
      <c r="C178" s="50" t="s">
        <v>49</v>
      </c>
      <c r="D178" s="51" t="s">
        <v>65</v>
      </c>
    </row>
    <row r="179" spans="2:4" x14ac:dyDescent="0.3">
      <c r="B179" s="49" t="s">
        <v>110</v>
      </c>
      <c r="C179" s="50" t="s">
        <v>49</v>
      </c>
      <c r="D179" s="51" t="s">
        <v>66</v>
      </c>
    </row>
    <row r="180" spans="2:4" x14ac:dyDescent="0.3">
      <c r="B180" s="49" t="s">
        <v>110</v>
      </c>
      <c r="C180" s="50" t="s">
        <v>49</v>
      </c>
      <c r="D180" s="51" t="s">
        <v>67</v>
      </c>
    </row>
    <row r="181" spans="2:4" x14ac:dyDescent="0.3">
      <c r="B181" s="49" t="s">
        <v>110</v>
      </c>
      <c r="C181" s="50" t="s">
        <v>49</v>
      </c>
      <c r="D181" s="51" t="s">
        <v>68</v>
      </c>
    </row>
    <row r="182" spans="2:4" x14ac:dyDescent="0.3">
      <c r="B182" s="49" t="s">
        <v>110</v>
      </c>
      <c r="C182" s="50" t="s">
        <v>49</v>
      </c>
      <c r="D182" s="51" t="s">
        <v>69</v>
      </c>
    </row>
    <row r="183" spans="2:4" x14ac:dyDescent="0.3">
      <c r="B183" s="49" t="s">
        <v>110</v>
      </c>
      <c r="C183" s="50" t="s">
        <v>70</v>
      </c>
      <c r="D183" s="51" t="s">
        <v>71</v>
      </c>
    </row>
    <row r="184" spans="2:4" x14ac:dyDescent="0.3">
      <c r="B184" s="49" t="s">
        <v>110</v>
      </c>
      <c r="C184" s="50" t="s">
        <v>70</v>
      </c>
      <c r="D184" s="51" t="s">
        <v>72</v>
      </c>
    </row>
    <row r="185" spans="2:4" x14ac:dyDescent="0.3">
      <c r="B185" s="49" t="s">
        <v>110</v>
      </c>
      <c r="C185" s="50" t="s">
        <v>70</v>
      </c>
      <c r="D185" s="51" t="s">
        <v>73</v>
      </c>
    </row>
    <row r="186" spans="2:4" x14ac:dyDescent="0.3">
      <c r="B186" s="49" t="s">
        <v>110</v>
      </c>
      <c r="C186" s="50" t="s">
        <v>70</v>
      </c>
      <c r="D186" s="51" t="s">
        <v>74</v>
      </c>
    </row>
    <row r="187" spans="2:4" x14ac:dyDescent="0.3">
      <c r="B187" s="49" t="s">
        <v>110</v>
      </c>
      <c r="C187" s="50" t="s">
        <v>70</v>
      </c>
      <c r="D187" s="51" t="s">
        <v>75</v>
      </c>
    </row>
    <row r="188" spans="2:4" x14ac:dyDescent="0.3">
      <c r="B188" s="49" t="s">
        <v>110</v>
      </c>
      <c r="C188" s="50" t="s">
        <v>70</v>
      </c>
      <c r="D188" s="51" t="s">
        <v>52</v>
      </c>
    </row>
    <row r="189" spans="2:4" x14ac:dyDescent="0.3">
      <c r="B189" s="49" t="s">
        <v>110</v>
      </c>
      <c r="C189" s="50" t="s">
        <v>70</v>
      </c>
      <c r="D189" s="51" t="s">
        <v>54</v>
      </c>
    </row>
    <row r="190" spans="2:4" x14ac:dyDescent="0.3">
      <c r="B190" s="49" t="s">
        <v>110</v>
      </c>
      <c r="C190" s="50" t="s">
        <v>70</v>
      </c>
      <c r="D190" s="51" t="s">
        <v>56</v>
      </c>
    </row>
    <row r="191" spans="2:4" x14ac:dyDescent="0.3">
      <c r="B191" s="49" t="s">
        <v>110</v>
      </c>
      <c r="C191" s="50" t="s">
        <v>70</v>
      </c>
      <c r="D191" s="51" t="s">
        <v>58</v>
      </c>
    </row>
    <row r="192" spans="2:4" x14ac:dyDescent="0.3">
      <c r="B192" s="49" t="s">
        <v>110</v>
      </c>
      <c r="C192" s="50" t="s">
        <v>70</v>
      </c>
      <c r="D192" s="51" t="s">
        <v>60</v>
      </c>
    </row>
    <row r="193" spans="2:4" x14ac:dyDescent="0.3">
      <c r="B193" s="49" t="s">
        <v>110</v>
      </c>
      <c r="C193" s="50" t="s">
        <v>70</v>
      </c>
      <c r="D193" s="51" t="s">
        <v>62</v>
      </c>
    </row>
    <row r="194" spans="2:4" x14ac:dyDescent="0.3">
      <c r="B194" s="49" t="s">
        <v>110</v>
      </c>
      <c r="C194" s="50" t="s">
        <v>70</v>
      </c>
      <c r="D194" s="51" t="s">
        <v>76</v>
      </c>
    </row>
    <row r="195" spans="2:4" x14ac:dyDescent="0.3">
      <c r="B195" s="49" t="s">
        <v>110</v>
      </c>
      <c r="C195" s="50" t="s">
        <v>70</v>
      </c>
      <c r="D195" s="51" t="s">
        <v>77</v>
      </c>
    </row>
    <row r="196" spans="2:4" x14ac:dyDescent="0.3">
      <c r="B196" s="49" t="s">
        <v>110</v>
      </c>
      <c r="C196" s="50" t="s">
        <v>70</v>
      </c>
      <c r="D196" s="51" t="s">
        <v>78</v>
      </c>
    </row>
    <row r="197" spans="2:4" x14ac:dyDescent="0.3">
      <c r="B197" s="49" t="s">
        <v>110</v>
      </c>
      <c r="C197" s="50" t="s">
        <v>70</v>
      </c>
      <c r="D197" s="51" t="s">
        <v>79</v>
      </c>
    </row>
    <row r="198" spans="2:4" x14ac:dyDescent="0.3">
      <c r="B198" s="49" t="s">
        <v>110</v>
      </c>
      <c r="C198" s="50" t="s">
        <v>80</v>
      </c>
      <c r="D198" s="51" t="s">
        <v>81</v>
      </c>
    </row>
    <row r="199" spans="2:4" x14ac:dyDescent="0.3">
      <c r="B199" s="49" t="s">
        <v>110</v>
      </c>
      <c r="C199" s="50" t="s">
        <v>80</v>
      </c>
      <c r="D199" s="51" t="s">
        <v>82</v>
      </c>
    </row>
    <row r="200" spans="2:4" x14ac:dyDescent="0.3">
      <c r="B200" s="49" t="s">
        <v>110</v>
      </c>
      <c r="C200" s="50" t="s">
        <v>80</v>
      </c>
      <c r="D200" s="51" t="s">
        <v>83</v>
      </c>
    </row>
    <row r="201" spans="2:4" x14ac:dyDescent="0.3">
      <c r="B201" s="49" t="s">
        <v>110</v>
      </c>
      <c r="C201" s="50" t="s">
        <v>80</v>
      </c>
      <c r="D201" s="51" t="s">
        <v>84</v>
      </c>
    </row>
    <row r="202" spans="2:4" x14ac:dyDescent="0.3">
      <c r="B202" s="49" t="s">
        <v>110</v>
      </c>
      <c r="C202" s="50" t="s">
        <v>80</v>
      </c>
      <c r="D202" s="51" t="s">
        <v>85</v>
      </c>
    </row>
    <row r="203" spans="2:4" x14ac:dyDescent="0.3">
      <c r="B203" s="49" t="s">
        <v>110</v>
      </c>
      <c r="C203" s="50" t="s">
        <v>80</v>
      </c>
      <c r="D203" s="51" t="s">
        <v>86</v>
      </c>
    </row>
    <row r="204" spans="2:4" x14ac:dyDescent="0.3">
      <c r="B204" s="49" t="s">
        <v>110</v>
      </c>
      <c r="C204" s="50" t="s">
        <v>80</v>
      </c>
      <c r="D204" s="51" t="s">
        <v>87</v>
      </c>
    </row>
    <row r="205" spans="2:4" x14ac:dyDescent="0.3">
      <c r="B205" s="49" t="s">
        <v>110</v>
      </c>
      <c r="C205" s="50" t="s">
        <v>80</v>
      </c>
      <c r="D205" s="51" t="s">
        <v>88</v>
      </c>
    </row>
    <row r="206" spans="2:4" x14ac:dyDescent="0.3">
      <c r="B206" s="49" t="s">
        <v>110</v>
      </c>
      <c r="C206" s="50" t="s">
        <v>80</v>
      </c>
      <c r="D206" s="51" t="s">
        <v>89</v>
      </c>
    </row>
    <row r="207" spans="2:4" x14ac:dyDescent="0.3">
      <c r="B207" s="49" t="s">
        <v>110</v>
      </c>
      <c r="C207" s="50" t="s">
        <v>80</v>
      </c>
      <c r="D207" s="51" t="s">
        <v>90</v>
      </c>
    </row>
    <row r="208" spans="2:4" x14ac:dyDescent="0.3">
      <c r="B208" s="49" t="s">
        <v>110</v>
      </c>
      <c r="C208" s="50" t="s">
        <v>80</v>
      </c>
      <c r="D208" s="51" t="s">
        <v>91</v>
      </c>
    </row>
    <row r="209" spans="2:4" x14ac:dyDescent="0.3">
      <c r="B209" s="49" t="s">
        <v>110</v>
      </c>
      <c r="C209" s="50" t="s">
        <v>80</v>
      </c>
      <c r="D209" s="51" t="s">
        <v>92</v>
      </c>
    </row>
    <row r="210" spans="2:4" x14ac:dyDescent="0.3">
      <c r="B210" s="49" t="s">
        <v>110</v>
      </c>
      <c r="C210" s="50" t="s">
        <v>80</v>
      </c>
      <c r="D210" s="51" t="s">
        <v>93</v>
      </c>
    </row>
    <row r="211" spans="2:4" x14ac:dyDescent="0.3">
      <c r="B211" s="49" t="s">
        <v>110</v>
      </c>
      <c r="C211" s="50" t="s">
        <v>80</v>
      </c>
      <c r="D211" s="51" t="s">
        <v>94</v>
      </c>
    </row>
    <row r="212" spans="2:4" x14ac:dyDescent="0.3">
      <c r="B212" s="49" t="s">
        <v>110</v>
      </c>
      <c r="C212" s="50" t="s">
        <v>95</v>
      </c>
      <c r="D212" s="51" t="s">
        <v>96</v>
      </c>
    </row>
    <row r="213" spans="2:4" x14ac:dyDescent="0.3">
      <c r="B213" s="49" t="s">
        <v>110</v>
      </c>
      <c r="C213" s="50" t="s">
        <v>95</v>
      </c>
      <c r="D213" s="51" t="s">
        <v>97</v>
      </c>
    </row>
    <row r="214" spans="2:4" x14ac:dyDescent="0.3">
      <c r="B214" s="49" t="s">
        <v>110</v>
      </c>
      <c r="C214" s="50" t="s">
        <v>95</v>
      </c>
      <c r="D214" s="51" t="s">
        <v>98</v>
      </c>
    </row>
    <row r="215" spans="2:4" x14ac:dyDescent="0.3">
      <c r="B215" s="49" t="s">
        <v>110</v>
      </c>
      <c r="C215" s="50" t="s">
        <v>95</v>
      </c>
      <c r="D215" s="51" t="s">
        <v>99</v>
      </c>
    </row>
    <row r="216" spans="2:4" x14ac:dyDescent="0.3">
      <c r="B216" s="49" t="s">
        <v>110</v>
      </c>
      <c r="C216" s="50" t="s">
        <v>95</v>
      </c>
      <c r="D216" s="51" t="s">
        <v>100</v>
      </c>
    </row>
    <row r="217" spans="2:4" x14ac:dyDescent="0.3">
      <c r="B217" s="49" t="s">
        <v>110</v>
      </c>
      <c r="C217" s="50" t="s">
        <v>95</v>
      </c>
      <c r="D217" s="51" t="s">
        <v>101</v>
      </c>
    </row>
    <row r="218" spans="2:4" x14ac:dyDescent="0.3">
      <c r="B218" s="49" t="s">
        <v>110</v>
      </c>
      <c r="C218" s="50" t="s">
        <v>95</v>
      </c>
      <c r="D218" s="51" t="s">
        <v>102</v>
      </c>
    </row>
    <row r="219" spans="2:4" x14ac:dyDescent="0.3">
      <c r="B219" s="49" t="s">
        <v>110</v>
      </c>
      <c r="C219" s="50" t="s">
        <v>95</v>
      </c>
      <c r="D219" s="51" t="s">
        <v>103</v>
      </c>
    </row>
    <row r="220" spans="2:4" x14ac:dyDescent="0.3">
      <c r="B220" s="49" t="s">
        <v>110</v>
      </c>
      <c r="C220" s="50" t="s">
        <v>95</v>
      </c>
      <c r="D220" s="51" t="s">
        <v>104</v>
      </c>
    </row>
    <row r="221" spans="2:4" x14ac:dyDescent="0.3">
      <c r="B221" s="49" t="s">
        <v>110</v>
      </c>
      <c r="C221" s="50" t="s">
        <v>95</v>
      </c>
      <c r="D221" s="51" t="s">
        <v>105</v>
      </c>
    </row>
    <row r="222" spans="2:4" x14ac:dyDescent="0.3">
      <c r="B222" s="49" t="s">
        <v>110</v>
      </c>
      <c r="C222" s="50" t="s">
        <v>95</v>
      </c>
      <c r="D222" s="51" t="s">
        <v>106</v>
      </c>
    </row>
  </sheetData>
  <sortState xmlns:xlrd2="http://schemas.microsoft.com/office/spreadsheetml/2017/richdata2" ref="B7:C222">
    <sortCondition ref="B7:B222"/>
  </sortState>
  <mergeCells count="1">
    <mergeCell ref="L2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E3D3-AD57-4AD0-B5DE-4C9D321CD812}">
  <sheetPr>
    <tabColor rgb="FF92D050"/>
  </sheetPr>
  <dimension ref="A1:I221"/>
  <sheetViews>
    <sheetView workbookViewId="0">
      <selection activeCell="A6" sqref="A6:D59"/>
    </sheetView>
  </sheetViews>
  <sheetFormatPr defaultRowHeight="14.4" x14ac:dyDescent="0.3"/>
  <cols>
    <col min="1" max="1" width="24.44140625" customWidth="1"/>
    <col min="2" max="2" width="8.109375" bestFit="1" customWidth="1"/>
    <col min="3" max="3" width="18.6640625" customWidth="1"/>
    <col min="4" max="4" width="22.6640625" bestFit="1" customWidth="1"/>
  </cols>
  <sheetData>
    <row r="1" spans="1:9" ht="21" x14ac:dyDescent="0.4">
      <c r="A1" s="39" t="s">
        <v>43</v>
      </c>
      <c r="B1" s="40"/>
      <c r="C1" s="40"/>
      <c r="D1" s="41"/>
    </row>
    <row r="2" spans="1:9" x14ac:dyDescent="0.3">
      <c r="A2" s="40"/>
      <c r="B2" s="40"/>
      <c r="C2" s="40"/>
      <c r="D2" s="41"/>
    </row>
    <row r="3" spans="1:9" x14ac:dyDescent="0.3">
      <c r="A3" s="40" t="s">
        <v>45</v>
      </c>
      <c r="B3" s="40"/>
      <c r="C3" s="40"/>
      <c r="D3" s="41"/>
    </row>
    <row r="4" spans="1:9" ht="24" x14ac:dyDescent="0.3">
      <c r="A4" s="42" t="s">
        <v>3</v>
      </c>
      <c r="B4" s="42" t="s">
        <v>4</v>
      </c>
      <c r="C4" s="67" t="s">
        <v>9</v>
      </c>
      <c r="D4" s="43" t="s">
        <v>5</v>
      </c>
      <c r="F4" s="68"/>
      <c r="G4" s="68"/>
      <c r="H4" s="68"/>
      <c r="I4" s="69"/>
    </row>
    <row r="5" spans="1:9" x14ac:dyDescent="0.3">
      <c r="A5" s="45"/>
      <c r="B5" s="45"/>
      <c r="C5" s="61"/>
      <c r="D5" s="46"/>
      <c r="F5" s="68"/>
      <c r="G5" s="68"/>
      <c r="H5" s="68"/>
      <c r="I5" s="69"/>
    </row>
    <row r="6" spans="1:9" x14ac:dyDescent="0.3">
      <c r="A6" s="49" t="s">
        <v>48</v>
      </c>
      <c r="B6" s="50" t="s">
        <v>49</v>
      </c>
      <c r="C6" s="50" t="e">
        <f>VLOOKUP($D6,#REF!,2,0)</f>
        <v>#REF!</v>
      </c>
      <c r="D6" s="51" t="s">
        <v>50</v>
      </c>
      <c r="F6" s="40"/>
      <c r="G6" s="40"/>
      <c r="H6" s="40"/>
      <c r="I6" s="38"/>
    </row>
    <row r="7" spans="1:9" x14ac:dyDescent="0.3">
      <c r="A7" s="49" t="s">
        <v>48</v>
      </c>
      <c r="B7" s="50" t="s">
        <v>49</v>
      </c>
      <c r="C7" s="50" t="e">
        <f>VLOOKUP($D7,#REF!,2,0)</f>
        <v>#REF!</v>
      </c>
      <c r="D7" s="51" t="s">
        <v>53</v>
      </c>
      <c r="F7" s="40"/>
      <c r="G7" s="40"/>
      <c r="H7" s="40"/>
      <c r="I7" s="38"/>
    </row>
    <row r="8" spans="1:9" x14ac:dyDescent="0.3">
      <c r="A8" s="49" t="s">
        <v>48</v>
      </c>
      <c r="B8" s="50" t="s">
        <v>49</v>
      </c>
      <c r="C8" s="50" t="e">
        <f>VLOOKUP($D8,#REF!,2,0)</f>
        <v>#REF!</v>
      </c>
      <c r="D8" s="51" t="s">
        <v>55</v>
      </c>
      <c r="F8" s="40"/>
      <c r="G8" s="40"/>
      <c r="H8" s="40"/>
      <c r="I8" s="38"/>
    </row>
    <row r="9" spans="1:9" x14ac:dyDescent="0.3">
      <c r="A9" s="49" t="s">
        <v>48</v>
      </c>
      <c r="B9" s="50" t="s">
        <v>49</v>
      </c>
      <c r="C9" s="50" t="e">
        <f>VLOOKUP($D9,#REF!,2,0)</f>
        <v>#REF!</v>
      </c>
      <c r="D9" s="51" t="s">
        <v>57</v>
      </c>
      <c r="F9" s="40"/>
      <c r="G9" s="40"/>
      <c r="H9" s="40"/>
      <c r="I9" s="38"/>
    </row>
    <row r="10" spans="1:9" x14ac:dyDescent="0.3">
      <c r="A10" s="49" t="s">
        <v>48</v>
      </c>
      <c r="B10" s="50" t="s">
        <v>49</v>
      </c>
      <c r="C10" s="50" t="e">
        <f>VLOOKUP($D10,#REF!,2,0)</f>
        <v>#REF!</v>
      </c>
      <c r="D10" s="51" t="s">
        <v>59</v>
      </c>
      <c r="F10" s="40"/>
      <c r="G10" s="40"/>
      <c r="H10" s="40"/>
      <c r="I10" s="38"/>
    </row>
    <row r="11" spans="1:9" x14ac:dyDescent="0.3">
      <c r="A11" s="49" t="s">
        <v>48</v>
      </c>
      <c r="B11" s="50" t="s">
        <v>49</v>
      </c>
      <c r="C11" s="50" t="e">
        <f>VLOOKUP($D11,#REF!,2,0)</f>
        <v>#REF!</v>
      </c>
      <c r="D11" s="51" t="s">
        <v>61</v>
      </c>
    </row>
    <row r="12" spans="1:9" x14ac:dyDescent="0.3">
      <c r="A12" s="49" t="s">
        <v>48</v>
      </c>
      <c r="B12" s="50" t="s">
        <v>49</v>
      </c>
      <c r="C12" s="50" t="e">
        <f>VLOOKUP($D12,#REF!,2,0)</f>
        <v>#REF!</v>
      </c>
      <c r="D12" s="51" t="s">
        <v>63</v>
      </c>
    </row>
    <row r="13" spans="1:9" x14ac:dyDescent="0.3">
      <c r="A13" s="49" t="s">
        <v>48</v>
      </c>
      <c r="B13" s="50" t="s">
        <v>49</v>
      </c>
      <c r="C13" s="50" t="e">
        <f>VLOOKUP($D13,#REF!,2,0)</f>
        <v>#REF!</v>
      </c>
      <c r="D13" s="51" t="s">
        <v>153</v>
      </c>
    </row>
    <row r="14" spans="1:9" x14ac:dyDescent="0.3">
      <c r="A14" s="49" t="s">
        <v>48</v>
      </c>
      <c r="B14" s="50" t="s">
        <v>49</v>
      </c>
      <c r="C14" s="50" t="e">
        <f>VLOOKUP($D14,#REF!,2,0)</f>
        <v>#REF!</v>
      </c>
      <c r="D14" s="51" t="s">
        <v>64</v>
      </c>
    </row>
    <row r="15" spans="1:9" x14ac:dyDescent="0.3">
      <c r="A15" s="49" t="s">
        <v>48</v>
      </c>
      <c r="B15" s="50" t="s">
        <v>49</v>
      </c>
      <c r="C15" s="50" t="e">
        <f>VLOOKUP($D15,#REF!,2,0)</f>
        <v>#REF!</v>
      </c>
      <c r="D15" s="51" t="s">
        <v>65</v>
      </c>
    </row>
    <row r="16" spans="1:9" x14ac:dyDescent="0.3">
      <c r="A16" s="49" t="s">
        <v>48</v>
      </c>
      <c r="B16" s="50" t="s">
        <v>49</v>
      </c>
      <c r="C16" s="50" t="e">
        <f>VLOOKUP($D16,#REF!,2,0)</f>
        <v>#REF!</v>
      </c>
      <c r="D16" s="51" t="s">
        <v>66</v>
      </c>
    </row>
    <row r="17" spans="1:4" x14ac:dyDescent="0.3">
      <c r="A17" s="49" t="s">
        <v>48</v>
      </c>
      <c r="B17" s="50" t="s">
        <v>49</v>
      </c>
      <c r="C17" s="50" t="e">
        <f>VLOOKUP($D17,#REF!,2,0)</f>
        <v>#REF!</v>
      </c>
      <c r="D17" s="51" t="s">
        <v>67</v>
      </c>
    </row>
    <row r="18" spans="1:4" x14ac:dyDescent="0.3">
      <c r="A18" s="49" t="s">
        <v>48</v>
      </c>
      <c r="B18" s="50" t="s">
        <v>49</v>
      </c>
      <c r="C18" s="50" t="e">
        <f>VLOOKUP($D18,#REF!,2,0)</f>
        <v>#REF!</v>
      </c>
      <c r="D18" s="51" t="s">
        <v>68</v>
      </c>
    </row>
    <row r="19" spans="1:4" x14ac:dyDescent="0.3">
      <c r="A19" s="49" t="s">
        <v>48</v>
      </c>
      <c r="B19" s="50" t="s">
        <v>49</v>
      </c>
      <c r="C19" s="50" t="e">
        <f>VLOOKUP($D19,#REF!,2,0)</f>
        <v>#REF!</v>
      </c>
      <c r="D19" s="51" t="s">
        <v>69</v>
      </c>
    </row>
    <row r="20" spans="1:4" x14ac:dyDescent="0.3">
      <c r="A20" s="49" t="s">
        <v>48</v>
      </c>
      <c r="B20" s="50" t="s">
        <v>70</v>
      </c>
      <c r="C20" s="50" t="e">
        <f>VLOOKUP($D20,#REF!,2,0)</f>
        <v>#REF!</v>
      </c>
      <c r="D20" s="51" t="s">
        <v>71</v>
      </c>
    </row>
    <row r="21" spans="1:4" x14ac:dyDescent="0.3">
      <c r="A21" s="49" t="s">
        <v>48</v>
      </c>
      <c r="B21" s="50" t="s">
        <v>70</v>
      </c>
      <c r="C21" s="50" t="e">
        <f>VLOOKUP($D21,#REF!,2,0)</f>
        <v>#REF!</v>
      </c>
      <c r="D21" s="51" t="s">
        <v>72</v>
      </c>
    </row>
    <row r="22" spans="1:4" x14ac:dyDescent="0.3">
      <c r="A22" s="49" t="s">
        <v>48</v>
      </c>
      <c r="B22" s="50" t="s">
        <v>70</v>
      </c>
      <c r="C22" s="50" t="e">
        <f>VLOOKUP($D22,#REF!,2,0)</f>
        <v>#REF!</v>
      </c>
      <c r="D22" s="51" t="s">
        <v>73</v>
      </c>
    </row>
    <row r="23" spans="1:4" x14ac:dyDescent="0.3">
      <c r="A23" s="49" t="s">
        <v>48</v>
      </c>
      <c r="B23" s="50" t="s">
        <v>70</v>
      </c>
      <c r="C23" s="50" t="e">
        <f>VLOOKUP($D23,#REF!,2,0)</f>
        <v>#REF!</v>
      </c>
      <c r="D23" s="51" t="s">
        <v>74</v>
      </c>
    </row>
    <row r="24" spans="1:4" x14ac:dyDescent="0.3">
      <c r="A24" s="49" t="s">
        <v>48</v>
      </c>
      <c r="B24" s="50" t="s">
        <v>70</v>
      </c>
      <c r="C24" s="50" t="e">
        <f>VLOOKUP($D24,#REF!,2,0)</f>
        <v>#REF!</v>
      </c>
      <c r="D24" s="51" t="s">
        <v>75</v>
      </c>
    </row>
    <row r="25" spans="1:4" x14ac:dyDescent="0.3">
      <c r="A25" s="49" t="s">
        <v>48</v>
      </c>
      <c r="B25" s="50" t="s">
        <v>70</v>
      </c>
      <c r="C25" s="50" t="e">
        <f>VLOOKUP($D25,#REF!,2,0)</f>
        <v>#REF!</v>
      </c>
      <c r="D25" s="51" t="s">
        <v>52</v>
      </c>
    </row>
    <row r="26" spans="1:4" x14ac:dyDescent="0.3">
      <c r="A26" s="49" t="s">
        <v>48</v>
      </c>
      <c r="B26" s="50" t="s">
        <v>70</v>
      </c>
      <c r="C26" s="50" t="e">
        <f>VLOOKUP($D26,#REF!,2,0)</f>
        <v>#REF!</v>
      </c>
      <c r="D26" s="51" t="s">
        <v>54</v>
      </c>
    </row>
    <row r="27" spans="1:4" x14ac:dyDescent="0.3">
      <c r="A27" s="49" t="s">
        <v>48</v>
      </c>
      <c r="B27" s="50" t="s">
        <v>70</v>
      </c>
      <c r="C27" s="50" t="e">
        <f>VLOOKUP($D27,#REF!,2,0)</f>
        <v>#REF!</v>
      </c>
      <c r="D27" s="51" t="s">
        <v>56</v>
      </c>
    </row>
    <row r="28" spans="1:4" x14ac:dyDescent="0.3">
      <c r="A28" s="49" t="s">
        <v>48</v>
      </c>
      <c r="B28" s="50" t="s">
        <v>70</v>
      </c>
      <c r="C28" s="50" t="e">
        <f>VLOOKUP($D28,#REF!,2,0)</f>
        <v>#REF!</v>
      </c>
      <c r="D28" s="51" t="s">
        <v>58</v>
      </c>
    </row>
    <row r="29" spans="1:4" x14ac:dyDescent="0.3">
      <c r="A29" s="49" t="s">
        <v>48</v>
      </c>
      <c r="B29" s="50" t="s">
        <v>70</v>
      </c>
      <c r="C29" s="50" t="e">
        <f>VLOOKUP($D29,#REF!,2,0)</f>
        <v>#REF!</v>
      </c>
      <c r="D29" s="51" t="s">
        <v>60</v>
      </c>
    </row>
    <row r="30" spans="1:4" x14ac:dyDescent="0.3">
      <c r="A30" s="49" t="s">
        <v>48</v>
      </c>
      <c r="B30" s="50" t="s">
        <v>70</v>
      </c>
      <c r="C30" s="50" t="e">
        <f>VLOOKUP($D30,#REF!,2,0)</f>
        <v>#REF!</v>
      </c>
      <c r="D30" s="51" t="s">
        <v>62</v>
      </c>
    </row>
    <row r="31" spans="1:4" x14ac:dyDescent="0.3">
      <c r="A31" s="49" t="s">
        <v>48</v>
      </c>
      <c r="B31" s="50" t="s">
        <v>70</v>
      </c>
      <c r="C31" s="50" t="e">
        <f>VLOOKUP($D31,#REF!,2,0)</f>
        <v>#REF!</v>
      </c>
      <c r="D31" s="51" t="s">
        <v>76</v>
      </c>
    </row>
    <row r="32" spans="1:4" x14ac:dyDescent="0.3">
      <c r="A32" s="49" t="s">
        <v>48</v>
      </c>
      <c r="B32" s="50" t="s">
        <v>70</v>
      </c>
      <c r="C32" s="50" t="e">
        <f>VLOOKUP($D32,#REF!,2,0)</f>
        <v>#REF!</v>
      </c>
      <c r="D32" s="51" t="s">
        <v>77</v>
      </c>
    </row>
    <row r="33" spans="1:4" x14ac:dyDescent="0.3">
      <c r="A33" s="49" t="s">
        <v>48</v>
      </c>
      <c r="B33" s="50" t="s">
        <v>70</v>
      </c>
      <c r="C33" s="50" t="e">
        <f>VLOOKUP($D33,#REF!,2,0)</f>
        <v>#REF!</v>
      </c>
      <c r="D33" s="51" t="s">
        <v>78</v>
      </c>
    </row>
    <row r="34" spans="1:4" x14ac:dyDescent="0.3">
      <c r="A34" s="49" t="s">
        <v>48</v>
      </c>
      <c r="B34" s="50" t="s">
        <v>70</v>
      </c>
      <c r="C34" s="50" t="e">
        <f>VLOOKUP($D34,#REF!,2,0)</f>
        <v>#REF!</v>
      </c>
      <c r="D34" s="51" t="s">
        <v>79</v>
      </c>
    </row>
    <row r="35" spans="1:4" x14ac:dyDescent="0.3">
      <c r="A35" s="49" t="s">
        <v>48</v>
      </c>
      <c r="B35" s="50" t="s">
        <v>80</v>
      </c>
      <c r="C35" s="50" t="e">
        <f>VLOOKUP($D35,#REF!,2,0)</f>
        <v>#REF!</v>
      </c>
      <c r="D35" s="51" t="s">
        <v>81</v>
      </c>
    </row>
    <row r="36" spans="1:4" x14ac:dyDescent="0.3">
      <c r="A36" s="49" t="s">
        <v>48</v>
      </c>
      <c r="B36" s="50" t="s">
        <v>80</v>
      </c>
      <c r="C36" s="50" t="e">
        <f>VLOOKUP($D36,#REF!,2,0)</f>
        <v>#REF!</v>
      </c>
      <c r="D36" s="51" t="s">
        <v>82</v>
      </c>
    </row>
    <row r="37" spans="1:4" x14ac:dyDescent="0.3">
      <c r="A37" s="49" t="s">
        <v>48</v>
      </c>
      <c r="B37" s="50" t="s">
        <v>80</v>
      </c>
      <c r="C37" s="50" t="e">
        <f>VLOOKUP($D37,#REF!,2,0)</f>
        <v>#REF!</v>
      </c>
      <c r="D37" s="51" t="s">
        <v>83</v>
      </c>
    </row>
    <row r="38" spans="1:4" x14ac:dyDescent="0.3">
      <c r="A38" s="49" t="s">
        <v>48</v>
      </c>
      <c r="B38" s="50" t="s">
        <v>80</v>
      </c>
      <c r="C38" s="50" t="e">
        <f>VLOOKUP($D38,#REF!,2,0)</f>
        <v>#REF!</v>
      </c>
      <c r="D38" s="51" t="s">
        <v>84</v>
      </c>
    </row>
    <row r="39" spans="1:4" x14ac:dyDescent="0.3">
      <c r="A39" s="49" t="s">
        <v>48</v>
      </c>
      <c r="B39" s="50" t="s">
        <v>80</v>
      </c>
      <c r="C39" s="50" t="e">
        <f>VLOOKUP($D39,#REF!,2,0)</f>
        <v>#REF!</v>
      </c>
      <c r="D39" s="51" t="s">
        <v>85</v>
      </c>
    </row>
    <row r="40" spans="1:4" x14ac:dyDescent="0.3">
      <c r="A40" s="49" t="s">
        <v>48</v>
      </c>
      <c r="B40" s="50" t="s">
        <v>80</v>
      </c>
      <c r="C40" s="50" t="e">
        <f>VLOOKUP($D40,#REF!,2,0)</f>
        <v>#REF!</v>
      </c>
      <c r="D40" s="51" t="s">
        <v>86</v>
      </c>
    </row>
    <row r="41" spans="1:4" x14ac:dyDescent="0.3">
      <c r="A41" s="49" t="s">
        <v>48</v>
      </c>
      <c r="B41" s="50" t="s">
        <v>80</v>
      </c>
      <c r="C41" s="50" t="e">
        <f>VLOOKUP($D41,#REF!,2,0)</f>
        <v>#REF!</v>
      </c>
      <c r="D41" s="51" t="s">
        <v>87</v>
      </c>
    </row>
    <row r="42" spans="1:4" x14ac:dyDescent="0.3">
      <c r="A42" s="49" t="s">
        <v>48</v>
      </c>
      <c r="B42" s="50" t="s">
        <v>80</v>
      </c>
      <c r="C42" s="50" t="e">
        <f>VLOOKUP($D42,#REF!,2,0)</f>
        <v>#REF!</v>
      </c>
      <c r="D42" s="51" t="s">
        <v>88</v>
      </c>
    </row>
    <row r="43" spans="1:4" x14ac:dyDescent="0.3">
      <c r="A43" s="49" t="s">
        <v>48</v>
      </c>
      <c r="B43" s="50" t="s">
        <v>80</v>
      </c>
      <c r="C43" s="50" t="e">
        <f>VLOOKUP($D43,#REF!,2,0)</f>
        <v>#REF!</v>
      </c>
      <c r="D43" s="51" t="s">
        <v>89</v>
      </c>
    </row>
    <row r="44" spans="1:4" x14ac:dyDescent="0.3">
      <c r="A44" s="49" t="s">
        <v>48</v>
      </c>
      <c r="B44" s="50" t="s">
        <v>80</v>
      </c>
      <c r="C44" s="50" t="e">
        <f>VLOOKUP($D44,#REF!,2,0)</f>
        <v>#REF!</v>
      </c>
      <c r="D44" s="51" t="s">
        <v>90</v>
      </c>
    </row>
    <row r="45" spans="1:4" x14ac:dyDescent="0.3">
      <c r="A45" s="49" t="s">
        <v>48</v>
      </c>
      <c r="B45" s="50" t="s">
        <v>80</v>
      </c>
      <c r="C45" s="50" t="e">
        <f>VLOOKUP($D45,#REF!,2,0)</f>
        <v>#REF!</v>
      </c>
      <c r="D45" s="51" t="s">
        <v>91</v>
      </c>
    </row>
    <row r="46" spans="1:4" x14ac:dyDescent="0.3">
      <c r="A46" s="49" t="s">
        <v>48</v>
      </c>
      <c r="B46" s="50" t="s">
        <v>80</v>
      </c>
      <c r="C46" s="50" t="e">
        <f>VLOOKUP($D46,#REF!,2,0)</f>
        <v>#REF!</v>
      </c>
      <c r="D46" s="51" t="s">
        <v>92</v>
      </c>
    </row>
    <row r="47" spans="1:4" x14ac:dyDescent="0.3">
      <c r="A47" s="49" t="s">
        <v>48</v>
      </c>
      <c r="B47" s="50" t="s">
        <v>80</v>
      </c>
      <c r="C47" s="50" t="e">
        <f>VLOOKUP($D47,#REF!,2,0)</f>
        <v>#REF!</v>
      </c>
      <c r="D47" s="51" t="s">
        <v>93</v>
      </c>
    </row>
    <row r="48" spans="1:4" x14ac:dyDescent="0.3">
      <c r="A48" s="49" t="s">
        <v>48</v>
      </c>
      <c r="B48" s="50" t="s">
        <v>80</v>
      </c>
      <c r="C48" s="50" t="e">
        <f>VLOOKUP($D48,#REF!,2,0)</f>
        <v>#REF!</v>
      </c>
      <c r="D48" s="51" t="s">
        <v>94</v>
      </c>
    </row>
    <row r="49" spans="1:4" x14ac:dyDescent="0.3">
      <c r="A49" s="49" t="s">
        <v>48</v>
      </c>
      <c r="B49" s="50" t="s">
        <v>95</v>
      </c>
      <c r="C49" s="50" t="e">
        <f>VLOOKUP($D49,#REF!,2,0)</f>
        <v>#REF!</v>
      </c>
      <c r="D49" s="51" t="s">
        <v>96</v>
      </c>
    </row>
    <row r="50" spans="1:4" x14ac:dyDescent="0.3">
      <c r="A50" s="49" t="s">
        <v>48</v>
      </c>
      <c r="B50" s="50" t="s">
        <v>95</v>
      </c>
      <c r="C50" s="50" t="e">
        <f>VLOOKUP($D50,#REF!,2,0)</f>
        <v>#REF!</v>
      </c>
      <c r="D50" s="51" t="s">
        <v>97</v>
      </c>
    </row>
    <row r="51" spans="1:4" x14ac:dyDescent="0.3">
      <c r="A51" s="49" t="s">
        <v>48</v>
      </c>
      <c r="B51" s="50" t="s">
        <v>95</v>
      </c>
      <c r="C51" s="50" t="e">
        <f>VLOOKUP($D51,#REF!,2,0)</f>
        <v>#REF!</v>
      </c>
      <c r="D51" s="51" t="s">
        <v>98</v>
      </c>
    </row>
    <row r="52" spans="1:4" x14ac:dyDescent="0.3">
      <c r="A52" s="49" t="s">
        <v>48</v>
      </c>
      <c r="B52" s="50" t="s">
        <v>95</v>
      </c>
      <c r="C52" s="50" t="e">
        <f>VLOOKUP($D52,#REF!,2,0)</f>
        <v>#REF!</v>
      </c>
      <c r="D52" s="51" t="s">
        <v>99</v>
      </c>
    </row>
    <row r="53" spans="1:4" x14ac:dyDescent="0.3">
      <c r="A53" s="49" t="s">
        <v>48</v>
      </c>
      <c r="B53" s="50" t="s">
        <v>95</v>
      </c>
      <c r="C53" s="50" t="e">
        <f>VLOOKUP($D53,#REF!,2,0)</f>
        <v>#REF!</v>
      </c>
      <c r="D53" s="51" t="s">
        <v>100</v>
      </c>
    </row>
    <row r="54" spans="1:4" x14ac:dyDescent="0.3">
      <c r="A54" s="49" t="s">
        <v>48</v>
      </c>
      <c r="B54" s="50" t="s">
        <v>95</v>
      </c>
      <c r="C54" s="50" t="e">
        <f>VLOOKUP($D54,#REF!,2,0)</f>
        <v>#REF!</v>
      </c>
      <c r="D54" s="51" t="s">
        <v>101</v>
      </c>
    </row>
    <row r="55" spans="1:4" x14ac:dyDescent="0.3">
      <c r="A55" s="49" t="s">
        <v>48</v>
      </c>
      <c r="B55" s="50" t="s">
        <v>95</v>
      </c>
      <c r="C55" s="50" t="e">
        <f>VLOOKUP($D55,#REF!,2,0)</f>
        <v>#REF!</v>
      </c>
      <c r="D55" s="51" t="s">
        <v>102</v>
      </c>
    </row>
    <row r="56" spans="1:4" x14ac:dyDescent="0.3">
      <c r="A56" s="49" t="s">
        <v>48</v>
      </c>
      <c r="B56" s="50" t="s">
        <v>95</v>
      </c>
      <c r="C56" s="50" t="e">
        <f>VLOOKUP($D56,#REF!,2,0)</f>
        <v>#REF!</v>
      </c>
      <c r="D56" s="51" t="s">
        <v>103</v>
      </c>
    </row>
    <row r="57" spans="1:4" x14ac:dyDescent="0.3">
      <c r="A57" s="49" t="s">
        <v>48</v>
      </c>
      <c r="B57" s="50" t="s">
        <v>95</v>
      </c>
      <c r="C57" s="50" t="e">
        <f>VLOOKUP($D57,#REF!,2,0)</f>
        <v>#REF!</v>
      </c>
      <c r="D57" s="51" t="s">
        <v>104</v>
      </c>
    </row>
    <row r="58" spans="1:4" x14ac:dyDescent="0.3">
      <c r="A58" s="49" t="s">
        <v>48</v>
      </c>
      <c r="B58" s="50" t="s">
        <v>95</v>
      </c>
      <c r="C58" s="50" t="e">
        <f>VLOOKUP($D58,#REF!,2,0)</f>
        <v>#REF!</v>
      </c>
      <c r="D58" s="51" t="s">
        <v>105</v>
      </c>
    </row>
    <row r="59" spans="1:4" x14ac:dyDescent="0.3">
      <c r="A59" s="49" t="s">
        <v>48</v>
      </c>
      <c r="B59" s="50" t="s">
        <v>95</v>
      </c>
      <c r="C59" s="50" t="e">
        <f>VLOOKUP($D59,#REF!,2,0)</f>
        <v>#REF!</v>
      </c>
      <c r="D59" s="51" t="s">
        <v>106</v>
      </c>
    </row>
    <row r="60" spans="1:4" x14ac:dyDescent="0.3">
      <c r="A60" s="49" t="s">
        <v>107</v>
      </c>
      <c r="B60" s="50" t="s">
        <v>49</v>
      </c>
      <c r="C60" s="50" t="e">
        <f>VLOOKUP($D60,#REF!,2,0)</f>
        <v>#REF!</v>
      </c>
      <c r="D60" s="51" t="s">
        <v>50</v>
      </c>
    </row>
    <row r="61" spans="1:4" x14ac:dyDescent="0.3">
      <c r="A61" s="49" t="s">
        <v>107</v>
      </c>
      <c r="B61" s="50" t="s">
        <v>49</v>
      </c>
      <c r="C61" s="50" t="e">
        <f>VLOOKUP($D61,#REF!,2,0)</f>
        <v>#REF!</v>
      </c>
      <c r="D61" s="51" t="s">
        <v>53</v>
      </c>
    </row>
    <row r="62" spans="1:4" x14ac:dyDescent="0.3">
      <c r="A62" s="49" t="s">
        <v>107</v>
      </c>
      <c r="B62" s="50" t="s">
        <v>49</v>
      </c>
      <c r="C62" s="50" t="e">
        <f>VLOOKUP($D62,#REF!,2,0)</f>
        <v>#REF!</v>
      </c>
      <c r="D62" s="51" t="s">
        <v>55</v>
      </c>
    </row>
    <row r="63" spans="1:4" x14ac:dyDescent="0.3">
      <c r="A63" s="49" t="s">
        <v>107</v>
      </c>
      <c r="B63" s="50" t="s">
        <v>49</v>
      </c>
      <c r="C63" s="50" t="e">
        <f>VLOOKUP($D63,#REF!,2,0)</f>
        <v>#REF!</v>
      </c>
      <c r="D63" s="51" t="s">
        <v>57</v>
      </c>
    </row>
    <row r="64" spans="1:4" x14ac:dyDescent="0.3">
      <c r="A64" s="49" t="s">
        <v>107</v>
      </c>
      <c r="B64" s="50" t="s">
        <v>49</v>
      </c>
      <c r="C64" s="50" t="e">
        <f>VLOOKUP($D64,#REF!,2,0)</f>
        <v>#REF!</v>
      </c>
      <c r="D64" s="51" t="s">
        <v>59</v>
      </c>
    </row>
    <row r="65" spans="1:4" x14ac:dyDescent="0.3">
      <c r="A65" s="49" t="s">
        <v>107</v>
      </c>
      <c r="B65" s="50" t="s">
        <v>49</v>
      </c>
      <c r="C65" s="50" t="e">
        <f>VLOOKUP($D65,#REF!,2,0)</f>
        <v>#REF!</v>
      </c>
      <c r="D65" s="51" t="s">
        <v>61</v>
      </c>
    </row>
    <row r="66" spans="1:4" x14ac:dyDescent="0.3">
      <c r="A66" s="49" t="s">
        <v>107</v>
      </c>
      <c r="B66" s="50" t="s">
        <v>49</v>
      </c>
      <c r="C66" s="50" t="e">
        <f>VLOOKUP($D66,#REF!,2,0)</f>
        <v>#REF!</v>
      </c>
      <c r="D66" s="51" t="s">
        <v>63</v>
      </c>
    </row>
    <row r="67" spans="1:4" x14ac:dyDescent="0.3">
      <c r="A67" s="49" t="s">
        <v>107</v>
      </c>
      <c r="B67" s="50" t="s">
        <v>49</v>
      </c>
      <c r="C67" s="50" t="e">
        <f>VLOOKUP($D67,#REF!,2,0)</f>
        <v>#REF!</v>
      </c>
      <c r="D67" s="51" t="s">
        <v>153</v>
      </c>
    </row>
    <row r="68" spans="1:4" x14ac:dyDescent="0.3">
      <c r="A68" s="49" t="s">
        <v>107</v>
      </c>
      <c r="B68" s="50" t="s">
        <v>49</v>
      </c>
      <c r="C68" s="50" t="e">
        <f>VLOOKUP($D68,#REF!,2,0)</f>
        <v>#REF!</v>
      </c>
      <c r="D68" s="51" t="s">
        <v>64</v>
      </c>
    </row>
    <row r="69" spans="1:4" x14ac:dyDescent="0.3">
      <c r="A69" s="49" t="s">
        <v>107</v>
      </c>
      <c r="B69" s="50" t="s">
        <v>49</v>
      </c>
      <c r="C69" s="50" t="e">
        <f>VLOOKUP($D69,#REF!,2,0)</f>
        <v>#REF!</v>
      </c>
      <c r="D69" s="51" t="s">
        <v>65</v>
      </c>
    </row>
    <row r="70" spans="1:4" x14ac:dyDescent="0.3">
      <c r="A70" s="49" t="s">
        <v>107</v>
      </c>
      <c r="B70" s="50" t="s">
        <v>49</v>
      </c>
      <c r="C70" s="50" t="e">
        <f>VLOOKUP($D70,#REF!,2,0)</f>
        <v>#REF!</v>
      </c>
      <c r="D70" s="51" t="s">
        <v>66</v>
      </c>
    </row>
    <row r="71" spans="1:4" x14ac:dyDescent="0.3">
      <c r="A71" s="49" t="s">
        <v>107</v>
      </c>
      <c r="B71" s="50" t="s">
        <v>49</v>
      </c>
      <c r="C71" s="50" t="e">
        <f>VLOOKUP($D71,#REF!,2,0)</f>
        <v>#REF!</v>
      </c>
      <c r="D71" s="51" t="s">
        <v>67</v>
      </c>
    </row>
    <row r="72" spans="1:4" x14ac:dyDescent="0.3">
      <c r="A72" s="49" t="s">
        <v>107</v>
      </c>
      <c r="B72" s="50" t="s">
        <v>49</v>
      </c>
      <c r="C72" s="50" t="e">
        <f>VLOOKUP($D72,#REF!,2,0)</f>
        <v>#REF!</v>
      </c>
      <c r="D72" s="51" t="s">
        <v>68</v>
      </c>
    </row>
    <row r="73" spans="1:4" x14ac:dyDescent="0.3">
      <c r="A73" s="49" t="s">
        <v>107</v>
      </c>
      <c r="B73" s="50" t="s">
        <v>49</v>
      </c>
      <c r="C73" s="50" t="e">
        <f>VLOOKUP($D73,#REF!,2,0)</f>
        <v>#REF!</v>
      </c>
      <c r="D73" s="51" t="s">
        <v>69</v>
      </c>
    </row>
    <row r="74" spans="1:4" x14ac:dyDescent="0.3">
      <c r="A74" s="49" t="s">
        <v>107</v>
      </c>
      <c r="B74" s="50" t="s">
        <v>70</v>
      </c>
      <c r="C74" s="50" t="e">
        <f>VLOOKUP($D74,#REF!,2,0)</f>
        <v>#REF!</v>
      </c>
      <c r="D74" s="51" t="s">
        <v>71</v>
      </c>
    </row>
    <row r="75" spans="1:4" x14ac:dyDescent="0.3">
      <c r="A75" s="49" t="s">
        <v>107</v>
      </c>
      <c r="B75" s="50" t="s">
        <v>70</v>
      </c>
      <c r="C75" s="50" t="e">
        <f>VLOOKUP($D75,#REF!,2,0)</f>
        <v>#REF!</v>
      </c>
      <c r="D75" s="51" t="s">
        <v>72</v>
      </c>
    </row>
    <row r="76" spans="1:4" x14ac:dyDescent="0.3">
      <c r="A76" s="49" t="s">
        <v>107</v>
      </c>
      <c r="B76" s="50" t="s">
        <v>70</v>
      </c>
      <c r="C76" s="50" t="e">
        <f>VLOOKUP($D76,#REF!,2,0)</f>
        <v>#REF!</v>
      </c>
      <c r="D76" s="51" t="s">
        <v>73</v>
      </c>
    </row>
    <row r="77" spans="1:4" x14ac:dyDescent="0.3">
      <c r="A77" s="49" t="s">
        <v>107</v>
      </c>
      <c r="B77" s="50" t="s">
        <v>70</v>
      </c>
      <c r="C77" s="50" t="e">
        <f>VLOOKUP($D77,#REF!,2,0)</f>
        <v>#REF!</v>
      </c>
      <c r="D77" s="51" t="s">
        <v>74</v>
      </c>
    </row>
    <row r="78" spans="1:4" x14ac:dyDescent="0.3">
      <c r="A78" s="49" t="s">
        <v>107</v>
      </c>
      <c r="B78" s="50" t="s">
        <v>70</v>
      </c>
      <c r="C78" s="50" t="e">
        <f>VLOOKUP($D78,#REF!,2,0)</f>
        <v>#REF!</v>
      </c>
      <c r="D78" s="51" t="s">
        <v>75</v>
      </c>
    </row>
    <row r="79" spans="1:4" x14ac:dyDescent="0.3">
      <c r="A79" s="49" t="s">
        <v>107</v>
      </c>
      <c r="B79" s="50" t="s">
        <v>70</v>
      </c>
      <c r="C79" s="50" t="e">
        <f>VLOOKUP($D79,#REF!,2,0)</f>
        <v>#REF!</v>
      </c>
      <c r="D79" s="51" t="s">
        <v>52</v>
      </c>
    </row>
    <row r="80" spans="1:4" x14ac:dyDescent="0.3">
      <c r="A80" s="49" t="s">
        <v>107</v>
      </c>
      <c r="B80" s="50" t="s">
        <v>70</v>
      </c>
      <c r="C80" s="50" t="e">
        <f>VLOOKUP($D80,#REF!,2,0)</f>
        <v>#REF!</v>
      </c>
      <c r="D80" s="51" t="s">
        <v>54</v>
      </c>
    </row>
    <row r="81" spans="1:4" x14ac:dyDescent="0.3">
      <c r="A81" s="49" t="s">
        <v>107</v>
      </c>
      <c r="B81" s="50" t="s">
        <v>70</v>
      </c>
      <c r="C81" s="50" t="e">
        <f>VLOOKUP($D81,#REF!,2,0)</f>
        <v>#REF!</v>
      </c>
      <c r="D81" s="51" t="s">
        <v>56</v>
      </c>
    </row>
    <row r="82" spans="1:4" x14ac:dyDescent="0.3">
      <c r="A82" s="49" t="s">
        <v>107</v>
      </c>
      <c r="B82" s="50" t="s">
        <v>70</v>
      </c>
      <c r="C82" s="50" t="e">
        <f>VLOOKUP($D82,#REF!,2,0)</f>
        <v>#REF!</v>
      </c>
      <c r="D82" s="51" t="s">
        <v>58</v>
      </c>
    </row>
    <row r="83" spans="1:4" x14ac:dyDescent="0.3">
      <c r="A83" s="49" t="s">
        <v>107</v>
      </c>
      <c r="B83" s="50" t="s">
        <v>70</v>
      </c>
      <c r="C83" s="50" t="e">
        <f>VLOOKUP($D83,#REF!,2,0)</f>
        <v>#REF!</v>
      </c>
      <c r="D83" s="51" t="s">
        <v>60</v>
      </c>
    </row>
    <row r="84" spans="1:4" x14ac:dyDescent="0.3">
      <c r="A84" s="49" t="s">
        <v>107</v>
      </c>
      <c r="B84" s="50" t="s">
        <v>70</v>
      </c>
      <c r="C84" s="50" t="e">
        <f>VLOOKUP($D84,#REF!,2,0)</f>
        <v>#REF!</v>
      </c>
      <c r="D84" s="51" t="s">
        <v>62</v>
      </c>
    </row>
    <row r="85" spans="1:4" x14ac:dyDescent="0.3">
      <c r="A85" s="49" t="s">
        <v>107</v>
      </c>
      <c r="B85" s="50" t="s">
        <v>70</v>
      </c>
      <c r="C85" s="50" t="e">
        <f>VLOOKUP($D85,#REF!,2,0)</f>
        <v>#REF!</v>
      </c>
      <c r="D85" s="51" t="s">
        <v>76</v>
      </c>
    </row>
    <row r="86" spans="1:4" x14ac:dyDescent="0.3">
      <c r="A86" s="49" t="s">
        <v>107</v>
      </c>
      <c r="B86" s="50" t="s">
        <v>70</v>
      </c>
      <c r="C86" s="50" t="e">
        <f>VLOOKUP($D86,#REF!,2,0)</f>
        <v>#REF!</v>
      </c>
      <c r="D86" s="51" t="s">
        <v>77</v>
      </c>
    </row>
    <row r="87" spans="1:4" x14ac:dyDescent="0.3">
      <c r="A87" s="49" t="s">
        <v>107</v>
      </c>
      <c r="B87" s="50" t="s">
        <v>70</v>
      </c>
      <c r="C87" s="50" t="e">
        <f>VLOOKUP($D87,#REF!,2,0)</f>
        <v>#REF!</v>
      </c>
      <c r="D87" s="51" t="s">
        <v>78</v>
      </c>
    </row>
    <row r="88" spans="1:4" x14ac:dyDescent="0.3">
      <c r="A88" s="49" t="s">
        <v>107</v>
      </c>
      <c r="B88" s="50" t="s">
        <v>70</v>
      </c>
      <c r="C88" s="50" t="e">
        <f>VLOOKUP($D88,#REF!,2,0)</f>
        <v>#REF!</v>
      </c>
      <c r="D88" s="51" t="s">
        <v>79</v>
      </c>
    </row>
    <row r="89" spans="1:4" x14ac:dyDescent="0.3">
      <c r="A89" s="49" t="s">
        <v>107</v>
      </c>
      <c r="B89" s="50" t="s">
        <v>80</v>
      </c>
      <c r="C89" s="50" t="e">
        <f>VLOOKUP($D89,#REF!,2,0)</f>
        <v>#REF!</v>
      </c>
      <c r="D89" s="51" t="s">
        <v>81</v>
      </c>
    </row>
    <row r="90" spans="1:4" x14ac:dyDescent="0.3">
      <c r="A90" s="49" t="s">
        <v>107</v>
      </c>
      <c r="B90" s="50" t="s">
        <v>80</v>
      </c>
      <c r="C90" s="50" t="e">
        <f>VLOOKUP($D90,#REF!,2,0)</f>
        <v>#REF!</v>
      </c>
      <c r="D90" s="51" t="s">
        <v>82</v>
      </c>
    </row>
    <row r="91" spans="1:4" x14ac:dyDescent="0.3">
      <c r="A91" s="49" t="s">
        <v>107</v>
      </c>
      <c r="B91" s="50" t="s">
        <v>80</v>
      </c>
      <c r="C91" s="50" t="e">
        <f>VLOOKUP($D91,#REF!,2,0)</f>
        <v>#REF!</v>
      </c>
      <c r="D91" s="51" t="s">
        <v>83</v>
      </c>
    </row>
    <row r="92" spans="1:4" x14ac:dyDescent="0.3">
      <c r="A92" s="49" t="s">
        <v>107</v>
      </c>
      <c r="B92" s="50" t="s">
        <v>80</v>
      </c>
      <c r="C92" s="50" t="e">
        <f>VLOOKUP($D92,#REF!,2,0)</f>
        <v>#REF!</v>
      </c>
      <c r="D92" s="51" t="s">
        <v>85</v>
      </c>
    </row>
    <row r="93" spans="1:4" x14ac:dyDescent="0.3">
      <c r="A93" s="49" t="s">
        <v>107</v>
      </c>
      <c r="B93" s="50" t="s">
        <v>80</v>
      </c>
      <c r="C93" s="50" t="e">
        <f>VLOOKUP($D93,#REF!,2,0)</f>
        <v>#REF!</v>
      </c>
      <c r="D93" s="51" t="s">
        <v>86</v>
      </c>
    </row>
    <row r="94" spans="1:4" x14ac:dyDescent="0.3">
      <c r="A94" s="49" t="s">
        <v>107</v>
      </c>
      <c r="B94" s="50" t="s">
        <v>80</v>
      </c>
      <c r="C94" s="50" t="e">
        <f>VLOOKUP($D94,#REF!,2,0)</f>
        <v>#REF!</v>
      </c>
      <c r="D94" s="51" t="s">
        <v>87</v>
      </c>
    </row>
    <row r="95" spans="1:4" x14ac:dyDescent="0.3">
      <c r="A95" s="49" t="s">
        <v>107</v>
      </c>
      <c r="B95" s="50" t="s">
        <v>80</v>
      </c>
      <c r="C95" s="50" t="e">
        <f>VLOOKUP($D95,#REF!,2,0)</f>
        <v>#REF!</v>
      </c>
      <c r="D95" s="51" t="s">
        <v>88</v>
      </c>
    </row>
    <row r="96" spans="1:4" x14ac:dyDescent="0.3">
      <c r="A96" s="49" t="s">
        <v>107</v>
      </c>
      <c r="B96" s="50" t="s">
        <v>80</v>
      </c>
      <c r="C96" s="50" t="e">
        <f>VLOOKUP($D96,#REF!,2,0)</f>
        <v>#REF!</v>
      </c>
      <c r="D96" s="51" t="s">
        <v>89</v>
      </c>
    </row>
    <row r="97" spans="1:4" x14ac:dyDescent="0.3">
      <c r="A97" s="49" t="s">
        <v>107</v>
      </c>
      <c r="B97" s="50" t="s">
        <v>80</v>
      </c>
      <c r="C97" s="50" t="e">
        <f>VLOOKUP($D97,#REF!,2,0)</f>
        <v>#REF!</v>
      </c>
      <c r="D97" s="51" t="s">
        <v>90</v>
      </c>
    </row>
    <row r="98" spans="1:4" x14ac:dyDescent="0.3">
      <c r="A98" s="49" t="s">
        <v>107</v>
      </c>
      <c r="B98" s="50" t="s">
        <v>80</v>
      </c>
      <c r="C98" s="50" t="e">
        <f>VLOOKUP($D98,#REF!,2,0)</f>
        <v>#REF!</v>
      </c>
      <c r="D98" s="51" t="s">
        <v>91</v>
      </c>
    </row>
    <row r="99" spans="1:4" x14ac:dyDescent="0.3">
      <c r="A99" s="49" t="s">
        <v>107</v>
      </c>
      <c r="B99" s="50" t="s">
        <v>80</v>
      </c>
      <c r="C99" s="50" t="e">
        <f>VLOOKUP($D99,#REF!,2,0)</f>
        <v>#REF!</v>
      </c>
      <c r="D99" s="51" t="s">
        <v>92</v>
      </c>
    </row>
    <row r="100" spans="1:4" x14ac:dyDescent="0.3">
      <c r="A100" s="49" t="s">
        <v>107</v>
      </c>
      <c r="B100" s="50" t="s">
        <v>80</v>
      </c>
      <c r="C100" s="50" t="e">
        <f>VLOOKUP($D100,#REF!,2,0)</f>
        <v>#REF!</v>
      </c>
      <c r="D100" s="51" t="s">
        <v>93</v>
      </c>
    </row>
    <row r="101" spans="1:4" x14ac:dyDescent="0.3">
      <c r="A101" s="49" t="s">
        <v>107</v>
      </c>
      <c r="B101" s="50" t="s">
        <v>80</v>
      </c>
      <c r="C101" s="50" t="e">
        <f>VLOOKUP($D101,#REF!,2,0)</f>
        <v>#REF!</v>
      </c>
      <c r="D101" s="51" t="s">
        <v>84</v>
      </c>
    </row>
    <row r="102" spans="1:4" x14ac:dyDescent="0.3">
      <c r="A102" s="49" t="s">
        <v>107</v>
      </c>
      <c r="B102" s="50" t="s">
        <v>80</v>
      </c>
      <c r="C102" s="50" t="e">
        <f>VLOOKUP($D102,#REF!,2,0)</f>
        <v>#REF!</v>
      </c>
      <c r="D102" s="51" t="s">
        <v>94</v>
      </c>
    </row>
    <row r="103" spans="1:4" x14ac:dyDescent="0.3">
      <c r="A103" s="49" t="s">
        <v>107</v>
      </c>
      <c r="B103" s="50" t="s">
        <v>95</v>
      </c>
      <c r="C103" s="50" t="e">
        <f>VLOOKUP($D103,#REF!,2,0)</f>
        <v>#REF!</v>
      </c>
      <c r="D103" s="51" t="s">
        <v>96</v>
      </c>
    </row>
    <row r="104" spans="1:4" x14ac:dyDescent="0.3">
      <c r="A104" s="49" t="s">
        <v>107</v>
      </c>
      <c r="B104" s="50" t="s">
        <v>95</v>
      </c>
      <c r="C104" s="50" t="e">
        <f>VLOOKUP($D104,#REF!,2,0)</f>
        <v>#REF!</v>
      </c>
      <c r="D104" s="51" t="s">
        <v>97</v>
      </c>
    </row>
    <row r="105" spans="1:4" x14ac:dyDescent="0.3">
      <c r="A105" s="49" t="s">
        <v>107</v>
      </c>
      <c r="B105" s="50" t="s">
        <v>95</v>
      </c>
      <c r="C105" s="50" t="e">
        <f>VLOOKUP($D105,#REF!,2,0)</f>
        <v>#REF!</v>
      </c>
      <c r="D105" s="51" t="s">
        <v>98</v>
      </c>
    </row>
    <row r="106" spans="1:4" x14ac:dyDescent="0.3">
      <c r="A106" s="49" t="s">
        <v>107</v>
      </c>
      <c r="B106" s="50" t="s">
        <v>95</v>
      </c>
      <c r="C106" s="50" t="e">
        <f>VLOOKUP($D106,#REF!,2,0)</f>
        <v>#REF!</v>
      </c>
      <c r="D106" s="51" t="s">
        <v>99</v>
      </c>
    </row>
    <row r="107" spans="1:4" x14ac:dyDescent="0.3">
      <c r="A107" s="49" t="s">
        <v>107</v>
      </c>
      <c r="B107" s="50" t="s">
        <v>95</v>
      </c>
      <c r="C107" s="50" t="e">
        <f>VLOOKUP($D107,#REF!,2,0)</f>
        <v>#REF!</v>
      </c>
      <c r="D107" s="51" t="s">
        <v>100</v>
      </c>
    </row>
    <row r="108" spans="1:4" x14ac:dyDescent="0.3">
      <c r="A108" s="49" t="s">
        <v>107</v>
      </c>
      <c r="B108" s="50" t="s">
        <v>95</v>
      </c>
      <c r="C108" s="50" t="e">
        <f>VLOOKUP($D108,#REF!,2,0)</f>
        <v>#REF!</v>
      </c>
      <c r="D108" s="51" t="s">
        <v>101</v>
      </c>
    </row>
    <row r="109" spans="1:4" x14ac:dyDescent="0.3">
      <c r="A109" s="49" t="s">
        <v>107</v>
      </c>
      <c r="B109" s="50" t="s">
        <v>95</v>
      </c>
      <c r="C109" s="50" t="e">
        <f>VLOOKUP($D109,#REF!,2,0)</f>
        <v>#REF!</v>
      </c>
      <c r="D109" s="51" t="s">
        <v>102</v>
      </c>
    </row>
    <row r="110" spans="1:4" x14ac:dyDescent="0.3">
      <c r="A110" s="49" t="s">
        <v>107</v>
      </c>
      <c r="B110" s="50" t="s">
        <v>95</v>
      </c>
      <c r="C110" s="50" t="e">
        <f>VLOOKUP($D110,#REF!,2,0)</f>
        <v>#REF!</v>
      </c>
      <c r="D110" s="51" t="s">
        <v>103</v>
      </c>
    </row>
    <row r="111" spans="1:4" x14ac:dyDescent="0.3">
      <c r="A111" s="49" t="s">
        <v>107</v>
      </c>
      <c r="B111" s="50" t="s">
        <v>95</v>
      </c>
      <c r="C111" s="50" t="e">
        <f>VLOOKUP($D111,#REF!,2,0)</f>
        <v>#REF!</v>
      </c>
      <c r="D111" s="51" t="s">
        <v>104</v>
      </c>
    </row>
    <row r="112" spans="1:4" x14ac:dyDescent="0.3">
      <c r="A112" s="49" t="s">
        <v>107</v>
      </c>
      <c r="B112" s="50" t="s">
        <v>95</v>
      </c>
      <c r="C112" s="50" t="e">
        <f>VLOOKUP($D112,#REF!,2,0)</f>
        <v>#REF!</v>
      </c>
      <c r="D112" s="51" t="s">
        <v>105</v>
      </c>
    </row>
    <row r="113" spans="1:4" x14ac:dyDescent="0.3">
      <c r="A113" s="49" t="s">
        <v>107</v>
      </c>
      <c r="B113" s="50" t="s">
        <v>95</v>
      </c>
      <c r="C113" s="50" t="e">
        <f>VLOOKUP($D113,#REF!,2,0)</f>
        <v>#REF!</v>
      </c>
      <c r="D113" s="51" t="s">
        <v>106</v>
      </c>
    </row>
    <row r="114" spans="1:4" x14ac:dyDescent="0.3">
      <c r="A114" s="49" t="s">
        <v>108</v>
      </c>
      <c r="B114" s="50" t="s">
        <v>49</v>
      </c>
      <c r="C114" s="50" t="e">
        <f>VLOOKUP($D114,#REF!,2,0)</f>
        <v>#REF!</v>
      </c>
      <c r="D114" s="51" t="s">
        <v>50</v>
      </c>
    </row>
    <row r="115" spans="1:4" x14ac:dyDescent="0.3">
      <c r="A115" s="49" t="s">
        <v>108</v>
      </c>
      <c r="B115" s="50" t="s">
        <v>49</v>
      </c>
      <c r="C115" s="50" t="e">
        <f>VLOOKUP($D115,#REF!,2,0)</f>
        <v>#REF!</v>
      </c>
      <c r="D115" s="51" t="s">
        <v>53</v>
      </c>
    </row>
    <row r="116" spans="1:4" x14ac:dyDescent="0.3">
      <c r="A116" s="49" t="s">
        <v>108</v>
      </c>
      <c r="B116" s="50" t="s">
        <v>49</v>
      </c>
      <c r="C116" s="50" t="e">
        <f>VLOOKUP($D116,#REF!,2,0)</f>
        <v>#REF!</v>
      </c>
      <c r="D116" s="51" t="s">
        <v>55</v>
      </c>
    </row>
    <row r="117" spans="1:4" x14ac:dyDescent="0.3">
      <c r="A117" s="49" t="s">
        <v>108</v>
      </c>
      <c r="B117" s="50" t="s">
        <v>49</v>
      </c>
      <c r="C117" s="50" t="e">
        <f>VLOOKUP($D117,#REF!,2,0)</f>
        <v>#REF!</v>
      </c>
      <c r="D117" s="51" t="s">
        <v>57</v>
      </c>
    </row>
    <row r="118" spans="1:4" x14ac:dyDescent="0.3">
      <c r="A118" s="49" t="s">
        <v>108</v>
      </c>
      <c r="B118" s="50" t="s">
        <v>49</v>
      </c>
      <c r="C118" s="50" t="e">
        <f>VLOOKUP($D118,#REF!,2,0)</f>
        <v>#REF!</v>
      </c>
      <c r="D118" s="51" t="s">
        <v>59</v>
      </c>
    </row>
    <row r="119" spans="1:4" x14ac:dyDescent="0.3">
      <c r="A119" s="49" t="s">
        <v>108</v>
      </c>
      <c r="B119" s="50" t="s">
        <v>49</v>
      </c>
      <c r="C119" s="50" t="e">
        <f>VLOOKUP($D119,#REF!,2,0)</f>
        <v>#REF!</v>
      </c>
      <c r="D119" s="51" t="s">
        <v>61</v>
      </c>
    </row>
    <row r="120" spans="1:4" x14ac:dyDescent="0.3">
      <c r="A120" s="49" t="s">
        <v>108</v>
      </c>
      <c r="B120" s="50" t="s">
        <v>49</v>
      </c>
      <c r="C120" s="50" t="e">
        <f>VLOOKUP($D120,#REF!,2,0)</f>
        <v>#REF!</v>
      </c>
      <c r="D120" s="51" t="s">
        <v>63</v>
      </c>
    </row>
    <row r="121" spans="1:4" x14ac:dyDescent="0.3">
      <c r="A121" s="49" t="s">
        <v>108</v>
      </c>
      <c r="B121" s="50" t="s">
        <v>49</v>
      </c>
      <c r="C121" s="50" t="e">
        <f>VLOOKUP($D121,#REF!,2,0)</f>
        <v>#REF!</v>
      </c>
      <c r="D121" s="51" t="s">
        <v>153</v>
      </c>
    </row>
    <row r="122" spans="1:4" x14ac:dyDescent="0.3">
      <c r="A122" s="49" t="s">
        <v>108</v>
      </c>
      <c r="B122" s="50" t="s">
        <v>49</v>
      </c>
      <c r="C122" s="50" t="e">
        <f>VLOOKUP($D122,#REF!,2,0)</f>
        <v>#REF!</v>
      </c>
      <c r="D122" s="51" t="s">
        <v>64</v>
      </c>
    </row>
    <row r="123" spans="1:4" x14ac:dyDescent="0.3">
      <c r="A123" s="49" t="s">
        <v>108</v>
      </c>
      <c r="B123" s="50" t="s">
        <v>49</v>
      </c>
      <c r="C123" s="50" t="e">
        <f>VLOOKUP($D123,#REF!,2,0)</f>
        <v>#REF!</v>
      </c>
      <c r="D123" s="51" t="s">
        <v>65</v>
      </c>
    </row>
    <row r="124" spans="1:4" x14ac:dyDescent="0.3">
      <c r="A124" s="49" t="s">
        <v>108</v>
      </c>
      <c r="B124" s="50" t="s">
        <v>49</v>
      </c>
      <c r="C124" s="50" t="e">
        <f>VLOOKUP($D124,#REF!,2,0)</f>
        <v>#REF!</v>
      </c>
      <c r="D124" s="51" t="s">
        <v>66</v>
      </c>
    </row>
    <row r="125" spans="1:4" x14ac:dyDescent="0.3">
      <c r="A125" s="49" t="s">
        <v>108</v>
      </c>
      <c r="B125" s="50" t="s">
        <v>49</v>
      </c>
      <c r="C125" s="50" t="e">
        <f>VLOOKUP($D125,#REF!,2,0)</f>
        <v>#REF!</v>
      </c>
      <c r="D125" s="51" t="s">
        <v>67</v>
      </c>
    </row>
    <row r="126" spans="1:4" x14ac:dyDescent="0.3">
      <c r="A126" s="49" t="s">
        <v>108</v>
      </c>
      <c r="B126" s="50" t="s">
        <v>49</v>
      </c>
      <c r="C126" s="50" t="e">
        <f>VLOOKUP($D126,#REF!,2,0)</f>
        <v>#REF!</v>
      </c>
      <c r="D126" s="51" t="s">
        <v>68</v>
      </c>
    </row>
    <row r="127" spans="1:4" x14ac:dyDescent="0.3">
      <c r="A127" s="49" t="s">
        <v>108</v>
      </c>
      <c r="B127" s="50" t="s">
        <v>49</v>
      </c>
      <c r="C127" s="50" t="e">
        <f>VLOOKUP($D127,#REF!,2,0)</f>
        <v>#REF!</v>
      </c>
      <c r="D127" s="51" t="s">
        <v>69</v>
      </c>
    </row>
    <row r="128" spans="1:4" x14ac:dyDescent="0.3">
      <c r="A128" s="49" t="s">
        <v>108</v>
      </c>
      <c r="B128" s="50" t="s">
        <v>70</v>
      </c>
      <c r="C128" s="50" t="e">
        <f>VLOOKUP($D128,#REF!,2,0)</f>
        <v>#REF!</v>
      </c>
      <c r="D128" s="51" t="s">
        <v>71</v>
      </c>
    </row>
    <row r="129" spans="1:4" x14ac:dyDescent="0.3">
      <c r="A129" s="49" t="s">
        <v>108</v>
      </c>
      <c r="B129" s="50" t="s">
        <v>70</v>
      </c>
      <c r="C129" s="50" t="e">
        <f>VLOOKUP($D129,#REF!,2,0)</f>
        <v>#REF!</v>
      </c>
      <c r="D129" s="51" t="s">
        <v>72</v>
      </c>
    </row>
    <row r="130" spans="1:4" x14ac:dyDescent="0.3">
      <c r="A130" s="49" t="s">
        <v>108</v>
      </c>
      <c r="B130" s="50" t="s">
        <v>70</v>
      </c>
      <c r="C130" s="50" t="e">
        <f>VLOOKUP($D130,#REF!,2,0)</f>
        <v>#REF!</v>
      </c>
      <c r="D130" s="51" t="s">
        <v>73</v>
      </c>
    </row>
    <row r="131" spans="1:4" x14ac:dyDescent="0.3">
      <c r="A131" s="49" t="s">
        <v>108</v>
      </c>
      <c r="B131" s="50" t="s">
        <v>70</v>
      </c>
      <c r="C131" s="50" t="e">
        <f>VLOOKUP($D131,#REF!,2,0)</f>
        <v>#REF!</v>
      </c>
      <c r="D131" s="51" t="s">
        <v>74</v>
      </c>
    </row>
    <row r="132" spans="1:4" x14ac:dyDescent="0.3">
      <c r="A132" s="49" t="s">
        <v>108</v>
      </c>
      <c r="B132" s="50" t="s">
        <v>70</v>
      </c>
      <c r="C132" s="50" t="e">
        <f>VLOOKUP($D132,#REF!,2,0)</f>
        <v>#REF!</v>
      </c>
      <c r="D132" s="51" t="s">
        <v>75</v>
      </c>
    </row>
    <row r="133" spans="1:4" x14ac:dyDescent="0.3">
      <c r="A133" s="49" t="s">
        <v>108</v>
      </c>
      <c r="B133" s="50" t="s">
        <v>70</v>
      </c>
      <c r="C133" s="50" t="e">
        <f>VLOOKUP($D133,#REF!,2,0)</f>
        <v>#REF!</v>
      </c>
      <c r="D133" s="51" t="s">
        <v>52</v>
      </c>
    </row>
    <row r="134" spans="1:4" x14ac:dyDescent="0.3">
      <c r="A134" s="49" t="s">
        <v>108</v>
      </c>
      <c r="B134" s="50" t="s">
        <v>70</v>
      </c>
      <c r="C134" s="50" t="e">
        <f>VLOOKUP($D134,#REF!,2,0)</f>
        <v>#REF!</v>
      </c>
      <c r="D134" s="51" t="s">
        <v>54</v>
      </c>
    </row>
    <row r="135" spans="1:4" x14ac:dyDescent="0.3">
      <c r="A135" s="49" t="s">
        <v>108</v>
      </c>
      <c r="B135" s="50" t="s">
        <v>70</v>
      </c>
      <c r="C135" s="50" t="e">
        <f>VLOOKUP($D135,#REF!,2,0)</f>
        <v>#REF!</v>
      </c>
      <c r="D135" s="51" t="s">
        <v>56</v>
      </c>
    </row>
    <row r="136" spans="1:4" x14ac:dyDescent="0.3">
      <c r="A136" s="49" t="s">
        <v>108</v>
      </c>
      <c r="B136" s="50" t="s">
        <v>70</v>
      </c>
      <c r="C136" s="50" t="e">
        <f>VLOOKUP($D136,#REF!,2,0)</f>
        <v>#REF!</v>
      </c>
      <c r="D136" s="51" t="s">
        <v>58</v>
      </c>
    </row>
    <row r="137" spans="1:4" x14ac:dyDescent="0.3">
      <c r="A137" s="49" t="s">
        <v>108</v>
      </c>
      <c r="B137" s="50" t="s">
        <v>70</v>
      </c>
      <c r="C137" s="50" t="e">
        <f>VLOOKUP($D137,#REF!,2,0)</f>
        <v>#REF!</v>
      </c>
      <c r="D137" s="51" t="s">
        <v>60</v>
      </c>
    </row>
    <row r="138" spans="1:4" x14ac:dyDescent="0.3">
      <c r="A138" s="49" t="s">
        <v>108</v>
      </c>
      <c r="B138" s="50" t="s">
        <v>70</v>
      </c>
      <c r="C138" s="50" t="e">
        <f>VLOOKUP($D138,#REF!,2,0)</f>
        <v>#REF!</v>
      </c>
      <c r="D138" s="51" t="s">
        <v>62</v>
      </c>
    </row>
    <row r="139" spans="1:4" x14ac:dyDescent="0.3">
      <c r="A139" s="49" t="s">
        <v>108</v>
      </c>
      <c r="B139" s="50" t="s">
        <v>70</v>
      </c>
      <c r="C139" s="50" t="e">
        <f>VLOOKUP($D139,#REF!,2,0)</f>
        <v>#REF!</v>
      </c>
      <c r="D139" s="51" t="s">
        <v>76</v>
      </c>
    </row>
    <row r="140" spans="1:4" x14ac:dyDescent="0.3">
      <c r="A140" s="49" t="s">
        <v>108</v>
      </c>
      <c r="B140" s="50" t="s">
        <v>70</v>
      </c>
      <c r="C140" s="50" t="e">
        <f>VLOOKUP($D140,#REF!,2,0)</f>
        <v>#REF!</v>
      </c>
      <c r="D140" s="51" t="s">
        <v>77</v>
      </c>
    </row>
    <row r="141" spans="1:4" x14ac:dyDescent="0.3">
      <c r="A141" s="49" t="s">
        <v>108</v>
      </c>
      <c r="B141" s="50" t="s">
        <v>70</v>
      </c>
      <c r="C141" s="50" t="e">
        <f>VLOOKUP($D141,#REF!,2,0)</f>
        <v>#REF!</v>
      </c>
      <c r="D141" s="51" t="s">
        <v>78</v>
      </c>
    </row>
    <row r="142" spans="1:4" x14ac:dyDescent="0.3">
      <c r="A142" s="49" t="s">
        <v>108</v>
      </c>
      <c r="B142" s="50" t="s">
        <v>70</v>
      </c>
      <c r="C142" s="50" t="e">
        <f>VLOOKUP($D142,#REF!,2,0)</f>
        <v>#REF!</v>
      </c>
      <c r="D142" s="51" t="s">
        <v>79</v>
      </c>
    </row>
    <row r="143" spans="1:4" x14ac:dyDescent="0.3">
      <c r="A143" s="49" t="s">
        <v>108</v>
      </c>
      <c r="B143" s="50" t="s">
        <v>80</v>
      </c>
      <c r="C143" s="50" t="e">
        <f>VLOOKUP($D143,#REF!,2,0)</f>
        <v>#REF!</v>
      </c>
      <c r="D143" s="51" t="s">
        <v>81</v>
      </c>
    </row>
    <row r="144" spans="1:4" x14ac:dyDescent="0.3">
      <c r="A144" s="49" t="s">
        <v>108</v>
      </c>
      <c r="B144" s="50" t="s">
        <v>80</v>
      </c>
      <c r="C144" s="50" t="e">
        <f>VLOOKUP($D144,#REF!,2,0)</f>
        <v>#REF!</v>
      </c>
      <c r="D144" s="51" t="s">
        <v>82</v>
      </c>
    </row>
    <row r="145" spans="1:4" x14ac:dyDescent="0.3">
      <c r="A145" s="49" t="s">
        <v>108</v>
      </c>
      <c r="B145" s="50" t="s">
        <v>80</v>
      </c>
      <c r="C145" s="50" t="e">
        <f>VLOOKUP($D145,#REF!,2,0)</f>
        <v>#REF!</v>
      </c>
      <c r="D145" s="51" t="s">
        <v>83</v>
      </c>
    </row>
    <row r="146" spans="1:4" x14ac:dyDescent="0.3">
      <c r="A146" s="49" t="s">
        <v>108</v>
      </c>
      <c r="B146" s="50" t="s">
        <v>80</v>
      </c>
      <c r="C146" s="50" t="e">
        <f>VLOOKUP($D146,#REF!,2,0)</f>
        <v>#REF!</v>
      </c>
      <c r="D146" s="51" t="s">
        <v>84</v>
      </c>
    </row>
    <row r="147" spans="1:4" x14ac:dyDescent="0.3">
      <c r="A147" s="49" t="s">
        <v>108</v>
      </c>
      <c r="B147" s="50" t="s">
        <v>80</v>
      </c>
      <c r="C147" s="50" t="e">
        <f>VLOOKUP($D147,#REF!,2,0)</f>
        <v>#REF!</v>
      </c>
      <c r="D147" s="51" t="s">
        <v>85</v>
      </c>
    </row>
    <row r="148" spans="1:4" x14ac:dyDescent="0.3">
      <c r="A148" s="49" t="s">
        <v>108</v>
      </c>
      <c r="B148" s="50" t="s">
        <v>80</v>
      </c>
      <c r="C148" s="50" t="e">
        <f>VLOOKUP($D148,#REF!,2,0)</f>
        <v>#REF!</v>
      </c>
      <c r="D148" s="51" t="s">
        <v>86</v>
      </c>
    </row>
    <row r="149" spans="1:4" x14ac:dyDescent="0.3">
      <c r="A149" s="49" t="s">
        <v>108</v>
      </c>
      <c r="B149" s="50" t="s">
        <v>80</v>
      </c>
      <c r="C149" s="50" t="e">
        <f>VLOOKUP($D149,#REF!,2,0)</f>
        <v>#REF!</v>
      </c>
      <c r="D149" s="51" t="s">
        <v>87</v>
      </c>
    </row>
    <row r="150" spans="1:4" x14ac:dyDescent="0.3">
      <c r="A150" s="49" t="s">
        <v>108</v>
      </c>
      <c r="B150" s="50" t="s">
        <v>80</v>
      </c>
      <c r="C150" s="50" t="e">
        <f>VLOOKUP($D150,#REF!,2,0)</f>
        <v>#REF!</v>
      </c>
      <c r="D150" s="51" t="s">
        <v>88</v>
      </c>
    </row>
    <row r="151" spans="1:4" x14ac:dyDescent="0.3">
      <c r="A151" s="49" t="s">
        <v>108</v>
      </c>
      <c r="B151" s="50" t="s">
        <v>80</v>
      </c>
      <c r="C151" s="50" t="e">
        <f>VLOOKUP($D151,#REF!,2,0)</f>
        <v>#REF!</v>
      </c>
      <c r="D151" s="51" t="s">
        <v>89</v>
      </c>
    </row>
    <row r="152" spans="1:4" x14ac:dyDescent="0.3">
      <c r="A152" s="49" t="s">
        <v>108</v>
      </c>
      <c r="B152" s="50" t="s">
        <v>80</v>
      </c>
      <c r="C152" s="50" t="e">
        <f>VLOOKUP($D152,#REF!,2,0)</f>
        <v>#REF!</v>
      </c>
      <c r="D152" s="51" t="s">
        <v>90</v>
      </c>
    </row>
    <row r="153" spans="1:4" x14ac:dyDescent="0.3">
      <c r="A153" s="49" t="s">
        <v>108</v>
      </c>
      <c r="B153" s="50" t="s">
        <v>80</v>
      </c>
      <c r="C153" s="50" t="e">
        <f>VLOOKUP($D153,#REF!,2,0)</f>
        <v>#REF!</v>
      </c>
      <c r="D153" s="51" t="s">
        <v>91</v>
      </c>
    </row>
    <row r="154" spans="1:4" x14ac:dyDescent="0.3">
      <c r="A154" s="49" t="s">
        <v>108</v>
      </c>
      <c r="B154" s="50" t="s">
        <v>80</v>
      </c>
      <c r="C154" s="50" t="e">
        <f>VLOOKUP($D154,#REF!,2,0)</f>
        <v>#REF!</v>
      </c>
      <c r="D154" s="51" t="s">
        <v>92</v>
      </c>
    </row>
    <row r="155" spans="1:4" x14ac:dyDescent="0.3">
      <c r="A155" s="49" t="s">
        <v>108</v>
      </c>
      <c r="B155" s="50" t="s">
        <v>80</v>
      </c>
      <c r="C155" s="50" t="e">
        <f>VLOOKUP($D155,#REF!,2,0)</f>
        <v>#REF!</v>
      </c>
      <c r="D155" s="51" t="s">
        <v>93</v>
      </c>
    </row>
    <row r="156" spans="1:4" x14ac:dyDescent="0.3">
      <c r="A156" s="49" t="s">
        <v>108</v>
      </c>
      <c r="B156" s="50" t="s">
        <v>80</v>
      </c>
      <c r="C156" s="50" t="e">
        <f>VLOOKUP($D156,#REF!,2,0)</f>
        <v>#REF!</v>
      </c>
      <c r="D156" s="51" t="s">
        <v>94</v>
      </c>
    </row>
    <row r="157" spans="1:4" x14ac:dyDescent="0.3">
      <c r="A157" s="49" t="s">
        <v>108</v>
      </c>
      <c r="B157" s="50" t="s">
        <v>95</v>
      </c>
      <c r="C157" s="50" t="e">
        <f>VLOOKUP($D157,#REF!,2,0)</f>
        <v>#REF!</v>
      </c>
      <c r="D157" s="51" t="s">
        <v>96</v>
      </c>
    </row>
    <row r="158" spans="1:4" x14ac:dyDescent="0.3">
      <c r="A158" s="49" t="s">
        <v>108</v>
      </c>
      <c r="B158" s="50" t="s">
        <v>95</v>
      </c>
      <c r="C158" s="50" t="e">
        <f>VLOOKUP($D158,#REF!,2,0)</f>
        <v>#REF!</v>
      </c>
      <c r="D158" s="51" t="s">
        <v>97</v>
      </c>
    </row>
    <row r="159" spans="1:4" x14ac:dyDescent="0.3">
      <c r="A159" s="49" t="s">
        <v>108</v>
      </c>
      <c r="B159" s="50" t="s">
        <v>95</v>
      </c>
      <c r="C159" s="50" t="e">
        <f>VLOOKUP($D159,#REF!,2,0)</f>
        <v>#REF!</v>
      </c>
      <c r="D159" s="51" t="s">
        <v>98</v>
      </c>
    </row>
    <row r="160" spans="1:4" x14ac:dyDescent="0.3">
      <c r="A160" s="49" t="s">
        <v>108</v>
      </c>
      <c r="B160" s="50" t="s">
        <v>95</v>
      </c>
      <c r="C160" s="50" t="e">
        <f>VLOOKUP($D160,#REF!,2,0)</f>
        <v>#REF!</v>
      </c>
      <c r="D160" s="51" t="s">
        <v>99</v>
      </c>
    </row>
    <row r="161" spans="1:4" x14ac:dyDescent="0.3">
      <c r="A161" s="49" t="s">
        <v>108</v>
      </c>
      <c r="B161" s="50" t="s">
        <v>95</v>
      </c>
      <c r="C161" s="50" t="e">
        <f>VLOOKUP($D161,#REF!,2,0)</f>
        <v>#REF!</v>
      </c>
      <c r="D161" s="51" t="s">
        <v>100</v>
      </c>
    </row>
    <row r="162" spans="1:4" x14ac:dyDescent="0.3">
      <c r="A162" s="49" t="s">
        <v>108</v>
      </c>
      <c r="B162" s="50" t="s">
        <v>95</v>
      </c>
      <c r="C162" s="50" t="e">
        <f>VLOOKUP($D162,#REF!,2,0)</f>
        <v>#REF!</v>
      </c>
      <c r="D162" s="51" t="s">
        <v>101</v>
      </c>
    </row>
    <row r="163" spans="1:4" x14ac:dyDescent="0.3">
      <c r="A163" s="49" t="s">
        <v>108</v>
      </c>
      <c r="B163" s="50" t="s">
        <v>95</v>
      </c>
      <c r="C163" s="50" t="e">
        <f>VLOOKUP($D163,#REF!,2,0)</f>
        <v>#REF!</v>
      </c>
      <c r="D163" s="51" t="s">
        <v>102</v>
      </c>
    </row>
    <row r="164" spans="1:4" x14ac:dyDescent="0.3">
      <c r="A164" s="49" t="s">
        <v>108</v>
      </c>
      <c r="B164" s="50" t="s">
        <v>95</v>
      </c>
      <c r="C164" s="50" t="e">
        <f>VLOOKUP($D164,#REF!,2,0)</f>
        <v>#REF!</v>
      </c>
      <c r="D164" s="51" t="s">
        <v>103</v>
      </c>
    </row>
    <row r="165" spans="1:4" x14ac:dyDescent="0.3">
      <c r="A165" s="49" t="s">
        <v>108</v>
      </c>
      <c r="B165" s="50" t="s">
        <v>95</v>
      </c>
      <c r="C165" s="50" t="e">
        <f>VLOOKUP($D165,#REF!,2,0)</f>
        <v>#REF!</v>
      </c>
      <c r="D165" s="51" t="s">
        <v>104</v>
      </c>
    </row>
    <row r="166" spans="1:4" x14ac:dyDescent="0.3">
      <c r="A166" s="49" t="s">
        <v>108</v>
      </c>
      <c r="B166" s="50" t="s">
        <v>95</v>
      </c>
      <c r="C166" s="50" t="e">
        <f>VLOOKUP($D166,#REF!,2,0)</f>
        <v>#REF!</v>
      </c>
      <c r="D166" s="51" t="s">
        <v>105</v>
      </c>
    </row>
    <row r="167" spans="1:4" x14ac:dyDescent="0.3">
      <c r="A167" s="49" t="s">
        <v>108</v>
      </c>
      <c r="B167" s="50" t="s">
        <v>95</v>
      </c>
      <c r="C167" s="50" t="e">
        <f>VLOOKUP($D167,#REF!,2,0)</f>
        <v>#REF!</v>
      </c>
      <c r="D167" s="51" t="s">
        <v>106</v>
      </c>
    </row>
    <row r="168" spans="1:4" x14ac:dyDescent="0.3">
      <c r="A168" s="49" t="s">
        <v>110</v>
      </c>
      <c r="B168" s="50" t="s">
        <v>49</v>
      </c>
      <c r="C168" s="50" t="e">
        <f>VLOOKUP($D168,#REF!,2,0)</f>
        <v>#REF!</v>
      </c>
      <c r="D168" s="51" t="s">
        <v>50</v>
      </c>
    </row>
    <row r="169" spans="1:4" x14ac:dyDescent="0.3">
      <c r="A169" s="49" t="s">
        <v>110</v>
      </c>
      <c r="B169" s="50" t="s">
        <v>49</v>
      </c>
      <c r="C169" s="50" t="e">
        <f>VLOOKUP($D169,#REF!,2,0)</f>
        <v>#REF!</v>
      </c>
      <c r="D169" s="51" t="s">
        <v>53</v>
      </c>
    </row>
    <row r="170" spans="1:4" x14ac:dyDescent="0.3">
      <c r="A170" s="49" t="s">
        <v>110</v>
      </c>
      <c r="B170" s="50" t="s">
        <v>49</v>
      </c>
      <c r="C170" s="50" t="e">
        <f>VLOOKUP($D170,#REF!,2,0)</f>
        <v>#REF!</v>
      </c>
      <c r="D170" s="51" t="s">
        <v>55</v>
      </c>
    </row>
    <row r="171" spans="1:4" x14ac:dyDescent="0.3">
      <c r="A171" s="49" t="s">
        <v>110</v>
      </c>
      <c r="B171" s="50" t="s">
        <v>49</v>
      </c>
      <c r="C171" s="50" t="e">
        <f>VLOOKUP($D171,#REF!,2,0)</f>
        <v>#REF!</v>
      </c>
      <c r="D171" s="51" t="s">
        <v>57</v>
      </c>
    </row>
    <row r="172" spans="1:4" x14ac:dyDescent="0.3">
      <c r="A172" s="49" t="s">
        <v>110</v>
      </c>
      <c r="B172" s="50" t="s">
        <v>49</v>
      </c>
      <c r="C172" s="50" t="e">
        <f>VLOOKUP($D172,#REF!,2,0)</f>
        <v>#REF!</v>
      </c>
      <c r="D172" s="51" t="s">
        <v>59</v>
      </c>
    </row>
    <row r="173" spans="1:4" x14ac:dyDescent="0.3">
      <c r="A173" s="49" t="s">
        <v>110</v>
      </c>
      <c r="B173" s="50" t="s">
        <v>49</v>
      </c>
      <c r="C173" s="50" t="e">
        <f>VLOOKUP($D173,#REF!,2,0)</f>
        <v>#REF!</v>
      </c>
      <c r="D173" s="51" t="s">
        <v>61</v>
      </c>
    </row>
    <row r="174" spans="1:4" x14ac:dyDescent="0.3">
      <c r="A174" s="49" t="s">
        <v>110</v>
      </c>
      <c r="B174" s="50" t="s">
        <v>49</v>
      </c>
      <c r="C174" s="50" t="e">
        <f>VLOOKUP($D174,#REF!,2,0)</f>
        <v>#REF!</v>
      </c>
      <c r="D174" s="51" t="s">
        <v>63</v>
      </c>
    </row>
    <row r="175" spans="1:4" x14ac:dyDescent="0.3">
      <c r="A175" s="49" t="s">
        <v>110</v>
      </c>
      <c r="B175" s="50" t="s">
        <v>49</v>
      </c>
      <c r="C175" s="50" t="e">
        <f>VLOOKUP($D175,#REF!,2,0)</f>
        <v>#REF!</v>
      </c>
      <c r="D175" s="51" t="s">
        <v>153</v>
      </c>
    </row>
    <row r="176" spans="1:4" x14ac:dyDescent="0.3">
      <c r="A176" s="49" t="s">
        <v>110</v>
      </c>
      <c r="B176" s="50" t="s">
        <v>49</v>
      </c>
      <c r="C176" s="50" t="e">
        <f>VLOOKUP($D176,#REF!,2,0)</f>
        <v>#REF!</v>
      </c>
      <c r="D176" s="51" t="s">
        <v>64</v>
      </c>
    </row>
    <row r="177" spans="1:4" x14ac:dyDescent="0.3">
      <c r="A177" s="49" t="s">
        <v>110</v>
      </c>
      <c r="B177" s="50" t="s">
        <v>49</v>
      </c>
      <c r="C177" s="50" t="e">
        <f>VLOOKUP($D177,#REF!,2,0)</f>
        <v>#REF!</v>
      </c>
      <c r="D177" s="51" t="s">
        <v>65</v>
      </c>
    </row>
    <row r="178" spans="1:4" x14ac:dyDescent="0.3">
      <c r="A178" s="49" t="s">
        <v>110</v>
      </c>
      <c r="B178" s="50" t="s">
        <v>49</v>
      </c>
      <c r="C178" s="50" t="e">
        <f>VLOOKUP($D178,#REF!,2,0)</f>
        <v>#REF!</v>
      </c>
      <c r="D178" s="51" t="s">
        <v>66</v>
      </c>
    </row>
    <row r="179" spans="1:4" x14ac:dyDescent="0.3">
      <c r="A179" s="49" t="s">
        <v>110</v>
      </c>
      <c r="B179" s="50" t="s">
        <v>49</v>
      </c>
      <c r="C179" s="50" t="e">
        <f>VLOOKUP($D179,#REF!,2,0)</f>
        <v>#REF!</v>
      </c>
      <c r="D179" s="51" t="s">
        <v>67</v>
      </c>
    </row>
    <row r="180" spans="1:4" x14ac:dyDescent="0.3">
      <c r="A180" s="49" t="s">
        <v>110</v>
      </c>
      <c r="B180" s="50" t="s">
        <v>49</v>
      </c>
      <c r="C180" s="50" t="e">
        <f>VLOOKUP($D180,#REF!,2,0)</f>
        <v>#REF!</v>
      </c>
      <c r="D180" s="51" t="s">
        <v>68</v>
      </c>
    </row>
    <row r="181" spans="1:4" x14ac:dyDescent="0.3">
      <c r="A181" s="49" t="s">
        <v>110</v>
      </c>
      <c r="B181" s="50" t="s">
        <v>49</v>
      </c>
      <c r="C181" s="50" t="e">
        <f>VLOOKUP($D181,#REF!,2,0)</f>
        <v>#REF!</v>
      </c>
      <c r="D181" s="51" t="s">
        <v>69</v>
      </c>
    </row>
    <row r="182" spans="1:4" x14ac:dyDescent="0.3">
      <c r="A182" s="49" t="s">
        <v>110</v>
      </c>
      <c r="B182" s="50" t="s">
        <v>70</v>
      </c>
      <c r="C182" s="50" t="e">
        <f>VLOOKUP($D182,#REF!,2,0)</f>
        <v>#REF!</v>
      </c>
      <c r="D182" s="51" t="s">
        <v>71</v>
      </c>
    </row>
    <row r="183" spans="1:4" x14ac:dyDescent="0.3">
      <c r="A183" s="49" t="s">
        <v>110</v>
      </c>
      <c r="B183" s="50" t="s">
        <v>70</v>
      </c>
      <c r="C183" s="50" t="e">
        <f>VLOOKUP($D183,#REF!,2,0)</f>
        <v>#REF!</v>
      </c>
      <c r="D183" s="51" t="s">
        <v>72</v>
      </c>
    </row>
    <row r="184" spans="1:4" x14ac:dyDescent="0.3">
      <c r="A184" s="49" t="s">
        <v>110</v>
      </c>
      <c r="B184" s="50" t="s">
        <v>70</v>
      </c>
      <c r="C184" s="50" t="e">
        <f>VLOOKUP($D184,#REF!,2,0)</f>
        <v>#REF!</v>
      </c>
      <c r="D184" s="51" t="s">
        <v>73</v>
      </c>
    </row>
    <row r="185" spans="1:4" x14ac:dyDescent="0.3">
      <c r="A185" s="49" t="s">
        <v>110</v>
      </c>
      <c r="B185" s="50" t="s">
        <v>70</v>
      </c>
      <c r="C185" s="50" t="e">
        <f>VLOOKUP($D185,#REF!,2,0)</f>
        <v>#REF!</v>
      </c>
      <c r="D185" s="51" t="s">
        <v>74</v>
      </c>
    </row>
    <row r="186" spans="1:4" x14ac:dyDescent="0.3">
      <c r="A186" s="49" t="s">
        <v>110</v>
      </c>
      <c r="B186" s="50" t="s">
        <v>70</v>
      </c>
      <c r="C186" s="50" t="e">
        <f>VLOOKUP($D186,#REF!,2,0)</f>
        <v>#REF!</v>
      </c>
      <c r="D186" s="51" t="s">
        <v>75</v>
      </c>
    </row>
    <row r="187" spans="1:4" x14ac:dyDescent="0.3">
      <c r="A187" s="49" t="s">
        <v>110</v>
      </c>
      <c r="B187" s="50" t="s">
        <v>70</v>
      </c>
      <c r="C187" s="50" t="e">
        <f>VLOOKUP($D187,#REF!,2,0)</f>
        <v>#REF!</v>
      </c>
      <c r="D187" s="51" t="s">
        <v>52</v>
      </c>
    </row>
    <row r="188" spans="1:4" x14ac:dyDescent="0.3">
      <c r="A188" s="49" t="s">
        <v>110</v>
      </c>
      <c r="B188" s="50" t="s">
        <v>70</v>
      </c>
      <c r="C188" s="50" t="e">
        <f>VLOOKUP($D188,#REF!,2,0)</f>
        <v>#REF!</v>
      </c>
      <c r="D188" s="51" t="s">
        <v>54</v>
      </c>
    </row>
    <row r="189" spans="1:4" x14ac:dyDescent="0.3">
      <c r="A189" s="49" t="s">
        <v>110</v>
      </c>
      <c r="B189" s="50" t="s">
        <v>70</v>
      </c>
      <c r="C189" s="50" t="e">
        <f>VLOOKUP($D189,#REF!,2,0)</f>
        <v>#REF!</v>
      </c>
      <c r="D189" s="51" t="s">
        <v>56</v>
      </c>
    </row>
    <row r="190" spans="1:4" x14ac:dyDescent="0.3">
      <c r="A190" s="49" t="s">
        <v>110</v>
      </c>
      <c r="B190" s="50" t="s">
        <v>70</v>
      </c>
      <c r="C190" s="50" t="e">
        <f>VLOOKUP($D190,#REF!,2,0)</f>
        <v>#REF!</v>
      </c>
      <c r="D190" s="51" t="s">
        <v>58</v>
      </c>
    </row>
    <row r="191" spans="1:4" x14ac:dyDescent="0.3">
      <c r="A191" s="49" t="s">
        <v>110</v>
      </c>
      <c r="B191" s="50" t="s">
        <v>70</v>
      </c>
      <c r="C191" s="50" t="e">
        <f>VLOOKUP($D191,#REF!,2,0)</f>
        <v>#REF!</v>
      </c>
      <c r="D191" s="51" t="s">
        <v>60</v>
      </c>
    </row>
    <row r="192" spans="1:4" x14ac:dyDescent="0.3">
      <c r="A192" s="49" t="s">
        <v>110</v>
      </c>
      <c r="B192" s="50" t="s">
        <v>70</v>
      </c>
      <c r="C192" s="50" t="e">
        <f>VLOOKUP($D192,#REF!,2,0)</f>
        <v>#REF!</v>
      </c>
      <c r="D192" s="51" t="s">
        <v>62</v>
      </c>
    </row>
    <row r="193" spans="1:4" x14ac:dyDescent="0.3">
      <c r="A193" s="49" t="s">
        <v>110</v>
      </c>
      <c r="B193" s="50" t="s">
        <v>70</v>
      </c>
      <c r="C193" s="50" t="e">
        <f>VLOOKUP($D193,#REF!,2,0)</f>
        <v>#REF!</v>
      </c>
      <c r="D193" s="51" t="s">
        <v>76</v>
      </c>
    </row>
    <row r="194" spans="1:4" x14ac:dyDescent="0.3">
      <c r="A194" s="49" t="s">
        <v>110</v>
      </c>
      <c r="B194" s="50" t="s">
        <v>70</v>
      </c>
      <c r="C194" s="50" t="e">
        <f>VLOOKUP($D194,#REF!,2,0)</f>
        <v>#REF!</v>
      </c>
      <c r="D194" s="51" t="s">
        <v>77</v>
      </c>
    </row>
    <row r="195" spans="1:4" x14ac:dyDescent="0.3">
      <c r="A195" s="49" t="s">
        <v>110</v>
      </c>
      <c r="B195" s="50" t="s">
        <v>70</v>
      </c>
      <c r="C195" s="50" t="e">
        <f>VLOOKUP($D195,#REF!,2,0)</f>
        <v>#REF!</v>
      </c>
      <c r="D195" s="51" t="s">
        <v>78</v>
      </c>
    </row>
    <row r="196" spans="1:4" x14ac:dyDescent="0.3">
      <c r="A196" s="49" t="s">
        <v>110</v>
      </c>
      <c r="B196" s="50" t="s">
        <v>70</v>
      </c>
      <c r="C196" s="50" t="e">
        <f>VLOOKUP($D196,#REF!,2,0)</f>
        <v>#REF!</v>
      </c>
      <c r="D196" s="51" t="s">
        <v>79</v>
      </c>
    </row>
    <row r="197" spans="1:4" x14ac:dyDescent="0.3">
      <c r="A197" s="49" t="s">
        <v>110</v>
      </c>
      <c r="B197" s="50" t="s">
        <v>80</v>
      </c>
      <c r="C197" s="50" t="e">
        <f>VLOOKUP($D197,#REF!,2,0)</f>
        <v>#REF!</v>
      </c>
      <c r="D197" s="51" t="s">
        <v>81</v>
      </c>
    </row>
    <row r="198" spans="1:4" x14ac:dyDescent="0.3">
      <c r="A198" s="49" t="s">
        <v>110</v>
      </c>
      <c r="B198" s="50" t="s">
        <v>80</v>
      </c>
      <c r="C198" s="50" t="e">
        <f>VLOOKUP($D198,#REF!,2,0)</f>
        <v>#REF!</v>
      </c>
      <c r="D198" s="51" t="s">
        <v>82</v>
      </c>
    </row>
    <row r="199" spans="1:4" x14ac:dyDescent="0.3">
      <c r="A199" s="49" t="s">
        <v>110</v>
      </c>
      <c r="B199" s="50" t="s">
        <v>80</v>
      </c>
      <c r="C199" s="50" t="e">
        <f>VLOOKUP($D199,#REF!,2,0)</f>
        <v>#REF!</v>
      </c>
      <c r="D199" s="51" t="s">
        <v>83</v>
      </c>
    </row>
    <row r="200" spans="1:4" x14ac:dyDescent="0.3">
      <c r="A200" s="49" t="s">
        <v>110</v>
      </c>
      <c r="B200" s="50" t="s">
        <v>80</v>
      </c>
      <c r="C200" s="50" t="e">
        <f>VLOOKUP($D200,#REF!,2,0)</f>
        <v>#REF!</v>
      </c>
      <c r="D200" s="51" t="s">
        <v>84</v>
      </c>
    </row>
    <row r="201" spans="1:4" x14ac:dyDescent="0.3">
      <c r="A201" s="49" t="s">
        <v>110</v>
      </c>
      <c r="B201" s="50" t="s">
        <v>80</v>
      </c>
      <c r="C201" s="50" t="e">
        <f>VLOOKUP($D201,#REF!,2,0)</f>
        <v>#REF!</v>
      </c>
      <c r="D201" s="51" t="s">
        <v>85</v>
      </c>
    </row>
    <row r="202" spans="1:4" x14ac:dyDescent="0.3">
      <c r="A202" s="49" t="s">
        <v>110</v>
      </c>
      <c r="B202" s="50" t="s">
        <v>80</v>
      </c>
      <c r="C202" s="50" t="e">
        <f>VLOOKUP($D202,#REF!,2,0)</f>
        <v>#REF!</v>
      </c>
      <c r="D202" s="51" t="s">
        <v>86</v>
      </c>
    </row>
    <row r="203" spans="1:4" x14ac:dyDescent="0.3">
      <c r="A203" s="49" t="s">
        <v>110</v>
      </c>
      <c r="B203" s="50" t="s">
        <v>80</v>
      </c>
      <c r="C203" s="50" t="e">
        <f>VLOOKUP($D203,#REF!,2,0)</f>
        <v>#REF!</v>
      </c>
      <c r="D203" s="51" t="s">
        <v>87</v>
      </c>
    </row>
    <row r="204" spans="1:4" x14ac:dyDescent="0.3">
      <c r="A204" s="49" t="s">
        <v>110</v>
      </c>
      <c r="B204" s="50" t="s">
        <v>80</v>
      </c>
      <c r="C204" s="50" t="e">
        <f>VLOOKUP($D204,#REF!,2,0)</f>
        <v>#REF!</v>
      </c>
      <c r="D204" s="51" t="s">
        <v>88</v>
      </c>
    </row>
    <row r="205" spans="1:4" x14ac:dyDescent="0.3">
      <c r="A205" s="49" t="s">
        <v>110</v>
      </c>
      <c r="B205" s="50" t="s">
        <v>80</v>
      </c>
      <c r="C205" s="50" t="e">
        <f>VLOOKUP($D205,#REF!,2,0)</f>
        <v>#REF!</v>
      </c>
      <c r="D205" s="51" t="s">
        <v>89</v>
      </c>
    </row>
    <row r="206" spans="1:4" x14ac:dyDescent="0.3">
      <c r="A206" s="49" t="s">
        <v>110</v>
      </c>
      <c r="B206" s="50" t="s">
        <v>80</v>
      </c>
      <c r="C206" s="50" t="e">
        <f>VLOOKUP($D206,#REF!,2,0)</f>
        <v>#REF!</v>
      </c>
      <c r="D206" s="51" t="s">
        <v>90</v>
      </c>
    </row>
    <row r="207" spans="1:4" x14ac:dyDescent="0.3">
      <c r="A207" s="49" t="s">
        <v>110</v>
      </c>
      <c r="B207" s="50" t="s">
        <v>80</v>
      </c>
      <c r="C207" s="50" t="e">
        <f>VLOOKUP($D207,#REF!,2,0)</f>
        <v>#REF!</v>
      </c>
      <c r="D207" s="51" t="s">
        <v>91</v>
      </c>
    </row>
    <row r="208" spans="1:4" x14ac:dyDescent="0.3">
      <c r="A208" s="49" t="s">
        <v>110</v>
      </c>
      <c r="B208" s="50" t="s">
        <v>80</v>
      </c>
      <c r="C208" s="50" t="e">
        <f>VLOOKUP($D208,#REF!,2,0)</f>
        <v>#REF!</v>
      </c>
      <c r="D208" s="51" t="s">
        <v>92</v>
      </c>
    </row>
    <row r="209" spans="1:4" x14ac:dyDescent="0.3">
      <c r="A209" s="49" t="s">
        <v>110</v>
      </c>
      <c r="B209" s="50" t="s">
        <v>80</v>
      </c>
      <c r="C209" s="50" t="e">
        <f>VLOOKUP($D209,#REF!,2,0)</f>
        <v>#REF!</v>
      </c>
      <c r="D209" s="51" t="s">
        <v>93</v>
      </c>
    </row>
    <row r="210" spans="1:4" x14ac:dyDescent="0.3">
      <c r="A210" s="49" t="s">
        <v>110</v>
      </c>
      <c r="B210" s="50" t="s">
        <v>80</v>
      </c>
      <c r="C210" s="50" t="e">
        <f>VLOOKUP($D210,#REF!,2,0)</f>
        <v>#REF!</v>
      </c>
      <c r="D210" s="51" t="s">
        <v>94</v>
      </c>
    </row>
    <row r="211" spans="1:4" x14ac:dyDescent="0.3">
      <c r="A211" s="49" t="s">
        <v>110</v>
      </c>
      <c r="B211" s="50" t="s">
        <v>95</v>
      </c>
      <c r="C211" s="50" t="e">
        <f>VLOOKUP($D211,#REF!,2,0)</f>
        <v>#REF!</v>
      </c>
      <c r="D211" s="51" t="s">
        <v>96</v>
      </c>
    </row>
    <row r="212" spans="1:4" x14ac:dyDescent="0.3">
      <c r="A212" s="49" t="s">
        <v>110</v>
      </c>
      <c r="B212" s="50" t="s">
        <v>95</v>
      </c>
      <c r="C212" s="50" t="e">
        <f>VLOOKUP($D212,#REF!,2,0)</f>
        <v>#REF!</v>
      </c>
      <c r="D212" s="51" t="s">
        <v>97</v>
      </c>
    </row>
    <row r="213" spans="1:4" x14ac:dyDescent="0.3">
      <c r="A213" s="49" t="s">
        <v>110</v>
      </c>
      <c r="B213" s="50" t="s">
        <v>95</v>
      </c>
      <c r="C213" s="50" t="e">
        <f>VLOOKUP($D213,#REF!,2,0)</f>
        <v>#REF!</v>
      </c>
      <c r="D213" s="51" t="s">
        <v>98</v>
      </c>
    </row>
    <row r="214" spans="1:4" x14ac:dyDescent="0.3">
      <c r="A214" s="49" t="s">
        <v>110</v>
      </c>
      <c r="B214" s="50" t="s">
        <v>95</v>
      </c>
      <c r="C214" s="50" t="e">
        <f>VLOOKUP($D214,#REF!,2,0)</f>
        <v>#REF!</v>
      </c>
      <c r="D214" s="51" t="s">
        <v>99</v>
      </c>
    </row>
    <row r="215" spans="1:4" x14ac:dyDescent="0.3">
      <c r="A215" s="49" t="s">
        <v>110</v>
      </c>
      <c r="B215" s="50" t="s">
        <v>95</v>
      </c>
      <c r="C215" s="50" t="e">
        <f>VLOOKUP($D215,#REF!,2,0)</f>
        <v>#REF!</v>
      </c>
      <c r="D215" s="51" t="s">
        <v>100</v>
      </c>
    </row>
    <row r="216" spans="1:4" x14ac:dyDescent="0.3">
      <c r="A216" s="49" t="s">
        <v>110</v>
      </c>
      <c r="B216" s="50" t="s">
        <v>95</v>
      </c>
      <c r="C216" s="50" t="e">
        <f>VLOOKUP($D216,#REF!,2,0)</f>
        <v>#REF!</v>
      </c>
      <c r="D216" s="51" t="s">
        <v>101</v>
      </c>
    </row>
    <row r="217" spans="1:4" x14ac:dyDescent="0.3">
      <c r="A217" s="49" t="s">
        <v>110</v>
      </c>
      <c r="B217" s="50" t="s">
        <v>95</v>
      </c>
      <c r="C217" s="50" t="e">
        <f>VLOOKUP($D217,#REF!,2,0)</f>
        <v>#REF!</v>
      </c>
      <c r="D217" s="51" t="s">
        <v>102</v>
      </c>
    </row>
    <row r="218" spans="1:4" x14ac:dyDescent="0.3">
      <c r="A218" s="49" t="s">
        <v>110</v>
      </c>
      <c r="B218" s="50" t="s">
        <v>95</v>
      </c>
      <c r="C218" s="50" t="e">
        <f>VLOOKUP($D218,#REF!,2,0)</f>
        <v>#REF!</v>
      </c>
      <c r="D218" s="51" t="s">
        <v>103</v>
      </c>
    </row>
    <row r="219" spans="1:4" x14ac:dyDescent="0.3">
      <c r="A219" s="49" t="s">
        <v>110</v>
      </c>
      <c r="B219" s="50" t="s">
        <v>95</v>
      </c>
      <c r="C219" s="50" t="e">
        <f>VLOOKUP($D219,#REF!,2,0)</f>
        <v>#REF!</v>
      </c>
      <c r="D219" s="51" t="s">
        <v>104</v>
      </c>
    </row>
    <row r="220" spans="1:4" x14ac:dyDescent="0.3">
      <c r="A220" s="49" t="s">
        <v>110</v>
      </c>
      <c r="B220" s="50" t="s">
        <v>95</v>
      </c>
      <c r="C220" s="50" t="e">
        <f>VLOOKUP($D220,#REF!,2,0)</f>
        <v>#REF!</v>
      </c>
      <c r="D220" s="51" t="s">
        <v>105</v>
      </c>
    </row>
    <row r="221" spans="1:4" x14ac:dyDescent="0.3">
      <c r="A221" s="49" t="s">
        <v>110</v>
      </c>
      <c r="B221" s="50" t="s">
        <v>95</v>
      </c>
      <c r="C221" s="50" t="e">
        <f>VLOOKUP($D221,#REF!,2,0)</f>
        <v>#REF!</v>
      </c>
      <c r="D221" s="51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2F197-E91C-4062-8FAE-01E85AF7E037}">
  <sheetPr>
    <tabColor rgb="FFE5B8B7"/>
  </sheetPr>
  <dimension ref="A1:K1296"/>
  <sheetViews>
    <sheetView topLeftCell="A94" workbookViewId="0">
      <selection activeCell="E7" sqref="E7"/>
    </sheetView>
  </sheetViews>
  <sheetFormatPr defaultRowHeight="14.4" x14ac:dyDescent="0.3"/>
  <cols>
    <col min="1" max="1" width="10.109375" bestFit="1" customWidth="1"/>
    <col min="6" max="6" width="22.6640625" bestFit="1" customWidth="1"/>
    <col min="9" max="9" width="22.6640625" bestFit="1" customWidth="1"/>
    <col min="10" max="10" width="67.6640625" bestFit="1" customWidth="1"/>
    <col min="11" max="11" width="22.6640625" bestFit="1" customWidth="1"/>
  </cols>
  <sheetData>
    <row r="1" spans="1:11" x14ac:dyDescent="0.3">
      <c r="A1" s="78"/>
    </row>
    <row r="2" spans="1:11" ht="21" x14ac:dyDescent="0.4">
      <c r="C2" s="39" t="s">
        <v>43</v>
      </c>
      <c r="D2" s="40"/>
      <c r="E2" s="40"/>
      <c r="F2" s="41"/>
      <c r="H2" s="14"/>
      <c r="J2" s="39" t="s">
        <v>44</v>
      </c>
    </row>
    <row r="3" spans="1:11" x14ac:dyDescent="0.3">
      <c r="C3" s="40"/>
      <c r="D3" s="40"/>
      <c r="E3" s="40"/>
      <c r="F3" s="41"/>
      <c r="J3" s="40"/>
    </row>
    <row r="4" spans="1:11" x14ac:dyDescent="0.3">
      <c r="C4" s="40" t="s">
        <v>45</v>
      </c>
      <c r="D4" s="40"/>
      <c r="E4" s="40"/>
      <c r="F4" s="41"/>
      <c r="J4" s="40" t="s">
        <v>46</v>
      </c>
    </row>
    <row r="5" spans="1:11" ht="36" x14ac:dyDescent="0.3">
      <c r="A5" s="152" t="s">
        <v>160</v>
      </c>
      <c r="B5" s="152" t="s">
        <v>159</v>
      </c>
      <c r="C5" s="67" t="s">
        <v>3</v>
      </c>
      <c r="D5" s="67" t="s">
        <v>4</v>
      </c>
      <c r="E5" s="67" t="s">
        <v>9</v>
      </c>
      <c r="F5" s="62" t="s">
        <v>5</v>
      </c>
      <c r="G5" s="44" t="s">
        <v>47</v>
      </c>
      <c r="J5" s="148" t="s">
        <v>9</v>
      </c>
      <c r="K5" s="148" t="s">
        <v>5</v>
      </c>
    </row>
    <row r="6" spans="1:11" x14ac:dyDescent="0.3">
      <c r="A6" s="149"/>
      <c r="B6" s="149"/>
      <c r="C6" s="61"/>
      <c r="D6" s="61"/>
      <c r="E6" s="61"/>
      <c r="F6" s="77"/>
      <c r="G6" s="47"/>
      <c r="J6" s="149"/>
      <c r="K6" s="149"/>
    </row>
    <row r="7" spans="1:11" x14ac:dyDescent="0.3">
      <c r="A7" s="48">
        <v>44197</v>
      </c>
      <c r="B7" s="48" t="s">
        <v>16</v>
      </c>
      <c r="C7" s="49" t="s">
        <v>48</v>
      </c>
      <c r="D7" s="50" t="s">
        <v>49</v>
      </c>
      <c r="E7" s="50" t="str">
        <f t="shared" ref="E7:E261" si="0">VLOOKUP(F7,$I$7:$J$1296,2,FALSE)</f>
        <v>Россия</v>
      </c>
      <c r="F7" s="51" t="s">
        <v>50</v>
      </c>
      <c r="G7" s="52">
        <v>525</v>
      </c>
      <c r="I7" s="7" t="str">
        <f t="shared" ref="I7:I261" si="1">K7</f>
        <v>Арарат</v>
      </c>
      <c r="J7" s="53" t="s">
        <v>51</v>
      </c>
      <c r="K7" s="51" t="s">
        <v>52</v>
      </c>
    </row>
    <row r="8" spans="1:11" x14ac:dyDescent="0.3">
      <c r="A8" s="48">
        <v>44197</v>
      </c>
      <c r="B8" s="48" t="s">
        <v>16</v>
      </c>
      <c r="C8" s="49" t="s">
        <v>48</v>
      </c>
      <c r="D8" s="50" t="s">
        <v>49</v>
      </c>
      <c r="E8" s="50" t="str">
        <f t="shared" si="0"/>
        <v>Россия</v>
      </c>
      <c r="F8" s="51" t="s">
        <v>53</v>
      </c>
      <c r="G8" s="52">
        <v>317</v>
      </c>
      <c r="I8" s="7" t="str">
        <f t="shared" si="1"/>
        <v>Ахтамар</v>
      </c>
      <c r="J8" s="53" t="s">
        <v>51</v>
      </c>
      <c r="K8" s="51" t="s">
        <v>54</v>
      </c>
    </row>
    <row r="9" spans="1:11" x14ac:dyDescent="0.3">
      <c r="A9" s="48">
        <v>44197</v>
      </c>
      <c r="B9" s="48" t="s">
        <v>16</v>
      </c>
      <c r="C9" s="49" t="s">
        <v>48</v>
      </c>
      <c r="D9" s="50" t="s">
        <v>49</v>
      </c>
      <c r="E9" s="50" t="str">
        <f t="shared" si="0"/>
        <v>Россия</v>
      </c>
      <c r="F9" s="51" t="s">
        <v>55</v>
      </c>
      <c r="G9" s="52">
        <v>200</v>
      </c>
      <c r="I9" s="7" t="str">
        <f t="shared" si="1"/>
        <v>Васпуракан</v>
      </c>
      <c r="J9" s="53" t="s">
        <v>51</v>
      </c>
      <c r="K9" s="51" t="s">
        <v>56</v>
      </c>
    </row>
    <row r="10" spans="1:11" x14ac:dyDescent="0.3">
      <c r="A10" s="48">
        <v>44197</v>
      </c>
      <c r="B10" s="48" t="s">
        <v>16</v>
      </c>
      <c r="C10" s="49" t="s">
        <v>48</v>
      </c>
      <c r="D10" s="50" t="s">
        <v>49</v>
      </c>
      <c r="E10" s="50" t="str">
        <f t="shared" si="0"/>
        <v>Россия</v>
      </c>
      <c r="F10" s="51" t="s">
        <v>57</v>
      </c>
      <c r="G10" s="52">
        <v>142</v>
      </c>
      <c r="I10" s="7" t="str">
        <f t="shared" si="1"/>
        <v>Отборный</v>
      </c>
      <c r="J10" s="53" t="s">
        <v>51</v>
      </c>
      <c r="K10" s="51" t="s">
        <v>58</v>
      </c>
    </row>
    <row r="11" spans="1:11" x14ac:dyDescent="0.3">
      <c r="A11" s="48">
        <v>44197</v>
      </c>
      <c r="B11" s="48" t="s">
        <v>16</v>
      </c>
      <c r="C11" s="49" t="s">
        <v>48</v>
      </c>
      <c r="D11" s="50" t="s">
        <v>49</v>
      </c>
      <c r="E11" s="50" t="str">
        <f t="shared" si="0"/>
        <v>Россия</v>
      </c>
      <c r="F11" s="51" t="s">
        <v>59</v>
      </c>
      <c r="G11" s="52">
        <v>756</v>
      </c>
      <c r="I11" s="7" t="str">
        <f t="shared" si="1"/>
        <v>Герард</v>
      </c>
      <c r="J11" s="53" t="s">
        <v>51</v>
      </c>
      <c r="K11" s="51" t="s">
        <v>60</v>
      </c>
    </row>
    <row r="12" spans="1:11" x14ac:dyDescent="0.3">
      <c r="A12" s="48">
        <v>44197</v>
      </c>
      <c r="B12" s="48" t="s">
        <v>16</v>
      </c>
      <c r="C12" s="49" t="s">
        <v>48</v>
      </c>
      <c r="D12" s="50" t="s">
        <v>49</v>
      </c>
      <c r="E12" s="50" t="str">
        <f t="shared" si="0"/>
        <v>Россия</v>
      </c>
      <c r="F12" s="51" t="s">
        <v>61</v>
      </c>
      <c r="G12" s="52">
        <v>236</v>
      </c>
      <c r="I12" s="7" t="str">
        <f t="shared" si="1"/>
        <v>Ной Араспел</v>
      </c>
      <c r="J12" s="53" t="s">
        <v>51</v>
      </c>
      <c r="K12" s="51" t="s">
        <v>62</v>
      </c>
    </row>
    <row r="13" spans="1:11" x14ac:dyDescent="0.3">
      <c r="A13" s="48">
        <v>44197</v>
      </c>
      <c r="B13" s="48" t="s">
        <v>16</v>
      </c>
      <c r="C13" s="49" t="s">
        <v>48</v>
      </c>
      <c r="D13" s="50" t="s">
        <v>49</v>
      </c>
      <c r="E13" s="50" t="str">
        <f t="shared" si="0"/>
        <v>Швеция</v>
      </c>
      <c r="F13" s="51" t="s">
        <v>63</v>
      </c>
      <c r="G13" s="52">
        <v>150</v>
      </c>
      <c r="I13" s="7" t="str">
        <f t="shared" si="1"/>
        <v>Арарат</v>
      </c>
      <c r="J13" s="53" t="s">
        <v>51</v>
      </c>
      <c r="K13" s="51" t="s">
        <v>52</v>
      </c>
    </row>
    <row r="14" spans="1:11" x14ac:dyDescent="0.3">
      <c r="A14" s="48">
        <v>44197</v>
      </c>
      <c r="B14" s="48" t="s">
        <v>16</v>
      </c>
      <c r="C14" s="49" t="s">
        <v>48</v>
      </c>
      <c r="D14" s="50" t="s">
        <v>49</v>
      </c>
      <c r="E14" s="50" t="str">
        <f t="shared" si="0"/>
        <v>Швеция</v>
      </c>
      <c r="F14" s="51" t="s">
        <v>153</v>
      </c>
      <c r="G14" s="52">
        <v>364</v>
      </c>
      <c r="I14" s="7" t="str">
        <f t="shared" si="1"/>
        <v>Ахтамар</v>
      </c>
      <c r="J14" s="53" t="s">
        <v>51</v>
      </c>
      <c r="K14" s="51" t="s">
        <v>54</v>
      </c>
    </row>
    <row r="15" spans="1:11" x14ac:dyDescent="0.3">
      <c r="A15" s="48">
        <v>44197</v>
      </c>
      <c r="B15" s="48" t="s">
        <v>16</v>
      </c>
      <c r="C15" s="49" t="s">
        <v>48</v>
      </c>
      <c r="D15" s="50" t="s">
        <v>49</v>
      </c>
      <c r="E15" s="50" t="str">
        <f t="shared" si="0"/>
        <v>Украина</v>
      </c>
      <c r="F15" s="51" t="s">
        <v>64</v>
      </c>
      <c r="G15" s="52">
        <v>300</v>
      </c>
      <c r="I15" s="7" t="str">
        <f t="shared" si="1"/>
        <v>Васпуракан</v>
      </c>
      <c r="J15" s="53" t="s">
        <v>51</v>
      </c>
      <c r="K15" s="51" t="s">
        <v>56</v>
      </c>
    </row>
    <row r="16" spans="1:11" x14ac:dyDescent="0.3">
      <c r="A16" s="48">
        <v>44197</v>
      </c>
      <c r="B16" s="48" t="s">
        <v>16</v>
      </c>
      <c r="C16" s="49" t="s">
        <v>48</v>
      </c>
      <c r="D16" s="50" t="s">
        <v>49</v>
      </c>
      <c r="E16" s="50" t="str">
        <f t="shared" si="0"/>
        <v>Украина</v>
      </c>
      <c r="F16" s="51" t="s">
        <v>65</v>
      </c>
      <c r="G16" s="52">
        <v>700</v>
      </c>
      <c r="I16" s="7" t="str">
        <f t="shared" si="1"/>
        <v>Отборный</v>
      </c>
      <c r="J16" s="53" t="s">
        <v>51</v>
      </c>
      <c r="K16" s="51" t="s">
        <v>58</v>
      </c>
    </row>
    <row r="17" spans="1:11" x14ac:dyDescent="0.3">
      <c r="A17" s="48">
        <v>44197</v>
      </c>
      <c r="B17" s="48" t="s">
        <v>16</v>
      </c>
      <c r="C17" s="49" t="s">
        <v>48</v>
      </c>
      <c r="D17" s="50" t="s">
        <v>49</v>
      </c>
      <c r="E17" s="50" t="str">
        <f t="shared" si="0"/>
        <v>Украина</v>
      </c>
      <c r="F17" s="51" t="s">
        <v>66</v>
      </c>
      <c r="G17" s="52">
        <v>258</v>
      </c>
      <c r="I17" s="7" t="str">
        <f t="shared" si="1"/>
        <v>Герард</v>
      </c>
      <c r="J17" s="53" t="s">
        <v>51</v>
      </c>
      <c r="K17" s="51" t="s">
        <v>60</v>
      </c>
    </row>
    <row r="18" spans="1:11" x14ac:dyDescent="0.3">
      <c r="A18" s="48">
        <v>44197</v>
      </c>
      <c r="B18" s="48" t="s">
        <v>16</v>
      </c>
      <c r="C18" s="49" t="s">
        <v>48</v>
      </c>
      <c r="D18" s="50" t="s">
        <v>49</v>
      </c>
      <c r="E18" s="50" t="str">
        <f t="shared" si="0"/>
        <v>Украина</v>
      </c>
      <c r="F18" s="51" t="s">
        <v>67</v>
      </c>
      <c r="G18" s="52">
        <v>369</v>
      </c>
      <c r="I18" s="7" t="str">
        <f t="shared" si="1"/>
        <v>Ной Араспел</v>
      </c>
      <c r="J18" s="53" t="s">
        <v>51</v>
      </c>
      <c r="K18" s="51" t="s">
        <v>62</v>
      </c>
    </row>
    <row r="19" spans="1:11" x14ac:dyDescent="0.3">
      <c r="A19" s="48">
        <v>44197</v>
      </c>
      <c r="B19" s="48" t="s">
        <v>16</v>
      </c>
      <c r="C19" s="49" t="s">
        <v>48</v>
      </c>
      <c r="D19" s="50" t="s">
        <v>49</v>
      </c>
      <c r="E19" s="50" t="str">
        <f t="shared" si="0"/>
        <v>Украина</v>
      </c>
      <c r="F19" s="51" t="s">
        <v>68</v>
      </c>
      <c r="G19" s="52">
        <v>125</v>
      </c>
      <c r="I19" s="7" t="str">
        <f t="shared" si="1"/>
        <v>Арарат</v>
      </c>
      <c r="J19" s="53" t="s">
        <v>51</v>
      </c>
      <c r="K19" s="51" t="s">
        <v>52</v>
      </c>
    </row>
    <row r="20" spans="1:11" x14ac:dyDescent="0.3">
      <c r="A20" s="48">
        <v>44197</v>
      </c>
      <c r="B20" s="48" t="s">
        <v>16</v>
      </c>
      <c r="C20" s="49" t="s">
        <v>48</v>
      </c>
      <c r="D20" s="50" t="s">
        <v>49</v>
      </c>
      <c r="E20" s="50" t="str">
        <f t="shared" si="0"/>
        <v>Украина</v>
      </c>
      <c r="F20" s="51" t="s">
        <v>69</v>
      </c>
      <c r="G20" s="52">
        <v>587</v>
      </c>
      <c r="I20" s="7" t="str">
        <f t="shared" si="1"/>
        <v>Ахтамар</v>
      </c>
      <c r="J20" s="53" t="s">
        <v>51</v>
      </c>
      <c r="K20" s="51" t="s">
        <v>54</v>
      </c>
    </row>
    <row r="21" spans="1:11" x14ac:dyDescent="0.3">
      <c r="A21" s="48">
        <v>44197</v>
      </c>
      <c r="B21" s="48" t="s">
        <v>16</v>
      </c>
      <c r="C21" s="49" t="s">
        <v>48</v>
      </c>
      <c r="D21" s="50" t="s">
        <v>70</v>
      </c>
      <c r="E21" s="50" t="str">
        <f t="shared" si="0"/>
        <v>Франция</v>
      </c>
      <c r="F21" s="51" t="s">
        <v>71</v>
      </c>
      <c r="G21" s="52">
        <v>200</v>
      </c>
      <c r="I21" s="7" t="str">
        <f t="shared" si="1"/>
        <v>Васпуракан</v>
      </c>
      <c r="J21" s="53" t="s">
        <v>51</v>
      </c>
      <c r="K21" s="51" t="s">
        <v>56</v>
      </c>
    </row>
    <row r="22" spans="1:11" x14ac:dyDescent="0.3">
      <c r="A22" s="48">
        <v>44197</v>
      </c>
      <c r="B22" s="48" t="s">
        <v>16</v>
      </c>
      <c r="C22" s="49" t="s">
        <v>48</v>
      </c>
      <c r="D22" s="50" t="s">
        <v>70</v>
      </c>
      <c r="E22" s="50" t="str">
        <f t="shared" si="0"/>
        <v>Франция</v>
      </c>
      <c r="F22" s="51" t="s">
        <v>72</v>
      </c>
      <c r="G22" s="52">
        <v>325</v>
      </c>
      <c r="I22" s="7" t="str">
        <f t="shared" si="1"/>
        <v>Отборный</v>
      </c>
      <c r="J22" s="53" t="s">
        <v>51</v>
      </c>
      <c r="K22" s="51" t="s">
        <v>58</v>
      </c>
    </row>
    <row r="23" spans="1:11" x14ac:dyDescent="0.3">
      <c r="A23" s="48">
        <v>44197</v>
      </c>
      <c r="B23" s="48" t="s">
        <v>16</v>
      </c>
      <c r="C23" s="49" t="s">
        <v>48</v>
      </c>
      <c r="D23" s="50" t="s">
        <v>70</v>
      </c>
      <c r="E23" s="50" t="str">
        <f t="shared" si="0"/>
        <v>Франция</v>
      </c>
      <c r="F23" s="51" t="s">
        <v>73</v>
      </c>
      <c r="G23" s="52">
        <v>425</v>
      </c>
      <c r="I23" s="7" t="str">
        <f t="shared" si="1"/>
        <v>Герард</v>
      </c>
      <c r="J23" s="53" t="s">
        <v>51</v>
      </c>
      <c r="K23" s="51" t="s">
        <v>60</v>
      </c>
    </row>
    <row r="24" spans="1:11" x14ac:dyDescent="0.3">
      <c r="A24" s="48">
        <v>44197</v>
      </c>
      <c r="B24" s="48" t="s">
        <v>16</v>
      </c>
      <c r="C24" s="49" t="s">
        <v>48</v>
      </c>
      <c r="D24" s="50" t="s">
        <v>70</v>
      </c>
      <c r="E24" s="50" t="str">
        <f t="shared" si="0"/>
        <v>Франция</v>
      </c>
      <c r="F24" s="51" t="s">
        <v>74</v>
      </c>
      <c r="G24" s="52">
        <v>892</v>
      </c>
      <c r="I24" s="7" t="str">
        <f t="shared" si="1"/>
        <v>Ной Араспел</v>
      </c>
      <c r="J24" s="53" t="s">
        <v>51</v>
      </c>
      <c r="K24" s="51" t="s">
        <v>62</v>
      </c>
    </row>
    <row r="25" spans="1:11" x14ac:dyDescent="0.3">
      <c r="A25" s="48">
        <v>44197</v>
      </c>
      <c r="B25" s="48" t="s">
        <v>16</v>
      </c>
      <c r="C25" s="49" t="s">
        <v>48</v>
      </c>
      <c r="D25" s="50" t="s">
        <v>70</v>
      </c>
      <c r="E25" s="50" t="str">
        <f t="shared" si="0"/>
        <v>Франция</v>
      </c>
      <c r="F25" s="51" t="s">
        <v>75</v>
      </c>
      <c r="G25" s="52">
        <v>120</v>
      </c>
      <c r="I25" s="7" t="str">
        <f t="shared" si="1"/>
        <v>Арарат</v>
      </c>
      <c r="J25" s="53" t="s">
        <v>51</v>
      </c>
      <c r="K25" s="51" t="s">
        <v>52</v>
      </c>
    </row>
    <row r="26" spans="1:11" x14ac:dyDescent="0.3">
      <c r="A26" s="48">
        <v>44197</v>
      </c>
      <c r="B26" s="48" t="s">
        <v>16</v>
      </c>
      <c r="C26" s="49" t="s">
        <v>48</v>
      </c>
      <c r="D26" s="50" t="s">
        <v>70</v>
      </c>
      <c r="E26" s="50" t="str">
        <f t="shared" si="0"/>
        <v>Армения</v>
      </c>
      <c r="F26" s="51" t="s">
        <v>52</v>
      </c>
      <c r="G26" s="52">
        <v>230</v>
      </c>
      <c r="I26" s="7" t="str">
        <f t="shared" si="1"/>
        <v>Ахтамар</v>
      </c>
      <c r="J26" s="53" t="s">
        <v>51</v>
      </c>
      <c r="K26" s="51" t="s">
        <v>54</v>
      </c>
    </row>
    <row r="27" spans="1:11" x14ac:dyDescent="0.3">
      <c r="A27" s="48">
        <v>44197</v>
      </c>
      <c r="B27" s="48" t="s">
        <v>16</v>
      </c>
      <c r="C27" s="49" t="s">
        <v>48</v>
      </c>
      <c r="D27" s="50" t="s">
        <v>70</v>
      </c>
      <c r="E27" s="50" t="str">
        <f t="shared" si="0"/>
        <v>Армения</v>
      </c>
      <c r="F27" s="51" t="s">
        <v>54</v>
      </c>
      <c r="G27" s="52">
        <v>326</v>
      </c>
      <c r="I27" s="7" t="str">
        <f t="shared" si="1"/>
        <v>Васпуракан</v>
      </c>
      <c r="J27" s="53" t="s">
        <v>51</v>
      </c>
      <c r="K27" s="51" t="s">
        <v>56</v>
      </c>
    </row>
    <row r="28" spans="1:11" x14ac:dyDescent="0.3">
      <c r="A28" s="48">
        <v>44197</v>
      </c>
      <c r="B28" s="48" t="s">
        <v>16</v>
      </c>
      <c r="C28" s="49" t="s">
        <v>48</v>
      </c>
      <c r="D28" s="50" t="s">
        <v>70</v>
      </c>
      <c r="E28" s="50" t="str">
        <f t="shared" si="0"/>
        <v>Армения</v>
      </c>
      <c r="F28" s="51" t="s">
        <v>56</v>
      </c>
      <c r="G28" s="52">
        <v>598</v>
      </c>
      <c r="I28" s="7" t="str">
        <f t="shared" si="1"/>
        <v>Отборный</v>
      </c>
      <c r="J28" s="53" t="s">
        <v>51</v>
      </c>
      <c r="K28" s="51" t="s">
        <v>58</v>
      </c>
    </row>
    <row r="29" spans="1:11" x14ac:dyDescent="0.3">
      <c r="A29" s="48">
        <v>44197</v>
      </c>
      <c r="B29" s="48" t="s">
        <v>16</v>
      </c>
      <c r="C29" s="49" t="s">
        <v>48</v>
      </c>
      <c r="D29" s="50" t="s">
        <v>70</v>
      </c>
      <c r="E29" s="50" t="str">
        <f t="shared" si="0"/>
        <v>Армения</v>
      </c>
      <c r="F29" s="51" t="s">
        <v>58</v>
      </c>
      <c r="G29" s="52">
        <v>245</v>
      </c>
      <c r="I29" s="7" t="str">
        <f t="shared" si="1"/>
        <v>Герард</v>
      </c>
      <c r="J29" s="53" t="s">
        <v>51</v>
      </c>
      <c r="K29" s="51" t="s">
        <v>60</v>
      </c>
    </row>
    <row r="30" spans="1:11" x14ac:dyDescent="0.3">
      <c r="A30" s="48">
        <v>44197</v>
      </c>
      <c r="B30" s="48" t="s">
        <v>16</v>
      </c>
      <c r="C30" s="49" t="s">
        <v>48</v>
      </c>
      <c r="D30" s="50" t="s">
        <v>70</v>
      </c>
      <c r="E30" s="50" t="str">
        <f t="shared" si="0"/>
        <v>Армения</v>
      </c>
      <c r="F30" s="51" t="s">
        <v>60</v>
      </c>
      <c r="G30" s="52">
        <v>369</v>
      </c>
      <c r="I30" s="7" t="str">
        <f t="shared" si="1"/>
        <v>Ной Араспел</v>
      </c>
      <c r="J30" s="53" t="s">
        <v>51</v>
      </c>
      <c r="K30" s="51" t="s">
        <v>62</v>
      </c>
    </row>
    <row r="31" spans="1:11" x14ac:dyDescent="0.3">
      <c r="A31" s="48">
        <v>44197</v>
      </c>
      <c r="B31" s="48" t="s">
        <v>16</v>
      </c>
      <c r="C31" s="49" t="s">
        <v>48</v>
      </c>
      <c r="D31" s="50" t="s">
        <v>70</v>
      </c>
      <c r="E31" s="50" t="str">
        <f t="shared" si="0"/>
        <v>Армения</v>
      </c>
      <c r="F31" s="51" t="s">
        <v>62</v>
      </c>
      <c r="G31" s="52">
        <v>200</v>
      </c>
      <c r="I31" s="7" t="str">
        <f t="shared" si="1"/>
        <v>Арарат</v>
      </c>
      <c r="J31" s="53" t="s">
        <v>51</v>
      </c>
      <c r="K31" s="51" t="s">
        <v>52</v>
      </c>
    </row>
    <row r="32" spans="1:11" x14ac:dyDescent="0.3">
      <c r="A32" s="48">
        <v>44197</v>
      </c>
      <c r="B32" s="48" t="s">
        <v>16</v>
      </c>
      <c r="C32" s="49" t="s">
        <v>48</v>
      </c>
      <c r="D32" s="50" t="s">
        <v>70</v>
      </c>
      <c r="E32" s="50" t="str">
        <f t="shared" si="0"/>
        <v>Россия</v>
      </c>
      <c r="F32" s="51" t="s">
        <v>76</v>
      </c>
      <c r="G32" s="52">
        <v>352</v>
      </c>
      <c r="I32" s="7" t="str">
        <f t="shared" si="1"/>
        <v>Ахтамар</v>
      </c>
      <c r="J32" s="53" t="s">
        <v>51</v>
      </c>
      <c r="K32" s="51" t="s">
        <v>54</v>
      </c>
    </row>
    <row r="33" spans="1:11" x14ac:dyDescent="0.3">
      <c r="A33" s="48">
        <v>44197</v>
      </c>
      <c r="B33" s="48" t="s">
        <v>16</v>
      </c>
      <c r="C33" s="49" t="s">
        <v>48</v>
      </c>
      <c r="D33" s="50" t="s">
        <v>70</v>
      </c>
      <c r="E33" s="50" t="str">
        <f t="shared" si="0"/>
        <v>Россия</v>
      </c>
      <c r="F33" s="51" t="s">
        <v>77</v>
      </c>
      <c r="G33" s="52">
        <v>457</v>
      </c>
      <c r="I33" s="7" t="str">
        <f t="shared" si="1"/>
        <v>Васпуракан</v>
      </c>
      <c r="J33" s="53" t="s">
        <v>51</v>
      </c>
      <c r="K33" s="51" t="s">
        <v>56</v>
      </c>
    </row>
    <row r="34" spans="1:11" x14ac:dyDescent="0.3">
      <c r="A34" s="48">
        <v>44197</v>
      </c>
      <c r="B34" s="48" t="s">
        <v>16</v>
      </c>
      <c r="C34" s="49" t="s">
        <v>48</v>
      </c>
      <c r="D34" s="50" t="s">
        <v>70</v>
      </c>
      <c r="E34" s="50" t="str">
        <f t="shared" si="0"/>
        <v>Россия</v>
      </c>
      <c r="F34" s="51" t="s">
        <v>78</v>
      </c>
      <c r="G34" s="52">
        <v>896</v>
      </c>
      <c r="I34" s="7" t="str">
        <f t="shared" si="1"/>
        <v>Отборный</v>
      </c>
      <c r="J34" s="53" t="s">
        <v>51</v>
      </c>
      <c r="K34" s="51" t="s">
        <v>58</v>
      </c>
    </row>
    <row r="35" spans="1:11" x14ac:dyDescent="0.3">
      <c r="A35" s="48">
        <v>44197</v>
      </c>
      <c r="B35" s="48" t="s">
        <v>16</v>
      </c>
      <c r="C35" s="49" t="s">
        <v>48</v>
      </c>
      <c r="D35" s="50" t="s">
        <v>70</v>
      </c>
      <c r="E35" s="50" t="str">
        <f t="shared" si="0"/>
        <v>Россия</v>
      </c>
      <c r="F35" s="51" t="s">
        <v>79</v>
      </c>
      <c r="G35" s="52">
        <v>325</v>
      </c>
      <c r="I35" s="7" t="str">
        <f t="shared" si="1"/>
        <v>Герард</v>
      </c>
      <c r="J35" s="53" t="s">
        <v>51</v>
      </c>
      <c r="K35" s="51" t="s">
        <v>60</v>
      </c>
    </row>
    <row r="36" spans="1:11" x14ac:dyDescent="0.3">
      <c r="A36" s="48">
        <v>44197</v>
      </c>
      <c r="B36" s="48" t="s">
        <v>16</v>
      </c>
      <c r="C36" s="49" t="s">
        <v>48</v>
      </c>
      <c r="D36" s="50" t="s">
        <v>80</v>
      </c>
      <c r="E36" s="50" t="str">
        <f t="shared" si="0"/>
        <v>Шотландия</v>
      </c>
      <c r="F36" s="51" t="s">
        <v>81</v>
      </c>
      <c r="G36" s="52">
        <v>212</v>
      </c>
      <c r="I36" s="7" t="str">
        <f t="shared" si="1"/>
        <v>Ной Араспел</v>
      </c>
      <c r="J36" s="53" t="s">
        <v>51</v>
      </c>
      <c r="K36" s="51" t="s">
        <v>62</v>
      </c>
    </row>
    <row r="37" spans="1:11" x14ac:dyDescent="0.3">
      <c r="A37" s="48">
        <v>44197</v>
      </c>
      <c r="B37" s="48" t="s">
        <v>16</v>
      </c>
      <c r="C37" s="49" t="s">
        <v>48</v>
      </c>
      <c r="D37" s="50" t="s">
        <v>80</v>
      </c>
      <c r="E37" s="50" t="str">
        <f t="shared" si="0"/>
        <v>Шотландия</v>
      </c>
      <c r="F37" s="51" t="s">
        <v>82</v>
      </c>
      <c r="G37" s="52">
        <v>346</v>
      </c>
      <c r="I37" s="7" t="str">
        <f t="shared" si="1"/>
        <v>Арарат</v>
      </c>
      <c r="J37" s="53" t="s">
        <v>51</v>
      </c>
      <c r="K37" s="51" t="s">
        <v>52</v>
      </c>
    </row>
    <row r="38" spans="1:11" x14ac:dyDescent="0.3">
      <c r="A38" s="48">
        <v>44197</v>
      </c>
      <c r="B38" s="48" t="s">
        <v>16</v>
      </c>
      <c r="C38" s="49" t="s">
        <v>48</v>
      </c>
      <c r="D38" s="50" t="s">
        <v>80</v>
      </c>
      <c r="E38" s="50" t="str">
        <f t="shared" si="0"/>
        <v>Шотландия</v>
      </c>
      <c r="F38" s="51" t="s">
        <v>83</v>
      </c>
      <c r="G38" s="52">
        <v>452</v>
      </c>
      <c r="I38" s="7" t="str">
        <f t="shared" si="1"/>
        <v>Ахтамар</v>
      </c>
      <c r="J38" s="53" t="s">
        <v>51</v>
      </c>
      <c r="K38" s="51" t="s">
        <v>54</v>
      </c>
    </row>
    <row r="39" spans="1:11" x14ac:dyDescent="0.3">
      <c r="A39" s="48">
        <v>44197</v>
      </c>
      <c r="B39" s="48" t="s">
        <v>16</v>
      </c>
      <c r="C39" s="49" t="s">
        <v>48</v>
      </c>
      <c r="D39" s="50" t="s">
        <v>80</v>
      </c>
      <c r="E39" s="50" t="str">
        <f t="shared" si="0"/>
        <v>Шотландия</v>
      </c>
      <c r="F39" s="51" t="s">
        <v>84</v>
      </c>
      <c r="G39" s="52">
        <v>947</v>
      </c>
      <c r="I39" s="7" t="str">
        <f t="shared" si="1"/>
        <v>Васпуракан</v>
      </c>
      <c r="J39" s="53" t="s">
        <v>51</v>
      </c>
      <c r="K39" s="51" t="s">
        <v>56</v>
      </c>
    </row>
    <row r="40" spans="1:11" x14ac:dyDescent="0.3">
      <c r="A40" s="48">
        <v>44197</v>
      </c>
      <c r="B40" s="48" t="s">
        <v>16</v>
      </c>
      <c r="C40" s="49" t="s">
        <v>48</v>
      </c>
      <c r="D40" s="50" t="s">
        <v>80</v>
      </c>
      <c r="E40" s="50" t="str">
        <f t="shared" si="0"/>
        <v>Ирландия</v>
      </c>
      <c r="F40" s="51" t="s">
        <v>85</v>
      </c>
      <c r="G40" s="52">
        <v>1000</v>
      </c>
      <c r="I40" s="7" t="str">
        <f t="shared" si="1"/>
        <v>Отборный</v>
      </c>
      <c r="J40" s="53" t="s">
        <v>51</v>
      </c>
      <c r="K40" s="51" t="s">
        <v>58</v>
      </c>
    </row>
    <row r="41" spans="1:11" x14ac:dyDescent="0.3">
      <c r="A41" s="48">
        <v>44197</v>
      </c>
      <c r="B41" s="48" t="s">
        <v>16</v>
      </c>
      <c r="C41" s="49" t="s">
        <v>48</v>
      </c>
      <c r="D41" s="50" t="s">
        <v>80</v>
      </c>
      <c r="E41" s="50" t="str">
        <f t="shared" si="0"/>
        <v>Ирландия</v>
      </c>
      <c r="F41" s="51" t="s">
        <v>86</v>
      </c>
      <c r="G41" s="52">
        <v>244</v>
      </c>
      <c r="I41" s="7" t="str">
        <f t="shared" si="1"/>
        <v>Герард</v>
      </c>
      <c r="J41" s="53" t="s">
        <v>51</v>
      </c>
      <c r="K41" s="51" t="s">
        <v>60</v>
      </c>
    </row>
    <row r="42" spans="1:11" x14ac:dyDescent="0.3">
      <c r="A42" s="48">
        <v>44197</v>
      </c>
      <c r="B42" s="48" t="s">
        <v>16</v>
      </c>
      <c r="C42" s="49" t="s">
        <v>48</v>
      </c>
      <c r="D42" s="50" t="s">
        <v>80</v>
      </c>
      <c r="E42" s="50" t="str">
        <f t="shared" si="0"/>
        <v>Ирландия</v>
      </c>
      <c r="F42" s="51" t="s">
        <v>87</v>
      </c>
      <c r="G42" s="52">
        <v>350</v>
      </c>
      <c r="I42" s="7" t="str">
        <f t="shared" si="1"/>
        <v>Ной Араспел</v>
      </c>
      <c r="J42" s="53" t="s">
        <v>51</v>
      </c>
      <c r="K42" s="51" t="s">
        <v>62</v>
      </c>
    </row>
    <row r="43" spans="1:11" x14ac:dyDescent="0.3">
      <c r="A43" s="48">
        <v>44197</v>
      </c>
      <c r="B43" s="48" t="s">
        <v>16</v>
      </c>
      <c r="C43" s="49" t="s">
        <v>48</v>
      </c>
      <c r="D43" s="50" t="s">
        <v>80</v>
      </c>
      <c r="E43" s="50" t="str">
        <f t="shared" si="0"/>
        <v>Ирландия</v>
      </c>
      <c r="F43" s="51" t="s">
        <v>88</v>
      </c>
      <c r="G43" s="52">
        <v>680</v>
      </c>
      <c r="I43" s="7" t="str">
        <f t="shared" si="1"/>
        <v>Арарат</v>
      </c>
      <c r="J43" s="53" t="s">
        <v>51</v>
      </c>
      <c r="K43" s="51" t="s">
        <v>52</v>
      </c>
    </row>
    <row r="44" spans="1:11" x14ac:dyDescent="0.3">
      <c r="A44" s="48">
        <v>44197</v>
      </c>
      <c r="B44" s="48" t="s">
        <v>16</v>
      </c>
      <c r="C44" s="49" t="s">
        <v>48</v>
      </c>
      <c r="D44" s="50" t="s">
        <v>80</v>
      </c>
      <c r="E44" s="50" t="str">
        <f t="shared" si="0"/>
        <v>США</v>
      </c>
      <c r="F44" s="51" t="s">
        <v>89</v>
      </c>
      <c r="G44" s="52">
        <v>390</v>
      </c>
      <c r="I44" s="7" t="str">
        <f t="shared" si="1"/>
        <v>Ахтамар</v>
      </c>
      <c r="J44" s="53" t="s">
        <v>51</v>
      </c>
      <c r="K44" s="51" t="s">
        <v>54</v>
      </c>
    </row>
    <row r="45" spans="1:11" x14ac:dyDescent="0.3">
      <c r="A45" s="48">
        <v>44197</v>
      </c>
      <c r="B45" s="48" t="s">
        <v>16</v>
      </c>
      <c r="C45" s="49" t="s">
        <v>48</v>
      </c>
      <c r="D45" s="50" t="s">
        <v>80</v>
      </c>
      <c r="E45" s="50" t="str">
        <f t="shared" si="0"/>
        <v>США</v>
      </c>
      <c r="F45" s="51" t="s">
        <v>90</v>
      </c>
      <c r="G45" s="52">
        <v>220</v>
      </c>
      <c r="I45" s="7" t="str">
        <f t="shared" si="1"/>
        <v>Васпуракан</v>
      </c>
      <c r="J45" s="53" t="s">
        <v>51</v>
      </c>
      <c r="K45" s="51" t="s">
        <v>56</v>
      </c>
    </row>
    <row r="46" spans="1:11" x14ac:dyDescent="0.3">
      <c r="A46" s="48">
        <v>44197</v>
      </c>
      <c r="B46" s="48" t="s">
        <v>16</v>
      </c>
      <c r="C46" s="49" t="s">
        <v>48</v>
      </c>
      <c r="D46" s="50" t="s">
        <v>80</v>
      </c>
      <c r="E46" s="50" t="str">
        <f t="shared" si="0"/>
        <v>США</v>
      </c>
      <c r="F46" s="51" t="s">
        <v>91</v>
      </c>
      <c r="G46" s="52">
        <v>129</v>
      </c>
      <c r="I46" s="7" t="str">
        <f t="shared" si="1"/>
        <v>Отборный</v>
      </c>
      <c r="J46" s="53" t="s">
        <v>51</v>
      </c>
      <c r="K46" s="51" t="s">
        <v>58</v>
      </c>
    </row>
    <row r="47" spans="1:11" x14ac:dyDescent="0.3">
      <c r="A47" s="48">
        <v>44197</v>
      </c>
      <c r="B47" s="48" t="s">
        <v>16</v>
      </c>
      <c r="C47" s="49" t="s">
        <v>48</v>
      </c>
      <c r="D47" s="50" t="s">
        <v>80</v>
      </c>
      <c r="E47" s="50" t="str">
        <f t="shared" si="0"/>
        <v>США</v>
      </c>
      <c r="F47" s="51" t="s">
        <v>92</v>
      </c>
      <c r="G47" s="52">
        <v>300</v>
      </c>
      <c r="I47" s="7" t="str">
        <f t="shared" si="1"/>
        <v>Герард</v>
      </c>
      <c r="J47" s="53" t="s">
        <v>51</v>
      </c>
      <c r="K47" s="51" t="s">
        <v>60</v>
      </c>
    </row>
    <row r="48" spans="1:11" x14ac:dyDescent="0.3">
      <c r="A48" s="48">
        <v>44197</v>
      </c>
      <c r="B48" s="48" t="s">
        <v>16</v>
      </c>
      <c r="C48" s="49" t="s">
        <v>48</v>
      </c>
      <c r="D48" s="50" t="s">
        <v>80</v>
      </c>
      <c r="E48" s="50" t="str">
        <f t="shared" si="0"/>
        <v>США</v>
      </c>
      <c r="F48" s="51" t="s">
        <v>93</v>
      </c>
      <c r="G48" s="52">
        <v>258</v>
      </c>
      <c r="I48" s="7" t="str">
        <f t="shared" si="1"/>
        <v>Ной Араспел</v>
      </c>
      <c r="J48" s="53" t="s">
        <v>51</v>
      </c>
      <c r="K48" s="51" t="s">
        <v>62</v>
      </c>
    </row>
    <row r="49" spans="1:11" x14ac:dyDescent="0.3">
      <c r="A49" s="48">
        <v>44197</v>
      </c>
      <c r="B49" s="48" t="s">
        <v>16</v>
      </c>
      <c r="C49" s="49" t="s">
        <v>48</v>
      </c>
      <c r="D49" s="50" t="s">
        <v>80</v>
      </c>
      <c r="E49" s="50" t="str">
        <f t="shared" si="0"/>
        <v>США</v>
      </c>
      <c r="F49" s="51" t="s">
        <v>94</v>
      </c>
      <c r="G49" s="52">
        <v>364</v>
      </c>
      <c r="I49" s="7" t="str">
        <f t="shared" si="1"/>
        <v>Арарат</v>
      </c>
      <c r="J49" s="53" t="s">
        <v>51</v>
      </c>
      <c r="K49" s="51" t="s">
        <v>52</v>
      </c>
    </row>
    <row r="50" spans="1:11" x14ac:dyDescent="0.3">
      <c r="A50" s="48">
        <v>44197</v>
      </c>
      <c r="B50" s="48" t="s">
        <v>16</v>
      </c>
      <c r="C50" s="49" t="s">
        <v>48</v>
      </c>
      <c r="D50" s="50" t="s">
        <v>95</v>
      </c>
      <c r="E50" s="50" t="str">
        <f t="shared" si="0"/>
        <v>Голландия</v>
      </c>
      <c r="F50" s="51" t="s">
        <v>96</v>
      </c>
      <c r="G50" s="52">
        <v>120</v>
      </c>
      <c r="I50" s="7" t="str">
        <f t="shared" si="1"/>
        <v>Ахтамар</v>
      </c>
      <c r="J50" s="53" t="s">
        <v>51</v>
      </c>
      <c r="K50" s="51" t="s">
        <v>54</v>
      </c>
    </row>
    <row r="51" spans="1:11" x14ac:dyDescent="0.3">
      <c r="A51" s="48">
        <v>44197</v>
      </c>
      <c r="B51" s="48" t="s">
        <v>16</v>
      </c>
      <c r="C51" s="49" t="s">
        <v>48</v>
      </c>
      <c r="D51" s="50" t="s">
        <v>95</v>
      </c>
      <c r="E51" s="50" t="str">
        <f t="shared" si="0"/>
        <v>Голландия</v>
      </c>
      <c r="F51" s="51" t="s">
        <v>97</v>
      </c>
      <c r="G51" s="52">
        <v>190</v>
      </c>
      <c r="I51" s="7" t="str">
        <f t="shared" si="1"/>
        <v>Васпуракан</v>
      </c>
      <c r="J51" s="53" t="s">
        <v>51</v>
      </c>
      <c r="K51" s="51" t="s">
        <v>56</v>
      </c>
    </row>
    <row r="52" spans="1:11" x14ac:dyDescent="0.3">
      <c r="A52" s="48">
        <v>44197</v>
      </c>
      <c r="B52" s="48" t="s">
        <v>16</v>
      </c>
      <c r="C52" s="49" t="s">
        <v>48</v>
      </c>
      <c r="D52" s="50" t="s">
        <v>95</v>
      </c>
      <c r="E52" s="50" t="str">
        <f t="shared" si="0"/>
        <v>Голландия</v>
      </c>
      <c r="F52" s="51" t="s">
        <v>98</v>
      </c>
      <c r="G52" s="52">
        <v>236</v>
      </c>
      <c r="I52" s="7" t="str">
        <f t="shared" si="1"/>
        <v>Отборный</v>
      </c>
      <c r="J52" s="53" t="s">
        <v>51</v>
      </c>
      <c r="K52" s="51" t="s">
        <v>58</v>
      </c>
    </row>
    <row r="53" spans="1:11" x14ac:dyDescent="0.3">
      <c r="A53" s="48">
        <v>44197</v>
      </c>
      <c r="B53" s="48" t="s">
        <v>16</v>
      </c>
      <c r="C53" s="49" t="s">
        <v>48</v>
      </c>
      <c r="D53" s="50" t="s">
        <v>95</v>
      </c>
      <c r="E53" s="50" t="str">
        <f t="shared" si="0"/>
        <v>Голландия</v>
      </c>
      <c r="F53" s="51" t="s">
        <v>99</v>
      </c>
      <c r="G53" s="52">
        <v>458</v>
      </c>
      <c r="I53" s="7" t="str">
        <f t="shared" si="1"/>
        <v>Герард</v>
      </c>
      <c r="J53" s="53" t="s">
        <v>51</v>
      </c>
      <c r="K53" s="51" t="s">
        <v>60</v>
      </c>
    </row>
    <row r="54" spans="1:11" x14ac:dyDescent="0.3">
      <c r="A54" s="48">
        <v>44197</v>
      </c>
      <c r="B54" s="48" t="s">
        <v>16</v>
      </c>
      <c r="C54" s="49" t="s">
        <v>48</v>
      </c>
      <c r="D54" s="50" t="s">
        <v>95</v>
      </c>
      <c r="E54" s="50" t="str">
        <f t="shared" si="0"/>
        <v>Голландия</v>
      </c>
      <c r="F54" s="51" t="s">
        <v>100</v>
      </c>
      <c r="G54" s="52">
        <v>896</v>
      </c>
      <c r="I54" s="7" t="str">
        <f t="shared" si="1"/>
        <v>Ной Араспел</v>
      </c>
      <c r="J54" s="53" t="s">
        <v>51</v>
      </c>
      <c r="K54" s="51" t="s">
        <v>62</v>
      </c>
    </row>
    <row r="55" spans="1:11" x14ac:dyDescent="0.3">
      <c r="A55" s="48">
        <v>44197</v>
      </c>
      <c r="B55" s="48" t="s">
        <v>16</v>
      </c>
      <c r="C55" s="49" t="s">
        <v>48</v>
      </c>
      <c r="D55" s="50" t="s">
        <v>95</v>
      </c>
      <c r="E55" s="50" t="str">
        <f t="shared" si="0"/>
        <v>Великобритания</v>
      </c>
      <c r="F55" s="51" t="s">
        <v>101</v>
      </c>
      <c r="G55" s="52">
        <v>125</v>
      </c>
      <c r="I55" s="7" t="str">
        <f t="shared" si="1"/>
        <v>Арарат</v>
      </c>
      <c r="J55" s="53" t="s">
        <v>51</v>
      </c>
      <c r="K55" s="51" t="s">
        <v>52</v>
      </c>
    </row>
    <row r="56" spans="1:11" x14ac:dyDescent="0.3">
      <c r="A56" s="48">
        <v>44197</v>
      </c>
      <c r="B56" s="48" t="s">
        <v>16</v>
      </c>
      <c r="C56" s="49" t="s">
        <v>48</v>
      </c>
      <c r="D56" s="50" t="s">
        <v>95</v>
      </c>
      <c r="E56" s="50" t="str">
        <f t="shared" si="0"/>
        <v>Великобритания</v>
      </c>
      <c r="F56" s="51" t="s">
        <v>102</v>
      </c>
      <c r="G56" s="52">
        <v>987</v>
      </c>
      <c r="I56" s="7" t="str">
        <f t="shared" si="1"/>
        <v>Ахтамар</v>
      </c>
      <c r="J56" s="53" t="s">
        <v>51</v>
      </c>
      <c r="K56" s="51" t="s">
        <v>54</v>
      </c>
    </row>
    <row r="57" spans="1:11" x14ac:dyDescent="0.3">
      <c r="A57" s="48">
        <v>44197</v>
      </c>
      <c r="B57" s="48" t="s">
        <v>16</v>
      </c>
      <c r="C57" s="49" t="s">
        <v>48</v>
      </c>
      <c r="D57" s="50" t="s">
        <v>95</v>
      </c>
      <c r="E57" s="50" t="str">
        <f t="shared" si="0"/>
        <v>Италия</v>
      </c>
      <c r="F57" s="51" t="s">
        <v>103</v>
      </c>
      <c r="G57" s="52">
        <v>178</v>
      </c>
      <c r="I57" s="7" t="str">
        <f t="shared" si="1"/>
        <v>Васпуракан</v>
      </c>
      <c r="J57" s="53" t="s">
        <v>51</v>
      </c>
      <c r="K57" s="51" t="s">
        <v>56</v>
      </c>
    </row>
    <row r="58" spans="1:11" x14ac:dyDescent="0.3">
      <c r="A58" s="48">
        <v>44197</v>
      </c>
      <c r="B58" s="48" t="s">
        <v>16</v>
      </c>
      <c r="C58" s="49" t="s">
        <v>48</v>
      </c>
      <c r="D58" s="50" t="s">
        <v>95</v>
      </c>
      <c r="E58" s="50" t="str">
        <f t="shared" si="0"/>
        <v>Италия</v>
      </c>
      <c r="F58" s="51" t="s">
        <v>104</v>
      </c>
      <c r="G58" s="52">
        <v>587</v>
      </c>
      <c r="I58" s="7" t="str">
        <f t="shared" si="1"/>
        <v>Отборный</v>
      </c>
      <c r="J58" s="53" t="s">
        <v>51</v>
      </c>
      <c r="K58" s="51" t="s">
        <v>58</v>
      </c>
    </row>
    <row r="59" spans="1:11" x14ac:dyDescent="0.3">
      <c r="A59" s="48">
        <v>44197</v>
      </c>
      <c r="B59" s="48" t="s">
        <v>16</v>
      </c>
      <c r="C59" s="49" t="s">
        <v>48</v>
      </c>
      <c r="D59" s="50" t="s">
        <v>95</v>
      </c>
      <c r="E59" s="50" t="str">
        <f t="shared" si="0"/>
        <v>Италия</v>
      </c>
      <c r="F59" s="51" t="s">
        <v>105</v>
      </c>
      <c r="G59" s="52">
        <v>453</v>
      </c>
      <c r="I59" s="7" t="str">
        <f t="shared" si="1"/>
        <v>Герард</v>
      </c>
      <c r="J59" s="53" t="s">
        <v>51</v>
      </c>
      <c r="K59" s="51" t="s">
        <v>60</v>
      </c>
    </row>
    <row r="60" spans="1:11" x14ac:dyDescent="0.3">
      <c r="A60" s="48">
        <v>44197</v>
      </c>
      <c r="B60" s="48" t="s">
        <v>16</v>
      </c>
      <c r="C60" s="49" t="s">
        <v>48</v>
      </c>
      <c r="D60" s="50" t="s">
        <v>95</v>
      </c>
      <c r="E60" s="50" t="str">
        <f t="shared" si="0"/>
        <v>Италия</v>
      </c>
      <c r="F60" s="51" t="s">
        <v>106</v>
      </c>
      <c r="G60" s="52">
        <v>259</v>
      </c>
      <c r="I60" s="7" t="str">
        <f t="shared" si="1"/>
        <v>Ной Араспел</v>
      </c>
      <c r="J60" s="53" t="s">
        <v>51</v>
      </c>
      <c r="K60" s="51" t="s">
        <v>62</v>
      </c>
    </row>
    <row r="61" spans="1:11" x14ac:dyDescent="0.3">
      <c r="A61" s="48">
        <v>44197</v>
      </c>
      <c r="B61" s="48" t="s">
        <v>16</v>
      </c>
      <c r="C61" s="49" t="s">
        <v>107</v>
      </c>
      <c r="D61" s="50" t="s">
        <v>49</v>
      </c>
      <c r="E61" s="50" t="str">
        <f t="shared" si="0"/>
        <v>Россия</v>
      </c>
      <c r="F61" s="51" t="s">
        <v>50</v>
      </c>
      <c r="G61" s="52">
        <v>150</v>
      </c>
      <c r="I61" s="7" t="str">
        <f t="shared" si="1"/>
        <v>Арарат</v>
      </c>
      <c r="J61" s="53" t="s">
        <v>51</v>
      </c>
      <c r="K61" s="51" t="s">
        <v>52</v>
      </c>
    </row>
    <row r="62" spans="1:11" x14ac:dyDescent="0.3">
      <c r="A62" s="48">
        <v>44197</v>
      </c>
      <c r="B62" s="48" t="s">
        <v>16</v>
      </c>
      <c r="C62" s="49" t="s">
        <v>107</v>
      </c>
      <c r="D62" s="50" t="s">
        <v>49</v>
      </c>
      <c r="E62" s="50" t="str">
        <f t="shared" si="0"/>
        <v>Россия</v>
      </c>
      <c r="F62" s="51" t="s">
        <v>53</v>
      </c>
      <c r="G62" s="52">
        <v>269</v>
      </c>
      <c r="I62" s="7" t="str">
        <f t="shared" si="1"/>
        <v>Ахтамар</v>
      </c>
      <c r="J62" s="53" t="s">
        <v>51</v>
      </c>
      <c r="K62" s="51" t="s">
        <v>54</v>
      </c>
    </row>
    <row r="63" spans="1:11" x14ac:dyDescent="0.3">
      <c r="A63" s="48">
        <v>44197</v>
      </c>
      <c r="B63" s="48" t="s">
        <v>16</v>
      </c>
      <c r="C63" s="49" t="s">
        <v>107</v>
      </c>
      <c r="D63" s="50" t="s">
        <v>49</v>
      </c>
      <c r="E63" s="50" t="str">
        <f t="shared" si="0"/>
        <v>Россия</v>
      </c>
      <c r="F63" s="51" t="s">
        <v>55</v>
      </c>
      <c r="G63" s="52">
        <v>300</v>
      </c>
      <c r="I63" s="7" t="str">
        <f t="shared" si="1"/>
        <v>Васпуракан</v>
      </c>
      <c r="J63" s="53" t="s">
        <v>51</v>
      </c>
      <c r="K63" s="51" t="s">
        <v>56</v>
      </c>
    </row>
    <row r="64" spans="1:11" x14ac:dyDescent="0.3">
      <c r="A64" s="48">
        <v>44197</v>
      </c>
      <c r="B64" s="48" t="s">
        <v>16</v>
      </c>
      <c r="C64" s="49" t="s">
        <v>107</v>
      </c>
      <c r="D64" s="50" t="s">
        <v>49</v>
      </c>
      <c r="E64" s="50" t="str">
        <f t="shared" si="0"/>
        <v>Россия</v>
      </c>
      <c r="F64" s="51" t="s">
        <v>57</v>
      </c>
      <c r="G64" s="52">
        <v>145</v>
      </c>
      <c r="I64" s="7" t="str">
        <f t="shared" si="1"/>
        <v>Отборный</v>
      </c>
      <c r="J64" s="53" t="s">
        <v>51</v>
      </c>
      <c r="K64" s="51" t="s">
        <v>58</v>
      </c>
    </row>
    <row r="65" spans="1:11" x14ac:dyDescent="0.3">
      <c r="A65" s="48">
        <v>44197</v>
      </c>
      <c r="B65" s="48" t="s">
        <v>16</v>
      </c>
      <c r="C65" s="49" t="s">
        <v>107</v>
      </c>
      <c r="D65" s="50" t="s">
        <v>49</v>
      </c>
      <c r="E65" s="50" t="str">
        <f t="shared" si="0"/>
        <v>Россия</v>
      </c>
      <c r="F65" s="51" t="s">
        <v>59</v>
      </c>
      <c r="G65" s="52">
        <v>569</v>
      </c>
      <c r="I65" s="7" t="str">
        <f t="shared" si="1"/>
        <v>Герард</v>
      </c>
      <c r="J65" s="53" t="s">
        <v>51</v>
      </c>
      <c r="K65" s="51" t="s">
        <v>60</v>
      </c>
    </row>
    <row r="66" spans="1:11" x14ac:dyDescent="0.3">
      <c r="A66" s="48">
        <v>44197</v>
      </c>
      <c r="B66" s="48" t="s">
        <v>16</v>
      </c>
      <c r="C66" s="49" t="s">
        <v>107</v>
      </c>
      <c r="D66" s="50" t="s">
        <v>49</v>
      </c>
      <c r="E66" s="50" t="str">
        <f t="shared" si="0"/>
        <v>Россия</v>
      </c>
      <c r="F66" s="51" t="s">
        <v>61</v>
      </c>
      <c r="G66" s="52">
        <v>700</v>
      </c>
      <c r="I66" s="7" t="str">
        <f t="shared" si="1"/>
        <v>Ной Араспел</v>
      </c>
      <c r="J66" s="53" t="s">
        <v>51</v>
      </c>
      <c r="K66" s="51" t="s">
        <v>62</v>
      </c>
    </row>
    <row r="67" spans="1:11" x14ac:dyDescent="0.3">
      <c r="A67" s="48">
        <v>44197</v>
      </c>
      <c r="B67" s="48" t="s">
        <v>16</v>
      </c>
      <c r="C67" s="49" t="s">
        <v>107</v>
      </c>
      <c r="D67" s="50" t="s">
        <v>49</v>
      </c>
      <c r="E67" s="50" t="str">
        <f t="shared" si="0"/>
        <v>Швеция</v>
      </c>
      <c r="F67" s="51" t="s">
        <v>63</v>
      </c>
      <c r="G67" s="52">
        <v>569</v>
      </c>
      <c r="I67" s="7" t="str">
        <f t="shared" si="1"/>
        <v>Арарат</v>
      </c>
      <c r="J67" s="53" t="s">
        <v>51</v>
      </c>
      <c r="K67" s="51" t="s">
        <v>52</v>
      </c>
    </row>
    <row r="68" spans="1:11" x14ac:dyDescent="0.3">
      <c r="A68" s="48">
        <v>44197</v>
      </c>
      <c r="B68" s="48" t="s">
        <v>16</v>
      </c>
      <c r="C68" s="49" t="s">
        <v>107</v>
      </c>
      <c r="D68" s="50" t="s">
        <v>49</v>
      </c>
      <c r="E68" s="50" t="str">
        <f t="shared" si="0"/>
        <v>Швеция</v>
      </c>
      <c r="F68" s="51" t="s">
        <v>153</v>
      </c>
      <c r="G68" s="52">
        <v>124</v>
      </c>
      <c r="I68" s="7" t="str">
        <f t="shared" si="1"/>
        <v>Ахтамар</v>
      </c>
      <c r="J68" s="53" t="s">
        <v>51</v>
      </c>
      <c r="K68" s="51" t="s">
        <v>54</v>
      </c>
    </row>
    <row r="69" spans="1:11" x14ac:dyDescent="0.3">
      <c r="A69" s="48">
        <v>44197</v>
      </c>
      <c r="B69" s="48" t="s">
        <v>16</v>
      </c>
      <c r="C69" s="49" t="s">
        <v>107</v>
      </c>
      <c r="D69" s="50" t="s">
        <v>49</v>
      </c>
      <c r="E69" s="50" t="str">
        <f t="shared" si="0"/>
        <v>Украина</v>
      </c>
      <c r="F69" s="51" t="s">
        <v>64</v>
      </c>
      <c r="G69" s="52">
        <v>324</v>
      </c>
      <c r="I69" s="7" t="str">
        <f t="shared" si="1"/>
        <v>Васпуракан</v>
      </c>
      <c r="J69" s="53" t="s">
        <v>51</v>
      </c>
      <c r="K69" s="51" t="s">
        <v>56</v>
      </c>
    </row>
    <row r="70" spans="1:11" x14ac:dyDescent="0.3">
      <c r="A70" s="48">
        <v>44197</v>
      </c>
      <c r="B70" s="48" t="s">
        <v>16</v>
      </c>
      <c r="C70" s="49" t="s">
        <v>107</v>
      </c>
      <c r="D70" s="50" t="s">
        <v>49</v>
      </c>
      <c r="E70" s="50" t="str">
        <f t="shared" si="0"/>
        <v>Украина</v>
      </c>
      <c r="F70" s="51" t="s">
        <v>65</v>
      </c>
      <c r="G70" s="52">
        <v>589</v>
      </c>
      <c r="I70" s="7" t="str">
        <f t="shared" si="1"/>
        <v>Отборный</v>
      </c>
      <c r="J70" s="53" t="s">
        <v>51</v>
      </c>
      <c r="K70" s="51" t="s">
        <v>58</v>
      </c>
    </row>
    <row r="71" spans="1:11" x14ac:dyDescent="0.3">
      <c r="A71" s="48">
        <v>44197</v>
      </c>
      <c r="B71" s="48" t="s">
        <v>16</v>
      </c>
      <c r="C71" s="49" t="s">
        <v>107</v>
      </c>
      <c r="D71" s="50" t="s">
        <v>49</v>
      </c>
      <c r="E71" s="50" t="str">
        <f t="shared" si="0"/>
        <v>Украина</v>
      </c>
      <c r="F71" s="51" t="s">
        <v>66</v>
      </c>
      <c r="G71" s="52">
        <v>697</v>
      </c>
      <c r="I71" s="7" t="str">
        <f t="shared" si="1"/>
        <v>Герард</v>
      </c>
      <c r="J71" s="53" t="s">
        <v>51</v>
      </c>
      <c r="K71" s="51" t="s">
        <v>60</v>
      </c>
    </row>
    <row r="72" spans="1:11" x14ac:dyDescent="0.3">
      <c r="A72" s="48">
        <v>44197</v>
      </c>
      <c r="B72" s="48" t="s">
        <v>16</v>
      </c>
      <c r="C72" s="49" t="s">
        <v>107</v>
      </c>
      <c r="D72" s="50" t="s">
        <v>49</v>
      </c>
      <c r="E72" s="50" t="str">
        <f t="shared" si="0"/>
        <v>Украина</v>
      </c>
      <c r="F72" s="51" t="s">
        <v>67</v>
      </c>
      <c r="G72" s="52">
        <v>145</v>
      </c>
      <c r="I72" s="7" t="str">
        <f t="shared" si="1"/>
        <v>Ной Араспел</v>
      </c>
      <c r="J72" s="53" t="s">
        <v>51</v>
      </c>
      <c r="K72" s="51" t="s">
        <v>62</v>
      </c>
    </row>
    <row r="73" spans="1:11" x14ac:dyDescent="0.3">
      <c r="A73" s="48">
        <v>44197</v>
      </c>
      <c r="B73" s="48" t="s">
        <v>16</v>
      </c>
      <c r="C73" s="49" t="s">
        <v>107</v>
      </c>
      <c r="D73" s="50" t="s">
        <v>49</v>
      </c>
      <c r="E73" s="50" t="str">
        <f t="shared" si="0"/>
        <v>Украина</v>
      </c>
      <c r="F73" s="51" t="s">
        <v>68</v>
      </c>
      <c r="G73" s="52">
        <v>236</v>
      </c>
      <c r="I73" s="7" t="str">
        <f t="shared" si="1"/>
        <v>Арарат</v>
      </c>
      <c r="J73" s="53" t="s">
        <v>51</v>
      </c>
      <c r="K73" s="51" t="s">
        <v>52</v>
      </c>
    </row>
    <row r="74" spans="1:11" x14ac:dyDescent="0.3">
      <c r="A74" s="48">
        <v>44197</v>
      </c>
      <c r="B74" s="48" t="s">
        <v>16</v>
      </c>
      <c r="C74" s="49" t="s">
        <v>107</v>
      </c>
      <c r="D74" s="50" t="s">
        <v>49</v>
      </c>
      <c r="E74" s="50" t="str">
        <f t="shared" si="0"/>
        <v>Украина</v>
      </c>
      <c r="F74" s="51" t="s">
        <v>69</v>
      </c>
      <c r="G74" s="52">
        <v>852</v>
      </c>
      <c r="I74" s="7" t="str">
        <f t="shared" si="1"/>
        <v>Ахтамар</v>
      </c>
      <c r="J74" s="53" t="s">
        <v>51</v>
      </c>
      <c r="K74" s="51" t="s">
        <v>54</v>
      </c>
    </row>
    <row r="75" spans="1:11" x14ac:dyDescent="0.3">
      <c r="A75" s="48">
        <v>44197</v>
      </c>
      <c r="B75" s="48" t="s">
        <v>16</v>
      </c>
      <c r="C75" s="49" t="s">
        <v>107</v>
      </c>
      <c r="D75" s="50" t="s">
        <v>70</v>
      </c>
      <c r="E75" s="50" t="str">
        <f t="shared" si="0"/>
        <v>Франция</v>
      </c>
      <c r="F75" s="51" t="s">
        <v>71</v>
      </c>
      <c r="G75" s="52">
        <v>589</v>
      </c>
      <c r="I75" s="7" t="str">
        <f t="shared" si="1"/>
        <v>Васпуракан</v>
      </c>
      <c r="J75" s="53" t="s">
        <v>51</v>
      </c>
      <c r="K75" s="51" t="s">
        <v>56</v>
      </c>
    </row>
    <row r="76" spans="1:11" x14ac:dyDescent="0.3">
      <c r="A76" s="48">
        <v>44197</v>
      </c>
      <c r="B76" s="48" t="s">
        <v>16</v>
      </c>
      <c r="C76" s="49" t="s">
        <v>107</v>
      </c>
      <c r="D76" s="50" t="s">
        <v>70</v>
      </c>
      <c r="E76" s="50" t="str">
        <f t="shared" si="0"/>
        <v>Франция</v>
      </c>
      <c r="F76" s="51" t="s">
        <v>72</v>
      </c>
      <c r="G76" s="52">
        <v>500</v>
      </c>
      <c r="I76" s="7" t="str">
        <f t="shared" si="1"/>
        <v>Отборный</v>
      </c>
      <c r="J76" s="53" t="s">
        <v>51</v>
      </c>
      <c r="K76" s="51" t="s">
        <v>58</v>
      </c>
    </row>
    <row r="77" spans="1:11" x14ac:dyDescent="0.3">
      <c r="A77" s="48">
        <v>44197</v>
      </c>
      <c r="B77" s="48" t="s">
        <v>16</v>
      </c>
      <c r="C77" s="49" t="s">
        <v>107</v>
      </c>
      <c r="D77" s="50" t="s">
        <v>70</v>
      </c>
      <c r="E77" s="50" t="str">
        <f t="shared" si="0"/>
        <v>Франция</v>
      </c>
      <c r="F77" s="51" t="s">
        <v>73</v>
      </c>
      <c r="G77" s="52">
        <v>187</v>
      </c>
      <c r="I77" s="7" t="str">
        <f t="shared" si="1"/>
        <v>Герард</v>
      </c>
      <c r="J77" s="53" t="s">
        <v>51</v>
      </c>
      <c r="K77" s="51" t="s">
        <v>60</v>
      </c>
    </row>
    <row r="78" spans="1:11" x14ac:dyDescent="0.3">
      <c r="A78" s="48">
        <v>44197</v>
      </c>
      <c r="B78" s="48" t="s">
        <v>16</v>
      </c>
      <c r="C78" s="49" t="s">
        <v>107</v>
      </c>
      <c r="D78" s="50" t="s">
        <v>70</v>
      </c>
      <c r="E78" s="50" t="str">
        <f t="shared" si="0"/>
        <v>Франция</v>
      </c>
      <c r="F78" s="51" t="s">
        <v>74</v>
      </c>
      <c r="G78" s="52">
        <v>250</v>
      </c>
      <c r="I78" s="7" t="str">
        <f t="shared" si="1"/>
        <v>Ной Араспел</v>
      </c>
      <c r="J78" s="53" t="s">
        <v>51</v>
      </c>
      <c r="K78" s="51" t="s">
        <v>62</v>
      </c>
    </row>
    <row r="79" spans="1:11" x14ac:dyDescent="0.3">
      <c r="A79" s="48">
        <v>44197</v>
      </c>
      <c r="B79" s="48" t="s">
        <v>16</v>
      </c>
      <c r="C79" s="49" t="s">
        <v>107</v>
      </c>
      <c r="D79" s="50" t="s">
        <v>70</v>
      </c>
      <c r="E79" s="50" t="str">
        <f t="shared" si="0"/>
        <v>Франция</v>
      </c>
      <c r="F79" s="51" t="s">
        <v>75</v>
      </c>
      <c r="G79" s="52">
        <v>850</v>
      </c>
      <c r="I79" s="7" t="str">
        <f t="shared" si="1"/>
        <v>Арарат</v>
      </c>
      <c r="J79" s="53" t="s">
        <v>51</v>
      </c>
      <c r="K79" s="51" t="s">
        <v>52</v>
      </c>
    </row>
    <row r="80" spans="1:11" x14ac:dyDescent="0.3">
      <c r="A80" s="48">
        <v>44197</v>
      </c>
      <c r="B80" s="48" t="s">
        <v>16</v>
      </c>
      <c r="C80" s="49" t="s">
        <v>107</v>
      </c>
      <c r="D80" s="50" t="s">
        <v>70</v>
      </c>
      <c r="E80" s="50" t="str">
        <f t="shared" si="0"/>
        <v>Армения</v>
      </c>
      <c r="F80" s="51" t="s">
        <v>52</v>
      </c>
      <c r="G80" s="52">
        <v>125</v>
      </c>
      <c r="I80" s="7" t="str">
        <f t="shared" si="1"/>
        <v>Ахтамар</v>
      </c>
      <c r="J80" s="53" t="s">
        <v>51</v>
      </c>
      <c r="K80" s="51" t="s">
        <v>54</v>
      </c>
    </row>
    <row r="81" spans="1:11" x14ac:dyDescent="0.3">
      <c r="A81" s="48">
        <v>44197</v>
      </c>
      <c r="B81" s="48" t="s">
        <v>16</v>
      </c>
      <c r="C81" s="49" t="s">
        <v>107</v>
      </c>
      <c r="D81" s="50" t="s">
        <v>70</v>
      </c>
      <c r="E81" s="50" t="str">
        <f t="shared" si="0"/>
        <v>Армения</v>
      </c>
      <c r="F81" s="51" t="s">
        <v>54</v>
      </c>
      <c r="G81" s="52">
        <v>520</v>
      </c>
      <c r="I81" s="7" t="str">
        <f t="shared" si="1"/>
        <v>Васпуракан</v>
      </c>
      <c r="J81" s="53" t="s">
        <v>51</v>
      </c>
      <c r="K81" s="51" t="s">
        <v>56</v>
      </c>
    </row>
    <row r="82" spans="1:11" x14ac:dyDescent="0.3">
      <c r="A82" s="48">
        <v>44197</v>
      </c>
      <c r="B82" s="48" t="s">
        <v>16</v>
      </c>
      <c r="C82" s="49" t="s">
        <v>107</v>
      </c>
      <c r="D82" s="50" t="s">
        <v>70</v>
      </c>
      <c r="E82" s="50" t="str">
        <f t="shared" si="0"/>
        <v>Армения</v>
      </c>
      <c r="F82" s="51" t="s">
        <v>56</v>
      </c>
      <c r="G82" s="52">
        <v>510</v>
      </c>
      <c r="I82" s="7" t="str">
        <f t="shared" si="1"/>
        <v>Отборный</v>
      </c>
      <c r="J82" s="53" t="s">
        <v>51</v>
      </c>
      <c r="K82" s="51" t="s">
        <v>58</v>
      </c>
    </row>
    <row r="83" spans="1:11" x14ac:dyDescent="0.3">
      <c r="A83" s="48">
        <v>44197</v>
      </c>
      <c r="B83" s="48" t="s">
        <v>16</v>
      </c>
      <c r="C83" s="49" t="s">
        <v>107</v>
      </c>
      <c r="D83" s="50" t="s">
        <v>70</v>
      </c>
      <c r="E83" s="50" t="str">
        <f t="shared" si="0"/>
        <v>Армения</v>
      </c>
      <c r="F83" s="51" t="s">
        <v>58</v>
      </c>
      <c r="G83" s="52">
        <v>190</v>
      </c>
      <c r="I83" s="7" t="str">
        <f t="shared" si="1"/>
        <v>Герард</v>
      </c>
      <c r="J83" s="53" t="s">
        <v>51</v>
      </c>
      <c r="K83" s="51" t="s">
        <v>60</v>
      </c>
    </row>
    <row r="84" spans="1:11" x14ac:dyDescent="0.3">
      <c r="A84" s="48">
        <v>44197</v>
      </c>
      <c r="B84" s="48" t="s">
        <v>16</v>
      </c>
      <c r="C84" s="49" t="s">
        <v>107</v>
      </c>
      <c r="D84" s="50" t="s">
        <v>70</v>
      </c>
      <c r="E84" s="50" t="str">
        <f t="shared" si="0"/>
        <v>Армения</v>
      </c>
      <c r="F84" s="51" t="s">
        <v>60</v>
      </c>
      <c r="G84" s="52">
        <v>250</v>
      </c>
      <c r="I84" s="7" t="str">
        <f t="shared" si="1"/>
        <v>Ной Араспел</v>
      </c>
      <c r="J84" s="53" t="s">
        <v>51</v>
      </c>
      <c r="K84" s="51" t="s">
        <v>62</v>
      </c>
    </row>
    <row r="85" spans="1:11" x14ac:dyDescent="0.3">
      <c r="A85" s="48">
        <v>44197</v>
      </c>
      <c r="B85" s="48" t="s">
        <v>16</v>
      </c>
      <c r="C85" s="49" t="s">
        <v>107</v>
      </c>
      <c r="D85" s="50" t="s">
        <v>70</v>
      </c>
      <c r="E85" s="50" t="str">
        <f t="shared" si="0"/>
        <v>Армения</v>
      </c>
      <c r="F85" s="51" t="s">
        <v>62</v>
      </c>
      <c r="G85" s="52">
        <v>700</v>
      </c>
      <c r="I85" s="7" t="str">
        <f t="shared" si="1"/>
        <v>Арарат</v>
      </c>
      <c r="J85" s="53" t="s">
        <v>51</v>
      </c>
      <c r="K85" s="51" t="s">
        <v>52</v>
      </c>
    </row>
    <row r="86" spans="1:11" x14ac:dyDescent="0.3">
      <c r="A86" s="48">
        <v>44197</v>
      </c>
      <c r="B86" s="48" t="s">
        <v>16</v>
      </c>
      <c r="C86" s="49" t="s">
        <v>107</v>
      </c>
      <c r="D86" s="50" t="s">
        <v>70</v>
      </c>
      <c r="E86" s="50" t="str">
        <f t="shared" si="0"/>
        <v>Россия</v>
      </c>
      <c r="F86" s="51" t="s">
        <v>76</v>
      </c>
      <c r="G86" s="52">
        <v>170</v>
      </c>
      <c r="I86" s="7" t="str">
        <f t="shared" si="1"/>
        <v>Ахтамар</v>
      </c>
      <c r="J86" s="53" t="s">
        <v>51</v>
      </c>
      <c r="K86" s="51" t="s">
        <v>54</v>
      </c>
    </row>
    <row r="87" spans="1:11" x14ac:dyDescent="0.3">
      <c r="A87" s="48">
        <v>44197</v>
      </c>
      <c r="B87" s="48" t="s">
        <v>16</v>
      </c>
      <c r="C87" s="49" t="s">
        <v>107</v>
      </c>
      <c r="D87" s="50" t="s">
        <v>70</v>
      </c>
      <c r="E87" s="50" t="str">
        <f t="shared" si="0"/>
        <v>Россия</v>
      </c>
      <c r="F87" s="51" t="s">
        <v>77</v>
      </c>
      <c r="G87" s="52">
        <v>690</v>
      </c>
      <c r="I87" s="7" t="str">
        <f t="shared" si="1"/>
        <v>Васпуракан</v>
      </c>
      <c r="J87" s="53" t="s">
        <v>51</v>
      </c>
      <c r="K87" s="51" t="s">
        <v>56</v>
      </c>
    </row>
    <row r="88" spans="1:11" x14ac:dyDescent="0.3">
      <c r="A88" s="48">
        <v>44197</v>
      </c>
      <c r="B88" s="48" t="s">
        <v>16</v>
      </c>
      <c r="C88" s="49" t="s">
        <v>107</v>
      </c>
      <c r="D88" s="50" t="s">
        <v>70</v>
      </c>
      <c r="E88" s="50" t="str">
        <f t="shared" si="0"/>
        <v>Россия</v>
      </c>
      <c r="F88" s="51" t="s">
        <v>78</v>
      </c>
      <c r="G88" s="52">
        <v>857</v>
      </c>
      <c r="I88" s="7" t="str">
        <f t="shared" si="1"/>
        <v>Отборный</v>
      </c>
      <c r="J88" s="53" t="s">
        <v>51</v>
      </c>
      <c r="K88" s="51" t="s">
        <v>58</v>
      </c>
    </row>
    <row r="89" spans="1:11" x14ac:dyDescent="0.3">
      <c r="A89" s="48">
        <v>44197</v>
      </c>
      <c r="B89" s="48" t="s">
        <v>16</v>
      </c>
      <c r="C89" s="49" t="s">
        <v>107</v>
      </c>
      <c r="D89" s="50" t="s">
        <v>70</v>
      </c>
      <c r="E89" s="50" t="str">
        <f t="shared" si="0"/>
        <v>Россия</v>
      </c>
      <c r="F89" s="51" t="s">
        <v>79</v>
      </c>
      <c r="G89" s="52">
        <v>127</v>
      </c>
      <c r="I89" s="7" t="str">
        <f t="shared" si="1"/>
        <v>Герард</v>
      </c>
      <c r="J89" s="53" t="s">
        <v>51</v>
      </c>
      <c r="K89" s="51" t="s">
        <v>60</v>
      </c>
    </row>
    <row r="90" spans="1:11" x14ac:dyDescent="0.3">
      <c r="A90" s="48">
        <v>44197</v>
      </c>
      <c r="B90" s="48" t="s">
        <v>16</v>
      </c>
      <c r="C90" s="49" t="s">
        <v>107</v>
      </c>
      <c r="D90" s="50" t="s">
        <v>80</v>
      </c>
      <c r="E90" s="50" t="str">
        <f t="shared" si="0"/>
        <v>Шотландия</v>
      </c>
      <c r="F90" s="51" t="s">
        <v>81</v>
      </c>
      <c r="G90" s="52">
        <v>120</v>
      </c>
      <c r="I90" s="7" t="str">
        <f t="shared" si="1"/>
        <v>Ной Араспел</v>
      </c>
      <c r="J90" s="53" t="s">
        <v>51</v>
      </c>
      <c r="K90" s="51" t="s">
        <v>62</v>
      </c>
    </row>
    <row r="91" spans="1:11" x14ac:dyDescent="0.3">
      <c r="A91" s="48">
        <v>44197</v>
      </c>
      <c r="B91" s="48" t="s">
        <v>16</v>
      </c>
      <c r="C91" s="49" t="s">
        <v>107</v>
      </c>
      <c r="D91" s="50" t="s">
        <v>80</v>
      </c>
      <c r="E91" s="50" t="str">
        <f t="shared" si="0"/>
        <v>Шотландия</v>
      </c>
      <c r="F91" s="51" t="s">
        <v>82</v>
      </c>
      <c r="G91" s="52">
        <v>165</v>
      </c>
      <c r="I91" s="7" t="str">
        <f t="shared" si="1"/>
        <v>Арарат</v>
      </c>
      <c r="J91" s="53" t="s">
        <v>51</v>
      </c>
      <c r="K91" s="51" t="s">
        <v>52</v>
      </c>
    </row>
    <row r="92" spans="1:11" x14ac:dyDescent="0.3">
      <c r="A92" s="48">
        <v>44197</v>
      </c>
      <c r="B92" s="48" t="s">
        <v>16</v>
      </c>
      <c r="C92" s="49" t="s">
        <v>107</v>
      </c>
      <c r="D92" s="50" t="s">
        <v>80</v>
      </c>
      <c r="E92" s="50" t="str">
        <f t="shared" si="0"/>
        <v>Шотландия</v>
      </c>
      <c r="F92" s="51" t="s">
        <v>83</v>
      </c>
      <c r="G92" s="52">
        <v>230</v>
      </c>
      <c r="I92" s="7" t="str">
        <f t="shared" si="1"/>
        <v>Ахтамар</v>
      </c>
      <c r="J92" s="53" t="s">
        <v>51</v>
      </c>
      <c r="K92" s="51" t="s">
        <v>54</v>
      </c>
    </row>
    <row r="93" spans="1:11" x14ac:dyDescent="0.3">
      <c r="A93" s="48">
        <v>44197</v>
      </c>
      <c r="B93" s="48" t="s">
        <v>16</v>
      </c>
      <c r="C93" s="49" t="s">
        <v>107</v>
      </c>
      <c r="D93" s="50" t="s">
        <v>80</v>
      </c>
      <c r="E93" s="50" t="str">
        <f t="shared" si="0"/>
        <v>Ирландия</v>
      </c>
      <c r="F93" s="51" t="s">
        <v>85</v>
      </c>
      <c r="G93" s="52">
        <v>362</v>
      </c>
      <c r="I93" s="7" t="str">
        <f t="shared" si="1"/>
        <v>Васпуракан</v>
      </c>
      <c r="J93" s="53" t="s">
        <v>51</v>
      </c>
      <c r="K93" s="51" t="s">
        <v>56</v>
      </c>
    </row>
    <row r="94" spans="1:11" x14ac:dyDescent="0.3">
      <c r="A94" s="48">
        <v>44197</v>
      </c>
      <c r="B94" s="48" t="s">
        <v>16</v>
      </c>
      <c r="C94" s="49" t="s">
        <v>107</v>
      </c>
      <c r="D94" s="50" t="s">
        <v>80</v>
      </c>
      <c r="E94" s="50" t="str">
        <f t="shared" si="0"/>
        <v>Ирландия</v>
      </c>
      <c r="F94" s="51" t="s">
        <v>86</v>
      </c>
      <c r="G94" s="52">
        <v>257</v>
      </c>
      <c r="I94" s="7" t="str">
        <f t="shared" si="1"/>
        <v>Отборный</v>
      </c>
      <c r="J94" s="53" t="s">
        <v>51</v>
      </c>
      <c r="K94" s="51" t="s">
        <v>58</v>
      </c>
    </row>
    <row r="95" spans="1:11" x14ac:dyDescent="0.3">
      <c r="A95" s="48">
        <v>44197</v>
      </c>
      <c r="B95" s="48" t="s">
        <v>16</v>
      </c>
      <c r="C95" s="49" t="s">
        <v>107</v>
      </c>
      <c r="D95" s="50" t="s">
        <v>80</v>
      </c>
      <c r="E95" s="50" t="str">
        <f t="shared" si="0"/>
        <v>Ирландия</v>
      </c>
      <c r="F95" s="51" t="s">
        <v>87</v>
      </c>
      <c r="G95" s="52">
        <v>457</v>
      </c>
      <c r="I95" s="7" t="str">
        <f t="shared" si="1"/>
        <v>Герард</v>
      </c>
      <c r="J95" s="53" t="s">
        <v>51</v>
      </c>
      <c r="K95" s="51" t="s">
        <v>60</v>
      </c>
    </row>
    <row r="96" spans="1:11" x14ac:dyDescent="0.3">
      <c r="A96" s="48">
        <v>44197</v>
      </c>
      <c r="B96" s="48" t="s">
        <v>16</v>
      </c>
      <c r="C96" s="49" t="s">
        <v>107</v>
      </c>
      <c r="D96" s="50" t="s">
        <v>80</v>
      </c>
      <c r="E96" s="50" t="str">
        <f t="shared" si="0"/>
        <v>Ирландия</v>
      </c>
      <c r="F96" s="51" t="s">
        <v>88</v>
      </c>
      <c r="G96" s="52">
        <v>123</v>
      </c>
      <c r="I96" s="7" t="str">
        <f t="shared" si="1"/>
        <v>Ной Араспел</v>
      </c>
      <c r="J96" s="53" t="s">
        <v>51</v>
      </c>
      <c r="K96" s="51" t="s">
        <v>62</v>
      </c>
    </row>
    <row r="97" spans="1:11" x14ac:dyDescent="0.3">
      <c r="A97" s="48">
        <v>44197</v>
      </c>
      <c r="B97" s="48" t="s">
        <v>16</v>
      </c>
      <c r="C97" s="49" t="s">
        <v>107</v>
      </c>
      <c r="D97" s="50" t="s">
        <v>80</v>
      </c>
      <c r="E97" s="50" t="str">
        <f t="shared" si="0"/>
        <v>США</v>
      </c>
      <c r="F97" s="51" t="s">
        <v>89</v>
      </c>
      <c r="G97" s="52">
        <v>569</v>
      </c>
      <c r="I97" s="7" t="str">
        <f t="shared" si="1"/>
        <v>Арарат</v>
      </c>
      <c r="J97" s="53" t="s">
        <v>51</v>
      </c>
      <c r="K97" s="51" t="s">
        <v>52</v>
      </c>
    </row>
    <row r="98" spans="1:11" x14ac:dyDescent="0.3">
      <c r="A98" s="48">
        <v>44197</v>
      </c>
      <c r="B98" s="48" t="s">
        <v>16</v>
      </c>
      <c r="C98" s="49" t="s">
        <v>107</v>
      </c>
      <c r="D98" s="50" t="s">
        <v>80</v>
      </c>
      <c r="E98" s="50" t="str">
        <f t="shared" si="0"/>
        <v>США</v>
      </c>
      <c r="F98" s="51" t="s">
        <v>90</v>
      </c>
      <c r="G98" s="52">
        <v>784</v>
      </c>
      <c r="I98" s="7" t="str">
        <f t="shared" si="1"/>
        <v>Ахтамар</v>
      </c>
      <c r="J98" s="53" t="s">
        <v>51</v>
      </c>
      <c r="K98" s="51" t="s">
        <v>54</v>
      </c>
    </row>
    <row r="99" spans="1:11" x14ac:dyDescent="0.3">
      <c r="A99" s="48">
        <v>44197</v>
      </c>
      <c r="B99" s="48" t="s">
        <v>16</v>
      </c>
      <c r="C99" s="49" t="s">
        <v>107</v>
      </c>
      <c r="D99" s="50" t="s">
        <v>80</v>
      </c>
      <c r="E99" s="50" t="str">
        <f t="shared" si="0"/>
        <v>США</v>
      </c>
      <c r="F99" s="51" t="s">
        <v>91</v>
      </c>
      <c r="G99" s="52">
        <v>124</v>
      </c>
      <c r="I99" s="7" t="str">
        <f t="shared" si="1"/>
        <v>Васпуракан</v>
      </c>
      <c r="J99" s="53" t="s">
        <v>51</v>
      </c>
      <c r="K99" s="51" t="s">
        <v>56</v>
      </c>
    </row>
    <row r="100" spans="1:11" x14ac:dyDescent="0.3">
      <c r="A100" s="48">
        <v>44197</v>
      </c>
      <c r="B100" s="48" t="s">
        <v>16</v>
      </c>
      <c r="C100" s="49" t="s">
        <v>107</v>
      </c>
      <c r="D100" s="50" t="s">
        <v>80</v>
      </c>
      <c r="E100" s="50" t="str">
        <f t="shared" si="0"/>
        <v>США</v>
      </c>
      <c r="F100" s="51" t="s">
        <v>92</v>
      </c>
      <c r="G100" s="52">
        <v>543</v>
      </c>
      <c r="I100" s="7" t="str">
        <f t="shared" si="1"/>
        <v>Отборный</v>
      </c>
      <c r="J100" s="53" t="s">
        <v>51</v>
      </c>
      <c r="K100" s="51" t="s">
        <v>58</v>
      </c>
    </row>
    <row r="101" spans="1:11" x14ac:dyDescent="0.3">
      <c r="A101" s="48">
        <v>44197</v>
      </c>
      <c r="B101" s="48" t="s">
        <v>16</v>
      </c>
      <c r="C101" s="49" t="s">
        <v>107</v>
      </c>
      <c r="D101" s="50" t="s">
        <v>80</v>
      </c>
      <c r="E101" s="50" t="str">
        <f t="shared" si="0"/>
        <v>США</v>
      </c>
      <c r="F101" s="51" t="s">
        <v>93</v>
      </c>
      <c r="G101" s="52">
        <v>234</v>
      </c>
      <c r="I101" s="7" t="str">
        <f t="shared" si="1"/>
        <v>Герард</v>
      </c>
      <c r="J101" s="53" t="s">
        <v>51</v>
      </c>
      <c r="K101" s="51" t="s">
        <v>60</v>
      </c>
    </row>
    <row r="102" spans="1:11" x14ac:dyDescent="0.3">
      <c r="A102" s="48">
        <v>44197</v>
      </c>
      <c r="B102" s="48" t="s">
        <v>16</v>
      </c>
      <c r="C102" s="49" t="s">
        <v>107</v>
      </c>
      <c r="D102" s="50" t="s">
        <v>80</v>
      </c>
      <c r="E102" s="50" t="str">
        <f t="shared" si="0"/>
        <v>США</v>
      </c>
      <c r="F102" s="51" t="s">
        <v>94</v>
      </c>
      <c r="G102" s="52">
        <v>357</v>
      </c>
      <c r="I102" s="7" t="str">
        <f t="shared" si="1"/>
        <v>Ной Араспел</v>
      </c>
      <c r="J102" s="53" t="s">
        <v>51</v>
      </c>
      <c r="K102" s="51" t="s">
        <v>62</v>
      </c>
    </row>
    <row r="103" spans="1:11" x14ac:dyDescent="0.3">
      <c r="A103" s="48">
        <v>44197</v>
      </c>
      <c r="B103" s="48" t="s">
        <v>16</v>
      </c>
      <c r="C103" s="49" t="s">
        <v>107</v>
      </c>
      <c r="D103" s="50" t="s">
        <v>95</v>
      </c>
      <c r="E103" s="50" t="str">
        <f t="shared" si="0"/>
        <v>Голландия</v>
      </c>
      <c r="F103" s="51" t="s">
        <v>96</v>
      </c>
      <c r="G103" s="52">
        <v>215</v>
      </c>
      <c r="I103" s="7" t="str">
        <f t="shared" si="1"/>
        <v>Арарат</v>
      </c>
      <c r="J103" s="53" t="s">
        <v>51</v>
      </c>
      <c r="K103" s="51" t="s">
        <v>52</v>
      </c>
    </row>
    <row r="104" spans="1:11" x14ac:dyDescent="0.3">
      <c r="A104" s="48">
        <v>44197</v>
      </c>
      <c r="B104" s="48" t="s">
        <v>16</v>
      </c>
      <c r="C104" s="49" t="s">
        <v>107</v>
      </c>
      <c r="D104" s="50" t="s">
        <v>95</v>
      </c>
      <c r="E104" s="50" t="str">
        <f t="shared" si="0"/>
        <v>Голландия</v>
      </c>
      <c r="F104" s="51" t="s">
        <v>97</v>
      </c>
      <c r="G104" s="52">
        <v>368</v>
      </c>
      <c r="I104" s="7" t="str">
        <f t="shared" si="1"/>
        <v>Ахтамар</v>
      </c>
      <c r="J104" s="53" t="s">
        <v>51</v>
      </c>
      <c r="K104" s="51" t="s">
        <v>54</v>
      </c>
    </row>
    <row r="105" spans="1:11" x14ac:dyDescent="0.3">
      <c r="A105" s="48">
        <v>44197</v>
      </c>
      <c r="B105" s="48" t="s">
        <v>16</v>
      </c>
      <c r="C105" s="49" t="s">
        <v>107</v>
      </c>
      <c r="D105" s="50" t="s">
        <v>95</v>
      </c>
      <c r="E105" s="50" t="str">
        <f t="shared" si="0"/>
        <v>Голландия</v>
      </c>
      <c r="F105" s="51" t="s">
        <v>98</v>
      </c>
      <c r="G105" s="52">
        <v>125</v>
      </c>
      <c r="I105" s="7" t="str">
        <f t="shared" si="1"/>
        <v>Васпуракан</v>
      </c>
      <c r="J105" s="53" t="s">
        <v>51</v>
      </c>
      <c r="K105" s="51" t="s">
        <v>56</v>
      </c>
    </row>
    <row r="106" spans="1:11" x14ac:dyDescent="0.3">
      <c r="A106" s="48">
        <v>44197</v>
      </c>
      <c r="B106" s="48" t="s">
        <v>16</v>
      </c>
      <c r="C106" s="49" t="s">
        <v>107</v>
      </c>
      <c r="D106" s="50" t="s">
        <v>95</v>
      </c>
      <c r="E106" s="50" t="str">
        <f t="shared" si="0"/>
        <v>Голландия</v>
      </c>
      <c r="F106" s="51" t="s">
        <v>99</v>
      </c>
      <c r="G106" s="52">
        <v>468</v>
      </c>
      <c r="I106" s="7" t="str">
        <f t="shared" si="1"/>
        <v>Отборный</v>
      </c>
      <c r="J106" s="53" t="s">
        <v>51</v>
      </c>
      <c r="K106" s="51" t="s">
        <v>58</v>
      </c>
    </row>
    <row r="107" spans="1:11" x14ac:dyDescent="0.3">
      <c r="A107" s="48">
        <v>44197</v>
      </c>
      <c r="B107" s="48" t="s">
        <v>16</v>
      </c>
      <c r="C107" s="49" t="s">
        <v>107</v>
      </c>
      <c r="D107" s="50" t="s">
        <v>95</v>
      </c>
      <c r="E107" s="50" t="str">
        <f t="shared" si="0"/>
        <v>Голландия</v>
      </c>
      <c r="F107" s="51" t="s">
        <v>100</v>
      </c>
      <c r="G107" s="52">
        <v>321</v>
      </c>
      <c r="I107" s="7" t="str">
        <f t="shared" si="1"/>
        <v>Герард</v>
      </c>
      <c r="J107" s="53" t="s">
        <v>51</v>
      </c>
      <c r="K107" s="51" t="s">
        <v>60</v>
      </c>
    </row>
    <row r="108" spans="1:11" x14ac:dyDescent="0.3">
      <c r="A108" s="48">
        <v>44197</v>
      </c>
      <c r="B108" s="48" t="s">
        <v>16</v>
      </c>
      <c r="C108" s="49" t="s">
        <v>107</v>
      </c>
      <c r="D108" s="50" t="s">
        <v>95</v>
      </c>
      <c r="E108" s="50" t="str">
        <f t="shared" si="0"/>
        <v>Великобритания</v>
      </c>
      <c r="F108" s="51" t="s">
        <v>101</v>
      </c>
      <c r="G108" s="52">
        <v>254</v>
      </c>
      <c r="I108" s="7" t="str">
        <f t="shared" si="1"/>
        <v>Ной Араспел</v>
      </c>
      <c r="J108" s="53" t="s">
        <v>51</v>
      </c>
      <c r="K108" s="51" t="s">
        <v>62</v>
      </c>
    </row>
    <row r="109" spans="1:11" x14ac:dyDescent="0.3">
      <c r="A109" s="48">
        <v>44197</v>
      </c>
      <c r="B109" s="48" t="s">
        <v>16</v>
      </c>
      <c r="C109" s="49" t="s">
        <v>107</v>
      </c>
      <c r="D109" s="50" t="s">
        <v>95</v>
      </c>
      <c r="E109" s="50" t="str">
        <f t="shared" si="0"/>
        <v>Великобритания</v>
      </c>
      <c r="F109" s="51" t="s">
        <v>102</v>
      </c>
      <c r="G109" s="52">
        <v>369</v>
      </c>
      <c r="I109" s="7" t="str">
        <f t="shared" si="1"/>
        <v>Арарат</v>
      </c>
      <c r="J109" s="53" t="s">
        <v>51</v>
      </c>
      <c r="K109" s="51" t="s">
        <v>52</v>
      </c>
    </row>
    <row r="110" spans="1:11" x14ac:dyDescent="0.3">
      <c r="A110" s="48">
        <v>44197</v>
      </c>
      <c r="B110" s="48" t="s">
        <v>16</v>
      </c>
      <c r="C110" s="49" t="s">
        <v>107</v>
      </c>
      <c r="D110" s="50" t="s">
        <v>95</v>
      </c>
      <c r="E110" s="50" t="str">
        <f t="shared" si="0"/>
        <v>Италия</v>
      </c>
      <c r="F110" s="51" t="s">
        <v>103</v>
      </c>
      <c r="G110" s="52">
        <v>748</v>
      </c>
      <c r="I110" s="7" t="str">
        <f t="shared" si="1"/>
        <v>Ахтамар</v>
      </c>
      <c r="J110" s="53" t="s">
        <v>51</v>
      </c>
      <c r="K110" s="51" t="s">
        <v>54</v>
      </c>
    </row>
    <row r="111" spans="1:11" x14ac:dyDescent="0.3">
      <c r="A111" s="48">
        <v>44197</v>
      </c>
      <c r="B111" s="48" t="s">
        <v>16</v>
      </c>
      <c r="C111" s="49" t="s">
        <v>107</v>
      </c>
      <c r="D111" s="50" t="s">
        <v>95</v>
      </c>
      <c r="E111" s="50" t="str">
        <f t="shared" si="0"/>
        <v>Италия</v>
      </c>
      <c r="F111" s="51" t="s">
        <v>104</v>
      </c>
      <c r="G111" s="52">
        <v>236</v>
      </c>
      <c r="I111" s="7" t="str">
        <f t="shared" si="1"/>
        <v>Васпуракан</v>
      </c>
      <c r="J111" s="53" t="s">
        <v>51</v>
      </c>
      <c r="K111" s="51" t="s">
        <v>56</v>
      </c>
    </row>
    <row r="112" spans="1:11" x14ac:dyDescent="0.3">
      <c r="A112" s="48">
        <v>44197</v>
      </c>
      <c r="B112" s="48" t="s">
        <v>16</v>
      </c>
      <c r="C112" s="49" t="s">
        <v>107</v>
      </c>
      <c r="D112" s="50" t="s">
        <v>95</v>
      </c>
      <c r="E112" s="50" t="str">
        <f t="shared" si="0"/>
        <v>Италия</v>
      </c>
      <c r="F112" s="51" t="s">
        <v>105</v>
      </c>
      <c r="G112" s="52">
        <v>524</v>
      </c>
      <c r="I112" s="7" t="str">
        <f t="shared" si="1"/>
        <v>Отборный</v>
      </c>
      <c r="J112" s="53" t="s">
        <v>51</v>
      </c>
      <c r="K112" s="51" t="s">
        <v>58</v>
      </c>
    </row>
    <row r="113" spans="1:11" x14ac:dyDescent="0.3">
      <c r="A113" s="48">
        <v>44197</v>
      </c>
      <c r="B113" s="48" t="s">
        <v>16</v>
      </c>
      <c r="C113" s="49" t="s">
        <v>107</v>
      </c>
      <c r="D113" s="50" t="s">
        <v>95</v>
      </c>
      <c r="E113" s="50" t="str">
        <f t="shared" si="0"/>
        <v>Италия</v>
      </c>
      <c r="F113" s="51" t="s">
        <v>106</v>
      </c>
      <c r="G113" s="52">
        <v>659</v>
      </c>
      <c r="I113" s="7" t="str">
        <f t="shared" si="1"/>
        <v>Герард</v>
      </c>
      <c r="J113" s="53" t="s">
        <v>51</v>
      </c>
      <c r="K113" s="51" t="s">
        <v>60</v>
      </c>
    </row>
    <row r="114" spans="1:11" x14ac:dyDescent="0.3">
      <c r="A114" s="48">
        <v>44197</v>
      </c>
      <c r="B114" s="48" t="s">
        <v>16</v>
      </c>
      <c r="C114" s="49" t="s">
        <v>108</v>
      </c>
      <c r="D114" s="50" t="s">
        <v>49</v>
      </c>
      <c r="E114" s="50" t="str">
        <f t="shared" si="0"/>
        <v>Россия</v>
      </c>
      <c r="F114" s="51" t="s">
        <v>50</v>
      </c>
      <c r="G114" s="52">
        <v>256</v>
      </c>
      <c r="I114" s="7" t="str">
        <f t="shared" si="1"/>
        <v>Ной Араспел</v>
      </c>
      <c r="J114" s="53" t="s">
        <v>51</v>
      </c>
      <c r="K114" s="51" t="s">
        <v>62</v>
      </c>
    </row>
    <row r="115" spans="1:11" x14ac:dyDescent="0.3">
      <c r="A115" s="48">
        <v>44197</v>
      </c>
      <c r="B115" s="48" t="s">
        <v>16</v>
      </c>
      <c r="C115" s="49" t="s">
        <v>108</v>
      </c>
      <c r="D115" s="50" t="s">
        <v>49</v>
      </c>
      <c r="E115" s="50" t="str">
        <f t="shared" si="0"/>
        <v>Россия</v>
      </c>
      <c r="F115" s="51" t="s">
        <v>53</v>
      </c>
      <c r="G115" s="52">
        <v>369</v>
      </c>
      <c r="I115" s="7" t="str">
        <f t="shared" si="1"/>
        <v>Арарат</v>
      </c>
      <c r="J115" s="53" t="s">
        <v>51</v>
      </c>
      <c r="K115" s="51" t="s">
        <v>52</v>
      </c>
    </row>
    <row r="116" spans="1:11" x14ac:dyDescent="0.3">
      <c r="A116" s="48">
        <v>44197</v>
      </c>
      <c r="B116" s="48" t="s">
        <v>16</v>
      </c>
      <c r="C116" s="49" t="s">
        <v>108</v>
      </c>
      <c r="D116" s="50" t="s">
        <v>49</v>
      </c>
      <c r="E116" s="50" t="str">
        <f t="shared" si="0"/>
        <v>Россия</v>
      </c>
      <c r="F116" s="51" t="s">
        <v>55</v>
      </c>
      <c r="G116" s="52">
        <v>784</v>
      </c>
      <c r="I116" s="7" t="str">
        <f t="shared" si="1"/>
        <v>Ахтамар</v>
      </c>
      <c r="J116" s="53" t="s">
        <v>51</v>
      </c>
      <c r="K116" s="51" t="s">
        <v>54</v>
      </c>
    </row>
    <row r="117" spans="1:11" x14ac:dyDescent="0.3">
      <c r="A117" s="48">
        <v>44197</v>
      </c>
      <c r="B117" s="48" t="s">
        <v>16</v>
      </c>
      <c r="C117" s="49" t="s">
        <v>108</v>
      </c>
      <c r="D117" s="50" t="s">
        <v>49</v>
      </c>
      <c r="E117" s="50" t="str">
        <f t="shared" si="0"/>
        <v>Россия</v>
      </c>
      <c r="F117" s="51" t="s">
        <v>57</v>
      </c>
      <c r="G117" s="52">
        <v>120</v>
      </c>
      <c r="I117" s="7" t="str">
        <f t="shared" si="1"/>
        <v>Васпуракан</v>
      </c>
      <c r="J117" s="53" t="s">
        <v>51</v>
      </c>
      <c r="K117" s="51" t="s">
        <v>56</v>
      </c>
    </row>
    <row r="118" spans="1:11" x14ac:dyDescent="0.3">
      <c r="A118" s="48">
        <v>44197</v>
      </c>
      <c r="B118" s="48" t="s">
        <v>16</v>
      </c>
      <c r="C118" s="49" t="s">
        <v>108</v>
      </c>
      <c r="D118" s="50" t="s">
        <v>49</v>
      </c>
      <c r="E118" s="50" t="str">
        <f t="shared" si="0"/>
        <v>Россия</v>
      </c>
      <c r="F118" s="51" t="s">
        <v>59</v>
      </c>
      <c r="G118" s="52">
        <v>450</v>
      </c>
      <c r="I118" s="7" t="str">
        <f t="shared" si="1"/>
        <v>Отборный</v>
      </c>
      <c r="J118" s="53" t="s">
        <v>51</v>
      </c>
      <c r="K118" s="51" t="s">
        <v>58</v>
      </c>
    </row>
    <row r="119" spans="1:11" x14ac:dyDescent="0.3">
      <c r="A119" s="48">
        <v>44197</v>
      </c>
      <c r="B119" s="48" t="s">
        <v>16</v>
      </c>
      <c r="C119" s="49" t="s">
        <v>108</v>
      </c>
      <c r="D119" s="50" t="s">
        <v>49</v>
      </c>
      <c r="E119" s="50" t="str">
        <f t="shared" si="0"/>
        <v>Россия</v>
      </c>
      <c r="F119" s="51" t="s">
        <v>61</v>
      </c>
      <c r="G119" s="52">
        <v>780</v>
      </c>
      <c r="I119" s="7" t="str">
        <f t="shared" si="1"/>
        <v>Герард</v>
      </c>
      <c r="J119" s="53" t="s">
        <v>51</v>
      </c>
      <c r="K119" s="51" t="s">
        <v>60</v>
      </c>
    </row>
    <row r="120" spans="1:11" x14ac:dyDescent="0.3">
      <c r="A120" s="48">
        <v>44197</v>
      </c>
      <c r="B120" s="48" t="s">
        <v>16</v>
      </c>
      <c r="C120" s="49" t="s">
        <v>108</v>
      </c>
      <c r="D120" s="50" t="s">
        <v>49</v>
      </c>
      <c r="E120" s="50" t="str">
        <f t="shared" si="0"/>
        <v>Швеция</v>
      </c>
      <c r="F120" s="51" t="s">
        <v>63</v>
      </c>
      <c r="G120" s="52">
        <v>250</v>
      </c>
      <c r="I120" s="7" t="str">
        <f t="shared" si="1"/>
        <v>Ной Араспел</v>
      </c>
      <c r="J120" s="53" t="s">
        <v>51</v>
      </c>
      <c r="K120" s="51" t="s">
        <v>62</v>
      </c>
    </row>
    <row r="121" spans="1:11" x14ac:dyDescent="0.3">
      <c r="A121" s="48">
        <v>44197</v>
      </c>
      <c r="B121" s="48" t="s">
        <v>16</v>
      </c>
      <c r="C121" s="49" t="s">
        <v>108</v>
      </c>
      <c r="D121" s="50" t="s">
        <v>49</v>
      </c>
      <c r="E121" s="50" t="str">
        <f t="shared" si="0"/>
        <v>Швеция</v>
      </c>
      <c r="F121" s="51" t="s">
        <v>153</v>
      </c>
      <c r="G121" s="52">
        <v>480</v>
      </c>
      <c r="I121" s="7" t="str">
        <f t="shared" si="1"/>
        <v>Арарат</v>
      </c>
      <c r="J121" s="53" t="s">
        <v>51</v>
      </c>
      <c r="K121" s="51" t="s">
        <v>52</v>
      </c>
    </row>
    <row r="122" spans="1:11" x14ac:dyDescent="0.3">
      <c r="A122" s="48">
        <v>44197</v>
      </c>
      <c r="B122" s="48" t="s">
        <v>16</v>
      </c>
      <c r="C122" s="49" t="s">
        <v>108</v>
      </c>
      <c r="D122" s="50" t="s">
        <v>49</v>
      </c>
      <c r="E122" s="50" t="str">
        <f t="shared" si="0"/>
        <v>Украина</v>
      </c>
      <c r="F122" s="51" t="s">
        <v>64</v>
      </c>
      <c r="G122" s="52">
        <v>125</v>
      </c>
      <c r="I122" s="7" t="str">
        <f t="shared" si="1"/>
        <v>Ахтамар</v>
      </c>
      <c r="J122" s="53" t="s">
        <v>51</v>
      </c>
      <c r="K122" s="51" t="s">
        <v>54</v>
      </c>
    </row>
    <row r="123" spans="1:11" x14ac:dyDescent="0.3">
      <c r="A123" s="48">
        <v>44197</v>
      </c>
      <c r="B123" s="48" t="s">
        <v>16</v>
      </c>
      <c r="C123" s="49" t="s">
        <v>108</v>
      </c>
      <c r="D123" s="50" t="s">
        <v>49</v>
      </c>
      <c r="E123" s="50" t="str">
        <f t="shared" si="0"/>
        <v>Украина</v>
      </c>
      <c r="F123" s="51" t="s">
        <v>65</v>
      </c>
      <c r="G123" s="52">
        <v>365</v>
      </c>
      <c r="I123" s="7" t="str">
        <f t="shared" si="1"/>
        <v>Васпуракан</v>
      </c>
      <c r="J123" s="53" t="s">
        <v>51</v>
      </c>
      <c r="K123" s="51" t="s">
        <v>56</v>
      </c>
    </row>
    <row r="124" spans="1:11" x14ac:dyDescent="0.3">
      <c r="A124" s="48">
        <v>44197</v>
      </c>
      <c r="B124" s="48" t="s">
        <v>16</v>
      </c>
      <c r="C124" s="49" t="s">
        <v>108</v>
      </c>
      <c r="D124" s="50" t="s">
        <v>49</v>
      </c>
      <c r="E124" s="50" t="str">
        <f t="shared" si="0"/>
        <v>Украина</v>
      </c>
      <c r="F124" s="51" t="s">
        <v>66</v>
      </c>
      <c r="G124" s="52">
        <v>460</v>
      </c>
      <c r="I124" s="7" t="str">
        <f t="shared" si="1"/>
        <v>Отборный</v>
      </c>
      <c r="J124" s="53" t="s">
        <v>51</v>
      </c>
      <c r="K124" s="51" t="s">
        <v>58</v>
      </c>
    </row>
    <row r="125" spans="1:11" x14ac:dyDescent="0.3">
      <c r="A125" s="48">
        <v>44197</v>
      </c>
      <c r="B125" s="48" t="s">
        <v>16</v>
      </c>
      <c r="C125" s="49" t="s">
        <v>108</v>
      </c>
      <c r="D125" s="50" t="s">
        <v>49</v>
      </c>
      <c r="E125" s="50" t="str">
        <f t="shared" si="0"/>
        <v>Украина</v>
      </c>
      <c r="F125" s="51" t="s">
        <v>67</v>
      </c>
      <c r="G125" s="52">
        <v>240</v>
      </c>
      <c r="I125" s="7" t="str">
        <f t="shared" si="1"/>
        <v>Герард</v>
      </c>
      <c r="J125" s="53" t="s">
        <v>51</v>
      </c>
      <c r="K125" s="51" t="s">
        <v>60</v>
      </c>
    </row>
    <row r="126" spans="1:11" x14ac:dyDescent="0.3">
      <c r="A126" s="48">
        <v>44197</v>
      </c>
      <c r="B126" s="48" t="s">
        <v>16</v>
      </c>
      <c r="C126" s="49" t="s">
        <v>108</v>
      </c>
      <c r="D126" s="50" t="s">
        <v>49</v>
      </c>
      <c r="E126" s="50" t="str">
        <f t="shared" si="0"/>
        <v>Украина</v>
      </c>
      <c r="F126" s="51" t="s">
        <v>68</v>
      </c>
      <c r="G126" s="52">
        <v>360</v>
      </c>
      <c r="I126" s="7" t="str">
        <f t="shared" si="1"/>
        <v>Ной Араспел</v>
      </c>
      <c r="J126" s="53" t="s">
        <v>51</v>
      </c>
      <c r="K126" s="51" t="s">
        <v>62</v>
      </c>
    </row>
    <row r="127" spans="1:11" x14ac:dyDescent="0.3">
      <c r="A127" s="48">
        <v>44197</v>
      </c>
      <c r="B127" s="48" t="s">
        <v>16</v>
      </c>
      <c r="C127" s="49" t="s">
        <v>108</v>
      </c>
      <c r="D127" s="50" t="s">
        <v>49</v>
      </c>
      <c r="E127" s="50" t="str">
        <f t="shared" si="0"/>
        <v>Украина</v>
      </c>
      <c r="F127" s="51" t="s">
        <v>69</v>
      </c>
      <c r="G127" s="52">
        <v>458</v>
      </c>
      <c r="I127" s="7" t="str">
        <f t="shared" si="1"/>
        <v>Арарат</v>
      </c>
      <c r="J127" s="53" t="s">
        <v>51</v>
      </c>
      <c r="K127" s="51" t="s">
        <v>52</v>
      </c>
    </row>
    <row r="128" spans="1:11" x14ac:dyDescent="0.3">
      <c r="A128" s="48">
        <v>44197</v>
      </c>
      <c r="B128" s="48" t="s">
        <v>16</v>
      </c>
      <c r="C128" s="49" t="s">
        <v>108</v>
      </c>
      <c r="D128" s="50" t="s">
        <v>70</v>
      </c>
      <c r="E128" s="50" t="str">
        <f t="shared" si="0"/>
        <v>Франция</v>
      </c>
      <c r="F128" s="51" t="s">
        <v>71</v>
      </c>
      <c r="G128" s="52">
        <v>236</v>
      </c>
      <c r="I128" s="7" t="str">
        <f t="shared" si="1"/>
        <v>Ахтамар</v>
      </c>
      <c r="J128" s="53" t="s">
        <v>51</v>
      </c>
      <c r="K128" s="51" t="s">
        <v>54</v>
      </c>
    </row>
    <row r="129" spans="1:11" x14ac:dyDescent="0.3">
      <c r="A129" s="48">
        <v>44197</v>
      </c>
      <c r="B129" s="48" t="s">
        <v>16</v>
      </c>
      <c r="C129" s="49" t="s">
        <v>108</v>
      </c>
      <c r="D129" s="50" t="s">
        <v>70</v>
      </c>
      <c r="E129" s="50" t="str">
        <f t="shared" si="0"/>
        <v>Франция</v>
      </c>
      <c r="F129" s="51" t="s">
        <v>72</v>
      </c>
      <c r="G129" s="52">
        <v>450</v>
      </c>
      <c r="I129" s="7" t="str">
        <f t="shared" si="1"/>
        <v>Васпуракан</v>
      </c>
      <c r="J129" s="53" t="s">
        <v>51</v>
      </c>
      <c r="K129" s="51" t="s">
        <v>56</v>
      </c>
    </row>
    <row r="130" spans="1:11" x14ac:dyDescent="0.3">
      <c r="A130" s="48">
        <v>44197</v>
      </c>
      <c r="B130" s="48" t="s">
        <v>16</v>
      </c>
      <c r="C130" s="49" t="s">
        <v>108</v>
      </c>
      <c r="D130" s="50" t="s">
        <v>70</v>
      </c>
      <c r="E130" s="50" t="str">
        <f t="shared" si="0"/>
        <v>Франция</v>
      </c>
      <c r="F130" s="51" t="s">
        <v>73</v>
      </c>
      <c r="G130" s="52">
        <v>784</v>
      </c>
      <c r="I130" s="7" t="str">
        <f t="shared" si="1"/>
        <v>Отборный</v>
      </c>
      <c r="J130" s="53" t="s">
        <v>51</v>
      </c>
      <c r="K130" s="51" t="s">
        <v>58</v>
      </c>
    </row>
    <row r="131" spans="1:11" x14ac:dyDescent="0.3">
      <c r="A131" s="48">
        <v>44197</v>
      </c>
      <c r="B131" s="48" t="s">
        <v>16</v>
      </c>
      <c r="C131" s="49" t="s">
        <v>108</v>
      </c>
      <c r="D131" s="50" t="s">
        <v>70</v>
      </c>
      <c r="E131" s="50" t="str">
        <f t="shared" si="0"/>
        <v>Франция</v>
      </c>
      <c r="F131" s="51" t="s">
        <v>74</v>
      </c>
      <c r="G131" s="52">
        <v>986</v>
      </c>
      <c r="I131" s="7" t="str">
        <f t="shared" si="1"/>
        <v>Герард</v>
      </c>
      <c r="J131" s="53" t="s">
        <v>51</v>
      </c>
      <c r="K131" s="51" t="s">
        <v>60</v>
      </c>
    </row>
    <row r="132" spans="1:11" x14ac:dyDescent="0.3">
      <c r="A132" s="48">
        <v>44197</v>
      </c>
      <c r="B132" s="48" t="s">
        <v>16</v>
      </c>
      <c r="C132" s="49" t="s">
        <v>108</v>
      </c>
      <c r="D132" s="50" t="s">
        <v>70</v>
      </c>
      <c r="E132" s="50" t="str">
        <f t="shared" si="0"/>
        <v>Франция</v>
      </c>
      <c r="F132" s="51" t="s">
        <v>75</v>
      </c>
      <c r="G132" s="52">
        <v>325</v>
      </c>
      <c r="I132" s="7" t="str">
        <f t="shared" si="1"/>
        <v>Ной Араспел</v>
      </c>
      <c r="J132" s="53" t="s">
        <v>51</v>
      </c>
      <c r="K132" s="51" t="s">
        <v>62</v>
      </c>
    </row>
    <row r="133" spans="1:11" x14ac:dyDescent="0.3">
      <c r="A133" s="48">
        <v>44197</v>
      </c>
      <c r="B133" s="48" t="s">
        <v>16</v>
      </c>
      <c r="C133" s="49" t="s">
        <v>108</v>
      </c>
      <c r="D133" s="50" t="s">
        <v>70</v>
      </c>
      <c r="E133" s="50" t="str">
        <f t="shared" si="0"/>
        <v>Армения</v>
      </c>
      <c r="F133" s="51" t="s">
        <v>52</v>
      </c>
      <c r="G133" s="52">
        <v>123</v>
      </c>
      <c r="I133" s="7" t="str">
        <f t="shared" si="1"/>
        <v>Арарат</v>
      </c>
      <c r="J133" s="53" t="s">
        <v>51</v>
      </c>
      <c r="K133" s="51" t="s">
        <v>52</v>
      </c>
    </row>
    <row r="134" spans="1:11" x14ac:dyDescent="0.3">
      <c r="A134" s="48">
        <v>44197</v>
      </c>
      <c r="B134" s="48" t="s">
        <v>16</v>
      </c>
      <c r="C134" s="49" t="s">
        <v>108</v>
      </c>
      <c r="D134" s="50" t="s">
        <v>70</v>
      </c>
      <c r="E134" s="50" t="str">
        <f t="shared" si="0"/>
        <v>Армения</v>
      </c>
      <c r="F134" s="51" t="s">
        <v>54</v>
      </c>
      <c r="G134" s="52">
        <v>658</v>
      </c>
      <c r="I134" s="7" t="str">
        <f t="shared" si="1"/>
        <v>Ахтамар</v>
      </c>
      <c r="J134" s="53" t="s">
        <v>51</v>
      </c>
      <c r="K134" s="51" t="s">
        <v>54</v>
      </c>
    </row>
    <row r="135" spans="1:11" x14ac:dyDescent="0.3">
      <c r="A135" s="48">
        <v>44197</v>
      </c>
      <c r="B135" s="48" t="s">
        <v>16</v>
      </c>
      <c r="C135" s="49" t="s">
        <v>108</v>
      </c>
      <c r="D135" s="50" t="s">
        <v>70</v>
      </c>
      <c r="E135" s="50" t="str">
        <f t="shared" si="0"/>
        <v>Армения</v>
      </c>
      <c r="F135" s="51" t="s">
        <v>56</v>
      </c>
      <c r="G135" s="52">
        <v>784</v>
      </c>
      <c r="I135" s="7" t="str">
        <f t="shared" si="1"/>
        <v>Васпуракан</v>
      </c>
      <c r="J135" s="53" t="s">
        <v>51</v>
      </c>
      <c r="K135" s="51" t="s">
        <v>56</v>
      </c>
    </row>
    <row r="136" spans="1:11" x14ac:dyDescent="0.3">
      <c r="A136" s="48">
        <v>44197</v>
      </c>
      <c r="B136" s="48" t="s">
        <v>16</v>
      </c>
      <c r="C136" s="49" t="s">
        <v>108</v>
      </c>
      <c r="D136" s="50" t="s">
        <v>70</v>
      </c>
      <c r="E136" s="50" t="str">
        <f t="shared" si="0"/>
        <v>Армения</v>
      </c>
      <c r="F136" s="51" t="s">
        <v>58</v>
      </c>
      <c r="G136" s="52">
        <v>965</v>
      </c>
      <c r="I136" s="7" t="str">
        <f t="shared" si="1"/>
        <v>Отборный</v>
      </c>
      <c r="J136" s="53" t="s">
        <v>51</v>
      </c>
      <c r="K136" s="51" t="s">
        <v>58</v>
      </c>
    </row>
    <row r="137" spans="1:11" x14ac:dyDescent="0.3">
      <c r="A137" s="48">
        <v>44197</v>
      </c>
      <c r="B137" s="48" t="s">
        <v>16</v>
      </c>
      <c r="C137" s="49" t="s">
        <v>108</v>
      </c>
      <c r="D137" s="50" t="s">
        <v>70</v>
      </c>
      <c r="E137" s="50" t="str">
        <f t="shared" si="0"/>
        <v>Армения</v>
      </c>
      <c r="F137" s="51" t="s">
        <v>60</v>
      </c>
      <c r="G137" s="52">
        <v>524</v>
      </c>
      <c r="I137" s="7" t="str">
        <f t="shared" si="1"/>
        <v>Герард</v>
      </c>
      <c r="J137" s="53" t="s">
        <v>51</v>
      </c>
      <c r="K137" s="51" t="s">
        <v>60</v>
      </c>
    </row>
    <row r="138" spans="1:11" x14ac:dyDescent="0.3">
      <c r="A138" s="48">
        <v>44197</v>
      </c>
      <c r="B138" s="48" t="s">
        <v>16</v>
      </c>
      <c r="C138" s="49" t="s">
        <v>108</v>
      </c>
      <c r="D138" s="50" t="s">
        <v>70</v>
      </c>
      <c r="E138" s="50" t="str">
        <f t="shared" si="0"/>
        <v>Армения</v>
      </c>
      <c r="F138" s="51" t="s">
        <v>62</v>
      </c>
      <c r="G138" s="52">
        <v>478</v>
      </c>
      <c r="I138" s="7" t="str">
        <f t="shared" si="1"/>
        <v>Ной Араспел</v>
      </c>
      <c r="J138" s="53" t="s">
        <v>51</v>
      </c>
      <c r="K138" s="51" t="s">
        <v>62</v>
      </c>
    </row>
    <row r="139" spans="1:11" x14ac:dyDescent="0.3">
      <c r="A139" s="48">
        <v>44197</v>
      </c>
      <c r="B139" s="48" t="s">
        <v>16</v>
      </c>
      <c r="C139" s="49" t="s">
        <v>108</v>
      </c>
      <c r="D139" s="50" t="s">
        <v>70</v>
      </c>
      <c r="E139" s="50" t="str">
        <f t="shared" si="0"/>
        <v>Россия</v>
      </c>
      <c r="F139" s="51" t="s">
        <v>76</v>
      </c>
      <c r="G139" s="52">
        <v>256</v>
      </c>
      <c r="I139" s="7" t="str">
        <f t="shared" si="1"/>
        <v>Арарат</v>
      </c>
      <c r="J139" s="53" t="s">
        <v>51</v>
      </c>
      <c r="K139" s="51" t="s">
        <v>52</v>
      </c>
    </row>
    <row r="140" spans="1:11" x14ac:dyDescent="0.3">
      <c r="A140" s="48">
        <v>44197</v>
      </c>
      <c r="B140" s="48" t="s">
        <v>16</v>
      </c>
      <c r="C140" s="49" t="s">
        <v>108</v>
      </c>
      <c r="D140" s="50" t="s">
        <v>70</v>
      </c>
      <c r="E140" s="50" t="str">
        <f t="shared" si="0"/>
        <v>Россия</v>
      </c>
      <c r="F140" s="51" t="s">
        <v>77</v>
      </c>
      <c r="G140" s="52">
        <v>897</v>
      </c>
      <c r="I140" s="7" t="str">
        <f t="shared" si="1"/>
        <v>Ахтамар</v>
      </c>
      <c r="J140" s="53" t="s">
        <v>51</v>
      </c>
      <c r="K140" s="51" t="s">
        <v>54</v>
      </c>
    </row>
    <row r="141" spans="1:11" x14ac:dyDescent="0.3">
      <c r="A141" s="48">
        <v>44197</v>
      </c>
      <c r="B141" s="48" t="s">
        <v>16</v>
      </c>
      <c r="C141" s="49" t="s">
        <v>108</v>
      </c>
      <c r="D141" s="50" t="s">
        <v>70</v>
      </c>
      <c r="E141" s="50" t="str">
        <f t="shared" si="0"/>
        <v>Россия</v>
      </c>
      <c r="F141" s="51" t="s">
        <v>78</v>
      </c>
      <c r="G141" s="52">
        <v>145</v>
      </c>
      <c r="I141" s="7" t="str">
        <f t="shared" si="1"/>
        <v>Васпуракан</v>
      </c>
      <c r="J141" s="53" t="s">
        <v>51</v>
      </c>
      <c r="K141" s="51" t="s">
        <v>56</v>
      </c>
    </row>
    <row r="142" spans="1:11" x14ac:dyDescent="0.3">
      <c r="A142" s="48">
        <v>44197</v>
      </c>
      <c r="B142" s="48" t="s">
        <v>16</v>
      </c>
      <c r="C142" s="49" t="s">
        <v>108</v>
      </c>
      <c r="D142" s="50" t="s">
        <v>70</v>
      </c>
      <c r="E142" s="50" t="str">
        <f t="shared" si="0"/>
        <v>Россия</v>
      </c>
      <c r="F142" s="51" t="s">
        <v>79</v>
      </c>
      <c r="G142" s="52">
        <v>785</v>
      </c>
      <c r="I142" s="7" t="str">
        <f t="shared" si="1"/>
        <v>Отборный</v>
      </c>
      <c r="J142" s="53" t="s">
        <v>51</v>
      </c>
      <c r="K142" s="51" t="s">
        <v>58</v>
      </c>
    </row>
    <row r="143" spans="1:11" x14ac:dyDescent="0.3">
      <c r="A143" s="48">
        <v>44197</v>
      </c>
      <c r="B143" s="48" t="s">
        <v>16</v>
      </c>
      <c r="C143" s="49" t="s">
        <v>108</v>
      </c>
      <c r="D143" s="50" t="s">
        <v>80</v>
      </c>
      <c r="E143" s="50" t="str">
        <f t="shared" si="0"/>
        <v>Шотландия</v>
      </c>
      <c r="F143" s="51" t="s">
        <v>81</v>
      </c>
      <c r="G143" s="52">
        <v>456</v>
      </c>
      <c r="I143" s="7" t="str">
        <f t="shared" si="1"/>
        <v>Герард</v>
      </c>
      <c r="J143" s="53" t="s">
        <v>51</v>
      </c>
      <c r="K143" s="51" t="s">
        <v>60</v>
      </c>
    </row>
    <row r="144" spans="1:11" x14ac:dyDescent="0.3">
      <c r="A144" s="48">
        <v>44197</v>
      </c>
      <c r="B144" s="48" t="s">
        <v>16</v>
      </c>
      <c r="C144" s="49" t="s">
        <v>108</v>
      </c>
      <c r="D144" s="50" t="s">
        <v>80</v>
      </c>
      <c r="E144" s="50" t="str">
        <f t="shared" si="0"/>
        <v>Шотландия</v>
      </c>
      <c r="F144" s="51" t="s">
        <v>82</v>
      </c>
      <c r="G144" s="52">
        <v>125</v>
      </c>
      <c r="I144" s="7" t="str">
        <f t="shared" si="1"/>
        <v>Ной Араспел</v>
      </c>
      <c r="J144" s="53" t="s">
        <v>51</v>
      </c>
      <c r="K144" s="51" t="s">
        <v>62</v>
      </c>
    </row>
    <row r="145" spans="1:11" x14ac:dyDescent="0.3">
      <c r="A145" s="48">
        <v>44197</v>
      </c>
      <c r="B145" s="48" t="s">
        <v>16</v>
      </c>
      <c r="C145" s="49" t="s">
        <v>108</v>
      </c>
      <c r="D145" s="50" t="s">
        <v>80</v>
      </c>
      <c r="E145" s="50" t="str">
        <f t="shared" si="0"/>
        <v>Шотландия</v>
      </c>
      <c r="F145" s="51" t="s">
        <v>83</v>
      </c>
      <c r="G145" s="52">
        <v>325</v>
      </c>
      <c r="I145" s="7" t="str">
        <f t="shared" si="1"/>
        <v>Арарат</v>
      </c>
      <c r="J145" s="53" t="s">
        <v>51</v>
      </c>
      <c r="K145" s="51" t="s">
        <v>52</v>
      </c>
    </row>
    <row r="146" spans="1:11" x14ac:dyDescent="0.3">
      <c r="A146" s="48">
        <v>44197</v>
      </c>
      <c r="B146" s="48" t="s">
        <v>16</v>
      </c>
      <c r="C146" s="49" t="s">
        <v>108</v>
      </c>
      <c r="D146" s="50" t="s">
        <v>80</v>
      </c>
      <c r="E146" s="50" t="str">
        <f t="shared" si="0"/>
        <v>Шотландия</v>
      </c>
      <c r="F146" s="51" t="s">
        <v>84</v>
      </c>
      <c r="G146" s="52">
        <v>361</v>
      </c>
      <c r="I146" s="7" t="str">
        <f t="shared" si="1"/>
        <v>Ахтамар</v>
      </c>
      <c r="J146" s="53" t="s">
        <v>51</v>
      </c>
      <c r="K146" s="51" t="s">
        <v>54</v>
      </c>
    </row>
    <row r="147" spans="1:11" x14ac:dyDescent="0.3">
      <c r="A147" s="48">
        <v>44197</v>
      </c>
      <c r="B147" s="48" t="s">
        <v>16</v>
      </c>
      <c r="C147" s="49" t="s">
        <v>108</v>
      </c>
      <c r="D147" s="50" t="s">
        <v>80</v>
      </c>
      <c r="E147" s="50" t="str">
        <f t="shared" si="0"/>
        <v>Ирландия</v>
      </c>
      <c r="F147" s="51" t="s">
        <v>85</v>
      </c>
      <c r="G147" s="52">
        <v>256</v>
      </c>
      <c r="I147" s="7" t="str">
        <f t="shared" si="1"/>
        <v>Васпуракан</v>
      </c>
      <c r="J147" s="53" t="s">
        <v>51</v>
      </c>
      <c r="K147" s="51" t="s">
        <v>56</v>
      </c>
    </row>
    <row r="148" spans="1:11" x14ac:dyDescent="0.3">
      <c r="A148" s="48">
        <v>44197</v>
      </c>
      <c r="B148" s="48" t="s">
        <v>16</v>
      </c>
      <c r="C148" s="49" t="s">
        <v>108</v>
      </c>
      <c r="D148" s="50" t="s">
        <v>80</v>
      </c>
      <c r="E148" s="50" t="str">
        <f t="shared" si="0"/>
        <v>Ирландия</v>
      </c>
      <c r="F148" s="51" t="s">
        <v>86</v>
      </c>
      <c r="G148" s="52">
        <v>128</v>
      </c>
      <c r="I148" s="7" t="str">
        <f t="shared" si="1"/>
        <v>Отборный</v>
      </c>
      <c r="J148" s="53" t="s">
        <v>51</v>
      </c>
      <c r="K148" s="51" t="s">
        <v>58</v>
      </c>
    </row>
    <row r="149" spans="1:11" x14ac:dyDescent="0.3">
      <c r="A149" s="48">
        <v>44197</v>
      </c>
      <c r="B149" s="48" t="s">
        <v>16</v>
      </c>
      <c r="C149" s="49" t="s">
        <v>108</v>
      </c>
      <c r="D149" s="50" t="s">
        <v>80</v>
      </c>
      <c r="E149" s="50" t="str">
        <f t="shared" si="0"/>
        <v>Ирландия</v>
      </c>
      <c r="F149" s="51" t="s">
        <v>87</v>
      </c>
      <c r="G149" s="52">
        <v>742</v>
      </c>
      <c r="I149" s="7" t="str">
        <f t="shared" si="1"/>
        <v>Герард</v>
      </c>
      <c r="J149" s="53" t="s">
        <v>51</v>
      </c>
      <c r="K149" s="51" t="s">
        <v>60</v>
      </c>
    </row>
    <row r="150" spans="1:11" x14ac:dyDescent="0.3">
      <c r="A150" s="48">
        <v>44197</v>
      </c>
      <c r="B150" s="48" t="s">
        <v>16</v>
      </c>
      <c r="C150" s="49" t="s">
        <v>108</v>
      </c>
      <c r="D150" s="50" t="s">
        <v>80</v>
      </c>
      <c r="E150" s="50" t="str">
        <f t="shared" si="0"/>
        <v>Ирландия</v>
      </c>
      <c r="F150" s="51" t="s">
        <v>88</v>
      </c>
      <c r="G150" s="52">
        <v>987</v>
      </c>
      <c r="I150" s="7" t="str">
        <f t="shared" si="1"/>
        <v>Ной Араспел</v>
      </c>
      <c r="J150" s="53" t="s">
        <v>51</v>
      </c>
      <c r="K150" s="51" t="s">
        <v>62</v>
      </c>
    </row>
    <row r="151" spans="1:11" x14ac:dyDescent="0.3">
      <c r="A151" s="48">
        <v>44197</v>
      </c>
      <c r="B151" s="48" t="s">
        <v>16</v>
      </c>
      <c r="C151" s="49" t="s">
        <v>108</v>
      </c>
      <c r="D151" s="50" t="s">
        <v>80</v>
      </c>
      <c r="E151" s="50" t="str">
        <f t="shared" si="0"/>
        <v>США</v>
      </c>
      <c r="F151" s="51" t="s">
        <v>89</v>
      </c>
      <c r="G151" s="52">
        <v>236</v>
      </c>
      <c r="I151" s="7" t="str">
        <f t="shared" si="1"/>
        <v>Малибу</v>
      </c>
      <c r="J151" s="53" t="s">
        <v>109</v>
      </c>
      <c r="K151" s="51" t="s">
        <v>101</v>
      </c>
    </row>
    <row r="152" spans="1:11" x14ac:dyDescent="0.3">
      <c r="A152" s="48">
        <v>44197</v>
      </c>
      <c r="B152" s="48" t="s">
        <v>16</v>
      </c>
      <c r="C152" s="49" t="s">
        <v>108</v>
      </c>
      <c r="D152" s="50" t="s">
        <v>80</v>
      </c>
      <c r="E152" s="50" t="str">
        <f t="shared" si="0"/>
        <v>США</v>
      </c>
      <c r="F152" s="51" t="s">
        <v>90</v>
      </c>
      <c r="G152" s="52">
        <v>457</v>
      </c>
      <c r="I152" s="7" t="str">
        <f t="shared" si="1"/>
        <v>Драмбуи</v>
      </c>
      <c r="J152" s="53" t="s">
        <v>109</v>
      </c>
      <c r="K152" s="51" t="s">
        <v>102</v>
      </c>
    </row>
    <row r="153" spans="1:11" x14ac:dyDescent="0.3">
      <c r="A153" s="48">
        <v>44197</v>
      </c>
      <c r="B153" s="48" t="s">
        <v>16</v>
      </c>
      <c r="C153" s="49" t="s">
        <v>108</v>
      </c>
      <c r="D153" s="50" t="s">
        <v>80</v>
      </c>
      <c r="E153" s="50" t="str">
        <f t="shared" si="0"/>
        <v>США</v>
      </c>
      <c r="F153" s="51" t="s">
        <v>91</v>
      </c>
      <c r="G153" s="52">
        <v>324</v>
      </c>
      <c r="I153" s="7" t="str">
        <f t="shared" si="1"/>
        <v>Малибу</v>
      </c>
      <c r="J153" s="53" t="s">
        <v>109</v>
      </c>
      <c r="K153" s="51" t="s">
        <v>101</v>
      </c>
    </row>
    <row r="154" spans="1:11" x14ac:dyDescent="0.3">
      <c r="A154" s="48">
        <v>44197</v>
      </c>
      <c r="B154" s="48" t="s">
        <v>16</v>
      </c>
      <c r="C154" s="49" t="s">
        <v>108</v>
      </c>
      <c r="D154" s="50" t="s">
        <v>80</v>
      </c>
      <c r="E154" s="50" t="str">
        <f t="shared" si="0"/>
        <v>США</v>
      </c>
      <c r="F154" s="51" t="s">
        <v>92</v>
      </c>
      <c r="G154" s="52">
        <v>359</v>
      </c>
      <c r="I154" s="7" t="str">
        <f t="shared" si="1"/>
        <v>Драмбуи</v>
      </c>
      <c r="J154" s="53" t="s">
        <v>109</v>
      </c>
      <c r="K154" s="51" t="s">
        <v>102</v>
      </c>
    </row>
    <row r="155" spans="1:11" x14ac:dyDescent="0.3">
      <c r="A155" s="48">
        <v>44197</v>
      </c>
      <c r="B155" s="48" t="s">
        <v>16</v>
      </c>
      <c r="C155" s="49" t="s">
        <v>108</v>
      </c>
      <c r="D155" s="50" t="s">
        <v>80</v>
      </c>
      <c r="E155" s="50" t="str">
        <f t="shared" si="0"/>
        <v>США</v>
      </c>
      <c r="F155" s="51" t="s">
        <v>93</v>
      </c>
      <c r="G155" s="52">
        <v>751</v>
      </c>
      <c r="I155" s="7" t="str">
        <f t="shared" si="1"/>
        <v>Малибу</v>
      </c>
      <c r="J155" s="53" t="s">
        <v>109</v>
      </c>
      <c r="K155" s="51" t="s">
        <v>101</v>
      </c>
    </row>
    <row r="156" spans="1:11" x14ac:dyDescent="0.3">
      <c r="A156" s="48">
        <v>44197</v>
      </c>
      <c r="B156" s="48" t="s">
        <v>16</v>
      </c>
      <c r="C156" s="49" t="s">
        <v>108</v>
      </c>
      <c r="D156" s="50" t="s">
        <v>80</v>
      </c>
      <c r="E156" s="50" t="str">
        <f t="shared" si="0"/>
        <v>США</v>
      </c>
      <c r="F156" s="51" t="s">
        <v>94</v>
      </c>
      <c r="G156" s="52">
        <v>582</v>
      </c>
      <c r="I156" s="7" t="str">
        <f t="shared" si="1"/>
        <v>Драмбуи</v>
      </c>
      <c r="J156" s="53" t="s">
        <v>109</v>
      </c>
      <c r="K156" s="51" t="s">
        <v>102</v>
      </c>
    </row>
    <row r="157" spans="1:11" x14ac:dyDescent="0.3">
      <c r="A157" s="48">
        <v>44197</v>
      </c>
      <c r="B157" s="48" t="s">
        <v>16</v>
      </c>
      <c r="C157" s="49" t="s">
        <v>108</v>
      </c>
      <c r="D157" s="50" t="s">
        <v>95</v>
      </c>
      <c r="E157" s="50" t="str">
        <f t="shared" si="0"/>
        <v>Голландия</v>
      </c>
      <c r="F157" s="51" t="s">
        <v>96</v>
      </c>
      <c r="G157" s="52">
        <v>456</v>
      </c>
      <c r="I157" s="7" t="str">
        <f t="shared" si="1"/>
        <v>Малибу</v>
      </c>
      <c r="J157" s="53" t="s">
        <v>109</v>
      </c>
      <c r="K157" s="51" t="s">
        <v>101</v>
      </c>
    </row>
    <row r="158" spans="1:11" x14ac:dyDescent="0.3">
      <c r="A158" s="48">
        <v>44197</v>
      </c>
      <c r="B158" s="48" t="s">
        <v>16</v>
      </c>
      <c r="C158" s="49" t="s">
        <v>108</v>
      </c>
      <c r="D158" s="50" t="s">
        <v>95</v>
      </c>
      <c r="E158" s="50" t="str">
        <f t="shared" si="0"/>
        <v>Голландия</v>
      </c>
      <c r="F158" s="51" t="s">
        <v>97</v>
      </c>
      <c r="G158" s="52">
        <v>987</v>
      </c>
      <c r="I158" s="7" t="str">
        <f t="shared" si="1"/>
        <v>Драмбуи</v>
      </c>
      <c r="J158" s="53" t="s">
        <v>109</v>
      </c>
      <c r="K158" s="51" t="s">
        <v>102</v>
      </c>
    </row>
    <row r="159" spans="1:11" x14ac:dyDescent="0.3">
      <c r="A159" s="48">
        <v>44197</v>
      </c>
      <c r="B159" s="48" t="s">
        <v>16</v>
      </c>
      <c r="C159" s="49" t="s">
        <v>108</v>
      </c>
      <c r="D159" s="50" t="s">
        <v>95</v>
      </c>
      <c r="E159" s="50" t="str">
        <f t="shared" si="0"/>
        <v>Голландия</v>
      </c>
      <c r="F159" s="51" t="s">
        <v>98</v>
      </c>
      <c r="G159" s="52">
        <v>123</v>
      </c>
      <c r="I159" s="7" t="str">
        <f t="shared" si="1"/>
        <v>Малибу</v>
      </c>
      <c r="J159" s="53" t="s">
        <v>109</v>
      </c>
      <c r="K159" s="51" t="s">
        <v>101</v>
      </c>
    </row>
    <row r="160" spans="1:11" x14ac:dyDescent="0.3">
      <c r="A160" s="48">
        <v>44197</v>
      </c>
      <c r="B160" s="48" t="s">
        <v>16</v>
      </c>
      <c r="C160" s="49" t="s">
        <v>108</v>
      </c>
      <c r="D160" s="50" t="s">
        <v>95</v>
      </c>
      <c r="E160" s="50" t="str">
        <f t="shared" si="0"/>
        <v>Голландия</v>
      </c>
      <c r="F160" s="51" t="s">
        <v>99</v>
      </c>
      <c r="G160" s="52">
        <v>147</v>
      </c>
      <c r="I160" s="7" t="str">
        <f t="shared" si="1"/>
        <v>Драмбуи</v>
      </c>
      <c r="J160" s="53" t="s">
        <v>109</v>
      </c>
      <c r="K160" s="51" t="s">
        <v>102</v>
      </c>
    </row>
    <row r="161" spans="1:11" x14ac:dyDescent="0.3">
      <c r="A161" s="48">
        <v>44197</v>
      </c>
      <c r="B161" s="48" t="s">
        <v>16</v>
      </c>
      <c r="C161" s="49" t="s">
        <v>108</v>
      </c>
      <c r="D161" s="50" t="s">
        <v>95</v>
      </c>
      <c r="E161" s="50" t="str">
        <f t="shared" si="0"/>
        <v>Голландия</v>
      </c>
      <c r="F161" s="51" t="s">
        <v>100</v>
      </c>
      <c r="G161" s="52">
        <v>852</v>
      </c>
      <c r="I161" s="7" t="str">
        <f t="shared" si="1"/>
        <v>Малибу</v>
      </c>
      <c r="J161" s="53" t="s">
        <v>109</v>
      </c>
      <c r="K161" s="51" t="s">
        <v>101</v>
      </c>
    </row>
    <row r="162" spans="1:11" x14ac:dyDescent="0.3">
      <c r="A162" s="48">
        <v>44197</v>
      </c>
      <c r="B162" s="48" t="s">
        <v>16</v>
      </c>
      <c r="C162" s="49" t="s">
        <v>108</v>
      </c>
      <c r="D162" s="50" t="s">
        <v>95</v>
      </c>
      <c r="E162" s="50" t="str">
        <f t="shared" si="0"/>
        <v>Великобритания</v>
      </c>
      <c r="F162" s="51" t="s">
        <v>101</v>
      </c>
      <c r="G162" s="52">
        <v>963</v>
      </c>
      <c r="I162" s="7" t="str">
        <f t="shared" si="1"/>
        <v>Драмбуи</v>
      </c>
      <c r="J162" s="53" t="s">
        <v>109</v>
      </c>
      <c r="K162" s="51" t="s">
        <v>102</v>
      </c>
    </row>
    <row r="163" spans="1:11" x14ac:dyDescent="0.3">
      <c r="A163" s="48">
        <v>44197</v>
      </c>
      <c r="B163" s="48" t="s">
        <v>16</v>
      </c>
      <c r="C163" s="49" t="s">
        <v>108</v>
      </c>
      <c r="D163" s="50" t="s">
        <v>95</v>
      </c>
      <c r="E163" s="50" t="str">
        <f t="shared" si="0"/>
        <v>Великобритания</v>
      </c>
      <c r="F163" s="51" t="s">
        <v>102</v>
      </c>
      <c r="G163" s="52">
        <v>254</v>
      </c>
      <c r="I163" s="7" t="str">
        <f t="shared" si="1"/>
        <v>Малибу</v>
      </c>
      <c r="J163" s="53" t="s">
        <v>109</v>
      </c>
      <c r="K163" s="51" t="s">
        <v>101</v>
      </c>
    </row>
    <row r="164" spans="1:11" x14ac:dyDescent="0.3">
      <c r="A164" s="48">
        <v>44197</v>
      </c>
      <c r="B164" s="48" t="s">
        <v>16</v>
      </c>
      <c r="C164" s="49" t="s">
        <v>108</v>
      </c>
      <c r="D164" s="50" t="s">
        <v>95</v>
      </c>
      <c r="E164" s="50" t="str">
        <f t="shared" si="0"/>
        <v>Италия</v>
      </c>
      <c r="F164" s="51" t="s">
        <v>103</v>
      </c>
      <c r="G164" s="52">
        <v>256</v>
      </c>
      <c r="I164" s="7" t="str">
        <f t="shared" si="1"/>
        <v>Драмбуи</v>
      </c>
      <c r="J164" s="53" t="s">
        <v>109</v>
      </c>
      <c r="K164" s="51" t="s">
        <v>102</v>
      </c>
    </row>
    <row r="165" spans="1:11" x14ac:dyDescent="0.3">
      <c r="A165" s="48">
        <v>44197</v>
      </c>
      <c r="B165" s="48" t="s">
        <v>16</v>
      </c>
      <c r="C165" s="49" t="s">
        <v>108</v>
      </c>
      <c r="D165" s="50" t="s">
        <v>95</v>
      </c>
      <c r="E165" s="50" t="str">
        <f t="shared" si="0"/>
        <v>Италия</v>
      </c>
      <c r="F165" s="51" t="s">
        <v>104</v>
      </c>
      <c r="G165" s="52">
        <v>856</v>
      </c>
      <c r="I165" s="7" t="str">
        <f t="shared" si="1"/>
        <v>Малибу</v>
      </c>
      <c r="J165" s="53" t="s">
        <v>109</v>
      </c>
      <c r="K165" s="51" t="s">
        <v>101</v>
      </c>
    </row>
    <row r="166" spans="1:11" x14ac:dyDescent="0.3">
      <c r="A166" s="48">
        <v>44197</v>
      </c>
      <c r="B166" s="48" t="s">
        <v>16</v>
      </c>
      <c r="C166" s="49" t="s">
        <v>108</v>
      </c>
      <c r="D166" s="50" t="s">
        <v>95</v>
      </c>
      <c r="E166" s="50" t="str">
        <f t="shared" si="0"/>
        <v>Италия</v>
      </c>
      <c r="F166" s="51" t="s">
        <v>105</v>
      </c>
      <c r="G166" s="52">
        <v>987</v>
      </c>
      <c r="I166" s="7" t="str">
        <f t="shared" si="1"/>
        <v>Драмбуи</v>
      </c>
      <c r="J166" s="53" t="s">
        <v>109</v>
      </c>
      <c r="K166" s="51" t="s">
        <v>102</v>
      </c>
    </row>
    <row r="167" spans="1:11" x14ac:dyDescent="0.3">
      <c r="A167" s="48">
        <v>44197</v>
      </c>
      <c r="B167" s="48" t="s">
        <v>16</v>
      </c>
      <c r="C167" s="49" t="s">
        <v>108</v>
      </c>
      <c r="D167" s="50" t="s">
        <v>95</v>
      </c>
      <c r="E167" s="50" t="str">
        <f t="shared" si="0"/>
        <v>Италия</v>
      </c>
      <c r="F167" s="51" t="s">
        <v>106</v>
      </c>
      <c r="G167" s="52">
        <v>548</v>
      </c>
      <c r="I167" s="7" t="str">
        <f t="shared" si="1"/>
        <v>Малибу</v>
      </c>
      <c r="J167" s="53" t="s">
        <v>109</v>
      </c>
      <c r="K167" s="51" t="s">
        <v>101</v>
      </c>
    </row>
    <row r="168" spans="1:11" x14ac:dyDescent="0.3">
      <c r="A168" s="48">
        <v>44197</v>
      </c>
      <c r="B168" s="48" t="s">
        <v>16</v>
      </c>
      <c r="C168" s="49" t="s">
        <v>110</v>
      </c>
      <c r="D168" s="50" t="s">
        <v>49</v>
      </c>
      <c r="E168" s="50" t="str">
        <f t="shared" si="0"/>
        <v>Россия</v>
      </c>
      <c r="F168" s="51" t="s">
        <v>50</v>
      </c>
      <c r="G168" s="52">
        <v>127</v>
      </c>
      <c r="I168" s="7" t="str">
        <f t="shared" si="1"/>
        <v>Драмбуи</v>
      </c>
      <c r="J168" s="53" t="s">
        <v>109</v>
      </c>
      <c r="K168" s="51" t="s">
        <v>102</v>
      </c>
    </row>
    <row r="169" spans="1:11" x14ac:dyDescent="0.3">
      <c r="A169" s="48">
        <v>44197</v>
      </c>
      <c r="B169" s="48" t="s">
        <v>16</v>
      </c>
      <c r="C169" s="49" t="s">
        <v>110</v>
      </c>
      <c r="D169" s="50" t="s">
        <v>49</v>
      </c>
      <c r="E169" s="50" t="str">
        <f t="shared" si="0"/>
        <v>Россия</v>
      </c>
      <c r="F169" s="51" t="s">
        <v>53</v>
      </c>
      <c r="G169" s="52">
        <v>129</v>
      </c>
      <c r="I169" s="7" t="str">
        <f t="shared" si="1"/>
        <v>Малибу</v>
      </c>
      <c r="J169" s="53" t="s">
        <v>109</v>
      </c>
      <c r="K169" s="51" t="s">
        <v>101</v>
      </c>
    </row>
    <row r="170" spans="1:11" x14ac:dyDescent="0.3">
      <c r="A170" s="48">
        <v>44197</v>
      </c>
      <c r="B170" s="48" t="s">
        <v>16</v>
      </c>
      <c r="C170" s="49" t="s">
        <v>110</v>
      </c>
      <c r="D170" s="50" t="s">
        <v>49</v>
      </c>
      <c r="E170" s="50" t="str">
        <f t="shared" si="0"/>
        <v>Россия</v>
      </c>
      <c r="F170" s="51" t="s">
        <v>55</v>
      </c>
      <c r="G170" s="52">
        <v>357</v>
      </c>
      <c r="I170" s="7" t="str">
        <f t="shared" si="1"/>
        <v>Драмбуи</v>
      </c>
      <c r="J170" s="53" t="s">
        <v>109</v>
      </c>
      <c r="K170" s="51" t="s">
        <v>102</v>
      </c>
    </row>
    <row r="171" spans="1:11" x14ac:dyDescent="0.3">
      <c r="A171" s="48">
        <v>44197</v>
      </c>
      <c r="B171" s="48" t="s">
        <v>16</v>
      </c>
      <c r="C171" s="49" t="s">
        <v>110</v>
      </c>
      <c r="D171" s="50" t="s">
        <v>49</v>
      </c>
      <c r="E171" s="50" t="str">
        <f t="shared" si="0"/>
        <v>Россия</v>
      </c>
      <c r="F171" s="51" t="s">
        <v>57</v>
      </c>
      <c r="G171" s="52">
        <v>587</v>
      </c>
      <c r="I171" s="7" t="str">
        <f t="shared" si="1"/>
        <v>Малибу</v>
      </c>
      <c r="J171" s="53" t="s">
        <v>109</v>
      </c>
      <c r="K171" s="51" t="s">
        <v>101</v>
      </c>
    </row>
    <row r="172" spans="1:11" x14ac:dyDescent="0.3">
      <c r="A172" s="48">
        <v>44197</v>
      </c>
      <c r="B172" s="48" t="s">
        <v>16</v>
      </c>
      <c r="C172" s="49" t="s">
        <v>110</v>
      </c>
      <c r="D172" s="50" t="s">
        <v>49</v>
      </c>
      <c r="E172" s="50" t="str">
        <f t="shared" si="0"/>
        <v>Россия</v>
      </c>
      <c r="F172" s="51" t="s">
        <v>59</v>
      </c>
      <c r="G172" s="52">
        <v>965</v>
      </c>
      <c r="I172" s="7" t="str">
        <f t="shared" si="1"/>
        <v>Драмбуи</v>
      </c>
      <c r="J172" s="53" t="s">
        <v>109</v>
      </c>
      <c r="K172" s="51" t="s">
        <v>102</v>
      </c>
    </row>
    <row r="173" spans="1:11" x14ac:dyDescent="0.3">
      <c r="A173" s="48">
        <v>44197</v>
      </c>
      <c r="B173" s="48" t="s">
        <v>16</v>
      </c>
      <c r="C173" s="49" t="s">
        <v>110</v>
      </c>
      <c r="D173" s="50" t="s">
        <v>49</v>
      </c>
      <c r="E173" s="50" t="str">
        <f t="shared" si="0"/>
        <v>Россия</v>
      </c>
      <c r="F173" s="51" t="s">
        <v>61</v>
      </c>
      <c r="G173" s="52">
        <v>486</v>
      </c>
      <c r="I173" s="7" t="str">
        <f t="shared" si="1"/>
        <v>Малибу</v>
      </c>
      <c r="J173" s="53" t="s">
        <v>109</v>
      </c>
      <c r="K173" s="51" t="s">
        <v>101</v>
      </c>
    </row>
    <row r="174" spans="1:11" x14ac:dyDescent="0.3">
      <c r="A174" s="48">
        <v>44197</v>
      </c>
      <c r="B174" s="48" t="s">
        <v>16</v>
      </c>
      <c r="C174" s="49" t="s">
        <v>110</v>
      </c>
      <c r="D174" s="50" t="s">
        <v>49</v>
      </c>
      <c r="E174" s="50" t="str">
        <f t="shared" si="0"/>
        <v>Швеция</v>
      </c>
      <c r="F174" s="51" t="s">
        <v>63</v>
      </c>
      <c r="G174" s="52">
        <v>153</v>
      </c>
      <c r="I174" s="7" t="str">
        <f t="shared" si="1"/>
        <v>Драмбуи</v>
      </c>
      <c r="J174" s="53" t="s">
        <v>109</v>
      </c>
      <c r="K174" s="51" t="s">
        <v>102</v>
      </c>
    </row>
    <row r="175" spans="1:11" x14ac:dyDescent="0.3">
      <c r="A175" s="48">
        <v>44197</v>
      </c>
      <c r="B175" s="48" t="s">
        <v>16</v>
      </c>
      <c r="C175" s="49" t="s">
        <v>110</v>
      </c>
      <c r="D175" s="50" t="s">
        <v>49</v>
      </c>
      <c r="E175" s="50" t="str">
        <f t="shared" si="0"/>
        <v>Швеция</v>
      </c>
      <c r="F175" s="51" t="s">
        <v>153</v>
      </c>
      <c r="G175" s="52">
        <v>624</v>
      </c>
      <c r="I175" s="7" t="str">
        <f t="shared" si="1"/>
        <v>Малибу</v>
      </c>
      <c r="J175" s="53" t="s">
        <v>109</v>
      </c>
      <c r="K175" s="51" t="s">
        <v>101</v>
      </c>
    </row>
    <row r="176" spans="1:11" x14ac:dyDescent="0.3">
      <c r="A176" s="48">
        <v>44197</v>
      </c>
      <c r="B176" s="48" t="s">
        <v>16</v>
      </c>
      <c r="C176" s="49" t="s">
        <v>110</v>
      </c>
      <c r="D176" s="50" t="s">
        <v>49</v>
      </c>
      <c r="E176" s="50" t="str">
        <f t="shared" si="0"/>
        <v>Украина</v>
      </c>
      <c r="F176" s="51" t="s">
        <v>64</v>
      </c>
      <c r="G176" s="52">
        <v>759</v>
      </c>
      <c r="I176" s="7" t="str">
        <f t="shared" si="1"/>
        <v>Драмбуи</v>
      </c>
      <c r="J176" s="53" t="s">
        <v>109</v>
      </c>
      <c r="K176" s="51" t="s">
        <v>102</v>
      </c>
    </row>
    <row r="177" spans="1:11" x14ac:dyDescent="0.3">
      <c r="A177" s="48">
        <v>44197</v>
      </c>
      <c r="B177" s="48" t="s">
        <v>16</v>
      </c>
      <c r="C177" s="49" t="s">
        <v>110</v>
      </c>
      <c r="D177" s="50" t="s">
        <v>49</v>
      </c>
      <c r="E177" s="50" t="str">
        <f t="shared" si="0"/>
        <v>Украина</v>
      </c>
      <c r="F177" s="51" t="s">
        <v>65</v>
      </c>
      <c r="G177" s="52">
        <v>879</v>
      </c>
      <c r="I177" s="7" t="str">
        <f t="shared" si="1"/>
        <v>Малибу</v>
      </c>
      <c r="J177" s="53" t="s">
        <v>109</v>
      </c>
      <c r="K177" s="51" t="s">
        <v>101</v>
      </c>
    </row>
    <row r="178" spans="1:11" x14ac:dyDescent="0.3">
      <c r="A178" s="48">
        <v>44197</v>
      </c>
      <c r="B178" s="48" t="s">
        <v>16</v>
      </c>
      <c r="C178" s="49" t="s">
        <v>110</v>
      </c>
      <c r="D178" s="50" t="s">
        <v>49</v>
      </c>
      <c r="E178" s="50" t="str">
        <f t="shared" si="0"/>
        <v>Украина</v>
      </c>
      <c r="F178" s="51" t="s">
        <v>66</v>
      </c>
      <c r="G178" s="52">
        <v>695</v>
      </c>
      <c r="I178" s="7" t="str">
        <f t="shared" si="1"/>
        <v>Драмбуи</v>
      </c>
      <c r="J178" s="53" t="s">
        <v>109</v>
      </c>
      <c r="K178" s="51" t="s">
        <v>102</v>
      </c>
    </row>
    <row r="179" spans="1:11" x14ac:dyDescent="0.3">
      <c r="A179" s="48">
        <v>44197</v>
      </c>
      <c r="B179" s="48" t="s">
        <v>16</v>
      </c>
      <c r="C179" s="49" t="s">
        <v>110</v>
      </c>
      <c r="D179" s="50" t="s">
        <v>49</v>
      </c>
      <c r="E179" s="50" t="str">
        <f t="shared" si="0"/>
        <v>Украина</v>
      </c>
      <c r="F179" s="51" t="s">
        <v>67</v>
      </c>
      <c r="G179" s="52">
        <v>124</v>
      </c>
      <c r="I179" s="7" t="str">
        <f t="shared" si="1"/>
        <v>Малибу</v>
      </c>
      <c r="J179" s="53" t="s">
        <v>109</v>
      </c>
      <c r="K179" s="51" t="s">
        <v>101</v>
      </c>
    </row>
    <row r="180" spans="1:11" x14ac:dyDescent="0.3">
      <c r="A180" s="48">
        <v>44197</v>
      </c>
      <c r="B180" s="48" t="s">
        <v>16</v>
      </c>
      <c r="C180" s="49" t="s">
        <v>110</v>
      </c>
      <c r="D180" s="50" t="s">
        <v>49</v>
      </c>
      <c r="E180" s="50" t="str">
        <f t="shared" si="0"/>
        <v>Украина</v>
      </c>
      <c r="F180" s="51" t="s">
        <v>68</v>
      </c>
      <c r="G180" s="52">
        <v>587</v>
      </c>
      <c r="I180" s="7" t="str">
        <f t="shared" si="1"/>
        <v>Драмбуи</v>
      </c>
      <c r="J180" s="53" t="s">
        <v>109</v>
      </c>
      <c r="K180" s="51" t="s">
        <v>102</v>
      </c>
    </row>
    <row r="181" spans="1:11" x14ac:dyDescent="0.3">
      <c r="A181" s="48">
        <v>44197</v>
      </c>
      <c r="B181" s="48" t="s">
        <v>16</v>
      </c>
      <c r="C181" s="49" t="s">
        <v>110</v>
      </c>
      <c r="D181" s="50" t="s">
        <v>49</v>
      </c>
      <c r="E181" s="50" t="str">
        <f t="shared" si="0"/>
        <v>Украина</v>
      </c>
      <c r="F181" s="51" t="s">
        <v>69</v>
      </c>
      <c r="G181" s="52">
        <v>367</v>
      </c>
      <c r="I181" s="7" t="str">
        <f t="shared" si="1"/>
        <v>Малибу</v>
      </c>
      <c r="J181" s="53" t="s">
        <v>109</v>
      </c>
      <c r="K181" s="51" t="s">
        <v>101</v>
      </c>
    </row>
    <row r="182" spans="1:11" x14ac:dyDescent="0.3">
      <c r="A182" s="48">
        <v>44197</v>
      </c>
      <c r="B182" s="48" t="s">
        <v>16</v>
      </c>
      <c r="C182" s="49" t="s">
        <v>110</v>
      </c>
      <c r="D182" s="50" t="s">
        <v>70</v>
      </c>
      <c r="E182" s="50" t="str">
        <f t="shared" si="0"/>
        <v>Франция</v>
      </c>
      <c r="F182" s="51" t="s">
        <v>71</v>
      </c>
      <c r="G182" s="52">
        <v>759</v>
      </c>
      <c r="I182" s="7" t="str">
        <f t="shared" si="1"/>
        <v>Драмбуи</v>
      </c>
      <c r="J182" s="53" t="s">
        <v>109</v>
      </c>
      <c r="K182" s="51" t="s">
        <v>102</v>
      </c>
    </row>
    <row r="183" spans="1:11" x14ac:dyDescent="0.3">
      <c r="A183" s="48">
        <v>44197</v>
      </c>
      <c r="B183" s="48" t="s">
        <v>16</v>
      </c>
      <c r="C183" s="49" t="s">
        <v>110</v>
      </c>
      <c r="D183" s="50" t="s">
        <v>70</v>
      </c>
      <c r="E183" s="50" t="str">
        <f t="shared" si="0"/>
        <v>Франция</v>
      </c>
      <c r="F183" s="51" t="s">
        <v>72</v>
      </c>
      <c r="G183" s="52">
        <v>356</v>
      </c>
      <c r="I183" s="7" t="str">
        <f t="shared" si="1"/>
        <v>Малибу</v>
      </c>
      <c r="J183" s="53" t="s">
        <v>109</v>
      </c>
      <c r="K183" s="51" t="s">
        <v>101</v>
      </c>
    </row>
    <row r="184" spans="1:11" x14ac:dyDescent="0.3">
      <c r="A184" s="48">
        <v>44197</v>
      </c>
      <c r="B184" s="48" t="s">
        <v>16</v>
      </c>
      <c r="C184" s="49" t="s">
        <v>110</v>
      </c>
      <c r="D184" s="50" t="s">
        <v>70</v>
      </c>
      <c r="E184" s="50" t="str">
        <f t="shared" si="0"/>
        <v>Франция</v>
      </c>
      <c r="F184" s="51" t="s">
        <v>73</v>
      </c>
      <c r="G184" s="52">
        <v>254</v>
      </c>
      <c r="I184" s="7" t="str">
        <f t="shared" si="1"/>
        <v>Драмбуи</v>
      </c>
      <c r="J184" s="53" t="s">
        <v>109</v>
      </c>
      <c r="K184" s="51" t="s">
        <v>102</v>
      </c>
    </row>
    <row r="185" spans="1:11" x14ac:dyDescent="0.3">
      <c r="A185" s="48">
        <v>44197</v>
      </c>
      <c r="B185" s="48" t="s">
        <v>16</v>
      </c>
      <c r="C185" s="49" t="s">
        <v>110</v>
      </c>
      <c r="D185" s="50" t="s">
        <v>70</v>
      </c>
      <c r="E185" s="50" t="str">
        <f t="shared" si="0"/>
        <v>Франция</v>
      </c>
      <c r="F185" s="51" t="s">
        <v>74</v>
      </c>
      <c r="G185" s="52">
        <v>967</v>
      </c>
      <c r="I185" s="7" t="str">
        <f t="shared" si="1"/>
        <v>Малибу</v>
      </c>
      <c r="J185" s="53" t="s">
        <v>109</v>
      </c>
      <c r="K185" s="51" t="s">
        <v>101</v>
      </c>
    </row>
    <row r="186" spans="1:11" x14ac:dyDescent="0.3">
      <c r="A186" s="48">
        <v>44197</v>
      </c>
      <c r="B186" s="48" t="s">
        <v>16</v>
      </c>
      <c r="C186" s="49" t="s">
        <v>110</v>
      </c>
      <c r="D186" s="50" t="s">
        <v>70</v>
      </c>
      <c r="E186" s="50" t="str">
        <f t="shared" si="0"/>
        <v>Франция</v>
      </c>
      <c r="F186" s="51" t="s">
        <v>75</v>
      </c>
      <c r="G186" s="52">
        <v>548</v>
      </c>
      <c r="I186" s="7" t="str">
        <f t="shared" si="1"/>
        <v>Драмбуи</v>
      </c>
      <c r="J186" s="53" t="s">
        <v>109</v>
      </c>
      <c r="K186" s="51" t="s">
        <v>102</v>
      </c>
    </row>
    <row r="187" spans="1:11" x14ac:dyDescent="0.3">
      <c r="A187" s="48">
        <v>44197</v>
      </c>
      <c r="B187" s="48" t="s">
        <v>16</v>
      </c>
      <c r="C187" s="49" t="s">
        <v>110</v>
      </c>
      <c r="D187" s="50" t="s">
        <v>70</v>
      </c>
      <c r="E187" s="50" t="str">
        <f t="shared" si="0"/>
        <v>Армения</v>
      </c>
      <c r="F187" s="51" t="s">
        <v>52</v>
      </c>
      <c r="G187" s="52">
        <v>758</v>
      </c>
      <c r="I187" s="7" t="str">
        <f t="shared" si="1"/>
        <v>Малибу</v>
      </c>
      <c r="J187" s="53" t="s">
        <v>109</v>
      </c>
      <c r="K187" s="51" t="s">
        <v>101</v>
      </c>
    </row>
    <row r="188" spans="1:11" x14ac:dyDescent="0.3">
      <c r="A188" s="48">
        <v>44197</v>
      </c>
      <c r="B188" s="48" t="s">
        <v>16</v>
      </c>
      <c r="C188" s="49" t="s">
        <v>110</v>
      </c>
      <c r="D188" s="50" t="s">
        <v>70</v>
      </c>
      <c r="E188" s="50" t="str">
        <f t="shared" si="0"/>
        <v>Армения</v>
      </c>
      <c r="F188" s="51" t="s">
        <v>54</v>
      </c>
      <c r="G188" s="52">
        <v>691</v>
      </c>
      <c r="I188" s="7" t="str">
        <f t="shared" si="1"/>
        <v>Драмбуи</v>
      </c>
      <c r="J188" s="53" t="s">
        <v>109</v>
      </c>
      <c r="K188" s="51" t="s">
        <v>102</v>
      </c>
    </row>
    <row r="189" spans="1:11" x14ac:dyDescent="0.3">
      <c r="A189" s="48">
        <v>44197</v>
      </c>
      <c r="B189" s="48" t="s">
        <v>16</v>
      </c>
      <c r="C189" s="49" t="s">
        <v>110</v>
      </c>
      <c r="D189" s="50" t="s">
        <v>70</v>
      </c>
      <c r="E189" s="50" t="str">
        <f t="shared" si="0"/>
        <v>Армения</v>
      </c>
      <c r="F189" s="51" t="s">
        <v>56</v>
      </c>
      <c r="G189" s="52">
        <v>257</v>
      </c>
      <c r="I189" s="7" t="str">
        <f t="shared" si="1"/>
        <v>Малибу</v>
      </c>
      <c r="J189" s="53" t="s">
        <v>109</v>
      </c>
      <c r="K189" s="51" t="s">
        <v>101</v>
      </c>
    </row>
    <row r="190" spans="1:11" x14ac:dyDescent="0.3">
      <c r="A190" s="48">
        <v>44197</v>
      </c>
      <c r="B190" s="48" t="s">
        <v>16</v>
      </c>
      <c r="C190" s="49" t="s">
        <v>110</v>
      </c>
      <c r="D190" s="50" t="s">
        <v>70</v>
      </c>
      <c r="E190" s="50" t="str">
        <f t="shared" si="0"/>
        <v>Армения</v>
      </c>
      <c r="F190" s="51" t="s">
        <v>58</v>
      </c>
      <c r="G190" s="52">
        <v>986</v>
      </c>
      <c r="I190" s="7" t="str">
        <f t="shared" si="1"/>
        <v>Драмбуи</v>
      </c>
      <c r="J190" s="53" t="s">
        <v>109</v>
      </c>
      <c r="K190" s="51" t="s">
        <v>102</v>
      </c>
    </row>
    <row r="191" spans="1:11" x14ac:dyDescent="0.3">
      <c r="A191" s="48">
        <v>44197</v>
      </c>
      <c r="B191" s="48" t="s">
        <v>16</v>
      </c>
      <c r="C191" s="49" t="s">
        <v>110</v>
      </c>
      <c r="D191" s="50" t="s">
        <v>70</v>
      </c>
      <c r="E191" s="50" t="str">
        <f t="shared" si="0"/>
        <v>Армения</v>
      </c>
      <c r="F191" s="51" t="s">
        <v>60</v>
      </c>
      <c r="G191" s="52">
        <v>359</v>
      </c>
      <c r="I191" s="7" t="str">
        <f t="shared" si="1"/>
        <v>Малибу</v>
      </c>
      <c r="J191" s="53" t="s">
        <v>109</v>
      </c>
      <c r="K191" s="51" t="s">
        <v>101</v>
      </c>
    </row>
    <row r="192" spans="1:11" x14ac:dyDescent="0.3">
      <c r="A192" s="48">
        <v>44197</v>
      </c>
      <c r="B192" s="48" t="s">
        <v>16</v>
      </c>
      <c r="C192" s="49" t="s">
        <v>110</v>
      </c>
      <c r="D192" s="50" t="s">
        <v>70</v>
      </c>
      <c r="E192" s="50" t="str">
        <f t="shared" si="0"/>
        <v>Армения</v>
      </c>
      <c r="F192" s="51" t="s">
        <v>62</v>
      </c>
      <c r="G192" s="52">
        <v>578</v>
      </c>
      <c r="I192" s="7" t="str">
        <f t="shared" si="1"/>
        <v>Драмбуи</v>
      </c>
      <c r="J192" s="53" t="s">
        <v>109</v>
      </c>
      <c r="K192" s="51" t="s">
        <v>102</v>
      </c>
    </row>
    <row r="193" spans="1:11" x14ac:dyDescent="0.3">
      <c r="A193" s="48">
        <v>44197</v>
      </c>
      <c r="B193" s="48" t="s">
        <v>16</v>
      </c>
      <c r="C193" s="49" t="s">
        <v>110</v>
      </c>
      <c r="D193" s="50" t="s">
        <v>70</v>
      </c>
      <c r="E193" s="50" t="str">
        <f t="shared" si="0"/>
        <v>Россия</v>
      </c>
      <c r="F193" s="51" t="s">
        <v>76</v>
      </c>
      <c r="G193" s="52">
        <v>758</v>
      </c>
      <c r="I193" s="7" t="str">
        <f t="shared" si="1"/>
        <v>Малибу</v>
      </c>
      <c r="J193" s="53" t="s">
        <v>109</v>
      </c>
      <c r="K193" s="51" t="s">
        <v>101</v>
      </c>
    </row>
    <row r="194" spans="1:11" x14ac:dyDescent="0.3">
      <c r="A194" s="48">
        <v>44197</v>
      </c>
      <c r="B194" s="48" t="s">
        <v>16</v>
      </c>
      <c r="C194" s="49" t="s">
        <v>110</v>
      </c>
      <c r="D194" s="50" t="s">
        <v>70</v>
      </c>
      <c r="E194" s="50" t="str">
        <f t="shared" si="0"/>
        <v>Россия</v>
      </c>
      <c r="F194" s="51" t="s">
        <v>77</v>
      </c>
      <c r="G194" s="52">
        <v>369</v>
      </c>
      <c r="I194" s="7" t="str">
        <f t="shared" si="1"/>
        <v>Драмбуи</v>
      </c>
      <c r="J194" s="53" t="s">
        <v>109</v>
      </c>
      <c r="K194" s="51" t="s">
        <v>102</v>
      </c>
    </row>
    <row r="195" spans="1:11" x14ac:dyDescent="0.3">
      <c r="A195" s="48">
        <v>44197</v>
      </c>
      <c r="B195" s="48" t="s">
        <v>16</v>
      </c>
      <c r="C195" s="49" t="s">
        <v>110</v>
      </c>
      <c r="D195" s="50" t="s">
        <v>70</v>
      </c>
      <c r="E195" s="50" t="str">
        <f t="shared" si="0"/>
        <v>Россия</v>
      </c>
      <c r="F195" s="51" t="s">
        <v>78</v>
      </c>
      <c r="G195" s="52">
        <v>147</v>
      </c>
      <c r="I195" s="7" t="str">
        <f t="shared" si="1"/>
        <v>Малибу</v>
      </c>
      <c r="J195" s="53" t="s">
        <v>109</v>
      </c>
      <c r="K195" s="51" t="s">
        <v>101</v>
      </c>
    </row>
    <row r="196" spans="1:11" x14ac:dyDescent="0.3">
      <c r="A196" s="48">
        <v>44197</v>
      </c>
      <c r="B196" s="48" t="s">
        <v>16</v>
      </c>
      <c r="C196" s="49" t="s">
        <v>110</v>
      </c>
      <c r="D196" s="50" t="s">
        <v>70</v>
      </c>
      <c r="E196" s="50" t="str">
        <f t="shared" si="0"/>
        <v>Россия</v>
      </c>
      <c r="F196" s="51" t="s">
        <v>79</v>
      </c>
      <c r="G196" s="52">
        <v>593</v>
      </c>
      <c r="I196" s="7" t="str">
        <f t="shared" si="1"/>
        <v>Драмбуи</v>
      </c>
      <c r="J196" s="53" t="s">
        <v>109</v>
      </c>
      <c r="K196" s="51" t="s">
        <v>102</v>
      </c>
    </row>
    <row r="197" spans="1:11" x14ac:dyDescent="0.3">
      <c r="A197" s="48">
        <v>44197</v>
      </c>
      <c r="B197" s="48" t="s">
        <v>16</v>
      </c>
      <c r="C197" s="49" t="s">
        <v>110</v>
      </c>
      <c r="D197" s="50" t="s">
        <v>80</v>
      </c>
      <c r="E197" s="50" t="str">
        <f t="shared" si="0"/>
        <v>Шотландия</v>
      </c>
      <c r="F197" s="51" t="s">
        <v>81</v>
      </c>
      <c r="G197" s="52">
        <v>754</v>
      </c>
      <c r="I197" s="7" t="str">
        <f t="shared" si="1"/>
        <v>Малибу</v>
      </c>
      <c r="J197" s="53" t="s">
        <v>109</v>
      </c>
      <c r="K197" s="51" t="s">
        <v>101</v>
      </c>
    </row>
    <row r="198" spans="1:11" x14ac:dyDescent="0.3">
      <c r="A198" s="48">
        <v>44197</v>
      </c>
      <c r="B198" s="48" t="s">
        <v>16</v>
      </c>
      <c r="C198" s="49" t="s">
        <v>110</v>
      </c>
      <c r="D198" s="50" t="s">
        <v>80</v>
      </c>
      <c r="E198" s="50" t="str">
        <f t="shared" si="0"/>
        <v>Шотландия</v>
      </c>
      <c r="F198" s="51" t="s">
        <v>82</v>
      </c>
      <c r="G198" s="52">
        <v>259</v>
      </c>
      <c r="I198" s="7" t="str">
        <f t="shared" si="1"/>
        <v>Драмбуи</v>
      </c>
      <c r="J198" s="53" t="s">
        <v>109</v>
      </c>
      <c r="K198" s="51" t="s">
        <v>102</v>
      </c>
    </row>
    <row r="199" spans="1:11" x14ac:dyDescent="0.3">
      <c r="A199" s="48">
        <v>44197</v>
      </c>
      <c r="B199" s="48" t="s">
        <v>16</v>
      </c>
      <c r="C199" s="49" t="s">
        <v>110</v>
      </c>
      <c r="D199" s="50" t="s">
        <v>80</v>
      </c>
      <c r="E199" s="50" t="str">
        <f t="shared" si="0"/>
        <v>Шотландия</v>
      </c>
      <c r="F199" s="51" t="s">
        <v>83</v>
      </c>
      <c r="G199" s="52">
        <v>364</v>
      </c>
      <c r="I199" s="7" t="str">
        <f t="shared" si="1"/>
        <v>Абрикосовый</v>
      </c>
      <c r="J199" s="53" t="s">
        <v>111</v>
      </c>
      <c r="K199" s="51" t="s">
        <v>96</v>
      </c>
    </row>
    <row r="200" spans="1:11" x14ac:dyDescent="0.3">
      <c r="A200" s="48">
        <v>44197</v>
      </c>
      <c r="B200" s="48" t="s">
        <v>16</v>
      </c>
      <c r="C200" s="49" t="s">
        <v>110</v>
      </c>
      <c r="D200" s="50" t="s">
        <v>80</v>
      </c>
      <c r="E200" s="50" t="str">
        <f t="shared" si="0"/>
        <v>Шотландия</v>
      </c>
      <c r="F200" s="51" t="s">
        <v>84</v>
      </c>
      <c r="G200" s="52">
        <v>785</v>
      </c>
      <c r="I200" s="7" t="str">
        <f t="shared" si="1"/>
        <v>Банановый</v>
      </c>
      <c r="J200" s="53" t="s">
        <v>111</v>
      </c>
      <c r="K200" s="51" t="s">
        <v>97</v>
      </c>
    </row>
    <row r="201" spans="1:11" x14ac:dyDescent="0.3">
      <c r="A201" s="48">
        <v>44197</v>
      </c>
      <c r="B201" s="48" t="s">
        <v>16</v>
      </c>
      <c r="C201" s="49" t="s">
        <v>110</v>
      </c>
      <c r="D201" s="50" t="s">
        <v>80</v>
      </c>
      <c r="E201" s="50" t="str">
        <f t="shared" si="0"/>
        <v>Ирландия</v>
      </c>
      <c r="F201" s="51" t="s">
        <v>85</v>
      </c>
      <c r="G201" s="52">
        <v>321</v>
      </c>
      <c r="I201" s="7" t="str">
        <f t="shared" si="1"/>
        <v>Вишневый</v>
      </c>
      <c r="J201" s="53" t="s">
        <v>111</v>
      </c>
      <c r="K201" s="51" t="s">
        <v>98</v>
      </c>
    </row>
    <row r="202" spans="1:11" x14ac:dyDescent="0.3">
      <c r="A202" s="48">
        <v>44197</v>
      </c>
      <c r="B202" s="48" t="s">
        <v>16</v>
      </c>
      <c r="C202" s="49" t="s">
        <v>110</v>
      </c>
      <c r="D202" s="50" t="s">
        <v>80</v>
      </c>
      <c r="E202" s="50" t="str">
        <f t="shared" si="0"/>
        <v>Ирландия</v>
      </c>
      <c r="F202" s="51" t="s">
        <v>86</v>
      </c>
      <c r="G202" s="52">
        <v>548</v>
      </c>
      <c r="I202" s="7" t="str">
        <f t="shared" si="1"/>
        <v>Какао</v>
      </c>
      <c r="J202" s="53" t="s">
        <v>111</v>
      </c>
      <c r="K202" s="51" t="s">
        <v>99</v>
      </c>
    </row>
    <row r="203" spans="1:11" x14ac:dyDescent="0.3">
      <c r="A203" s="48">
        <v>44197</v>
      </c>
      <c r="B203" s="48" t="s">
        <v>16</v>
      </c>
      <c r="C203" s="49" t="s">
        <v>110</v>
      </c>
      <c r="D203" s="50" t="s">
        <v>80</v>
      </c>
      <c r="E203" s="50" t="str">
        <f t="shared" si="0"/>
        <v>Ирландия</v>
      </c>
      <c r="F203" s="51" t="s">
        <v>87</v>
      </c>
      <c r="G203" s="52">
        <v>593</v>
      </c>
      <c r="I203" s="7" t="str">
        <f t="shared" si="1"/>
        <v>Кокосовый</v>
      </c>
      <c r="J203" s="53" t="s">
        <v>111</v>
      </c>
      <c r="K203" s="51" t="s">
        <v>100</v>
      </c>
    </row>
    <row r="204" spans="1:11" x14ac:dyDescent="0.3">
      <c r="A204" s="48">
        <v>44197</v>
      </c>
      <c r="B204" s="48" t="s">
        <v>16</v>
      </c>
      <c r="C204" s="49" t="s">
        <v>110</v>
      </c>
      <c r="D204" s="50" t="s">
        <v>80</v>
      </c>
      <c r="E204" s="50" t="str">
        <f t="shared" si="0"/>
        <v>Ирландия</v>
      </c>
      <c r="F204" s="51" t="s">
        <v>88</v>
      </c>
      <c r="G204" s="52">
        <v>574</v>
      </c>
      <c r="I204" s="7" t="str">
        <f t="shared" si="1"/>
        <v>Абрикосовый</v>
      </c>
      <c r="J204" s="53" t="s">
        <v>111</v>
      </c>
      <c r="K204" s="51" t="s">
        <v>96</v>
      </c>
    </row>
    <row r="205" spans="1:11" x14ac:dyDescent="0.3">
      <c r="A205" s="48">
        <v>44197</v>
      </c>
      <c r="B205" s="48" t="s">
        <v>16</v>
      </c>
      <c r="C205" s="49" t="s">
        <v>110</v>
      </c>
      <c r="D205" s="50" t="s">
        <v>80</v>
      </c>
      <c r="E205" s="50" t="str">
        <f t="shared" si="0"/>
        <v>США</v>
      </c>
      <c r="F205" s="51" t="s">
        <v>89</v>
      </c>
      <c r="G205" s="52">
        <v>738</v>
      </c>
      <c r="I205" s="7" t="str">
        <f t="shared" si="1"/>
        <v>Банановый</v>
      </c>
      <c r="J205" s="53" t="s">
        <v>111</v>
      </c>
      <c r="K205" s="51" t="s">
        <v>97</v>
      </c>
    </row>
    <row r="206" spans="1:11" x14ac:dyDescent="0.3">
      <c r="A206" s="48">
        <v>44197</v>
      </c>
      <c r="B206" s="48" t="s">
        <v>16</v>
      </c>
      <c r="C206" s="49" t="s">
        <v>110</v>
      </c>
      <c r="D206" s="50" t="s">
        <v>80</v>
      </c>
      <c r="E206" s="50" t="str">
        <f t="shared" si="0"/>
        <v>США</v>
      </c>
      <c r="F206" s="51" t="s">
        <v>90</v>
      </c>
      <c r="G206" s="52">
        <v>561</v>
      </c>
      <c r="I206" s="7" t="str">
        <f t="shared" si="1"/>
        <v>Вишневый</v>
      </c>
      <c r="J206" s="53" t="s">
        <v>111</v>
      </c>
      <c r="K206" s="51" t="s">
        <v>98</v>
      </c>
    </row>
    <row r="207" spans="1:11" x14ac:dyDescent="0.3">
      <c r="A207" s="48">
        <v>44197</v>
      </c>
      <c r="B207" s="48" t="s">
        <v>16</v>
      </c>
      <c r="C207" s="49" t="s">
        <v>110</v>
      </c>
      <c r="D207" s="50" t="s">
        <v>80</v>
      </c>
      <c r="E207" s="50" t="str">
        <f t="shared" si="0"/>
        <v>США</v>
      </c>
      <c r="F207" s="51" t="s">
        <v>91</v>
      </c>
      <c r="G207" s="52">
        <v>986</v>
      </c>
      <c r="I207" s="7" t="str">
        <f t="shared" si="1"/>
        <v>Какао</v>
      </c>
      <c r="J207" s="53" t="s">
        <v>111</v>
      </c>
      <c r="K207" s="51" t="s">
        <v>99</v>
      </c>
    </row>
    <row r="208" spans="1:11" x14ac:dyDescent="0.3">
      <c r="A208" s="48">
        <v>44197</v>
      </c>
      <c r="B208" s="48" t="s">
        <v>16</v>
      </c>
      <c r="C208" s="49" t="s">
        <v>110</v>
      </c>
      <c r="D208" s="50" t="s">
        <v>80</v>
      </c>
      <c r="E208" s="50" t="str">
        <f t="shared" si="0"/>
        <v>США</v>
      </c>
      <c r="F208" s="51" t="s">
        <v>92</v>
      </c>
      <c r="G208" s="52">
        <v>346</v>
      </c>
      <c r="I208" s="7" t="str">
        <f t="shared" si="1"/>
        <v>Кокосовый</v>
      </c>
      <c r="J208" s="53" t="s">
        <v>111</v>
      </c>
      <c r="K208" s="51" t="s">
        <v>100</v>
      </c>
    </row>
    <row r="209" spans="1:11" x14ac:dyDescent="0.3">
      <c r="A209" s="48">
        <v>44197</v>
      </c>
      <c r="B209" s="48" t="s">
        <v>16</v>
      </c>
      <c r="C209" s="49" t="s">
        <v>110</v>
      </c>
      <c r="D209" s="50" t="s">
        <v>80</v>
      </c>
      <c r="E209" s="50" t="str">
        <f t="shared" si="0"/>
        <v>США</v>
      </c>
      <c r="F209" s="51" t="s">
        <v>93</v>
      </c>
      <c r="G209" s="52">
        <v>954</v>
      </c>
      <c r="I209" s="7" t="str">
        <f t="shared" si="1"/>
        <v>Абрикосовый</v>
      </c>
      <c r="J209" s="53" t="s">
        <v>111</v>
      </c>
      <c r="K209" s="51" t="s">
        <v>96</v>
      </c>
    </row>
    <row r="210" spans="1:11" x14ac:dyDescent="0.3">
      <c r="A210" s="48">
        <v>44197</v>
      </c>
      <c r="B210" s="48" t="s">
        <v>16</v>
      </c>
      <c r="C210" s="49" t="s">
        <v>110</v>
      </c>
      <c r="D210" s="50" t="s">
        <v>80</v>
      </c>
      <c r="E210" s="50" t="str">
        <f t="shared" si="0"/>
        <v>США</v>
      </c>
      <c r="F210" s="51" t="s">
        <v>94</v>
      </c>
      <c r="G210" s="52">
        <v>367</v>
      </c>
      <c r="I210" s="7" t="str">
        <f t="shared" si="1"/>
        <v>Банановый</v>
      </c>
      <c r="J210" s="53" t="s">
        <v>111</v>
      </c>
      <c r="K210" s="51" t="s">
        <v>97</v>
      </c>
    </row>
    <row r="211" spans="1:11" x14ac:dyDescent="0.3">
      <c r="A211" s="48">
        <v>44197</v>
      </c>
      <c r="B211" s="48" t="s">
        <v>16</v>
      </c>
      <c r="C211" s="49" t="s">
        <v>110</v>
      </c>
      <c r="D211" s="50" t="s">
        <v>95</v>
      </c>
      <c r="E211" s="50" t="str">
        <f t="shared" si="0"/>
        <v>Голландия</v>
      </c>
      <c r="F211" s="51" t="s">
        <v>96</v>
      </c>
      <c r="G211" s="52">
        <v>658</v>
      </c>
      <c r="I211" s="7" t="str">
        <f t="shared" si="1"/>
        <v>Вишневый</v>
      </c>
      <c r="J211" s="53" t="s">
        <v>111</v>
      </c>
      <c r="K211" s="51" t="s">
        <v>98</v>
      </c>
    </row>
    <row r="212" spans="1:11" x14ac:dyDescent="0.3">
      <c r="A212" s="48">
        <v>44197</v>
      </c>
      <c r="B212" s="48" t="s">
        <v>16</v>
      </c>
      <c r="C212" s="49" t="s">
        <v>110</v>
      </c>
      <c r="D212" s="50" t="s">
        <v>95</v>
      </c>
      <c r="E212" s="50" t="str">
        <f t="shared" si="0"/>
        <v>Голландия</v>
      </c>
      <c r="F212" s="51" t="s">
        <v>97</v>
      </c>
      <c r="G212" s="52">
        <v>927</v>
      </c>
      <c r="I212" s="7" t="str">
        <f t="shared" si="1"/>
        <v>Какао</v>
      </c>
      <c r="J212" s="53" t="s">
        <v>111</v>
      </c>
      <c r="K212" s="51" t="s">
        <v>99</v>
      </c>
    </row>
    <row r="213" spans="1:11" x14ac:dyDescent="0.3">
      <c r="A213" s="48">
        <v>44197</v>
      </c>
      <c r="B213" s="48" t="s">
        <v>16</v>
      </c>
      <c r="C213" s="49" t="s">
        <v>110</v>
      </c>
      <c r="D213" s="50" t="s">
        <v>95</v>
      </c>
      <c r="E213" s="50" t="str">
        <f t="shared" si="0"/>
        <v>Голландия</v>
      </c>
      <c r="F213" s="51" t="s">
        <v>98</v>
      </c>
      <c r="G213" s="52">
        <v>586</v>
      </c>
      <c r="I213" s="7" t="str">
        <f t="shared" si="1"/>
        <v>Кокосовый</v>
      </c>
      <c r="J213" s="53" t="s">
        <v>111</v>
      </c>
      <c r="K213" s="51" t="s">
        <v>100</v>
      </c>
    </row>
    <row r="214" spans="1:11" x14ac:dyDescent="0.3">
      <c r="A214" s="48">
        <v>44197</v>
      </c>
      <c r="B214" s="48" t="s">
        <v>16</v>
      </c>
      <c r="C214" s="49" t="s">
        <v>110</v>
      </c>
      <c r="D214" s="50" t="s">
        <v>95</v>
      </c>
      <c r="E214" s="50" t="str">
        <f t="shared" si="0"/>
        <v>Голландия</v>
      </c>
      <c r="F214" s="51" t="s">
        <v>99</v>
      </c>
      <c r="G214" s="52">
        <v>314</v>
      </c>
      <c r="I214" s="7" t="str">
        <f t="shared" si="1"/>
        <v>Абрикосовый</v>
      </c>
      <c r="J214" s="53" t="s">
        <v>111</v>
      </c>
      <c r="K214" s="51" t="s">
        <v>96</v>
      </c>
    </row>
    <row r="215" spans="1:11" x14ac:dyDescent="0.3">
      <c r="A215" s="48">
        <v>44197</v>
      </c>
      <c r="B215" s="48" t="s">
        <v>16</v>
      </c>
      <c r="C215" s="49" t="s">
        <v>110</v>
      </c>
      <c r="D215" s="50" t="s">
        <v>95</v>
      </c>
      <c r="E215" s="50" t="str">
        <f t="shared" si="0"/>
        <v>Голландия</v>
      </c>
      <c r="F215" s="51" t="s">
        <v>100</v>
      </c>
      <c r="G215" s="52">
        <v>586</v>
      </c>
      <c r="I215" s="7" t="str">
        <f t="shared" si="1"/>
        <v>Банановый</v>
      </c>
      <c r="J215" s="53" t="s">
        <v>111</v>
      </c>
      <c r="K215" s="51" t="s">
        <v>97</v>
      </c>
    </row>
    <row r="216" spans="1:11" x14ac:dyDescent="0.3">
      <c r="A216" s="48">
        <v>44197</v>
      </c>
      <c r="B216" s="48" t="s">
        <v>16</v>
      </c>
      <c r="C216" s="49" t="s">
        <v>110</v>
      </c>
      <c r="D216" s="50" t="s">
        <v>95</v>
      </c>
      <c r="E216" s="50" t="str">
        <f t="shared" si="0"/>
        <v>Великобритания</v>
      </c>
      <c r="F216" s="51" t="s">
        <v>101</v>
      </c>
      <c r="G216" s="52">
        <v>573</v>
      </c>
      <c r="I216" s="7" t="str">
        <f t="shared" si="1"/>
        <v>Вишневый</v>
      </c>
      <c r="J216" s="53" t="s">
        <v>111</v>
      </c>
      <c r="K216" s="51" t="s">
        <v>98</v>
      </c>
    </row>
    <row r="217" spans="1:11" x14ac:dyDescent="0.3">
      <c r="A217" s="48">
        <v>44197</v>
      </c>
      <c r="B217" s="48" t="s">
        <v>16</v>
      </c>
      <c r="C217" s="49" t="s">
        <v>110</v>
      </c>
      <c r="D217" s="50" t="s">
        <v>95</v>
      </c>
      <c r="E217" s="50" t="str">
        <f t="shared" si="0"/>
        <v>Великобритания</v>
      </c>
      <c r="F217" s="51" t="s">
        <v>102</v>
      </c>
      <c r="G217" s="52">
        <v>986</v>
      </c>
      <c r="I217" s="7" t="str">
        <f t="shared" si="1"/>
        <v>Какао</v>
      </c>
      <c r="J217" s="53" t="s">
        <v>111</v>
      </c>
      <c r="K217" s="51" t="s">
        <v>99</v>
      </c>
    </row>
    <row r="218" spans="1:11" x14ac:dyDescent="0.3">
      <c r="A218" s="48">
        <v>44197</v>
      </c>
      <c r="B218" s="48" t="s">
        <v>16</v>
      </c>
      <c r="C218" s="49" t="s">
        <v>110</v>
      </c>
      <c r="D218" s="50" t="s">
        <v>95</v>
      </c>
      <c r="E218" s="50" t="str">
        <f t="shared" si="0"/>
        <v>Италия</v>
      </c>
      <c r="F218" s="51" t="s">
        <v>103</v>
      </c>
      <c r="G218" s="52">
        <v>673</v>
      </c>
      <c r="I218" s="7" t="str">
        <f t="shared" si="1"/>
        <v>Кокосовый</v>
      </c>
      <c r="J218" s="53" t="s">
        <v>111</v>
      </c>
      <c r="K218" s="51" t="s">
        <v>100</v>
      </c>
    </row>
    <row r="219" spans="1:11" x14ac:dyDescent="0.3">
      <c r="A219" s="48">
        <v>44197</v>
      </c>
      <c r="B219" s="48" t="s">
        <v>16</v>
      </c>
      <c r="C219" s="49" t="s">
        <v>110</v>
      </c>
      <c r="D219" s="50" t="s">
        <v>95</v>
      </c>
      <c r="E219" s="50" t="str">
        <f t="shared" si="0"/>
        <v>Италия</v>
      </c>
      <c r="F219" s="51" t="s">
        <v>104</v>
      </c>
      <c r="G219" s="52">
        <v>146</v>
      </c>
      <c r="I219" s="7" t="str">
        <f t="shared" si="1"/>
        <v>Абрикосовый</v>
      </c>
      <c r="J219" s="53" t="s">
        <v>111</v>
      </c>
      <c r="K219" s="51" t="s">
        <v>96</v>
      </c>
    </row>
    <row r="220" spans="1:11" x14ac:dyDescent="0.3">
      <c r="A220" s="48">
        <v>44197</v>
      </c>
      <c r="B220" s="48" t="s">
        <v>16</v>
      </c>
      <c r="C220" s="49" t="s">
        <v>110</v>
      </c>
      <c r="D220" s="50" t="s">
        <v>95</v>
      </c>
      <c r="E220" s="50" t="str">
        <f t="shared" si="0"/>
        <v>Италия</v>
      </c>
      <c r="F220" s="51" t="s">
        <v>105</v>
      </c>
      <c r="G220" s="52">
        <v>257</v>
      </c>
      <c r="I220" s="7" t="str">
        <f t="shared" si="1"/>
        <v>Банановый</v>
      </c>
      <c r="J220" s="53" t="s">
        <v>111</v>
      </c>
      <c r="K220" s="51" t="s">
        <v>97</v>
      </c>
    </row>
    <row r="221" spans="1:11" x14ac:dyDescent="0.3">
      <c r="A221" s="48">
        <v>44197</v>
      </c>
      <c r="B221" s="48" t="s">
        <v>16</v>
      </c>
      <c r="C221" s="49" t="s">
        <v>110</v>
      </c>
      <c r="D221" s="50" t="s">
        <v>95</v>
      </c>
      <c r="E221" s="50" t="str">
        <f t="shared" si="0"/>
        <v>Италия</v>
      </c>
      <c r="F221" s="51" t="s">
        <v>106</v>
      </c>
      <c r="G221" s="52">
        <v>963</v>
      </c>
      <c r="I221" s="7" t="str">
        <f t="shared" si="1"/>
        <v>Вишневый</v>
      </c>
      <c r="J221" s="53" t="s">
        <v>111</v>
      </c>
      <c r="K221" s="51" t="s">
        <v>98</v>
      </c>
    </row>
    <row r="222" spans="1:11" x14ac:dyDescent="0.3">
      <c r="A222" s="48">
        <v>44228</v>
      </c>
      <c r="B222" s="48" t="s">
        <v>17</v>
      </c>
      <c r="C222" s="49" t="s">
        <v>48</v>
      </c>
      <c r="D222" s="50" t="s">
        <v>49</v>
      </c>
      <c r="E222" s="50" t="str">
        <f t="shared" si="0"/>
        <v>Россия</v>
      </c>
      <c r="F222" s="51" t="s">
        <v>50</v>
      </c>
      <c r="G222" s="52">
        <v>620</v>
      </c>
      <c r="I222" s="7" t="str">
        <f t="shared" si="1"/>
        <v>Какао</v>
      </c>
      <c r="J222" s="53" t="s">
        <v>111</v>
      </c>
      <c r="K222" s="51" t="s">
        <v>99</v>
      </c>
    </row>
    <row r="223" spans="1:11" x14ac:dyDescent="0.3">
      <c r="A223" s="48">
        <v>44228</v>
      </c>
      <c r="B223" s="48" t="s">
        <v>17</v>
      </c>
      <c r="C223" s="49" t="s">
        <v>48</v>
      </c>
      <c r="D223" s="50" t="s">
        <v>49</v>
      </c>
      <c r="E223" s="50" t="str">
        <f t="shared" si="0"/>
        <v>Россия</v>
      </c>
      <c r="F223" s="51" t="s">
        <v>53</v>
      </c>
      <c r="G223" s="52">
        <v>365</v>
      </c>
      <c r="I223" s="7" t="str">
        <f t="shared" si="1"/>
        <v>Кокосовый</v>
      </c>
      <c r="J223" s="53" t="s">
        <v>111</v>
      </c>
      <c r="K223" s="51" t="s">
        <v>100</v>
      </c>
    </row>
    <row r="224" spans="1:11" x14ac:dyDescent="0.3">
      <c r="A224" s="48">
        <v>44228</v>
      </c>
      <c r="B224" s="48" t="s">
        <v>17</v>
      </c>
      <c r="C224" s="49" t="s">
        <v>48</v>
      </c>
      <c r="D224" s="50" t="s">
        <v>49</v>
      </c>
      <c r="E224" s="50" t="str">
        <f t="shared" si="0"/>
        <v>Россия</v>
      </c>
      <c r="F224" s="51" t="s">
        <v>55</v>
      </c>
      <c r="G224" s="52">
        <v>210</v>
      </c>
      <c r="I224" s="7" t="str">
        <f t="shared" si="1"/>
        <v>Абрикосовый</v>
      </c>
      <c r="J224" s="53" t="s">
        <v>111</v>
      </c>
      <c r="K224" s="51" t="s">
        <v>96</v>
      </c>
    </row>
    <row r="225" spans="1:11" x14ac:dyDescent="0.3">
      <c r="A225" s="48">
        <v>44228</v>
      </c>
      <c r="B225" s="48" t="s">
        <v>17</v>
      </c>
      <c r="C225" s="49" t="s">
        <v>48</v>
      </c>
      <c r="D225" s="50" t="s">
        <v>49</v>
      </c>
      <c r="E225" s="50" t="str">
        <f t="shared" si="0"/>
        <v>Россия</v>
      </c>
      <c r="F225" s="51" t="s">
        <v>57</v>
      </c>
      <c r="G225" s="52">
        <v>152</v>
      </c>
      <c r="I225" s="7" t="str">
        <f t="shared" si="1"/>
        <v>Банановый</v>
      </c>
      <c r="J225" s="53" t="s">
        <v>111</v>
      </c>
      <c r="K225" s="51" t="s">
        <v>97</v>
      </c>
    </row>
    <row r="226" spans="1:11" x14ac:dyDescent="0.3">
      <c r="A226" s="48">
        <v>44228</v>
      </c>
      <c r="B226" s="48" t="s">
        <v>17</v>
      </c>
      <c r="C226" s="49" t="s">
        <v>48</v>
      </c>
      <c r="D226" s="50" t="s">
        <v>49</v>
      </c>
      <c r="E226" s="50" t="str">
        <f t="shared" si="0"/>
        <v>Россия</v>
      </c>
      <c r="F226" s="51" t="s">
        <v>59</v>
      </c>
      <c r="G226" s="52">
        <v>790</v>
      </c>
      <c r="I226" s="7" t="str">
        <f t="shared" si="1"/>
        <v>Вишневый</v>
      </c>
      <c r="J226" s="53" t="s">
        <v>111</v>
      </c>
      <c r="K226" s="51" t="s">
        <v>98</v>
      </c>
    </row>
    <row r="227" spans="1:11" x14ac:dyDescent="0.3">
      <c r="A227" s="48">
        <v>44228</v>
      </c>
      <c r="B227" s="48" t="s">
        <v>17</v>
      </c>
      <c r="C227" s="49" t="s">
        <v>48</v>
      </c>
      <c r="D227" s="50" t="s">
        <v>49</v>
      </c>
      <c r="E227" s="50" t="str">
        <f t="shared" si="0"/>
        <v>Россия</v>
      </c>
      <c r="F227" s="51" t="s">
        <v>61</v>
      </c>
      <c r="G227" s="52">
        <v>300</v>
      </c>
      <c r="I227" s="7" t="str">
        <f t="shared" si="1"/>
        <v>Какао</v>
      </c>
      <c r="J227" s="53" t="s">
        <v>111</v>
      </c>
      <c r="K227" s="51" t="s">
        <v>99</v>
      </c>
    </row>
    <row r="228" spans="1:11" x14ac:dyDescent="0.3">
      <c r="A228" s="48">
        <v>44228</v>
      </c>
      <c r="B228" s="48" t="s">
        <v>17</v>
      </c>
      <c r="C228" s="49" t="s">
        <v>48</v>
      </c>
      <c r="D228" s="50" t="s">
        <v>49</v>
      </c>
      <c r="E228" s="50" t="str">
        <f t="shared" si="0"/>
        <v>Швеция</v>
      </c>
      <c r="F228" s="51" t="s">
        <v>63</v>
      </c>
      <c r="G228" s="52">
        <v>159</v>
      </c>
      <c r="I228" s="7" t="str">
        <f t="shared" si="1"/>
        <v>Кокосовый</v>
      </c>
      <c r="J228" s="53" t="s">
        <v>111</v>
      </c>
      <c r="K228" s="51" t="s">
        <v>100</v>
      </c>
    </row>
    <row r="229" spans="1:11" x14ac:dyDescent="0.3">
      <c r="A229" s="48">
        <v>44228</v>
      </c>
      <c r="B229" s="48" t="s">
        <v>17</v>
      </c>
      <c r="C229" s="49" t="s">
        <v>48</v>
      </c>
      <c r="D229" s="50" t="s">
        <v>49</v>
      </c>
      <c r="E229" s="50" t="str">
        <f t="shared" si="0"/>
        <v>Швеция</v>
      </c>
      <c r="F229" s="51" t="s">
        <v>153</v>
      </c>
      <c r="G229" s="52">
        <v>389</v>
      </c>
      <c r="I229" s="7" t="str">
        <f t="shared" si="1"/>
        <v>Абрикосовый</v>
      </c>
      <c r="J229" s="53" t="s">
        <v>111</v>
      </c>
      <c r="K229" s="51" t="s">
        <v>96</v>
      </c>
    </row>
    <row r="230" spans="1:11" x14ac:dyDescent="0.3">
      <c r="A230" s="48">
        <v>44228</v>
      </c>
      <c r="B230" s="48" t="s">
        <v>17</v>
      </c>
      <c r="C230" s="49" t="s">
        <v>48</v>
      </c>
      <c r="D230" s="50" t="s">
        <v>49</v>
      </c>
      <c r="E230" s="50" t="str">
        <f t="shared" si="0"/>
        <v>Украина</v>
      </c>
      <c r="F230" s="51" t="s">
        <v>64</v>
      </c>
      <c r="G230" s="52">
        <v>315</v>
      </c>
      <c r="I230" s="7" t="str">
        <f t="shared" si="1"/>
        <v>Банановый</v>
      </c>
      <c r="J230" s="53" t="s">
        <v>111</v>
      </c>
      <c r="K230" s="51" t="s">
        <v>97</v>
      </c>
    </row>
    <row r="231" spans="1:11" x14ac:dyDescent="0.3">
      <c r="A231" s="48">
        <v>44228</v>
      </c>
      <c r="B231" s="48" t="s">
        <v>17</v>
      </c>
      <c r="C231" s="49" t="s">
        <v>48</v>
      </c>
      <c r="D231" s="50" t="s">
        <v>49</v>
      </c>
      <c r="E231" s="50" t="str">
        <f t="shared" si="0"/>
        <v>Украина</v>
      </c>
      <c r="F231" s="51" t="s">
        <v>65</v>
      </c>
      <c r="G231" s="52">
        <v>750</v>
      </c>
      <c r="I231" s="7" t="str">
        <f t="shared" si="1"/>
        <v>Вишневый</v>
      </c>
      <c r="J231" s="53" t="s">
        <v>111</v>
      </c>
      <c r="K231" s="51" t="s">
        <v>98</v>
      </c>
    </row>
    <row r="232" spans="1:11" x14ac:dyDescent="0.3">
      <c r="A232" s="48">
        <v>44228</v>
      </c>
      <c r="B232" s="48" t="s">
        <v>17</v>
      </c>
      <c r="C232" s="49" t="s">
        <v>48</v>
      </c>
      <c r="D232" s="50" t="s">
        <v>49</v>
      </c>
      <c r="E232" s="50" t="str">
        <f t="shared" si="0"/>
        <v>Украина</v>
      </c>
      <c r="F232" s="51" t="s">
        <v>66</v>
      </c>
      <c r="G232" s="52">
        <v>290</v>
      </c>
      <c r="I232" s="7" t="str">
        <f t="shared" si="1"/>
        <v>Какао</v>
      </c>
      <c r="J232" s="53" t="s">
        <v>111</v>
      </c>
      <c r="K232" s="51" t="s">
        <v>99</v>
      </c>
    </row>
    <row r="233" spans="1:11" x14ac:dyDescent="0.3">
      <c r="A233" s="48">
        <v>44228</v>
      </c>
      <c r="B233" s="48" t="s">
        <v>17</v>
      </c>
      <c r="C233" s="49" t="s">
        <v>48</v>
      </c>
      <c r="D233" s="50" t="s">
        <v>49</v>
      </c>
      <c r="E233" s="50" t="str">
        <f t="shared" si="0"/>
        <v>Украина</v>
      </c>
      <c r="F233" s="51" t="s">
        <v>67</v>
      </c>
      <c r="G233" s="52">
        <v>400</v>
      </c>
      <c r="I233" s="7" t="str">
        <f t="shared" si="1"/>
        <v>Кокосовый</v>
      </c>
      <c r="J233" s="53" t="s">
        <v>111</v>
      </c>
      <c r="K233" s="51" t="s">
        <v>100</v>
      </c>
    </row>
    <row r="234" spans="1:11" x14ac:dyDescent="0.3">
      <c r="A234" s="48">
        <v>44228</v>
      </c>
      <c r="B234" s="48" t="s">
        <v>17</v>
      </c>
      <c r="C234" s="49" t="s">
        <v>48</v>
      </c>
      <c r="D234" s="50" t="s">
        <v>49</v>
      </c>
      <c r="E234" s="50" t="str">
        <f t="shared" si="0"/>
        <v>Украина</v>
      </c>
      <c r="F234" s="51" t="s">
        <v>68</v>
      </c>
      <c r="G234" s="52">
        <v>140</v>
      </c>
      <c r="I234" s="7" t="str">
        <f t="shared" si="1"/>
        <v>Абрикосовый</v>
      </c>
      <c r="J234" s="53" t="s">
        <v>111</v>
      </c>
      <c r="K234" s="51" t="s">
        <v>96</v>
      </c>
    </row>
    <row r="235" spans="1:11" x14ac:dyDescent="0.3">
      <c r="A235" s="48">
        <v>44228</v>
      </c>
      <c r="B235" s="48" t="s">
        <v>17</v>
      </c>
      <c r="C235" s="49" t="s">
        <v>48</v>
      </c>
      <c r="D235" s="50" t="s">
        <v>49</v>
      </c>
      <c r="E235" s="50" t="str">
        <f t="shared" si="0"/>
        <v>Украина</v>
      </c>
      <c r="F235" s="51" t="s">
        <v>69</v>
      </c>
      <c r="G235" s="52">
        <v>640</v>
      </c>
      <c r="I235" s="7" t="str">
        <f t="shared" si="1"/>
        <v>Банановый</v>
      </c>
      <c r="J235" s="53" t="s">
        <v>111</v>
      </c>
      <c r="K235" s="51" t="s">
        <v>97</v>
      </c>
    </row>
    <row r="236" spans="1:11" x14ac:dyDescent="0.3">
      <c r="A236" s="48">
        <v>44228</v>
      </c>
      <c r="B236" s="48" t="s">
        <v>17</v>
      </c>
      <c r="C236" s="49" t="s">
        <v>48</v>
      </c>
      <c r="D236" s="50" t="s">
        <v>70</v>
      </c>
      <c r="E236" s="50" t="str">
        <f t="shared" si="0"/>
        <v>Франция</v>
      </c>
      <c r="F236" s="51" t="s">
        <v>71</v>
      </c>
      <c r="G236" s="52">
        <v>236</v>
      </c>
      <c r="I236" s="7" t="str">
        <f t="shared" si="1"/>
        <v>Вишневый</v>
      </c>
      <c r="J236" s="53" t="s">
        <v>111</v>
      </c>
      <c r="K236" s="51" t="s">
        <v>98</v>
      </c>
    </row>
    <row r="237" spans="1:11" x14ac:dyDescent="0.3">
      <c r="A237" s="48">
        <v>44228</v>
      </c>
      <c r="B237" s="48" t="s">
        <v>17</v>
      </c>
      <c r="C237" s="49" t="s">
        <v>48</v>
      </c>
      <c r="D237" s="50" t="s">
        <v>70</v>
      </c>
      <c r="E237" s="50" t="str">
        <f t="shared" si="0"/>
        <v>Франция</v>
      </c>
      <c r="F237" s="51" t="s">
        <v>72</v>
      </c>
      <c r="G237" s="52">
        <v>351</v>
      </c>
      <c r="I237" s="7" t="str">
        <f t="shared" si="1"/>
        <v>Какао</v>
      </c>
      <c r="J237" s="53" t="s">
        <v>111</v>
      </c>
      <c r="K237" s="51" t="s">
        <v>99</v>
      </c>
    </row>
    <row r="238" spans="1:11" x14ac:dyDescent="0.3">
      <c r="A238" s="48">
        <v>44228</v>
      </c>
      <c r="B238" s="48" t="s">
        <v>17</v>
      </c>
      <c r="C238" s="49" t="s">
        <v>48</v>
      </c>
      <c r="D238" s="50" t="s">
        <v>70</v>
      </c>
      <c r="E238" s="50" t="str">
        <f t="shared" si="0"/>
        <v>Франция</v>
      </c>
      <c r="F238" s="51" t="s">
        <v>73</v>
      </c>
      <c r="G238" s="52">
        <v>453</v>
      </c>
      <c r="I238" s="7" t="str">
        <f t="shared" si="1"/>
        <v>Кокосовый</v>
      </c>
      <c r="J238" s="53" t="s">
        <v>111</v>
      </c>
      <c r="K238" s="51" t="s">
        <v>100</v>
      </c>
    </row>
    <row r="239" spans="1:11" x14ac:dyDescent="0.3">
      <c r="A239" s="48">
        <v>44228</v>
      </c>
      <c r="B239" s="48" t="s">
        <v>17</v>
      </c>
      <c r="C239" s="49" t="s">
        <v>48</v>
      </c>
      <c r="D239" s="50" t="s">
        <v>70</v>
      </c>
      <c r="E239" s="50" t="str">
        <f t="shared" si="0"/>
        <v>Франция</v>
      </c>
      <c r="F239" s="51" t="s">
        <v>74</v>
      </c>
      <c r="G239" s="52">
        <v>900</v>
      </c>
      <c r="I239" s="7" t="str">
        <f t="shared" si="1"/>
        <v>Абрикосовый</v>
      </c>
      <c r="J239" s="53" t="s">
        <v>111</v>
      </c>
      <c r="K239" s="51" t="s">
        <v>96</v>
      </c>
    </row>
    <row r="240" spans="1:11" x14ac:dyDescent="0.3">
      <c r="A240" s="48">
        <v>44228</v>
      </c>
      <c r="B240" s="48" t="s">
        <v>17</v>
      </c>
      <c r="C240" s="49" t="s">
        <v>48</v>
      </c>
      <c r="D240" s="50" t="s">
        <v>70</v>
      </c>
      <c r="E240" s="50" t="str">
        <f t="shared" si="0"/>
        <v>Франция</v>
      </c>
      <c r="F240" s="51" t="s">
        <v>75</v>
      </c>
      <c r="G240" s="52">
        <v>152</v>
      </c>
      <c r="I240" s="7" t="str">
        <f t="shared" si="1"/>
        <v>Банановый</v>
      </c>
      <c r="J240" s="53" t="s">
        <v>111</v>
      </c>
      <c r="K240" s="51" t="s">
        <v>97</v>
      </c>
    </row>
    <row r="241" spans="1:11" x14ac:dyDescent="0.3">
      <c r="A241" s="48">
        <v>44228</v>
      </c>
      <c r="B241" s="48" t="s">
        <v>17</v>
      </c>
      <c r="C241" s="49" t="s">
        <v>48</v>
      </c>
      <c r="D241" s="50" t="s">
        <v>70</v>
      </c>
      <c r="E241" s="50" t="str">
        <f t="shared" si="0"/>
        <v>Армения</v>
      </c>
      <c r="F241" s="51" t="s">
        <v>52</v>
      </c>
      <c r="G241" s="52">
        <v>245</v>
      </c>
      <c r="I241" s="7" t="str">
        <f t="shared" si="1"/>
        <v>Вишневый</v>
      </c>
      <c r="J241" s="53" t="s">
        <v>111</v>
      </c>
      <c r="K241" s="51" t="s">
        <v>98</v>
      </c>
    </row>
    <row r="242" spans="1:11" x14ac:dyDescent="0.3">
      <c r="A242" s="48">
        <v>44228</v>
      </c>
      <c r="B242" s="48" t="s">
        <v>17</v>
      </c>
      <c r="C242" s="49" t="s">
        <v>48</v>
      </c>
      <c r="D242" s="50" t="s">
        <v>70</v>
      </c>
      <c r="E242" s="50" t="str">
        <f t="shared" si="0"/>
        <v>Армения</v>
      </c>
      <c r="F242" s="51" t="s">
        <v>54</v>
      </c>
      <c r="G242" s="52">
        <v>361</v>
      </c>
      <c r="I242" s="7" t="str">
        <f t="shared" si="1"/>
        <v>Какао</v>
      </c>
      <c r="J242" s="53" t="s">
        <v>111</v>
      </c>
      <c r="K242" s="51" t="s">
        <v>99</v>
      </c>
    </row>
    <row r="243" spans="1:11" x14ac:dyDescent="0.3">
      <c r="A243" s="48">
        <v>44228</v>
      </c>
      <c r="B243" s="48" t="s">
        <v>17</v>
      </c>
      <c r="C243" s="49" t="s">
        <v>48</v>
      </c>
      <c r="D243" s="50" t="s">
        <v>70</v>
      </c>
      <c r="E243" s="50" t="str">
        <f t="shared" si="0"/>
        <v>Армения</v>
      </c>
      <c r="F243" s="51" t="s">
        <v>56</v>
      </c>
      <c r="G243" s="52">
        <v>600</v>
      </c>
      <c r="I243" s="7" t="str">
        <f t="shared" si="1"/>
        <v>Кокосовый</v>
      </c>
      <c r="J243" s="53" t="s">
        <v>111</v>
      </c>
      <c r="K243" s="51" t="s">
        <v>100</v>
      </c>
    </row>
    <row r="244" spans="1:11" x14ac:dyDescent="0.3">
      <c r="A244" s="48">
        <v>44228</v>
      </c>
      <c r="B244" s="48" t="s">
        <v>17</v>
      </c>
      <c r="C244" s="49" t="s">
        <v>48</v>
      </c>
      <c r="D244" s="50" t="s">
        <v>70</v>
      </c>
      <c r="E244" s="50" t="str">
        <f t="shared" si="0"/>
        <v>Армения</v>
      </c>
      <c r="F244" s="51" t="s">
        <v>58</v>
      </c>
      <c r="G244" s="52">
        <v>300</v>
      </c>
      <c r="I244" s="7" t="str">
        <f t="shared" si="1"/>
        <v>Абрикосовый</v>
      </c>
      <c r="J244" s="53" t="s">
        <v>111</v>
      </c>
      <c r="K244" s="51" t="s">
        <v>96</v>
      </c>
    </row>
    <row r="245" spans="1:11" x14ac:dyDescent="0.3">
      <c r="A245" s="48">
        <v>44228</v>
      </c>
      <c r="B245" s="48" t="s">
        <v>17</v>
      </c>
      <c r="C245" s="49" t="s">
        <v>48</v>
      </c>
      <c r="D245" s="50" t="s">
        <v>70</v>
      </c>
      <c r="E245" s="50" t="str">
        <f t="shared" si="0"/>
        <v>Армения</v>
      </c>
      <c r="F245" s="51" t="s">
        <v>60</v>
      </c>
      <c r="G245" s="52">
        <v>410</v>
      </c>
      <c r="I245" s="7" t="str">
        <f t="shared" si="1"/>
        <v>Банановый</v>
      </c>
      <c r="J245" s="53" t="s">
        <v>111</v>
      </c>
      <c r="K245" s="51" t="s">
        <v>97</v>
      </c>
    </row>
    <row r="246" spans="1:11" x14ac:dyDescent="0.3">
      <c r="A246" s="48">
        <v>44228</v>
      </c>
      <c r="B246" s="48" t="s">
        <v>17</v>
      </c>
      <c r="C246" s="49" t="s">
        <v>48</v>
      </c>
      <c r="D246" s="50" t="s">
        <v>70</v>
      </c>
      <c r="E246" s="50" t="str">
        <f t="shared" si="0"/>
        <v>Армения</v>
      </c>
      <c r="F246" s="51" t="s">
        <v>62</v>
      </c>
      <c r="G246" s="52">
        <v>230</v>
      </c>
      <c r="I246" s="7" t="str">
        <f t="shared" si="1"/>
        <v>Вишневый</v>
      </c>
      <c r="J246" s="53" t="s">
        <v>111</v>
      </c>
      <c r="K246" s="51" t="s">
        <v>98</v>
      </c>
    </row>
    <row r="247" spans="1:11" x14ac:dyDescent="0.3">
      <c r="A247" s="48">
        <v>44228</v>
      </c>
      <c r="B247" s="48" t="s">
        <v>17</v>
      </c>
      <c r="C247" s="49" t="s">
        <v>48</v>
      </c>
      <c r="D247" s="50" t="s">
        <v>70</v>
      </c>
      <c r="E247" s="50" t="str">
        <f t="shared" si="0"/>
        <v>Россия</v>
      </c>
      <c r="F247" s="51" t="s">
        <v>76</v>
      </c>
      <c r="G247" s="52">
        <v>392</v>
      </c>
      <c r="I247" s="7" t="str">
        <f t="shared" si="1"/>
        <v>Какао</v>
      </c>
      <c r="J247" s="53" t="s">
        <v>111</v>
      </c>
      <c r="K247" s="51" t="s">
        <v>99</v>
      </c>
    </row>
    <row r="248" spans="1:11" x14ac:dyDescent="0.3">
      <c r="A248" s="48">
        <v>44228</v>
      </c>
      <c r="B248" s="48" t="s">
        <v>17</v>
      </c>
      <c r="C248" s="49" t="s">
        <v>48</v>
      </c>
      <c r="D248" s="50" t="s">
        <v>70</v>
      </c>
      <c r="E248" s="50" t="str">
        <f t="shared" si="0"/>
        <v>Россия</v>
      </c>
      <c r="F248" s="51" t="s">
        <v>77</v>
      </c>
      <c r="G248" s="52">
        <v>498</v>
      </c>
      <c r="I248" s="7" t="str">
        <f t="shared" si="1"/>
        <v>Кокосовый</v>
      </c>
      <c r="J248" s="53" t="s">
        <v>111</v>
      </c>
      <c r="K248" s="51" t="s">
        <v>100</v>
      </c>
    </row>
    <row r="249" spans="1:11" x14ac:dyDescent="0.3">
      <c r="A249" s="48">
        <v>44228</v>
      </c>
      <c r="B249" s="48" t="s">
        <v>17</v>
      </c>
      <c r="C249" s="49" t="s">
        <v>48</v>
      </c>
      <c r="D249" s="50" t="s">
        <v>70</v>
      </c>
      <c r="E249" s="50" t="str">
        <f t="shared" si="0"/>
        <v>Россия</v>
      </c>
      <c r="F249" s="51" t="s">
        <v>78</v>
      </c>
      <c r="G249" s="52">
        <v>921</v>
      </c>
      <c r="I249" s="7" t="str">
        <f t="shared" si="1"/>
        <v>Абрикосовый</v>
      </c>
      <c r="J249" s="53" t="s">
        <v>111</v>
      </c>
      <c r="K249" s="51" t="s">
        <v>96</v>
      </c>
    </row>
    <row r="250" spans="1:11" x14ac:dyDescent="0.3">
      <c r="A250" s="48">
        <v>44228</v>
      </c>
      <c r="B250" s="48" t="s">
        <v>17</v>
      </c>
      <c r="C250" s="49" t="s">
        <v>48</v>
      </c>
      <c r="D250" s="50" t="s">
        <v>70</v>
      </c>
      <c r="E250" s="50" t="str">
        <f t="shared" si="0"/>
        <v>Россия</v>
      </c>
      <c r="F250" s="51" t="s">
        <v>79</v>
      </c>
      <c r="G250" s="52">
        <v>350</v>
      </c>
      <c r="I250" s="7" t="str">
        <f t="shared" si="1"/>
        <v>Банановый</v>
      </c>
      <c r="J250" s="53" t="s">
        <v>111</v>
      </c>
      <c r="K250" s="51" t="s">
        <v>97</v>
      </c>
    </row>
    <row r="251" spans="1:11" x14ac:dyDescent="0.3">
      <c r="A251" s="48">
        <v>44228</v>
      </c>
      <c r="B251" s="48" t="s">
        <v>17</v>
      </c>
      <c r="C251" s="49" t="s">
        <v>48</v>
      </c>
      <c r="D251" s="50" t="s">
        <v>80</v>
      </c>
      <c r="E251" s="50" t="str">
        <f t="shared" si="0"/>
        <v>Шотландия</v>
      </c>
      <c r="F251" s="51" t="s">
        <v>81</v>
      </c>
      <c r="G251" s="52">
        <v>231</v>
      </c>
      <c r="I251" s="7" t="str">
        <f t="shared" si="1"/>
        <v>Вишневый</v>
      </c>
      <c r="J251" s="53" t="s">
        <v>111</v>
      </c>
      <c r="K251" s="51" t="s">
        <v>98</v>
      </c>
    </row>
    <row r="252" spans="1:11" x14ac:dyDescent="0.3">
      <c r="A252" s="48">
        <v>44228</v>
      </c>
      <c r="B252" s="48" t="s">
        <v>17</v>
      </c>
      <c r="C252" s="49" t="s">
        <v>48</v>
      </c>
      <c r="D252" s="50" t="s">
        <v>80</v>
      </c>
      <c r="E252" s="50" t="str">
        <f t="shared" si="0"/>
        <v>Шотландия</v>
      </c>
      <c r="F252" s="51" t="s">
        <v>82</v>
      </c>
      <c r="G252" s="52">
        <v>377</v>
      </c>
      <c r="I252" s="7" t="str">
        <f t="shared" si="1"/>
        <v>Какао</v>
      </c>
      <c r="J252" s="53" t="s">
        <v>111</v>
      </c>
      <c r="K252" s="51" t="s">
        <v>99</v>
      </c>
    </row>
    <row r="253" spans="1:11" x14ac:dyDescent="0.3">
      <c r="A253" s="48">
        <v>44228</v>
      </c>
      <c r="B253" s="48" t="s">
        <v>17</v>
      </c>
      <c r="C253" s="49" t="s">
        <v>48</v>
      </c>
      <c r="D253" s="50" t="s">
        <v>80</v>
      </c>
      <c r="E253" s="50" t="str">
        <f t="shared" si="0"/>
        <v>Шотландия</v>
      </c>
      <c r="F253" s="51" t="s">
        <v>83</v>
      </c>
      <c r="G253" s="52">
        <v>493</v>
      </c>
      <c r="I253" s="7" t="str">
        <f t="shared" si="1"/>
        <v>Кокосовый</v>
      </c>
      <c r="J253" s="53" t="s">
        <v>111</v>
      </c>
      <c r="K253" s="51" t="s">
        <v>100</v>
      </c>
    </row>
    <row r="254" spans="1:11" x14ac:dyDescent="0.3">
      <c r="A254" s="48">
        <v>44228</v>
      </c>
      <c r="B254" s="48" t="s">
        <v>17</v>
      </c>
      <c r="C254" s="49" t="s">
        <v>48</v>
      </c>
      <c r="D254" s="50" t="s">
        <v>80</v>
      </c>
      <c r="E254" s="50" t="str">
        <f t="shared" si="0"/>
        <v>Шотландия</v>
      </c>
      <c r="F254" s="51" t="s">
        <v>84</v>
      </c>
      <c r="G254" s="52">
        <v>1032</v>
      </c>
      <c r="I254" s="7" t="str">
        <f t="shared" si="1"/>
        <v>Абрикосовый</v>
      </c>
      <c r="J254" s="53" t="s">
        <v>111</v>
      </c>
      <c r="K254" s="51" t="s">
        <v>96</v>
      </c>
    </row>
    <row r="255" spans="1:11" x14ac:dyDescent="0.3">
      <c r="A255" s="48">
        <v>44228</v>
      </c>
      <c r="B255" s="48" t="s">
        <v>17</v>
      </c>
      <c r="C255" s="49" t="s">
        <v>48</v>
      </c>
      <c r="D255" s="50" t="s">
        <v>80</v>
      </c>
      <c r="E255" s="50" t="str">
        <f t="shared" si="0"/>
        <v>Ирландия</v>
      </c>
      <c r="F255" s="51" t="s">
        <v>85</v>
      </c>
      <c r="G255" s="52">
        <v>1090</v>
      </c>
      <c r="I255" s="7" t="str">
        <f t="shared" si="1"/>
        <v>Банановый</v>
      </c>
      <c r="J255" s="53" t="s">
        <v>111</v>
      </c>
      <c r="K255" s="51" t="s">
        <v>97</v>
      </c>
    </row>
    <row r="256" spans="1:11" x14ac:dyDescent="0.3">
      <c r="A256" s="48">
        <v>44228</v>
      </c>
      <c r="B256" s="48" t="s">
        <v>17</v>
      </c>
      <c r="C256" s="49" t="s">
        <v>48</v>
      </c>
      <c r="D256" s="50" t="s">
        <v>80</v>
      </c>
      <c r="E256" s="50" t="str">
        <f t="shared" si="0"/>
        <v>Ирландия</v>
      </c>
      <c r="F256" s="51" t="s">
        <v>86</v>
      </c>
      <c r="G256" s="52">
        <v>266</v>
      </c>
      <c r="I256" s="7" t="str">
        <f t="shared" si="1"/>
        <v>Вишневый</v>
      </c>
      <c r="J256" s="53" t="s">
        <v>111</v>
      </c>
      <c r="K256" s="51" t="s">
        <v>98</v>
      </c>
    </row>
    <row r="257" spans="1:11" x14ac:dyDescent="0.3">
      <c r="A257" s="48">
        <v>44228</v>
      </c>
      <c r="B257" s="48" t="s">
        <v>17</v>
      </c>
      <c r="C257" s="49" t="s">
        <v>48</v>
      </c>
      <c r="D257" s="50" t="s">
        <v>80</v>
      </c>
      <c r="E257" s="50" t="str">
        <f t="shared" si="0"/>
        <v>Ирландия</v>
      </c>
      <c r="F257" s="51" t="s">
        <v>87</v>
      </c>
      <c r="G257" s="52">
        <v>382</v>
      </c>
      <c r="I257" s="7" t="str">
        <f t="shared" si="1"/>
        <v>Какао</v>
      </c>
      <c r="J257" s="53" t="s">
        <v>111</v>
      </c>
      <c r="K257" s="51" t="s">
        <v>99</v>
      </c>
    </row>
    <row r="258" spans="1:11" x14ac:dyDescent="0.3">
      <c r="A258" s="48">
        <v>44228</v>
      </c>
      <c r="B258" s="48" t="s">
        <v>17</v>
      </c>
      <c r="C258" s="49" t="s">
        <v>48</v>
      </c>
      <c r="D258" s="50" t="s">
        <v>80</v>
      </c>
      <c r="E258" s="50" t="str">
        <f t="shared" si="0"/>
        <v>Ирландия</v>
      </c>
      <c r="F258" s="51" t="s">
        <v>88</v>
      </c>
      <c r="G258" s="52">
        <v>741</v>
      </c>
      <c r="I258" s="7" t="str">
        <f t="shared" si="1"/>
        <v>Кокосовый</v>
      </c>
      <c r="J258" s="53" t="s">
        <v>111</v>
      </c>
      <c r="K258" s="51" t="s">
        <v>100</v>
      </c>
    </row>
    <row r="259" spans="1:11" x14ac:dyDescent="0.3">
      <c r="A259" s="48">
        <v>44228</v>
      </c>
      <c r="B259" s="48" t="s">
        <v>17</v>
      </c>
      <c r="C259" s="49" t="s">
        <v>48</v>
      </c>
      <c r="D259" s="50" t="s">
        <v>80</v>
      </c>
      <c r="E259" s="50" t="str">
        <f t="shared" si="0"/>
        <v>США</v>
      </c>
      <c r="F259" s="51" t="s">
        <v>89</v>
      </c>
      <c r="G259" s="52">
        <v>425</v>
      </c>
      <c r="I259" s="7" t="str">
        <f t="shared" si="1"/>
        <v>Абрикосовый</v>
      </c>
      <c r="J259" s="53" t="s">
        <v>111</v>
      </c>
      <c r="K259" s="51" t="s">
        <v>96</v>
      </c>
    </row>
    <row r="260" spans="1:11" x14ac:dyDescent="0.3">
      <c r="A260" s="48">
        <v>44228</v>
      </c>
      <c r="B260" s="48" t="s">
        <v>17</v>
      </c>
      <c r="C260" s="49" t="s">
        <v>48</v>
      </c>
      <c r="D260" s="50" t="s">
        <v>80</v>
      </c>
      <c r="E260" s="50" t="str">
        <f t="shared" si="0"/>
        <v>США</v>
      </c>
      <c r="F260" s="51" t="s">
        <v>90</v>
      </c>
      <c r="G260" s="52">
        <v>240</v>
      </c>
      <c r="I260" s="7" t="str">
        <f t="shared" si="1"/>
        <v>Банановый</v>
      </c>
      <c r="J260" s="53" t="s">
        <v>111</v>
      </c>
      <c r="K260" s="51" t="s">
        <v>97</v>
      </c>
    </row>
    <row r="261" spans="1:11" x14ac:dyDescent="0.3">
      <c r="A261" s="48">
        <v>44228</v>
      </c>
      <c r="B261" s="48" t="s">
        <v>17</v>
      </c>
      <c r="C261" s="49" t="s">
        <v>48</v>
      </c>
      <c r="D261" s="50" t="s">
        <v>80</v>
      </c>
      <c r="E261" s="50" t="str">
        <f t="shared" si="0"/>
        <v>США</v>
      </c>
      <c r="F261" s="51" t="s">
        <v>91</v>
      </c>
      <c r="G261" s="52">
        <v>141</v>
      </c>
      <c r="I261" s="7" t="str">
        <f t="shared" si="1"/>
        <v>Вишневый</v>
      </c>
      <c r="J261" s="53" t="s">
        <v>111</v>
      </c>
      <c r="K261" s="51" t="s">
        <v>98</v>
      </c>
    </row>
    <row r="262" spans="1:11" x14ac:dyDescent="0.3">
      <c r="A262" s="48">
        <v>44228</v>
      </c>
      <c r="B262" s="48" t="s">
        <v>17</v>
      </c>
      <c r="C262" s="49" t="s">
        <v>48</v>
      </c>
      <c r="D262" s="50" t="s">
        <v>80</v>
      </c>
      <c r="E262" s="50" t="str">
        <f t="shared" ref="E262:E516" si="2">VLOOKUP(F262,$I$7:$J$1296,2,FALSE)</f>
        <v>США</v>
      </c>
      <c r="F262" s="51" t="s">
        <v>92</v>
      </c>
      <c r="G262" s="52">
        <v>327</v>
      </c>
      <c r="I262" s="7" t="str">
        <f t="shared" ref="I262:I516" si="3">K262</f>
        <v>Какао</v>
      </c>
      <c r="J262" s="53" t="s">
        <v>111</v>
      </c>
      <c r="K262" s="51" t="s">
        <v>99</v>
      </c>
    </row>
    <row r="263" spans="1:11" x14ac:dyDescent="0.3">
      <c r="A263" s="48">
        <v>44228</v>
      </c>
      <c r="B263" s="48" t="s">
        <v>17</v>
      </c>
      <c r="C263" s="49" t="s">
        <v>48</v>
      </c>
      <c r="D263" s="50" t="s">
        <v>80</v>
      </c>
      <c r="E263" s="50" t="str">
        <f t="shared" si="2"/>
        <v>США</v>
      </c>
      <c r="F263" s="51" t="s">
        <v>93</v>
      </c>
      <c r="G263" s="52">
        <v>281</v>
      </c>
      <c r="I263" s="7" t="str">
        <f t="shared" si="3"/>
        <v>Кокосовый</v>
      </c>
      <c r="J263" s="53" t="s">
        <v>111</v>
      </c>
      <c r="K263" s="51" t="s">
        <v>100</v>
      </c>
    </row>
    <row r="264" spans="1:11" x14ac:dyDescent="0.3">
      <c r="A264" s="48">
        <v>44228</v>
      </c>
      <c r="B264" s="48" t="s">
        <v>17</v>
      </c>
      <c r="C264" s="49" t="s">
        <v>48</v>
      </c>
      <c r="D264" s="50" t="s">
        <v>80</v>
      </c>
      <c r="E264" s="50" t="str">
        <f t="shared" si="2"/>
        <v>США</v>
      </c>
      <c r="F264" s="51" t="s">
        <v>94</v>
      </c>
      <c r="G264" s="52">
        <v>397</v>
      </c>
      <c r="I264" s="7" t="str">
        <f t="shared" si="3"/>
        <v>Абрикосовый</v>
      </c>
      <c r="J264" s="53" t="s">
        <v>111</v>
      </c>
      <c r="K264" s="51" t="s">
        <v>96</v>
      </c>
    </row>
    <row r="265" spans="1:11" x14ac:dyDescent="0.3">
      <c r="A265" s="48">
        <v>44228</v>
      </c>
      <c r="B265" s="48" t="s">
        <v>17</v>
      </c>
      <c r="C265" s="49" t="s">
        <v>48</v>
      </c>
      <c r="D265" s="50" t="s">
        <v>95</v>
      </c>
      <c r="E265" s="50" t="str">
        <f t="shared" si="2"/>
        <v>Голландия</v>
      </c>
      <c r="F265" s="51" t="s">
        <v>96</v>
      </c>
      <c r="G265" s="52">
        <v>128</v>
      </c>
      <c r="I265" s="7" t="str">
        <f t="shared" si="3"/>
        <v>Банановый</v>
      </c>
      <c r="J265" s="53" t="s">
        <v>111</v>
      </c>
      <c r="K265" s="51" t="s">
        <v>97</v>
      </c>
    </row>
    <row r="266" spans="1:11" x14ac:dyDescent="0.3">
      <c r="A266" s="48">
        <v>44228</v>
      </c>
      <c r="B266" s="48" t="s">
        <v>17</v>
      </c>
      <c r="C266" s="49" t="s">
        <v>48</v>
      </c>
      <c r="D266" s="50" t="s">
        <v>95</v>
      </c>
      <c r="E266" s="50" t="str">
        <f t="shared" si="2"/>
        <v>Голландия</v>
      </c>
      <c r="F266" s="51" t="s">
        <v>97</v>
      </c>
      <c r="G266" s="52">
        <v>203</v>
      </c>
      <c r="I266" s="7" t="str">
        <f t="shared" si="3"/>
        <v>Вишневый</v>
      </c>
      <c r="J266" s="53" t="s">
        <v>111</v>
      </c>
      <c r="K266" s="51" t="s">
        <v>98</v>
      </c>
    </row>
    <row r="267" spans="1:11" x14ac:dyDescent="0.3">
      <c r="A267" s="48">
        <v>44228</v>
      </c>
      <c r="B267" s="48" t="s">
        <v>17</v>
      </c>
      <c r="C267" s="49" t="s">
        <v>48</v>
      </c>
      <c r="D267" s="50" t="s">
        <v>95</v>
      </c>
      <c r="E267" s="50" t="str">
        <f t="shared" si="2"/>
        <v>Голландия</v>
      </c>
      <c r="F267" s="51" t="s">
        <v>98</v>
      </c>
      <c r="G267" s="52">
        <v>253</v>
      </c>
      <c r="I267" s="7" t="str">
        <f t="shared" si="3"/>
        <v>Какао</v>
      </c>
      <c r="J267" s="53" t="s">
        <v>111</v>
      </c>
      <c r="K267" s="51" t="s">
        <v>99</v>
      </c>
    </row>
    <row r="268" spans="1:11" x14ac:dyDescent="0.3">
      <c r="A268" s="48">
        <v>44228</v>
      </c>
      <c r="B268" s="48" t="s">
        <v>17</v>
      </c>
      <c r="C268" s="49" t="s">
        <v>48</v>
      </c>
      <c r="D268" s="50" t="s">
        <v>95</v>
      </c>
      <c r="E268" s="50" t="str">
        <f t="shared" si="2"/>
        <v>Голландия</v>
      </c>
      <c r="F268" s="51" t="s">
        <v>99</v>
      </c>
      <c r="G268" s="52">
        <v>490</v>
      </c>
      <c r="I268" s="7" t="str">
        <f t="shared" si="3"/>
        <v>Кокосовый</v>
      </c>
      <c r="J268" s="53" t="s">
        <v>111</v>
      </c>
      <c r="K268" s="51" t="s">
        <v>100</v>
      </c>
    </row>
    <row r="269" spans="1:11" x14ac:dyDescent="0.3">
      <c r="A269" s="48">
        <v>44228</v>
      </c>
      <c r="B269" s="48" t="s">
        <v>17</v>
      </c>
      <c r="C269" s="49" t="s">
        <v>48</v>
      </c>
      <c r="D269" s="50" t="s">
        <v>95</v>
      </c>
      <c r="E269" s="50" t="str">
        <f t="shared" si="2"/>
        <v>Голландия</v>
      </c>
      <c r="F269" s="51" t="s">
        <v>100</v>
      </c>
      <c r="G269" s="52">
        <v>959</v>
      </c>
      <c r="I269" s="7" t="str">
        <f t="shared" si="3"/>
        <v>Абрикосовый</v>
      </c>
      <c r="J269" s="53" t="s">
        <v>111</v>
      </c>
      <c r="K269" s="51" t="s">
        <v>96</v>
      </c>
    </row>
    <row r="270" spans="1:11" x14ac:dyDescent="0.3">
      <c r="A270" s="48">
        <v>44228</v>
      </c>
      <c r="B270" s="48" t="s">
        <v>17</v>
      </c>
      <c r="C270" s="49" t="s">
        <v>48</v>
      </c>
      <c r="D270" s="50" t="s">
        <v>95</v>
      </c>
      <c r="E270" s="50" t="str">
        <f t="shared" si="2"/>
        <v>Великобритания</v>
      </c>
      <c r="F270" s="51" t="s">
        <v>101</v>
      </c>
      <c r="G270" s="52">
        <v>135</v>
      </c>
      <c r="I270" s="7" t="str">
        <f t="shared" si="3"/>
        <v>Банановый</v>
      </c>
      <c r="J270" s="53" t="s">
        <v>111</v>
      </c>
      <c r="K270" s="51" t="s">
        <v>97</v>
      </c>
    </row>
    <row r="271" spans="1:11" x14ac:dyDescent="0.3">
      <c r="A271" s="48">
        <v>44228</v>
      </c>
      <c r="B271" s="48" t="s">
        <v>17</v>
      </c>
      <c r="C271" s="49" t="s">
        <v>48</v>
      </c>
      <c r="D271" s="50" t="s">
        <v>95</v>
      </c>
      <c r="E271" s="50" t="str">
        <f t="shared" si="2"/>
        <v>Великобритания</v>
      </c>
      <c r="F271" s="51" t="s">
        <v>102</v>
      </c>
      <c r="G271" s="52">
        <v>1066</v>
      </c>
      <c r="I271" s="7" t="str">
        <f t="shared" si="3"/>
        <v>Вишневый</v>
      </c>
      <c r="J271" s="53" t="s">
        <v>111</v>
      </c>
      <c r="K271" s="51" t="s">
        <v>98</v>
      </c>
    </row>
    <row r="272" spans="1:11" x14ac:dyDescent="0.3">
      <c r="A272" s="48">
        <v>44228</v>
      </c>
      <c r="B272" s="48" t="s">
        <v>17</v>
      </c>
      <c r="C272" s="49" t="s">
        <v>48</v>
      </c>
      <c r="D272" s="50" t="s">
        <v>95</v>
      </c>
      <c r="E272" s="50" t="str">
        <f t="shared" si="2"/>
        <v>Италия</v>
      </c>
      <c r="F272" s="51" t="s">
        <v>103</v>
      </c>
      <c r="G272" s="52">
        <v>192</v>
      </c>
      <c r="I272" s="7" t="str">
        <f t="shared" si="3"/>
        <v>Какао</v>
      </c>
      <c r="J272" s="53" t="s">
        <v>111</v>
      </c>
      <c r="K272" s="51" t="s">
        <v>99</v>
      </c>
    </row>
    <row r="273" spans="1:11" x14ac:dyDescent="0.3">
      <c r="A273" s="48">
        <v>44228</v>
      </c>
      <c r="B273" s="48" t="s">
        <v>17</v>
      </c>
      <c r="C273" s="49" t="s">
        <v>48</v>
      </c>
      <c r="D273" s="50" t="s">
        <v>95</v>
      </c>
      <c r="E273" s="50" t="str">
        <f t="shared" si="2"/>
        <v>Италия</v>
      </c>
      <c r="F273" s="51" t="s">
        <v>104</v>
      </c>
      <c r="G273" s="52">
        <v>646</v>
      </c>
      <c r="I273" s="7" t="str">
        <f t="shared" si="3"/>
        <v>Кокосовый</v>
      </c>
      <c r="J273" s="53" t="s">
        <v>111</v>
      </c>
      <c r="K273" s="51" t="s">
        <v>100</v>
      </c>
    </row>
    <row r="274" spans="1:11" x14ac:dyDescent="0.3">
      <c r="A274" s="48">
        <v>44228</v>
      </c>
      <c r="B274" s="48" t="s">
        <v>17</v>
      </c>
      <c r="C274" s="49" t="s">
        <v>48</v>
      </c>
      <c r="D274" s="50" t="s">
        <v>95</v>
      </c>
      <c r="E274" s="50" t="str">
        <f t="shared" si="2"/>
        <v>Италия</v>
      </c>
      <c r="F274" s="51" t="s">
        <v>105</v>
      </c>
      <c r="G274" s="52">
        <v>507</v>
      </c>
      <c r="I274" s="7" t="str">
        <f t="shared" si="3"/>
        <v>Абрикосовый</v>
      </c>
      <c r="J274" s="53" t="s">
        <v>111</v>
      </c>
      <c r="K274" s="51" t="s">
        <v>96</v>
      </c>
    </row>
    <row r="275" spans="1:11" x14ac:dyDescent="0.3">
      <c r="A275" s="48">
        <v>44228</v>
      </c>
      <c r="B275" s="48" t="s">
        <v>17</v>
      </c>
      <c r="C275" s="49" t="s">
        <v>48</v>
      </c>
      <c r="D275" s="50" t="s">
        <v>95</v>
      </c>
      <c r="E275" s="50" t="str">
        <f t="shared" si="2"/>
        <v>Италия</v>
      </c>
      <c r="F275" s="51" t="s">
        <v>106</v>
      </c>
      <c r="G275" s="52">
        <v>280</v>
      </c>
      <c r="I275" s="7" t="str">
        <f t="shared" si="3"/>
        <v>Банановый</v>
      </c>
      <c r="J275" s="53" t="s">
        <v>111</v>
      </c>
      <c r="K275" s="51" t="s">
        <v>97</v>
      </c>
    </row>
    <row r="276" spans="1:11" x14ac:dyDescent="0.3">
      <c r="A276" s="48">
        <v>44228</v>
      </c>
      <c r="B276" s="48" t="s">
        <v>17</v>
      </c>
      <c r="C276" s="49" t="s">
        <v>107</v>
      </c>
      <c r="D276" s="50" t="s">
        <v>49</v>
      </c>
      <c r="E276" s="50" t="str">
        <f t="shared" si="2"/>
        <v>Россия</v>
      </c>
      <c r="F276" s="51" t="s">
        <v>50</v>
      </c>
      <c r="G276" s="52">
        <v>161</v>
      </c>
      <c r="I276" s="7" t="str">
        <f t="shared" si="3"/>
        <v>Вишневый</v>
      </c>
      <c r="J276" s="53" t="s">
        <v>111</v>
      </c>
      <c r="K276" s="51" t="s">
        <v>98</v>
      </c>
    </row>
    <row r="277" spans="1:11" x14ac:dyDescent="0.3">
      <c r="A277" s="48">
        <v>44228</v>
      </c>
      <c r="B277" s="48" t="s">
        <v>17</v>
      </c>
      <c r="C277" s="49" t="s">
        <v>107</v>
      </c>
      <c r="D277" s="50" t="s">
        <v>49</v>
      </c>
      <c r="E277" s="50" t="str">
        <f t="shared" si="2"/>
        <v>Россия</v>
      </c>
      <c r="F277" s="51" t="s">
        <v>53</v>
      </c>
      <c r="G277" s="52">
        <v>288</v>
      </c>
      <c r="I277" s="7" t="str">
        <f t="shared" si="3"/>
        <v>Какао</v>
      </c>
      <c r="J277" s="53" t="s">
        <v>111</v>
      </c>
      <c r="K277" s="51" t="s">
        <v>99</v>
      </c>
    </row>
    <row r="278" spans="1:11" x14ac:dyDescent="0.3">
      <c r="A278" s="48">
        <v>44228</v>
      </c>
      <c r="B278" s="48" t="s">
        <v>17</v>
      </c>
      <c r="C278" s="49" t="s">
        <v>107</v>
      </c>
      <c r="D278" s="50" t="s">
        <v>49</v>
      </c>
      <c r="E278" s="50" t="str">
        <f t="shared" si="2"/>
        <v>Россия</v>
      </c>
      <c r="F278" s="51" t="s">
        <v>55</v>
      </c>
      <c r="G278" s="52">
        <v>321</v>
      </c>
      <c r="I278" s="7" t="str">
        <f t="shared" si="3"/>
        <v>Кокосовый</v>
      </c>
      <c r="J278" s="53" t="s">
        <v>111</v>
      </c>
      <c r="K278" s="51" t="s">
        <v>100</v>
      </c>
    </row>
    <row r="279" spans="1:11" x14ac:dyDescent="0.3">
      <c r="A279" s="48">
        <v>44228</v>
      </c>
      <c r="B279" s="48" t="s">
        <v>17</v>
      </c>
      <c r="C279" s="49" t="s">
        <v>107</v>
      </c>
      <c r="D279" s="50" t="s">
        <v>49</v>
      </c>
      <c r="E279" s="50" t="str">
        <f t="shared" si="2"/>
        <v>Россия</v>
      </c>
      <c r="F279" s="51" t="s">
        <v>57</v>
      </c>
      <c r="G279" s="52">
        <v>155</v>
      </c>
      <c r="I279" s="7" t="str">
        <f t="shared" si="3"/>
        <v>Абрикосовый</v>
      </c>
      <c r="J279" s="53" t="s">
        <v>111</v>
      </c>
      <c r="K279" s="51" t="s">
        <v>96</v>
      </c>
    </row>
    <row r="280" spans="1:11" x14ac:dyDescent="0.3">
      <c r="A280" s="48">
        <v>44228</v>
      </c>
      <c r="B280" s="48" t="s">
        <v>17</v>
      </c>
      <c r="C280" s="49" t="s">
        <v>107</v>
      </c>
      <c r="D280" s="50" t="s">
        <v>49</v>
      </c>
      <c r="E280" s="50" t="str">
        <f t="shared" si="2"/>
        <v>Россия</v>
      </c>
      <c r="F280" s="51" t="s">
        <v>59</v>
      </c>
      <c r="G280" s="52">
        <v>609</v>
      </c>
      <c r="I280" s="7" t="str">
        <f t="shared" si="3"/>
        <v>Банановый</v>
      </c>
      <c r="J280" s="53" t="s">
        <v>111</v>
      </c>
      <c r="K280" s="51" t="s">
        <v>97</v>
      </c>
    </row>
    <row r="281" spans="1:11" x14ac:dyDescent="0.3">
      <c r="A281" s="48">
        <v>44228</v>
      </c>
      <c r="B281" s="48" t="s">
        <v>17</v>
      </c>
      <c r="C281" s="49" t="s">
        <v>107</v>
      </c>
      <c r="D281" s="50" t="s">
        <v>49</v>
      </c>
      <c r="E281" s="50" t="str">
        <f t="shared" si="2"/>
        <v>Россия</v>
      </c>
      <c r="F281" s="51" t="s">
        <v>61</v>
      </c>
      <c r="G281" s="52">
        <v>749</v>
      </c>
      <c r="I281" s="7" t="str">
        <f t="shared" si="3"/>
        <v>Вишневый</v>
      </c>
      <c r="J281" s="53" t="s">
        <v>111</v>
      </c>
      <c r="K281" s="51" t="s">
        <v>98</v>
      </c>
    </row>
    <row r="282" spans="1:11" x14ac:dyDescent="0.3">
      <c r="A282" s="48">
        <v>44228</v>
      </c>
      <c r="B282" s="48" t="s">
        <v>17</v>
      </c>
      <c r="C282" s="49" t="s">
        <v>107</v>
      </c>
      <c r="D282" s="50" t="s">
        <v>49</v>
      </c>
      <c r="E282" s="50" t="str">
        <f t="shared" si="2"/>
        <v>Швеция</v>
      </c>
      <c r="F282" s="51" t="s">
        <v>63</v>
      </c>
      <c r="G282" s="52">
        <v>609</v>
      </c>
      <c r="I282" s="7" t="str">
        <f t="shared" si="3"/>
        <v>Какао</v>
      </c>
      <c r="J282" s="53" t="s">
        <v>111</v>
      </c>
      <c r="K282" s="51" t="s">
        <v>99</v>
      </c>
    </row>
    <row r="283" spans="1:11" x14ac:dyDescent="0.3">
      <c r="A283" s="48">
        <v>44228</v>
      </c>
      <c r="B283" s="48" t="s">
        <v>17</v>
      </c>
      <c r="C283" s="49" t="s">
        <v>107</v>
      </c>
      <c r="D283" s="50" t="s">
        <v>49</v>
      </c>
      <c r="E283" s="50" t="str">
        <f t="shared" si="2"/>
        <v>Швеция</v>
      </c>
      <c r="F283" s="51" t="s">
        <v>153</v>
      </c>
      <c r="G283" s="52">
        <v>133</v>
      </c>
      <c r="I283" s="7" t="str">
        <f t="shared" si="3"/>
        <v>Кокосовый</v>
      </c>
      <c r="J283" s="53" t="s">
        <v>111</v>
      </c>
      <c r="K283" s="51" t="s">
        <v>100</v>
      </c>
    </row>
    <row r="284" spans="1:11" x14ac:dyDescent="0.3">
      <c r="A284" s="48">
        <v>44228</v>
      </c>
      <c r="B284" s="48" t="s">
        <v>17</v>
      </c>
      <c r="C284" s="49" t="s">
        <v>107</v>
      </c>
      <c r="D284" s="50" t="s">
        <v>49</v>
      </c>
      <c r="E284" s="50" t="str">
        <f t="shared" si="2"/>
        <v>Украина</v>
      </c>
      <c r="F284" s="51" t="s">
        <v>64</v>
      </c>
      <c r="G284" s="52">
        <v>347</v>
      </c>
      <c r="I284" s="7" t="str">
        <f t="shared" si="3"/>
        <v>Абрикосовый</v>
      </c>
      <c r="J284" s="53" t="s">
        <v>111</v>
      </c>
      <c r="K284" s="51" t="s">
        <v>96</v>
      </c>
    </row>
    <row r="285" spans="1:11" x14ac:dyDescent="0.3">
      <c r="A285" s="48">
        <v>44228</v>
      </c>
      <c r="B285" s="48" t="s">
        <v>17</v>
      </c>
      <c r="C285" s="49" t="s">
        <v>107</v>
      </c>
      <c r="D285" s="50" t="s">
        <v>49</v>
      </c>
      <c r="E285" s="50" t="str">
        <f t="shared" si="2"/>
        <v>Украина</v>
      </c>
      <c r="F285" s="51" t="s">
        <v>65</v>
      </c>
      <c r="G285" s="52">
        <v>607</v>
      </c>
      <c r="I285" s="7" t="str">
        <f t="shared" si="3"/>
        <v>Банановый</v>
      </c>
      <c r="J285" s="53" t="s">
        <v>111</v>
      </c>
      <c r="K285" s="51" t="s">
        <v>97</v>
      </c>
    </row>
    <row r="286" spans="1:11" x14ac:dyDescent="0.3">
      <c r="A286" s="48">
        <v>44228</v>
      </c>
      <c r="B286" s="48" t="s">
        <v>17</v>
      </c>
      <c r="C286" s="49" t="s">
        <v>107</v>
      </c>
      <c r="D286" s="50" t="s">
        <v>49</v>
      </c>
      <c r="E286" s="50" t="str">
        <f t="shared" si="2"/>
        <v>Украина</v>
      </c>
      <c r="F286" s="51" t="s">
        <v>66</v>
      </c>
      <c r="G286" s="52">
        <v>746</v>
      </c>
      <c r="I286" s="7" t="str">
        <f t="shared" si="3"/>
        <v>Вишневый</v>
      </c>
      <c r="J286" s="53" t="s">
        <v>111</v>
      </c>
      <c r="K286" s="51" t="s">
        <v>98</v>
      </c>
    </row>
    <row r="287" spans="1:11" x14ac:dyDescent="0.3">
      <c r="A287" s="48">
        <v>44228</v>
      </c>
      <c r="B287" s="48" t="s">
        <v>17</v>
      </c>
      <c r="C287" s="49" t="s">
        <v>107</v>
      </c>
      <c r="D287" s="50" t="s">
        <v>49</v>
      </c>
      <c r="E287" s="50" t="str">
        <f t="shared" si="2"/>
        <v>Украина</v>
      </c>
      <c r="F287" s="51" t="s">
        <v>67</v>
      </c>
      <c r="G287" s="52">
        <v>155</v>
      </c>
      <c r="I287" s="7" t="str">
        <f t="shared" si="3"/>
        <v>Какао</v>
      </c>
      <c r="J287" s="53" t="s">
        <v>111</v>
      </c>
      <c r="K287" s="51" t="s">
        <v>99</v>
      </c>
    </row>
    <row r="288" spans="1:11" x14ac:dyDescent="0.3">
      <c r="A288" s="48">
        <v>44228</v>
      </c>
      <c r="B288" s="48" t="s">
        <v>17</v>
      </c>
      <c r="C288" s="49" t="s">
        <v>107</v>
      </c>
      <c r="D288" s="50" t="s">
        <v>49</v>
      </c>
      <c r="E288" s="50" t="str">
        <f t="shared" si="2"/>
        <v>Украина</v>
      </c>
      <c r="F288" s="51" t="s">
        <v>68</v>
      </c>
      <c r="G288" s="52">
        <v>253</v>
      </c>
      <c r="I288" s="7" t="str">
        <f t="shared" si="3"/>
        <v>Кокосовый</v>
      </c>
      <c r="J288" s="53" t="s">
        <v>111</v>
      </c>
      <c r="K288" s="51" t="s">
        <v>100</v>
      </c>
    </row>
    <row r="289" spans="1:11" x14ac:dyDescent="0.3">
      <c r="A289" s="48">
        <v>44228</v>
      </c>
      <c r="B289" s="48" t="s">
        <v>17</v>
      </c>
      <c r="C289" s="49" t="s">
        <v>107</v>
      </c>
      <c r="D289" s="50" t="s">
        <v>49</v>
      </c>
      <c r="E289" s="50" t="str">
        <f t="shared" si="2"/>
        <v>Украина</v>
      </c>
      <c r="F289" s="51" t="s">
        <v>69</v>
      </c>
      <c r="G289" s="52">
        <v>912</v>
      </c>
      <c r="I289" s="7" t="str">
        <f t="shared" si="3"/>
        <v>Абрикосовый</v>
      </c>
      <c r="J289" s="53" t="s">
        <v>111</v>
      </c>
      <c r="K289" s="51" t="s">
        <v>96</v>
      </c>
    </row>
    <row r="290" spans="1:11" x14ac:dyDescent="0.3">
      <c r="A290" s="48">
        <v>44228</v>
      </c>
      <c r="B290" s="48" t="s">
        <v>17</v>
      </c>
      <c r="C290" s="49" t="s">
        <v>107</v>
      </c>
      <c r="D290" s="50" t="s">
        <v>70</v>
      </c>
      <c r="E290" s="50" t="str">
        <f t="shared" si="2"/>
        <v>Франция</v>
      </c>
      <c r="F290" s="51" t="s">
        <v>71</v>
      </c>
      <c r="G290" s="52">
        <v>636</v>
      </c>
      <c r="I290" s="7" t="str">
        <f t="shared" si="3"/>
        <v>Банановый</v>
      </c>
      <c r="J290" s="53" t="s">
        <v>111</v>
      </c>
      <c r="K290" s="51" t="s">
        <v>97</v>
      </c>
    </row>
    <row r="291" spans="1:11" x14ac:dyDescent="0.3">
      <c r="A291" s="48">
        <v>44228</v>
      </c>
      <c r="B291" s="48" t="s">
        <v>17</v>
      </c>
      <c r="C291" s="49" t="s">
        <v>107</v>
      </c>
      <c r="D291" s="50" t="s">
        <v>70</v>
      </c>
      <c r="E291" s="50" t="str">
        <f t="shared" si="2"/>
        <v>Франция</v>
      </c>
      <c r="F291" s="51" t="s">
        <v>72</v>
      </c>
      <c r="G291" s="52">
        <v>540</v>
      </c>
      <c r="I291" s="7" t="str">
        <f t="shared" si="3"/>
        <v>Вишневый</v>
      </c>
      <c r="J291" s="53" t="s">
        <v>111</v>
      </c>
      <c r="K291" s="51" t="s">
        <v>98</v>
      </c>
    </row>
    <row r="292" spans="1:11" x14ac:dyDescent="0.3">
      <c r="A292" s="48">
        <v>44228</v>
      </c>
      <c r="B292" s="48" t="s">
        <v>17</v>
      </c>
      <c r="C292" s="49" t="s">
        <v>107</v>
      </c>
      <c r="D292" s="50" t="s">
        <v>70</v>
      </c>
      <c r="E292" s="50" t="str">
        <f t="shared" si="2"/>
        <v>Франция</v>
      </c>
      <c r="F292" s="51" t="s">
        <v>73</v>
      </c>
      <c r="G292" s="52">
        <v>207</v>
      </c>
      <c r="I292" s="7" t="str">
        <f t="shared" si="3"/>
        <v>Какао</v>
      </c>
      <c r="J292" s="53" t="s">
        <v>111</v>
      </c>
      <c r="K292" s="51" t="s">
        <v>99</v>
      </c>
    </row>
    <row r="293" spans="1:11" x14ac:dyDescent="0.3">
      <c r="A293" s="48">
        <v>44228</v>
      </c>
      <c r="B293" s="48" t="s">
        <v>17</v>
      </c>
      <c r="C293" s="49" t="s">
        <v>107</v>
      </c>
      <c r="D293" s="50" t="s">
        <v>70</v>
      </c>
      <c r="E293" s="50" t="str">
        <f t="shared" si="2"/>
        <v>Франция</v>
      </c>
      <c r="F293" s="51" t="s">
        <v>74</v>
      </c>
      <c r="G293" s="52">
        <v>270</v>
      </c>
      <c r="I293" s="7" t="str">
        <f t="shared" si="3"/>
        <v>Кокосовый</v>
      </c>
      <c r="J293" s="53" t="s">
        <v>111</v>
      </c>
      <c r="K293" s="51" t="s">
        <v>100</v>
      </c>
    </row>
    <row r="294" spans="1:11" x14ac:dyDescent="0.3">
      <c r="A294" s="48">
        <v>44228</v>
      </c>
      <c r="B294" s="48" t="s">
        <v>17</v>
      </c>
      <c r="C294" s="49" t="s">
        <v>107</v>
      </c>
      <c r="D294" s="50" t="s">
        <v>70</v>
      </c>
      <c r="E294" s="50" t="str">
        <f t="shared" si="2"/>
        <v>Франция</v>
      </c>
      <c r="F294" s="51" t="s">
        <v>75</v>
      </c>
      <c r="G294" s="52">
        <v>918</v>
      </c>
      <c r="I294" s="7" t="str">
        <f t="shared" si="3"/>
        <v>Абрикосовый</v>
      </c>
      <c r="J294" s="53" t="s">
        <v>111</v>
      </c>
      <c r="K294" s="51" t="s">
        <v>96</v>
      </c>
    </row>
    <row r="295" spans="1:11" x14ac:dyDescent="0.3">
      <c r="A295" s="48">
        <v>44228</v>
      </c>
      <c r="B295" s="48" t="s">
        <v>17</v>
      </c>
      <c r="C295" s="49" t="s">
        <v>107</v>
      </c>
      <c r="D295" s="50" t="s">
        <v>70</v>
      </c>
      <c r="E295" s="50" t="str">
        <f t="shared" si="2"/>
        <v>Армения</v>
      </c>
      <c r="F295" s="51" t="s">
        <v>52</v>
      </c>
      <c r="G295" s="52">
        <v>136</v>
      </c>
      <c r="I295" s="7" t="str">
        <f t="shared" si="3"/>
        <v>Банановый</v>
      </c>
      <c r="J295" s="53" t="s">
        <v>111</v>
      </c>
      <c r="K295" s="51" t="s">
        <v>97</v>
      </c>
    </row>
    <row r="296" spans="1:11" x14ac:dyDescent="0.3">
      <c r="A296" s="48">
        <v>44228</v>
      </c>
      <c r="B296" s="48" t="s">
        <v>17</v>
      </c>
      <c r="C296" s="49" t="s">
        <v>107</v>
      </c>
      <c r="D296" s="50" t="s">
        <v>70</v>
      </c>
      <c r="E296" s="50" t="str">
        <f t="shared" si="2"/>
        <v>Армения</v>
      </c>
      <c r="F296" s="51" t="s">
        <v>54</v>
      </c>
      <c r="G296" s="52">
        <v>562</v>
      </c>
      <c r="I296" s="7" t="str">
        <f t="shared" si="3"/>
        <v>Вишневый</v>
      </c>
      <c r="J296" s="53" t="s">
        <v>111</v>
      </c>
      <c r="K296" s="51" t="s">
        <v>98</v>
      </c>
    </row>
    <row r="297" spans="1:11" x14ac:dyDescent="0.3">
      <c r="A297" s="48">
        <v>44228</v>
      </c>
      <c r="B297" s="48" t="s">
        <v>17</v>
      </c>
      <c r="C297" s="49" t="s">
        <v>107</v>
      </c>
      <c r="D297" s="50" t="s">
        <v>70</v>
      </c>
      <c r="E297" s="50" t="str">
        <f t="shared" si="2"/>
        <v>Армения</v>
      </c>
      <c r="F297" s="51" t="s">
        <v>56</v>
      </c>
      <c r="G297" s="52">
        <v>566</v>
      </c>
      <c r="I297" s="7" t="str">
        <f t="shared" si="3"/>
        <v>Какао</v>
      </c>
      <c r="J297" s="53" t="s">
        <v>111</v>
      </c>
      <c r="K297" s="51" t="s">
        <v>99</v>
      </c>
    </row>
    <row r="298" spans="1:11" x14ac:dyDescent="0.3">
      <c r="A298" s="48">
        <v>44228</v>
      </c>
      <c r="B298" s="48" t="s">
        <v>17</v>
      </c>
      <c r="C298" s="49" t="s">
        <v>107</v>
      </c>
      <c r="D298" s="50" t="s">
        <v>70</v>
      </c>
      <c r="E298" s="50" t="str">
        <f t="shared" si="2"/>
        <v>Армения</v>
      </c>
      <c r="F298" s="51" t="s">
        <v>58</v>
      </c>
      <c r="G298" s="52">
        <v>205</v>
      </c>
      <c r="I298" s="7" t="str">
        <f t="shared" si="3"/>
        <v>Кокосовый</v>
      </c>
      <c r="J298" s="53" t="s">
        <v>111</v>
      </c>
      <c r="K298" s="51" t="s">
        <v>100</v>
      </c>
    </row>
    <row r="299" spans="1:11" x14ac:dyDescent="0.3">
      <c r="A299" s="48">
        <v>44228</v>
      </c>
      <c r="B299" s="48" t="s">
        <v>17</v>
      </c>
      <c r="C299" s="49" t="s">
        <v>107</v>
      </c>
      <c r="D299" s="50" t="s">
        <v>70</v>
      </c>
      <c r="E299" s="50" t="str">
        <f t="shared" si="2"/>
        <v>Армения</v>
      </c>
      <c r="F299" s="51" t="s">
        <v>60</v>
      </c>
      <c r="G299" s="52">
        <v>255</v>
      </c>
      <c r="I299" s="7" t="str">
        <f t="shared" si="3"/>
        <v>Абрикосовый</v>
      </c>
      <c r="J299" s="53" t="s">
        <v>111</v>
      </c>
      <c r="K299" s="51" t="s">
        <v>96</v>
      </c>
    </row>
    <row r="300" spans="1:11" x14ac:dyDescent="0.3">
      <c r="A300" s="48">
        <v>44228</v>
      </c>
      <c r="B300" s="48" t="s">
        <v>17</v>
      </c>
      <c r="C300" s="49" t="s">
        <v>107</v>
      </c>
      <c r="D300" s="50" t="s">
        <v>70</v>
      </c>
      <c r="E300" s="50" t="str">
        <f t="shared" si="2"/>
        <v>Армения</v>
      </c>
      <c r="F300" s="51" t="s">
        <v>62</v>
      </c>
      <c r="G300" s="52">
        <v>756</v>
      </c>
      <c r="I300" s="7" t="str">
        <f t="shared" si="3"/>
        <v>Банановый</v>
      </c>
      <c r="J300" s="53" t="s">
        <v>111</v>
      </c>
      <c r="K300" s="51" t="s">
        <v>97</v>
      </c>
    </row>
    <row r="301" spans="1:11" x14ac:dyDescent="0.3">
      <c r="A301" s="48">
        <v>44228</v>
      </c>
      <c r="B301" s="48" t="s">
        <v>17</v>
      </c>
      <c r="C301" s="49" t="s">
        <v>107</v>
      </c>
      <c r="D301" s="50" t="s">
        <v>70</v>
      </c>
      <c r="E301" s="50" t="str">
        <f t="shared" si="2"/>
        <v>Россия</v>
      </c>
      <c r="F301" s="51" t="s">
        <v>76</v>
      </c>
      <c r="G301" s="52">
        <v>182</v>
      </c>
      <c r="I301" s="7" t="str">
        <f t="shared" si="3"/>
        <v>Вишневый</v>
      </c>
      <c r="J301" s="53" t="s">
        <v>111</v>
      </c>
      <c r="K301" s="51" t="s">
        <v>98</v>
      </c>
    </row>
    <row r="302" spans="1:11" x14ac:dyDescent="0.3">
      <c r="A302" s="48">
        <v>44228</v>
      </c>
      <c r="B302" s="48" t="s">
        <v>17</v>
      </c>
      <c r="C302" s="49" t="s">
        <v>107</v>
      </c>
      <c r="D302" s="50" t="s">
        <v>70</v>
      </c>
      <c r="E302" s="50" t="str">
        <f t="shared" si="2"/>
        <v>Россия</v>
      </c>
      <c r="F302" s="51" t="s">
        <v>77</v>
      </c>
      <c r="G302" s="52">
        <v>745</v>
      </c>
      <c r="I302" s="7" t="str">
        <f t="shared" si="3"/>
        <v>Какао</v>
      </c>
      <c r="J302" s="53" t="s">
        <v>111</v>
      </c>
      <c r="K302" s="51" t="s">
        <v>99</v>
      </c>
    </row>
    <row r="303" spans="1:11" x14ac:dyDescent="0.3">
      <c r="A303" s="48">
        <v>44228</v>
      </c>
      <c r="B303" s="48" t="s">
        <v>17</v>
      </c>
      <c r="C303" s="49" t="s">
        <v>107</v>
      </c>
      <c r="D303" s="50" t="s">
        <v>70</v>
      </c>
      <c r="E303" s="50" t="str">
        <f t="shared" si="2"/>
        <v>Россия</v>
      </c>
      <c r="F303" s="51" t="s">
        <v>78</v>
      </c>
      <c r="G303" s="52">
        <v>874</v>
      </c>
      <c r="I303" s="7" t="str">
        <f t="shared" si="3"/>
        <v>Кокосовый</v>
      </c>
      <c r="J303" s="53" t="s">
        <v>111</v>
      </c>
      <c r="K303" s="51" t="s">
        <v>100</v>
      </c>
    </row>
    <row r="304" spans="1:11" x14ac:dyDescent="0.3">
      <c r="A304" s="48">
        <v>44228</v>
      </c>
      <c r="B304" s="48" t="s">
        <v>17</v>
      </c>
      <c r="C304" s="49" t="s">
        <v>107</v>
      </c>
      <c r="D304" s="50" t="s">
        <v>70</v>
      </c>
      <c r="E304" s="50" t="str">
        <f t="shared" si="2"/>
        <v>Россия</v>
      </c>
      <c r="F304" s="51" t="s">
        <v>79</v>
      </c>
      <c r="G304" s="52">
        <v>141</v>
      </c>
      <c r="I304" s="7" t="str">
        <f t="shared" si="3"/>
        <v>Абрикосовый</v>
      </c>
      <c r="J304" s="53" t="s">
        <v>111</v>
      </c>
      <c r="K304" s="51" t="s">
        <v>96</v>
      </c>
    </row>
    <row r="305" spans="1:11" x14ac:dyDescent="0.3">
      <c r="A305" s="48">
        <v>44228</v>
      </c>
      <c r="B305" s="48" t="s">
        <v>17</v>
      </c>
      <c r="C305" s="49" t="s">
        <v>107</v>
      </c>
      <c r="D305" s="50" t="s">
        <v>80</v>
      </c>
      <c r="E305" s="50" t="str">
        <f t="shared" si="2"/>
        <v>Шотландия</v>
      </c>
      <c r="F305" s="51" t="s">
        <v>81</v>
      </c>
      <c r="G305" s="52">
        <v>126</v>
      </c>
      <c r="I305" s="7" t="str">
        <f t="shared" si="3"/>
        <v>Банановый</v>
      </c>
      <c r="J305" s="53" t="s">
        <v>111</v>
      </c>
      <c r="K305" s="51" t="s">
        <v>97</v>
      </c>
    </row>
    <row r="306" spans="1:11" x14ac:dyDescent="0.3">
      <c r="A306" s="48">
        <v>44228</v>
      </c>
      <c r="B306" s="48" t="s">
        <v>17</v>
      </c>
      <c r="C306" s="49" t="s">
        <v>107</v>
      </c>
      <c r="D306" s="50" t="s">
        <v>80</v>
      </c>
      <c r="E306" s="50" t="str">
        <f t="shared" si="2"/>
        <v>Шотландия</v>
      </c>
      <c r="F306" s="51" t="s">
        <v>82</v>
      </c>
      <c r="G306" s="52">
        <v>173</v>
      </c>
      <c r="I306" s="7" t="str">
        <f t="shared" si="3"/>
        <v>Вишневый</v>
      </c>
      <c r="J306" s="53" t="s">
        <v>111</v>
      </c>
      <c r="K306" s="51" t="s">
        <v>98</v>
      </c>
    </row>
    <row r="307" spans="1:11" x14ac:dyDescent="0.3">
      <c r="A307" s="48">
        <v>44228</v>
      </c>
      <c r="B307" s="48" t="s">
        <v>17</v>
      </c>
      <c r="C307" s="49" t="s">
        <v>107</v>
      </c>
      <c r="D307" s="50" t="s">
        <v>80</v>
      </c>
      <c r="E307" s="50" t="str">
        <f t="shared" si="2"/>
        <v>Шотландия</v>
      </c>
      <c r="F307" s="51" t="s">
        <v>83</v>
      </c>
      <c r="G307" s="52">
        <v>242</v>
      </c>
      <c r="I307" s="7" t="str">
        <f t="shared" si="3"/>
        <v>Какао</v>
      </c>
      <c r="J307" s="53" t="s">
        <v>111</v>
      </c>
      <c r="K307" s="51" t="s">
        <v>99</v>
      </c>
    </row>
    <row r="308" spans="1:11" x14ac:dyDescent="0.3">
      <c r="A308" s="48">
        <v>44228</v>
      </c>
      <c r="B308" s="48" t="s">
        <v>17</v>
      </c>
      <c r="C308" s="49" t="s">
        <v>107</v>
      </c>
      <c r="D308" s="50" t="s">
        <v>80</v>
      </c>
      <c r="E308" s="50" t="str">
        <f t="shared" si="2"/>
        <v>Ирландия</v>
      </c>
      <c r="F308" s="51" t="s">
        <v>85</v>
      </c>
      <c r="G308" s="52">
        <v>384</v>
      </c>
      <c r="I308" s="7" t="str">
        <f t="shared" si="3"/>
        <v>Кокосовый</v>
      </c>
      <c r="J308" s="53" t="s">
        <v>111</v>
      </c>
      <c r="K308" s="51" t="s">
        <v>100</v>
      </c>
    </row>
    <row r="309" spans="1:11" x14ac:dyDescent="0.3">
      <c r="A309" s="48">
        <v>44228</v>
      </c>
      <c r="B309" s="48" t="s">
        <v>17</v>
      </c>
      <c r="C309" s="49" t="s">
        <v>107</v>
      </c>
      <c r="D309" s="50" t="s">
        <v>80</v>
      </c>
      <c r="E309" s="50" t="str">
        <f t="shared" si="2"/>
        <v>Ирландия</v>
      </c>
      <c r="F309" s="51" t="s">
        <v>86</v>
      </c>
      <c r="G309" s="52">
        <v>262</v>
      </c>
      <c r="I309" s="7" t="str">
        <f t="shared" si="3"/>
        <v>Абрикосовый</v>
      </c>
      <c r="J309" s="53" t="s">
        <v>111</v>
      </c>
      <c r="K309" s="51" t="s">
        <v>96</v>
      </c>
    </row>
    <row r="310" spans="1:11" x14ac:dyDescent="0.3">
      <c r="A310" s="48">
        <v>44228</v>
      </c>
      <c r="B310" s="48" t="s">
        <v>17</v>
      </c>
      <c r="C310" s="49" t="s">
        <v>107</v>
      </c>
      <c r="D310" s="50" t="s">
        <v>80</v>
      </c>
      <c r="E310" s="50" t="str">
        <f t="shared" si="2"/>
        <v>Ирландия</v>
      </c>
      <c r="F310" s="51" t="s">
        <v>87</v>
      </c>
      <c r="G310" s="52">
        <v>507</v>
      </c>
      <c r="I310" s="7" t="str">
        <f t="shared" si="3"/>
        <v>Банановый</v>
      </c>
      <c r="J310" s="53" t="s">
        <v>111</v>
      </c>
      <c r="K310" s="51" t="s">
        <v>97</v>
      </c>
    </row>
    <row r="311" spans="1:11" x14ac:dyDescent="0.3">
      <c r="A311" s="48">
        <v>44228</v>
      </c>
      <c r="B311" s="48" t="s">
        <v>17</v>
      </c>
      <c r="C311" s="49" t="s">
        <v>107</v>
      </c>
      <c r="D311" s="50" t="s">
        <v>80</v>
      </c>
      <c r="E311" s="50" t="str">
        <f t="shared" si="2"/>
        <v>Ирландия</v>
      </c>
      <c r="F311" s="51" t="s">
        <v>88</v>
      </c>
      <c r="G311" s="52">
        <v>129</v>
      </c>
      <c r="I311" s="7" t="str">
        <f t="shared" si="3"/>
        <v>Вишневый</v>
      </c>
      <c r="J311" s="53" t="s">
        <v>111</v>
      </c>
      <c r="K311" s="51" t="s">
        <v>98</v>
      </c>
    </row>
    <row r="312" spans="1:11" x14ac:dyDescent="0.3">
      <c r="A312" s="48">
        <v>44228</v>
      </c>
      <c r="B312" s="48" t="s">
        <v>17</v>
      </c>
      <c r="C312" s="49" t="s">
        <v>107</v>
      </c>
      <c r="D312" s="50" t="s">
        <v>80</v>
      </c>
      <c r="E312" s="50" t="str">
        <f t="shared" si="2"/>
        <v>США</v>
      </c>
      <c r="F312" s="51" t="s">
        <v>89</v>
      </c>
      <c r="G312" s="52">
        <v>620</v>
      </c>
      <c r="I312" s="7" t="str">
        <f t="shared" si="3"/>
        <v>Какао</v>
      </c>
      <c r="J312" s="53" t="s">
        <v>111</v>
      </c>
      <c r="K312" s="51" t="s">
        <v>99</v>
      </c>
    </row>
    <row r="313" spans="1:11" x14ac:dyDescent="0.3">
      <c r="A313" s="48">
        <v>44228</v>
      </c>
      <c r="B313" s="48" t="s">
        <v>17</v>
      </c>
      <c r="C313" s="49" t="s">
        <v>107</v>
      </c>
      <c r="D313" s="50" t="s">
        <v>80</v>
      </c>
      <c r="E313" s="50" t="str">
        <f t="shared" si="2"/>
        <v>США</v>
      </c>
      <c r="F313" s="51" t="s">
        <v>90</v>
      </c>
      <c r="G313" s="52">
        <v>839</v>
      </c>
      <c r="I313" s="7" t="str">
        <f t="shared" si="3"/>
        <v>Кокосовый</v>
      </c>
      <c r="J313" s="53" t="s">
        <v>111</v>
      </c>
      <c r="K313" s="51" t="s">
        <v>100</v>
      </c>
    </row>
    <row r="314" spans="1:11" x14ac:dyDescent="0.3">
      <c r="A314" s="48">
        <v>44228</v>
      </c>
      <c r="B314" s="48" t="s">
        <v>17</v>
      </c>
      <c r="C314" s="49" t="s">
        <v>107</v>
      </c>
      <c r="D314" s="50" t="s">
        <v>80</v>
      </c>
      <c r="E314" s="50" t="str">
        <f t="shared" si="2"/>
        <v>США</v>
      </c>
      <c r="F314" s="51" t="s">
        <v>91</v>
      </c>
      <c r="G314" s="52">
        <v>134</v>
      </c>
      <c r="I314" s="7" t="str">
        <f t="shared" si="3"/>
        <v>Абрикосовый</v>
      </c>
      <c r="J314" s="53" t="s">
        <v>111</v>
      </c>
      <c r="K314" s="51" t="s">
        <v>96</v>
      </c>
    </row>
    <row r="315" spans="1:11" x14ac:dyDescent="0.3">
      <c r="A315" s="48">
        <v>44228</v>
      </c>
      <c r="B315" s="48" t="s">
        <v>17</v>
      </c>
      <c r="C315" s="49" t="s">
        <v>107</v>
      </c>
      <c r="D315" s="50" t="s">
        <v>80</v>
      </c>
      <c r="E315" s="50" t="str">
        <f t="shared" si="2"/>
        <v>США</v>
      </c>
      <c r="F315" s="51" t="s">
        <v>92</v>
      </c>
      <c r="G315" s="52">
        <v>581</v>
      </c>
      <c r="I315" s="7" t="str">
        <f t="shared" si="3"/>
        <v>Банановый</v>
      </c>
      <c r="J315" s="53" t="s">
        <v>111</v>
      </c>
      <c r="K315" s="51" t="s">
        <v>97</v>
      </c>
    </row>
    <row r="316" spans="1:11" x14ac:dyDescent="0.3">
      <c r="A316" s="48">
        <v>44228</v>
      </c>
      <c r="B316" s="48" t="s">
        <v>17</v>
      </c>
      <c r="C316" s="49" t="s">
        <v>107</v>
      </c>
      <c r="D316" s="50" t="s">
        <v>80</v>
      </c>
      <c r="E316" s="50" t="str">
        <f t="shared" si="2"/>
        <v>США</v>
      </c>
      <c r="F316" s="51" t="s">
        <v>93</v>
      </c>
      <c r="G316" s="52">
        <v>246</v>
      </c>
      <c r="I316" s="7" t="str">
        <f t="shared" si="3"/>
        <v>Вишневый</v>
      </c>
      <c r="J316" s="53" t="s">
        <v>111</v>
      </c>
      <c r="K316" s="51" t="s">
        <v>98</v>
      </c>
    </row>
    <row r="317" spans="1:11" x14ac:dyDescent="0.3">
      <c r="A317" s="48">
        <v>44228</v>
      </c>
      <c r="B317" s="48" t="s">
        <v>17</v>
      </c>
      <c r="C317" s="49" t="s">
        <v>107</v>
      </c>
      <c r="D317" s="50" t="s">
        <v>80</v>
      </c>
      <c r="E317" s="50" t="str">
        <f t="shared" si="2"/>
        <v>США</v>
      </c>
      <c r="F317" s="51" t="s">
        <v>94</v>
      </c>
      <c r="G317" s="52">
        <v>382</v>
      </c>
      <c r="I317" s="7" t="str">
        <f t="shared" si="3"/>
        <v>Какао</v>
      </c>
      <c r="J317" s="53" t="s">
        <v>111</v>
      </c>
      <c r="K317" s="51" t="s">
        <v>99</v>
      </c>
    </row>
    <row r="318" spans="1:11" x14ac:dyDescent="0.3">
      <c r="A318" s="48">
        <v>44228</v>
      </c>
      <c r="B318" s="48" t="s">
        <v>17</v>
      </c>
      <c r="C318" s="49" t="s">
        <v>107</v>
      </c>
      <c r="D318" s="50" t="s">
        <v>95</v>
      </c>
      <c r="E318" s="50" t="str">
        <f t="shared" si="2"/>
        <v>Голландия</v>
      </c>
      <c r="F318" s="51" t="s">
        <v>96</v>
      </c>
      <c r="G318" s="52">
        <v>228</v>
      </c>
      <c r="I318" s="7" t="str">
        <f t="shared" si="3"/>
        <v>Кокосовый</v>
      </c>
      <c r="J318" s="53" t="s">
        <v>111</v>
      </c>
      <c r="K318" s="51" t="s">
        <v>100</v>
      </c>
    </row>
    <row r="319" spans="1:11" x14ac:dyDescent="0.3">
      <c r="A319" s="48">
        <v>44228</v>
      </c>
      <c r="B319" s="48" t="s">
        <v>17</v>
      </c>
      <c r="C319" s="49" t="s">
        <v>107</v>
      </c>
      <c r="D319" s="50" t="s">
        <v>95</v>
      </c>
      <c r="E319" s="50" t="str">
        <f t="shared" si="2"/>
        <v>Голландия</v>
      </c>
      <c r="F319" s="51" t="s">
        <v>97</v>
      </c>
      <c r="G319" s="52">
        <v>379</v>
      </c>
      <c r="I319" s="7" t="str">
        <f t="shared" si="3"/>
        <v>Бушмилс</v>
      </c>
      <c r="J319" s="53" t="s">
        <v>112</v>
      </c>
      <c r="K319" s="51" t="s">
        <v>85</v>
      </c>
    </row>
    <row r="320" spans="1:11" x14ac:dyDescent="0.3">
      <c r="A320" s="48">
        <v>44228</v>
      </c>
      <c r="B320" s="48" t="s">
        <v>17</v>
      </c>
      <c r="C320" s="49" t="s">
        <v>107</v>
      </c>
      <c r="D320" s="50" t="s">
        <v>95</v>
      </c>
      <c r="E320" s="50" t="str">
        <f t="shared" si="2"/>
        <v>Голландия</v>
      </c>
      <c r="F320" s="51" t="s">
        <v>98</v>
      </c>
      <c r="G320" s="52">
        <v>128</v>
      </c>
      <c r="I320" s="7" t="str">
        <f t="shared" si="3"/>
        <v>Грин Спот</v>
      </c>
      <c r="J320" s="53" t="s">
        <v>112</v>
      </c>
      <c r="K320" s="51" t="s">
        <v>86</v>
      </c>
    </row>
    <row r="321" spans="1:11" x14ac:dyDescent="0.3">
      <c r="A321" s="48">
        <v>44228</v>
      </c>
      <c r="B321" s="48" t="s">
        <v>17</v>
      </c>
      <c r="C321" s="49" t="s">
        <v>107</v>
      </c>
      <c r="D321" s="50" t="s">
        <v>95</v>
      </c>
      <c r="E321" s="50" t="str">
        <f t="shared" si="2"/>
        <v>Голландия</v>
      </c>
      <c r="F321" s="51" t="s">
        <v>99</v>
      </c>
      <c r="G321" s="52">
        <v>473</v>
      </c>
      <c r="I321" s="7" t="str">
        <f t="shared" si="3"/>
        <v>Джемесон</v>
      </c>
      <c r="J321" s="53" t="s">
        <v>112</v>
      </c>
      <c r="K321" s="51" t="s">
        <v>87</v>
      </c>
    </row>
    <row r="322" spans="1:11" x14ac:dyDescent="0.3">
      <c r="A322" s="48">
        <v>44228</v>
      </c>
      <c r="B322" s="48" t="s">
        <v>17</v>
      </c>
      <c r="C322" s="49" t="s">
        <v>107</v>
      </c>
      <c r="D322" s="50" t="s">
        <v>95</v>
      </c>
      <c r="E322" s="50" t="str">
        <f t="shared" si="2"/>
        <v>Голландия</v>
      </c>
      <c r="F322" s="51" t="s">
        <v>100</v>
      </c>
      <c r="G322" s="52">
        <v>343</v>
      </c>
      <c r="I322" s="7" t="str">
        <f t="shared" si="3"/>
        <v>Святой Патрик</v>
      </c>
      <c r="J322" s="53" t="s">
        <v>112</v>
      </c>
      <c r="K322" s="51" t="s">
        <v>88</v>
      </c>
    </row>
    <row r="323" spans="1:11" x14ac:dyDescent="0.3">
      <c r="A323" s="48">
        <v>44228</v>
      </c>
      <c r="B323" s="48" t="s">
        <v>17</v>
      </c>
      <c r="C323" s="49" t="s">
        <v>107</v>
      </c>
      <c r="D323" s="50" t="s">
        <v>95</v>
      </c>
      <c r="E323" s="50" t="str">
        <f t="shared" si="2"/>
        <v>Великобритания</v>
      </c>
      <c r="F323" s="51" t="s">
        <v>101</v>
      </c>
      <c r="G323" s="52">
        <v>274</v>
      </c>
      <c r="I323" s="7" t="str">
        <f t="shared" si="3"/>
        <v>Бушмилс</v>
      </c>
      <c r="J323" s="53" t="s">
        <v>112</v>
      </c>
      <c r="K323" s="51" t="s">
        <v>85</v>
      </c>
    </row>
    <row r="324" spans="1:11" x14ac:dyDescent="0.3">
      <c r="A324" s="48">
        <v>44228</v>
      </c>
      <c r="B324" s="48" t="s">
        <v>17</v>
      </c>
      <c r="C324" s="49" t="s">
        <v>107</v>
      </c>
      <c r="D324" s="50" t="s">
        <v>95</v>
      </c>
      <c r="E324" s="50" t="str">
        <f t="shared" si="2"/>
        <v>Великобритания</v>
      </c>
      <c r="F324" s="51" t="s">
        <v>102</v>
      </c>
      <c r="G324" s="52">
        <v>395</v>
      </c>
      <c r="I324" s="7" t="str">
        <f t="shared" si="3"/>
        <v>Грин Спот</v>
      </c>
      <c r="J324" s="53" t="s">
        <v>112</v>
      </c>
      <c r="K324" s="51" t="s">
        <v>86</v>
      </c>
    </row>
    <row r="325" spans="1:11" x14ac:dyDescent="0.3">
      <c r="A325" s="48">
        <v>44228</v>
      </c>
      <c r="B325" s="48" t="s">
        <v>17</v>
      </c>
      <c r="C325" s="49" t="s">
        <v>107</v>
      </c>
      <c r="D325" s="50" t="s">
        <v>95</v>
      </c>
      <c r="E325" s="50" t="str">
        <f t="shared" si="2"/>
        <v>Италия</v>
      </c>
      <c r="F325" s="51" t="s">
        <v>103</v>
      </c>
      <c r="G325" s="52">
        <v>800</v>
      </c>
      <c r="I325" s="7" t="str">
        <f t="shared" si="3"/>
        <v>Джемесон</v>
      </c>
      <c r="J325" s="53" t="s">
        <v>112</v>
      </c>
      <c r="K325" s="51" t="s">
        <v>87</v>
      </c>
    </row>
    <row r="326" spans="1:11" x14ac:dyDescent="0.3">
      <c r="A326" s="48">
        <v>44228</v>
      </c>
      <c r="B326" s="48" t="s">
        <v>17</v>
      </c>
      <c r="C326" s="49" t="s">
        <v>107</v>
      </c>
      <c r="D326" s="50" t="s">
        <v>95</v>
      </c>
      <c r="E326" s="50" t="str">
        <f t="shared" si="2"/>
        <v>Италия</v>
      </c>
      <c r="F326" s="51" t="s">
        <v>104</v>
      </c>
      <c r="G326" s="52">
        <v>253</v>
      </c>
      <c r="I326" s="7" t="str">
        <f t="shared" si="3"/>
        <v>Святой Патрик</v>
      </c>
      <c r="J326" s="53" t="s">
        <v>112</v>
      </c>
      <c r="K326" s="51" t="s">
        <v>88</v>
      </c>
    </row>
    <row r="327" spans="1:11" x14ac:dyDescent="0.3">
      <c r="A327" s="48">
        <v>44228</v>
      </c>
      <c r="B327" s="48" t="s">
        <v>17</v>
      </c>
      <c r="C327" s="49" t="s">
        <v>107</v>
      </c>
      <c r="D327" s="50" t="s">
        <v>95</v>
      </c>
      <c r="E327" s="50" t="str">
        <f t="shared" si="2"/>
        <v>Италия</v>
      </c>
      <c r="F327" s="51" t="s">
        <v>105</v>
      </c>
      <c r="G327" s="52">
        <v>561</v>
      </c>
      <c r="I327" s="7" t="str">
        <f t="shared" si="3"/>
        <v>Бушмилс</v>
      </c>
      <c r="J327" s="53" t="s">
        <v>112</v>
      </c>
      <c r="K327" s="51" t="s">
        <v>85</v>
      </c>
    </row>
    <row r="328" spans="1:11" x14ac:dyDescent="0.3">
      <c r="A328" s="48">
        <v>44228</v>
      </c>
      <c r="B328" s="48" t="s">
        <v>17</v>
      </c>
      <c r="C328" s="49" t="s">
        <v>107</v>
      </c>
      <c r="D328" s="50" t="s">
        <v>95</v>
      </c>
      <c r="E328" s="50" t="str">
        <f t="shared" si="2"/>
        <v>Италия</v>
      </c>
      <c r="F328" s="51" t="s">
        <v>106</v>
      </c>
      <c r="G328" s="52">
        <v>705</v>
      </c>
      <c r="I328" s="7" t="str">
        <f t="shared" si="3"/>
        <v>Грин Спот</v>
      </c>
      <c r="J328" s="53" t="s">
        <v>112</v>
      </c>
      <c r="K328" s="51" t="s">
        <v>86</v>
      </c>
    </row>
    <row r="329" spans="1:11" x14ac:dyDescent="0.3">
      <c r="A329" s="48">
        <v>44228</v>
      </c>
      <c r="B329" s="48" t="s">
        <v>17</v>
      </c>
      <c r="C329" s="49" t="s">
        <v>108</v>
      </c>
      <c r="D329" s="50" t="s">
        <v>49</v>
      </c>
      <c r="E329" s="50" t="str">
        <f t="shared" si="2"/>
        <v>Россия</v>
      </c>
      <c r="F329" s="51" t="s">
        <v>50</v>
      </c>
      <c r="G329" s="52">
        <v>274</v>
      </c>
      <c r="I329" s="7" t="str">
        <f t="shared" si="3"/>
        <v>Джемесон</v>
      </c>
      <c r="J329" s="53" t="s">
        <v>112</v>
      </c>
      <c r="K329" s="51" t="s">
        <v>87</v>
      </c>
    </row>
    <row r="330" spans="1:11" x14ac:dyDescent="0.3">
      <c r="A330" s="48">
        <v>44228</v>
      </c>
      <c r="B330" s="48" t="s">
        <v>17</v>
      </c>
      <c r="C330" s="49" t="s">
        <v>108</v>
      </c>
      <c r="D330" s="50" t="s">
        <v>49</v>
      </c>
      <c r="E330" s="50" t="str">
        <f t="shared" si="2"/>
        <v>Россия</v>
      </c>
      <c r="F330" s="51" t="s">
        <v>53</v>
      </c>
      <c r="G330" s="52">
        <v>376</v>
      </c>
      <c r="I330" s="7" t="str">
        <f t="shared" si="3"/>
        <v>Святой Патрик</v>
      </c>
      <c r="J330" s="53" t="s">
        <v>112</v>
      </c>
      <c r="K330" s="51" t="s">
        <v>88</v>
      </c>
    </row>
    <row r="331" spans="1:11" x14ac:dyDescent="0.3">
      <c r="A331" s="48">
        <v>44228</v>
      </c>
      <c r="B331" s="48" t="s">
        <v>17</v>
      </c>
      <c r="C331" s="49" t="s">
        <v>108</v>
      </c>
      <c r="D331" s="50" t="s">
        <v>49</v>
      </c>
      <c r="E331" s="50" t="str">
        <f t="shared" si="2"/>
        <v>Россия</v>
      </c>
      <c r="F331" s="51" t="s">
        <v>55</v>
      </c>
      <c r="G331" s="52">
        <v>823</v>
      </c>
      <c r="I331" s="7" t="str">
        <f t="shared" si="3"/>
        <v>Бушмилс</v>
      </c>
      <c r="J331" s="53" t="s">
        <v>112</v>
      </c>
      <c r="K331" s="51" t="s">
        <v>85</v>
      </c>
    </row>
    <row r="332" spans="1:11" x14ac:dyDescent="0.3">
      <c r="A332" s="48">
        <v>44228</v>
      </c>
      <c r="B332" s="48" t="s">
        <v>17</v>
      </c>
      <c r="C332" s="49" t="s">
        <v>108</v>
      </c>
      <c r="D332" s="50" t="s">
        <v>49</v>
      </c>
      <c r="E332" s="50" t="str">
        <f t="shared" si="2"/>
        <v>Россия</v>
      </c>
      <c r="F332" s="51" t="s">
        <v>57</v>
      </c>
      <c r="G332" s="52">
        <v>128</v>
      </c>
      <c r="I332" s="7" t="str">
        <f t="shared" si="3"/>
        <v>Грин Спот</v>
      </c>
      <c r="J332" s="53" t="s">
        <v>112</v>
      </c>
      <c r="K332" s="51" t="s">
        <v>86</v>
      </c>
    </row>
    <row r="333" spans="1:11" x14ac:dyDescent="0.3">
      <c r="A333" s="48">
        <v>44228</v>
      </c>
      <c r="B333" s="48" t="s">
        <v>17</v>
      </c>
      <c r="C333" s="49" t="s">
        <v>108</v>
      </c>
      <c r="D333" s="50" t="s">
        <v>49</v>
      </c>
      <c r="E333" s="50" t="str">
        <f t="shared" si="2"/>
        <v>Россия</v>
      </c>
      <c r="F333" s="51" t="s">
        <v>59</v>
      </c>
      <c r="G333" s="52">
        <v>464</v>
      </c>
      <c r="I333" s="7" t="str">
        <f t="shared" si="3"/>
        <v>Джемесон</v>
      </c>
      <c r="J333" s="53" t="s">
        <v>112</v>
      </c>
      <c r="K333" s="51" t="s">
        <v>87</v>
      </c>
    </row>
    <row r="334" spans="1:11" x14ac:dyDescent="0.3">
      <c r="A334" s="48">
        <v>44228</v>
      </c>
      <c r="B334" s="48" t="s">
        <v>17</v>
      </c>
      <c r="C334" s="49" t="s">
        <v>108</v>
      </c>
      <c r="D334" s="50" t="s">
        <v>49</v>
      </c>
      <c r="E334" s="50" t="str">
        <f t="shared" si="2"/>
        <v>Россия</v>
      </c>
      <c r="F334" s="51" t="s">
        <v>61</v>
      </c>
      <c r="G334" s="52">
        <v>842</v>
      </c>
      <c r="I334" s="7" t="str">
        <f t="shared" si="3"/>
        <v>Святой Патрик</v>
      </c>
      <c r="J334" s="53" t="s">
        <v>112</v>
      </c>
      <c r="K334" s="51" t="s">
        <v>88</v>
      </c>
    </row>
    <row r="335" spans="1:11" x14ac:dyDescent="0.3">
      <c r="A335" s="48">
        <v>44228</v>
      </c>
      <c r="B335" s="48" t="s">
        <v>17</v>
      </c>
      <c r="C335" s="49" t="s">
        <v>108</v>
      </c>
      <c r="D335" s="50" t="s">
        <v>49</v>
      </c>
      <c r="E335" s="50" t="str">
        <f t="shared" si="2"/>
        <v>Швеция</v>
      </c>
      <c r="F335" s="51" t="s">
        <v>63</v>
      </c>
      <c r="G335" s="52">
        <v>270</v>
      </c>
      <c r="I335" s="7" t="str">
        <f t="shared" si="3"/>
        <v>Бушмилс</v>
      </c>
      <c r="J335" s="53" t="s">
        <v>112</v>
      </c>
      <c r="K335" s="51" t="s">
        <v>85</v>
      </c>
    </row>
    <row r="336" spans="1:11" x14ac:dyDescent="0.3">
      <c r="A336" s="48">
        <v>44228</v>
      </c>
      <c r="B336" s="48" t="s">
        <v>17</v>
      </c>
      <c r="C336" s="49" t="s">
        <v>108</v>
      </c>
      <c r="D336" s="50" t="s">
        <v>49</v>
      </c>
      <c r="E336" s="50" t="str">
        <f t="shared" si="2"/>
        <v>Швеция</v>
      </c>
      <c r="F336" s="51" t="s">
        <v>153</v>
      </c>
      <c r="G336" s="52">
        <v>490</v>
      </c>
      <c r="I336" s="7" t="str">
        <f t="shared" si="3"/>
        <v>Грин Спот</v>
      </c>
      <c r="J336" s="53" t="s">
        <v>112</v>
      </c>
      <c r="K336" s="51" t="s">
        <v>86</v>
      </c>
    </row>
    <row r="337" spans="1:11" x14ac:dyDescent="0.3">
      <c r="A337" s="48">
        <v>44228</v>
      </c>
      <c r="B337" s="48" t="s">
        <v>17</v>
      </c>
      <c r="C337" s="49" t="s">
        <v>108</v>
      </c>
      <c r="D337" s="50" t="s">
        <v>49</v>
      </c>
      <c r="E337" s="50" t="str">
        <f t="shared" si="2"/>
        <v>Украина</v>
      </c>
      <c r="F337" s="51" t="s">
        <v>64</v>
      </c>
      <c r="G337" s="52">
        <v>128</v>
      </c>
      <c r="I337" s="7" t="str">
        <f t="shared" si="3"/>
        <v>Джемесон</v>
      </c>
      <c r="J337" s="53" t="s">
        <v>112</v>
      </c>
      <c r="K337" s="51" t="s">
        <v>87</v>
      </c>
    </row>
    <row r="338" spans="1:11" x14ac:dyDescent="0.3">
      <c r="A338" s="48">
        <v>44228</v>
      </c>
      <c r="B338" s="48" t="s">
        <v>17</v>
      </c>
      <c r="C338" s="49" t="s">
        <v>108</v>
      </c>
      <c r="D338" s="50" t="s">
        <v>49</v>
      </c>
      <c r="E338" s="50" t="str">
        <f t="shared" si="2"/>
        <v>Украина</v>
      </c>
      <c r="F338" s="51" t="s">
        <v>65</v>
      </c>
      <c r="G338" s="52">
        <v>394</v>
      </c>
      <c r="I338" s="7" t="str">
        <f t="shared" si="3"/>
        <v>Святой Патрик</v>
      </c>
      <c r="J338" s="53" t="s">
        <v>112</v>
      </c>
      <c r="K338" s="51" t="s">
        <v>88</v>
      </c>
    </row>
    <row r="339" spans="1:11" x14ac:dyDescent="0.3">
      <c r="A339" s="48">
        <v>44228</v>
      </c>
      <c r="B339" s="48" t="s">
        <v>17</v>
      </c>
      <c r="C339" s="49" t="s">
        <v>108</v>
      </c>
      <c r="D339" s="50" t="s">
        <v>49</v>
      </c>
      <c r="E339" s="50" t="str">
        <f t="shared" si="2"/>
        <v>Украина</v>
      </c>
      <c r="F339" s="51" t="s">
        <v>66</v>
      </c>
      <c r="G339" s="52">
        <v>497</v>
      </c>
      <c r="I339" s="7" t="str">
        <f t="shared" si="3"/>
        <v>Бушмилс</v>
      </c>
      <c r="J339" s="53" t="s">
        <v>112</v>
      </c>
      <c r="K339" s="51" t="s">
        <v>85</v>
      </c>
    </row>
    <row r="340" spans="1:11" x14ac:dyDescent="0.3">
      <c r="A340" s="48">
        <v>44228</v>
      </c>
      <c r="B340" s="48" t="s">
        <v>17</v>
      </c>
      <c r="C340" s="49" t="s">
        <v>108</v>
      </c>
      <c r="D340" s="50" t="s">
        <v>49</v>
      </c>
      <c r="E340" s="50" t="str">
        <f t="shared" si="2"/>
        <v>Украина</v>
      </c>
      <c r="F340" s="51" t="s">
        <v>67</v>
      </c>
      <c r="G340" s="52">
        <v>252</v>
      </c>
      <c r="I340" s="7" t="str">
        <f t="shared" si="3"/>
        <v>Грин Спот</v>
      </c>
      <c r="J340" s="53" t="s">
        <v>112</v>
      </c>
      <c r="K340" s="51" t="s">
        <v>86</v>
      </c>
    </row>
    <row r="341" spans="1:11" x14ac:dyDescent="0.3">
      <c r="A341" s="48">
        <v>44228</v>
      </c>
      <c r="B341" s="48" t="s">
        <v>17</v>
      </c>
      <c r="C341" s="49" t="s">
        <v>108</v>
      </c>
      <c r="D341" s="50" t="s">
        <v>49</v>
      </c>
      <c r="E341" s="50" t="str">
        <f t="shared" si="2"/>
        <v>Украина</v>
      </c>
      <c r="F341" s="51" t="s">
        <v>68</v>
      </c>
      <c r="G341" s="52">
        <v>385</v>
      </c>
      <c r="I341" s="7" t="str">
        <f t="shared" si="3"/>
        <v>Джемесон</v>
      </c>
      <c r="J341" s="53" t="s">
        <v>112</v>
      </c>
      <c r="K341" s="51" t="s">
        <v>87</v>
      </c>
    </row>
    <row r="342" spans="1:11" x14ac:dyDescent="0.3">
      <c r="A342" s="48">
        <v>44228</v>
      </c>
      <c r="B342" s="48" t="s">
        <v>17</v>
      </c>
      <c r="C342" s="49" t="s">
        <v>108</v>
      </c>
      <c r="D342" s="50" t="s">
        <v>49</v>
      </c>
      <c r="E342" s="50" t="str">
        <f t="shared" si="2"/>
        <v>Украина</v>
      </c>
      <c r="F342" s="51" t="s">
        <v>69</v>
      </c>
      <c r="G342" s="52">
        <v>499</v>
      </c>
      <c r="I342" s="7" t="str">
        <f t="shared" si="3"/>
        <v>Святой Патрик</v>
      </c>
      <c r="J342" s="53" t="s">
        <v>112</v>
      </c>
      <c r="K342" s="51" t="s">
        <v>88</v>
      </c>
    </row>
    <row r="343" spans="1:11" x14ac:dyDescent="0.3">
      <c r="A343" s="48">
        <v>44228</v>
      </c>
      <c r="B343" s="48" t="s">
        <v>17</v>
      </c>
      <c r="C343" s="49" t="s">
        <v>108</v>
      </c>
      <c r="D343" s="50" t="s">
        <v>70</v>
      </c>
      <c r="E343" s="50" t="str">
        <f t="shared" si="2"/>
        <v>Франция</v>
      </c>
      <c r="F343" s="51" t="s">
        <v>71</v>
      </c>
      <c r="G343" s="52">
        <v>253</v>
      </c>
      <c r="I343" s="7" t="str">
        <f t="shared" si="3"/>
        <v>Бушмилс</v>
      </c>
      <c r="J343" s="53" t="s">
        <v>112</v>
      </c>
      <c r="K343" s="51" t="s">
        <v>85</v>
      </c>
    </row>
    <row r="344" spans="1:11" x14ac:dyDescent="0.3">
      <c r="A344" s="48">
        <v>44228</v>
      </c>
      <c r="B344" s="48" t="s">
        <v>17</v>
      </c>
      <c r="C344" s="49" t="s">
        <v>108</v>
      </c>
      <c r="D344" s="50" t="s">
        <v>70</v>
      </c>
      <c r="E344" s="50" t="str">
        <f t="shared" si="2"/>
        <v>Франция</v>
      </c>
      <c r="F344" s="51" t="s">
        <v>72</v>
      </c>
      <c r="G344" s="52">
        <v>477</v>
      </c>
      <c r="I344" s="7" t="str">
        <f t="shared" si="3"/>
        <v>Грин Спот</v>
      </c>
      <c r="J344" s="53" t="s">
        <v>112</v>
      </c>
      <c r="K344" s="51" t="s">
        <v>86</v>
      </c>
    </row>
    <row r="345" spans="1:11" x14ac:dyDescent="0.3">
      <c r="A345" s="48">
        <v>44228</v>
      </c>
      <c r="B345" s="48" t="s">
        <v>17</v>
      </c>
      <c r="C345" s="49" t="s">
        <v>108</v>
      </c>
      <c r="D345" s="50" t="s">
        <v>70</v>
      </c>
      <c r="E345" s="50" t="str">
        <f t="shared" si="2"/>
        <v>Франция</v>
      </c>
      <c r="F345" s="51" t="s">
        <v>73</v>
      </c>
      <c r="G345" s="52">
        <v>800</v>
      </c>
      <c r="I345" s="7" t="str">
        <f t="shared" si="3"/>
        <v>Джемесон</v>
      </c>
      <c r="J345" s="53" t="s">
        <v>112</v>
      </c>
      <c r="K345" s="51" t="s">
        <v>87</v>
      </c>
    </row>
    <row r="346" spans="1:11" x14ac:dyDescent="0.3">
      <c r="A346" s="48">
        <v>44228</v>
      </c>
      <c r="B346" s="48" t="s">
        <v>17</v>
      </c>
      <c r="C346" s="49" t="s">
        <v>108</v>
      </c>
      <c r="D346" s="50" t="s">
        <v>70</v>
      </c>
      <c r="E346" s="50" t="str">
        <f t="shared" si="2"/>
        <v>Франция</v>
      </c>
      <c r="F346" s="51" t="s">
        <v>74</v>
      </c>
      <c r="G346" s="52">
        <v>1055</v>
      </c>
      <c r="I346" s="7" t="str">
        <f t="shared" si="3"/>
        <v>Святой Патрик</v>
      </c>
      <c r="J346" s="53" t="s">
        <v>112</v>
      </c>
      <c r="K346" s="51" t="s">
        <v>88</v>
      </c>
    </row>
    <row r="347" spans="1:11" x14ac:dyDescent="0.3">
      <c r="A347" s="48">
        <v>44228</v>
      </c>
      <c r="B347" s="48" t="s">
        <v>17</v>
      </c>
      <c r="C347" s="49" t="s">
        <v>108</v>
      </c>
      <c r="D347" s="50" t="s">
        <v>70</v>
      </c>
      <c r="E347" s="50" t="str">
        <f t="shared" si="2"/>
        <v>Франция</v>
      </c>
      <c r="F347" s="51" t="s">
        <v>75</v>
      </c>
      <c r="G347" s="52">
        <v>361</v>
      </c>
      <c r="I347" s="7" t="str">
        <f t="shared" si="3"/>
        <v>Бушмилс</v>
      </c>
      <c r="J347" s="53" t="s">
        <v>112</v>
      </c>
      <c r="K347" s="51" t="s">
        <v>85</v>
      </c>
    </row>
    <row r="348" spans="1:11" x14ac:dyDescent="0.3">
      <c r="A348" s="48">
        <v>44228</v>
      </c>
      <c r="B348" s="48" t="s">
        <v>17</v>
      </c>
      <c r="C348" s="49" t="s">
        <v>108</v>
      </c>
      <c r="D348" s="50" t="s">
        <v>70</v>
      </c>
      <c r="E348" s="50" t="str">
        <f t="shared" si="2"/>
        <v>Армения</v>
      </c>
      <c r="F348" s="51" t="s">
        <v>52</v>
      </c>
      <c r="G348" s="52">
        <v>137</v>
      </c>
      <c r="I348" s="7" t="str">
        <f t="shared" si="3"/>
        <v>Грин Спот</v>
      </c>
      <c r="J348" s="53" t="s">
        <v>112</v>
      </c>
      <c r="K348" s="51" t="s">
        <v>86</v>
      </c>
    </row>
    <row r="349" spans="1:11" x14ac:dyDescent="0.3">
      <c r="A349" s="48">
        <v>44228</v>
      </c>
      <c r="B349" s="48" t="s">
        <v>17</v>
      </c>
      <c r="C349" s="49" t="s">
        <v>108</v>
      </c>
      <c r="D349" s="50" t="s">
        <v>70</v>
      </c>
      <c r="E349" s="50" t="str">
        <f t="shared" si="2"/>
        <v>Армения</v>
      </c>
      <c r="F349" s="51" t="s">
        <v>54</v>
      </c>
      <c r="G349" s="52">
        <v>704</v>
      </c>
      <c r="I349" s="7" t="str">
        <f t="shared" si="3"/>
        <v>Джемесон</v>
      </c>
      <c r="J349" s="53" t="s">
        <v>112</v>
      </c>
      <c r="K349" s="51" t="s">
        <v>87</v>
      </c>
    </row>
    <row r="350" spans="1:11" x14ac:dyDescent="0.3">
      <c r="A350" s="48">
        <v>44228</v>
      </c>
      <c r="B350" s="48" t="s">
        <v>17</v>
      </c>
      <c r="C350" s="49" t="s">
        <v>108</v>
      </c>
      <c r="D350" s="50" t="s">
        <v>70</v>
      </c>
      <c r="E350" s="50" t="str">
        <f t="shared" si="2"/>
        <v>Армения</v>
      </c>
      <c r="F350" s="51" t="s">
        <v>56</v>
      </c>
      <c r="G350" s="52">
        <v>823</v>
      </c>
      <c r="I350" s="7" t="str">
        <f t="shared" si="3"/>
        <v>Святой Патрик</v>
      </c>
      <c r="J350" s="53" t="s">
        <v>112</v>
      </c>
      <c r="K350" s="51" t="s">
        <v>88</v>
      </c>
    </row>
    <row r="351" spans="1:11" x14ac:dyDescent="0.3">
      <c r="A351" s="48">
        <v>44228</v>
      </c>
      <c r="B351" s="48" t="s">
        <v>17</v>
      </c>
      <c r="C351" s="49" t="s">
        <v>108</v>
      </c>
      <c r="D351" s="50" t="s">
        <v>70</v>
      </c>
      <c r="E351" s="50" t="str">
        <f t="shared" si="2"/>
        <v>Армения</v>
      </c>
      <c r="F351" s="51" t="s">
        <v>58</v>
      </c>
      <c r="G351" s="52">
        <v>1013</v>
      </c>
      <c r="I351" s="7" t="str">
        <f t="shared" si="3"/>
        <v>Бушмилс</v>
      </c>
      <c r="J351" s="53" t="s">
        <v>112</v>
      </c>
      <c r="K351" s="51" t="s">
        <v>85</v>
      </c>
    </row>
    <row r="352" spans="1:11" x14ac:dyDescent="0.3">
      <c r="A352" s="48">
        <v>44228</v>
      </c>
      <c r="B352" s="48" t="s">
        <v>17</v>
      </c>
      <c r="C352" s="49" t="s">
        <v>108</v>
      </c>
      <c r="D352" s="50" t="s">
        <v>70</v>
      </c>
      <c r="E352" s="50" t="str">
        <f t="shared" si="2"/>
        <v>Армения</v>
      </c>
      <c r="F352" s="51" t="s">
        <v>60</v>
      </c>
      <c r="G352" s="52">
        <v>561</v>
      </c>
      <c r="I352" s="7" t="str">
        <f t="shared" si="3"/>
        <v>Грин Спот</v>
      </c>
      <c r="J352" s="53" t="s">
        <v>112</v>
      </c>
      <c r="K352" s="51" t="s">
        <v>86</v>
      </c>
    </row>
    <row r="353" spans="1:11" x14ac:dyDescent="0.3">
      <c r="A353" s="48">
        <v>44228</v>
      </c>
      <c r="B353" s="48" t="s">
        <v>17</v>
      </c>
      <c r="C353" s="49" t="s">
        <v>108</v>
      </c>
      <c r="D353" s="50" t="s">
        <v>70</v>
      </c>
      <c r="E353" s="50" t="str">
        <f t="shared" si="2"/>
        <v>Армения</v>
      </c>
      <c r="F353" s="51" t="s">
        <v>62</v>
      </c>
      <c r="G353" s="52">
        <v>511</v>
      </c>
      <c r="I353" s="7" t="str">
        <f t="shared" si="3"/>
        <v>Джемесон</v>
      </c>
      <c r="J353" s="53" t="s">
        <v>112</v>
      </c>
      <c r="K353" s="51" t="s">
        <v>87</v>
      </c>
    </row>
    <row r="354" spans="1:11" x14ac:dyDescent="0.3">
      <c r="A354" s="48">
        <v>44228</v>
      </c>
      <c r="B354" s="48" t="s">
        <v>17</v>
      </c>
      <c r="C354" s="49" t="s">
        <v>108</v>
      </c>
      <c r="D354" s="50" t="s">
        <v>70</v>
      </c>
      <c r="E354" s="50" t="str">
        <f t="shared" si="2"/>
        <v>Россия</v>
      </c>
      <c r="F354" s="51" t="s">
        <v>76</v>
      </c>
      <c r="G354" s="52">
        <v>274</v>
      </c>
      <c r="I354" s="7" t="str">
        <f t="shared" si="3"/>
        <v>Святой Патрик</v>
      </c>
      <c r="J354" s="53" t="s">
        <v>112</v>
      </c>
      <c r="K354" s="51" t="s">
        <v>88</v>
      </c>
    </row>
    <row r="355" spans="1:11" x14ac:dyDescent="0.3">
      <c r="A355" s="48">
        <v>44228</v>
      </c>
      <c r="B355" s="48" t="s">
        <v>17</v>
      </c>
      <c r="C355" s="49" t="s">
        <v>108</v>
      </c>
      <c r="D355" s="50" t="s">
        <v>70</v>
      </c>
      <c r="E355" s="50" t="str">
        <f t="shared" si="2"/>
        <v>Россия</v>
      </c>
      <c r="F355" s="51" t="s">
        <v>77</v>
      </c>
      <c r="G355" s="52">
        <v>942</v>
      </c>
      <c r="I355" s="7" t="str">
        <f t="shared" si="3"/>
        <v>Бушмилс</v>
      </c>
      <c r="J355" s="53" t="s">
        <v>112</v>
      </c>
      <c r="K355" s="51" t="s">
        <v>85</v>
      </c>
    </row>
    <row r="356" spans="1:11" x14ac:dyDescent="0.3">
      <c r="A356" s="48">
        <v>44228</v>
      </c>
      <c r="B356" s="48" t="s">
        <v>17</v>
      </c>
      <c r="C356" s="49" t="s">
        <v>108</v>
      </c>
      <c r="D356" s="50" t="s">
        <v>70</v>
      </c>
      <c r="E356" s="50" t="str">
        <f t="shared" si="2"/>
        <v>Россия</v>
      </c>
      <c r="F356" s="51" t="s">
        <v>78</v>
      </c>
      <c r="G356" s="52">
        <v>161</v>
      </c>
      <c r="I356" s="7" t="str">
        <f t="shared" si="3"/>
        <v>Грин Спот</v>
      </c>
      <c r="J356" s="53" t="s">
        <v>112</v>
      </c>
      <c r="K356" s="51" t="s">
        <v>86</v>
      </c>
    </row>
    <row r="357" spans="1:11" x14ac:dyDescent="0.3">
      <c r="A357" s="48">
        <v>44228</v>
      </c>
      <c r="B357" s="48" t="s">
        <v>17</v>
      </c>
      <c r="C357" s="49" t="s">
        <v>108</v>
      </c>
      <c r="D357" s="50" t="s">
        <v>70</v>
      </c>
      <c r="E357" s="50" t="str">
        <f t="shared" si="2"/>
        <v>Россия</v>
      </c>
      <c r="F357" s="51" t="s">
        <v>79</v>
      </c>
      <c r="G357" s="52">
        <v>809</v>
      </c>
      <c r="I357" s="7" t="str">
        <f t="shared" si="3"/>
        <v>Джемесон</v>
      </c>
      <c r="J357" s="53" t="s">
        <v>112</v>
      </c>
      <c r="K357" s="51" t="s">
        <v>87</v>
      </c>
    </row>
    <row r="358" spans="1:11" x14ac:dyDescent="0.3">
      <c r="A358" s="48">
        <v>44228</v>
      </c>
      <c r="B358" s="48" t="s">
        <v>17</v>
      </c>
      <c r="C358" s="49" t="s">
        <v>108</v>
      </c>
      <c r="D358" s="50" t="s">
        <v>80</v>
      </c>
      <c r="E358" s="50" t="str">
        <f t="shared" si="2"/>
        <v>Шотландия</v>
      </c>
      <c r="F358" s="51" t="s">
        <v>81</v>
      </c>
      <c r="G358" s="52">
        <v>488</v>
      </c>
      <c r="I358" s="7" t="str">
        <f t="shared" si="3"/>
        <v>Святой Патрик</v>
      </c>
      <c r="J358" s="53" t="s">
        <v>112</v>
      </c>
      <c r="K358" s="51" t="s">
        <v>88</v>
      </c>
    </row>
    <row r="359" spans="1:11" x14ac:dyDescent="0.3">
      <c r="A359" s="48">
        <v>44228</v>
      </c>
      <c r="B359" s="48" t="s">
        <v>17</v>
      </c>
      <c r="C359" s="49" t="s">
        <v>108</v>
      </c>
      <c r="D359" s="50" t="s">
        <v>80</v>
      </c>
      <c r="E359" s="50" t="str">
        <f t="shared" si="2"/>
        <v>Шотландия</v>
      </c>
      <c r="F359" s="51" t="s">
        <v>82</v>
      </c>
      <c r="G359" s="52">
        <v>128</v>
      </c>
      <c r="I359" s="7" t="str">
        <f t="shared" si="3"/>
        <v>Бушмилс</v>
      </c>
      <c r="J359" s="53" t="s">
        <v>112</v>
      </c>
      <c r="K359" s="51" t="s">
        <v>85</v>
      </c>
    </row>
    <row r="360" spans="1:11" x14ac:dyDescent="0.3">
      <c r="A360" s="48">
        <v>44228</v>
      </c>
      <c r="B360" s="48" t="s">
        <v>17</v>
      </c>
      <c r="C360" s="49" t="s">
        <v>108</v>
      </c>
      <c r="D360" s="50" t="s">
        <v>80</v>
      </c>
      <c r="E360" s="50" t="str">
        <f t="shared" si="2"/>
        <v>Шотландия</v>
      </c>
      <c r="F360" s="51" t="s">
        <v>83</v>
      </c>
      <c r="G360" s="52">
        <v>348</v>
      </c>
      <c r="I360" s="7" t="str">
        <f t="shared" si="3"/>
        <v>Грин Спот</v>
      </c>
      <c r="J360" s="53" t="s">
        <v>112</v>
      </c>
      <c r="K360" s="51" t="s">
        <v>86</v>
      </c>
    </row>
    <row r="361" spans="1:11" x14ac:dyDescent="0.3">
      <c r="A361" s="48">
        <v>44228</v>
      </c>
      <c r="B361" s="48" t="s">
        <v>17</v>
      </c>
      <c r="C361" s="49" t="s">
        <v>108</v>
      </c>
      <c r="D361" s="50" t="s">
        <v>80</v>
      </c>
      <c r="E361" s="50" t="str">
        <f t="shared" si="2"/>
        <v>Шотландия</v>
      </c>
      <c r="F361" s="51" t="s">
        <v>84</v>
      </c>
      <c r="G361" s="52">
        <v>397</v>
      </c>
      <c r="I361" s="7" t="str">
        <f t="shared" si="3"/>
        <v>Джемесон</v>
      </c>
      <c r="J361" s="53" t="s">
        <v>112</v>
      </c>
      <c r="K361" s="51" t="s">
        <v>87</v>
      </c>
    </row>
    <row r="362" spans="1:11" x14ac:dyDescent="0.3">
      <c r="A362" s="48">
        <v>44228</v>
      </c>
      <c r="B362" s="48" t="s">
        <v>17</v>
      </c>
      <c r="C362" s="49" t="s">
        <v>108</v>
      </c>
      <c r="D362" s="50" t="s">
        <v>80</v>
      </c>
      <c r="E362" s="50" t="str">
        <f t="shared" si="2"/>
        <v>Ирландия</v>
      </c>
      <c r="F362" s="51" t="s">
        <v>85</v>
      </c>
      <c r="G362" s="52">
        <v>274</v>
      </c>
      <c r="I362" s="7" t="str">
        <f t="shared" si="3"/>
        <v>Святой Патрик</v>
      </c>
      <c r="J362" s="53" t="s">
        <v>112</v>
      </c>
      <c r="K362" s="51" t="s">
        <v>88</v>
      </c>
    </row>
    <row r="363" spans="1:11" x14ac:dyDescent="0.3">
      <c r="A363" s="48">
        <v>44228</v>
      </c>
      <c r="B363" s="48" t="s">
        <v>17</v>
      </c>
      <c r="C363" s="49" t="s">
        <v>108</v>
      </c>
      <c r="D363" s="50" t="s">
        <v>80</v>
      </c>
      <c r="E363" s="50" t="str">
        <f t="shared" si="2"/>
        <v>Ирландия</v>
      </c>
      <c r="F363" s="51" t="s">
        <v>86</v>
      </c>
      <c r="G363" s="52">
        <v>137</v>
      </c>
      <c r="I363" s="7" t="str">
        <f t="shared" si="3"/>
        <v>Бушмилс</v>
      </c>
      <c r="J363" s="53" t="s">
        <v>112</v>
      </c>
      <c r="K363" s="51" t="s">
        <v>85</v>
      </c>
    </row>
    <row r="364" spans="1:11" x14ac:dyDescent="0.3">
      <c r="A364" s="48">
        <v>44228</v>
      </c>
      <c r="B364" s="48" t="s">
        <v>17</v>
      </c>
      <c r="C364" s="49" t="s">
        <v>108</v>
      </c>
      <c r="D364" s="50" t="s">
        <v>80</v>
      </c>
      <c r="E364" s="50" t="str">
        <f t="shared" si="2"/>
        <v>Ирландия</v>
      </c>
      <c r="F364" s="51" t="s">
        <v>87</v>
      </c>
      <c r="G364" s="52">
        <v>794</v>
      </c>
      <c r="I364" s="7" t="str">
        <f t="shared" si="3"/>
        <v>Грин Спот</v>
      </c>
      <c r="J364" s="53" t="s">
        <v>112</v>
      </c>
      <c r="K364" s="51" t="s">
        <v>86</v>
      </c>
    </row>
    <row r="365" spans="1:11" x14ac:dyDescent="0.3">
      <c r="A365" s="48">
        <v>44228</v>
      </c>
      <c r="B365" s="48" t="s">
        <v>17</v>
      </c>
      <c r="C365" s="49" t="s">
        <v>108</v>
      </c>
      <c r="D365" s="50" t="s">
        <v>80</v>
      </c>
      <c r="E365" s="50" t="str">
        <f t="shared" si="2"/>
        <v>Ирландия</v>
      </c>
      <c r="F365" s="51" t="s">
        <v>88</v>
      </c>
      <c r="G365" s="52">
        <v>1056</v>
      </c>
      <c r="I365" s="7" t="str">
        <f t="shared" si="3"/>
        <v>Джемесон</v>
      </c>
      <c r="J365" s="53" t="s">
        <v>112</v>
      </c>
      <c r="K365" s="51" t="s">
        <v>87</v>
      </c>
    </row>
    <row r="366" spans="1:11" x14ac:dyDescent="0.3">
      <c r="A366" s="48">
        <v>44228</v>
      </c>
      <c r="B366" s="48" t="s">
        <v>17</v>
      </c>
      <c r="C366" s="49" t="s">
        <v>108</v>
      </c>
      <c r="D366" s="50" t="s">
        <v>80</v>
      </c>
      <c r="E366" s="50" t="str">
        <f t="shared" si="2"/>
        <v>США</v>
      </c>
      <c r="F366" s="51" t="s">
        <v>89</v>
      </c>
      <c r="G366" s="52">
        <v>253</v>
      </c>
      <c r="I366" s="7" t="str">
        <f t="shared" si="3"/>
        <v>Святой Патрик</v>
      </c>
      <c r="J366" s="53" t="s">
        <v>112</v>
      </c>
      <c r="K366" s="51" t="s">
        <v>88</v>
      </c>
    </row>
    <row r="367" spans="1:11" x14ac:dyDescent="0.3">
      <c r="A367" s="48">
        <v>44228</v>
      </c>
      <c r="B367" s="48" t="s">
        <v>17</v>
      </c>
      <c r="C367" s="49" t="s">
        <v>108</v>
      </c>
      <c r="D367" s="50" t="s">
        <v>80</v>
      </c>
      <c r="E367" s="50" t="str">
        <f t="shared" si="2"/>
        <v>США</v>
      </c>
      <c r="F367" s="51" t="s">
        <v>90</v>
      </c>
      <c r="G367" s="52">
        <v>489</v>
      </c>
      <c r="I367" s="7" t="str">
        <f t="shared" si="3"/>
        <v>Бушмилс</v>
      </c>
      <c r="J367" s="53" t="s">
        <v>112</v>
      </c>
      <c r="K367" s="51" t="s">
        <v>85</v>
      </c>
    </row>
    <row r="368" spans="1:11" x14ac:dyDescent="0.3">
      <c r="A368" s="48">
        <v>44228</v>
      </c>
      <c r="B368" s="48" t="s">
        <v>17</v>
      </c>
      <c r="C368" s="49" t="s">
        <v>108</v>
      </c>
      <c r="D368" s="50" t="s">
        <v>80</v>
      </c>
      <c r="E368" s="50" t="str">
        <f t="shared" si="2"/>
        <v>США</v>
      </c>
      <c r="F368" s="51" t="s">
        <v>91</v>
      </c>
      <c r="G368" s="52">
        <v>347</v>
      </c>
      <c r="I368" s="7" t="str">
        <f t="shared" si="3"/>
        <v>Грин Спот</v>
      </c>
      <c r="J368" s="53" t="s">
        <v>112</v>
      </c>
      <c r="K368" s="51" t="s">
        <v>86</v>
      </c>
    </row>
    <row r="369" spans="1:11" x14ac:dyDescent="0.3">
      <c r="A369" s="48">
        <v>44228</v>
      </c>
      <c r="B369" s="48" t="s">
        <v>17</v>
      </c>
      <c r="C369" s="49" t="s">
        <v>108</v>
      </c>
      <c r="D369" s="50" t="s">
        <v>80</v>
      </c>
      <c r="E369" s="50" t="str">
        <f t="shared" si="2"/>
        <v>США</v>
      </c>
      <c r="F369" s="51" t="s">
        <v>92</v>
      </c>
      <c r="G369" s="52">
        <v>384</v>
      </c>
      <c r="I369" s="7" t="str">
        <f t="shared" si="3"/>
        <v>Джемесон</v>
      </c>
      <c r="J369" s="53" t="s">
        <v>112</v>
      </c>
      <c r="K369" s="51" t="s">
        <v>87</v>
      </c>
    </row>
    <row r="370" spans="1:11" x14ac:dyDescent="0.3">
      <c r="A370" s="48">
        <v>44228</v>
      </c>
      <c r="B370" s="48" t="s">
        <v>17</v>
      </c>
      <c r="C370" s="49" t="s">
        <v>108</v>
      </c>
      <c r="D370" s="50" t="s">
        <v>80</v>
      </c>
      <c r="E370" s="50" t="str">
        <f t="shared" si="2"/>
        <v>США</v>
      </c>
      <c r="F370" s="51" t="s">
        <v>93</v>
      </c>
      <c r="G370" s="52">
        <v>804</v>
      </c>
      <c r="I370" s="7" t="str">
        <f t="shared" si="3"/>
        <v>Святой Патрик</v>
      </c>
      <c r="J370" s="53" t="s">
        <v>112</v>
      </c>
      <c r="K370" s="51" t="s">
        <v>88</v>
      </c>
    </row>
    <row r="371" spans="1:11" x14ac:dyDescent="0.3">
      <c r="A371" s="48">
        <v>44228</v>
      </c>
      <c r="B371" s="48" t="s">
        <v>17</v>
      </c>
      <c r="C371" s="49" t="s">
        <v>108</v>
      </c>
      <c r="D371" s="50" t="s">
        <v>80</v>
      </c>
      <c r="E371" s="50" t="str">
        <f t="shared" si="2"/>
        <v>США</v>
      </c>
      <c r="F371" s="51" t="s">
        <v>94</v>
      </c>
      <c r="G371" s="52">
        <v>623</v>
      </c>
      <c r="I371" s="7" t="str">
        <f t="shared" si="3"/>
        <v>Бушмилс</v>
      </c>
      <c r="J371" s="53" t="s">
        <v>112</v>
      </c>
      <c r="K371" s="51" t="s">
        <v>85</v>
      </c>
    </row>
    <row r="372" spans="1:11" x14ac:dyDescent="0.3">
      <c r="A372" s="48">
        <v>44228</v>
      </c>
      <c r="B372" s="48" t="s">
        <v>17</v>
      </c>
      <c r="C372" s="49" t="s">
        <v>108</v>
      </c>
      <c r="D372" s="50" t="s">
        <v>95</v>
      </c>
      <c r="E372" s="50" t="str">
        <f t="shared" si="2"/>
        <v>Голландия</v>
      </c>
      <c r="F372" s="51" t="s">
        <v>96</v>
      </c>
      <c r="G372" s="52">
        <v>488</v>
      </c>
      <c r="I372" s="7" t="str">
        <f t="shared" si="3"/>
        <v>Грин Спот</v>
      </c>
      <c r="J372" s="53" t="s">
        <v>112</v>
      </c>
      <c r="K372" s="51" t="s">
        <v>86</v>
      </c>
    </row>
    <row r="373" spans="1:11" x14ac:dyDescent="0.3">
      <c r="A373" s="48">
        <v>44228</v>
      </c>
      <c r="B373" s="48" t="s">
        <v>17</v>
      </c>
      <c r="C373" s="49" t="s">
        <v>108</v>
      </c>
      <c r="D373" s="50" t="s">
        <v>95</v>
      </c>
      <c r="E373" s="50" t="str">
        <f t="shared" si="2"/>
        <v>Голландия</v>
      </c>
      <c r="F373" s="51" t="s">
        <v>97</v>
      </c>
      <c r="G373" s="52">
        <v>1056</v>
      </c>
      <c r="I373" s="7" t="str">
        <f t="shared" si="3"/>
        <v>Джемесон</v>
      </c>
      <c r="J373" s="53" t="s">
        <v>112</v>
      </c>
      <c r="K373" s="51" t="s">
        <v>87</v>
      </c>
    </row>
    <row r="374" spans="1:11" x14ac:dyDescent="0.3">
      <c r="A374" s="48">
        <v>44228</v>
      </c>
      <c r="B374" s="48" t="s">
        <v>17</v>
      </c>
      <c r="C374" s="49" t="s">
        <v>108</v>
      </c>
      <c r="D374" s="50" t="s">
        <v>95</v>
      </c>
      <c r="E374" s="50" t="str">
        <f t="shared" si="2"/>
        <v>Голландия</v>
      </c>
      <c r="F374" s="51" t="s">
        <v>98</v>
      </c>
      <c r="G374" s="52">
        <v>134</v>
      </c>
      <c r="I374" s="7" t="str">
        <f t="shared" si="3"/>
        <v>Святой Патрик</v>
      </c>
      <c r="J374" s="53" t="s">
        <v>112</v>
      </c>
      <c r="K374" s="51" t="s">
        <v>88</v>
      </c>
    </row>
    <row r="375" spans="1:11" x14ac:dyDescent="0.3">
      <c r="A375" s="48">
        <v>44228</v>
      </c>
      <c r="B375" s="48" t="s">
        <v>17</v>
      </c>
      <c r="C375" s="49" t="s">
        <v>108</v>
      </c>
      <c r="D375" s="50" t="s">
        <v>95</v>
      </c>
      <c r="E375" s="50" t="str">
        <f t="shared" si="2"/>
        <v>Голландия</v>
      </c>
      <c r="F375" s="51" t="s">
        <v>99</v>
      </c>
      <c r="G375" s="52">
        <v>157</v>
      </c>
      <c r="I375" s="7" t="str">
        <f t="shared" si="3"/>
        <v>Бушмилс</v>
      </c>
      <c r="J375" s="53" t="s">
        <v>112</v>
      </c>
      <c r="K375" s="51" t="s">
        <v>85</v>
      </c>
    </row>
    <row r="376" spans="1:11" x14ac:dyDescent="0.3">
      <c r="A376" s="48">
        <v>44228</v>
      </c>
      <c r="B376" s="48" t="s">
        <v>17</v>
      </c>
      <c r="C376" s="49" t="s">
        <v>108</v>
      </c>
      <c r="D376" s="50" t="s">
        <v>95</v>
      </c>
      <c r="E376" s="50" t="str">
        <f t="shared" si="2"/>
        <v>Голландия</v>
      </c>
      <c r="F376" s="51" t="s">
        <v>100</v>
      </c>
      <c r="G376" s="52">
        <v>954</v>
      </c>
      <c r="I376" s="7" t="str">
        <f t="shared" si="3"/>
        <v>Грин Спот</v>
      </c>
      <c r="J376" s="53" t="s">
        <v>112</v>
      </c>
      <c r="K376" s="51" t="s">
        <v>86</v>
      </c>
    </row>
    <row r="377" spans="1:11" x14ac:dyDescent="0.3">
      <c r="A377" s="48">
        <v>44228</v>
      </c>
      <c r="B377" s="48" t="s">
        <v>17</v>
      </c>
      <c r="C377" s="49" t="s">
        <v>108</v>
      </c>
      <c r="D377" s="50" t="s">
        <v>95</v>
      </c>
      <c r="E377" s="50" t="str">
        <f t="shared" si="2"/>
        <v>Великобритания</v>
      </c>
      <c r="F377" s="51" t="s">
        <v>101</v>
      </c>
      <c r="G377" s="52">
        <v>1030</v>
      </c>
      <c r="I377" s="7" t="str">
        <f t="shared" si="3"/>
        <v>Джемесон</v>
      </c>
      <c r="J377" s="53" t="s">
        <v>112</v>
      </c>
      <c r="K377" s="51" t="s">
        <v>87</v>
      </c>
    </row>
    <row r="378" spans="1:11" x14ac:dyDescent="0.3">
      <c r="A378" s="48">
        <v>44228</v>
      </c>
      <c r="B378" s="48" t="s">
        <v>17</v>
      </c>
      <c r="C378" s="49" t="s">
        <v>108</v>
      </c>
      <c r="D378" s="50" t="s">
        <v>95</v>
      </c>
      <c r="E378" s="50" t="str">
        <f t="shared" si="2"/>
        <v>Великобритания</v>
      </c>
      <c r="F378" s="51" t="s">
        <v>102</v>
      </c>
      <c r="G378" s="52">
        <v>284</v>
      </c>
      <c r="I378" s="7" t="str">
        <f t="shared" si="3"/>
        <v>Святой Патрик</v>
      </c>
      <c r="J378" s="53" t="s">
        <v>112</v>
      </c>
      <c r="K378" s="51" t="s">
        <v>88</v>
      </c>
    </row>
    <row r="379" spans="1:11" x14ac:dyDescent="0.3">
      <c r="A379" s="48">
        <v>44228</v>
      </c>
      <c r="B379" s="48" t="s">
        <v>17</v>
      </c>
      <c r="C379" s="49" t="s">
        <v>108</v>
      </c>
      <c r="D379" s="50" t="s">
        <v>95</v>
      </c>
      <c r="E379" s="50" t="str">
        <f t="shared" si="2"/>
        <v>Италия</v>
      </c>
      <c r="F379" s="51" t="s">
        <v>103</v>
      </c>
      <c r="G379" s="52">
        <v>274</v>
      </c>
      <c r="I379" s="7" t="str">
        <f t="shared" si="3"/>
        <v>Бушмилс</v>
      </c>
      <c r="J379" s="53" t="s">
        <v>112</v>
      </c>
      <c r="K379" s="51" t="s">
        <v>85</v>
      </c>
    </row>
    <row r="380" spans="1:11" x14ac:dyDescent="0.3">
      <c r="A380" s="48">
        <v>44228</v>
      </c>
      <c r="B380" s="48" t="s">
        <v>17</v>
      </c>
      <c r="C380" s="49" t="s">
        <v>108</v>
      </c>
      <c r="D380" s="50" t="s">
        <v>95</v>
      </c>
      <c r="E380" s="50" t="str">
        <f t="shared" si="2"/>
        <v>Италия</v>
      </c>
      <c r="F380" s="51" t="s">
        <v>104</v>
      </c>
      <c r="G380" s="52">
        <v>959</v>
      </c>
      <c r="I380" s="7" t="str">
        <f t="shared" si="3"/>
        <v>Грин Спот</v>
      </c>
      <c r="J380" s="53" t="s">
        <v>112</v>
      </c>
      <c r="K380" s="51" t="s">
        <v>86</v>
      </c>
    </row>
    <row r="381" spans="1:11" x14ac:dyDescent="0.3">
      <c r="A381" s="48">
        <v>44228</v>
      </c>
      <c r="B381" s="48" t="s">
        <v>17</v>
      </c>
      <c r="C381" s="49" t="s">
        <v>108</v>
      </c>
      <c r="D381" s="50" t="s">
        <v>95</v>
      </c>
      <c r="E381" s="50" t="str">
        <f t="shared" si="2"/>
        <v>Италия</v>
      </c>
      <c r="F381" s="51" t="s">
        <v>105</v>
      </c>
      <c r="G381" s="52">
        <v>1056</v>
      </c>
      <c r="I381" s="7" t="str">
        <f t="shared" si="3"/>
        <v>Джемесон</v>
      </c>
      <c r="J381" s="53" t="s">
        <v>112</v>
      </c>
      <c r="K381" s="51" t="s">
        <v>87</v>
      </c>
    </row>
    <row r="382" spans="1:11" x14ac:dyDescent="0.3">
      <c r="A382" s="48">
        <v>44228</v>
      </c>
      <c r="B382" s="48" t="s">
        <v>17</v>
      </c>
      <c r="C382" s="49" t="s">
        <v>108</v>
      </c>
      <c r="D382" s="50" t="s">
        <v>95</v>
      </c>
      <c r="E382" s="50" t="str">
        <f t="shared" si="2"/>
        <v>Италия</v>
      </c>
      <c r="F382" s="51" t="s">
        <v>106</v>
      </c>
      <c r="G382" s="52">
        <v>586</v>
      </c>
      <c r="I382" s="7" t="str">
        <f t="shared" si="3"/>
        <v>Святой Патрик</v>
      </c>
      <c r="J382" s="53" t="s">
        <v>112</v>
      </c>
      <c r="K382" s="51" t="s">
        <v>88</v>
      </c>
    </row>
    <row r="383" spans="1:11" x14ac:dyDescent="0.3">
      <c r="A383" s="48">
        <v>44228</v>
      </c>
      <c r="B383" s="48" t="s">
        <v>17</v>
      </c>
      <c r="C383" s="49" t="s">
        <v>110</v>
      </c>
      <c r="D383" s="50" t="s">
        <v>49</v>
      </c>
      <c r="E383" s="50" t="str">
        <f t="shared" si="2"/>
        <v>Россия</v>
      </c>
      <c r="F383" s="51" t="s">
        <v>50</v>
      </c>
      <c r="G383" s="52">
        <v>142</v>
      </c>
      <c r="I383" s="7" t="str">
        <f t="shared" si="3"/>
        <v>Бушмилс</v>
      </c>
      <c r="J383" s="53" t="s">
        <v>112</v>
      </c>
      <c r="K383" s="51" t="s">
        <v>85</v>
      </c>
    </row>
    <row r="384" spans="1:11" x14ac:dyDescent="0.3">
      <c r="A384" s="48">
        <v>44228</v>
      </c>
      <c r="B384" s="48" t="s">
        <v>17</v>
      </c>
      <c r="C384" s="49" t="s">
        <v>110</v>
      </c>
      <c r="D384" s="50" t="s">
        <v>49</v>
      </c>
      <c r="E384" s="50" t="str">
        <f t="shared" si="2"/>
        <v>Россия</v>
      </c>
      <c r="F384" s="51" t="s">
        <v>53</v>
      </c>
      <c r="G384" s="52">
        <v>138</v>
      </c>
      <c r="I384" s="7" t="str">
        <f t="shared" si="3"/>
        <v>Грин Спот</v>
      </c>
      <c r="J384" s="53" t="s">
        <v>112</v>
      </c>
      <c r="K384" s="51" t="s">
        <v>86</v>
      </c>
    </row>
    <row r="385" spans="1:11" x14ac:dyDescent="0.3">
      <c r="A385" s="48">
        <v>44228</v>
      </c>
      <c r="B385" s="48" t="s">
        <v>17</v>
      </c>
      <c r="C385" s="49" t="s">
        <v>110</v>
      </c>
      <c r="D385" s="50" t="s">
        <v>49</v>
      </c>
      <c r="E385" s="50" t="str">
        <f t="shared" si="2"/>
        <v>Россия</v>
      </c>
      <c r="F385" s="51" t="s">
        <v>55</v>
      </c>
      <c r="G385" s="52">
        <v>368</v>
      </c>
      <c r="I385" s="7" t="str">
        <f t="shared" si="3"/>
        <v>Джемесон</v>
      </c>
      <c r="J385" s="53" t="s">
        <v>112</v>
      </c>
      <c r="K385" s="51" t="s">
        <v>87</v>
      </c>
    </row>
    <row r="386" spans="1:11" x14ac:dyDescent="0.3">
      <c r="A386" s="48">
        <v>44228</v>
      </c>
      <c r="B386" s="48" t="s">
        <v>17</v>
      </c>
      <c r="C386" s="49" t="s">
        <v>110</v>
      </c>
      <c r="D386" s="50" t="s">
        <v>49</v>
      </c>
      <c r="E386" s="50" t="str">
        <f t="shared" si="2"/>
        <v>Россия</v>
      </c>
      <c r="F386" s="51" t="s">
        <v>57</v>
      </c>
      <c r="G386" s="52">
        <v>605</v>
      </c>
      <c r="I386" s="7" t="str">
        <f t="shared" si="3"/>
        <v>Святой Патрик</v>
      </c>
      <c r="J386" s="53" t="s">
        <v>112</v>
      </c>
      <c r="K386" s="51" t="s">
        <v>88</v>
      </c>
    </row>
    <row r="387" spans="1:11" x14ac:dyDescent="0.3">
      <c r="A387" s="48">
        <v>44228</v>
      </c>
      <c r="B387" s="48" t="s">
        <v>17</v>
      </c>
      <c r="C387" s="49" t="s">
        <v>110</v>
      </c>
      <c r="D387" s="50" t="s">
        <v>49</v>
      </c>
      <c r="E387" s="50" t="str">
        <f t="shared" si="2"/>
        <v>Россия</v>
      </c>
      <c r="F387" s="51" t="s">
        <v>59</v>
      </c>
      <c r="G387" s="52">
        <v>994</v>
      </c>
      <c r="I387" s="7" t="str">
        <f t="shared" si="3"/>
        <v>Бушмилс</v>
      </c>
      <c r="J387" s="53" t="s">
        <v>112</v>
      </c>
      <c r="K387" s="51" t="s">
        <v>85</v>
      </c>
    </row>
    <row r="388" spans="1:11" x14ac:dyDescent="0.3">
      <c r="A388" s="48">
        <v>44228</v>
      </c>
      <c r="B388" s="48" t="s">
        <v>17</v>
      </c>
      <c r="C388" s="49" t="s">
        <v>110</v>
      </c>
      <c r="D388" s="50" t="s">
        <v>49</v>
      </c>
      <c r="E388" s="50" t="str">
        <f t="shared" si="2"/>
        <v>Россия</v>
      </c>
      <c r="F388" s="51" t="s">
        <v>61</v>
      </c>
      <c r="G388" s="52">
        <v>520</v>
      </c>
      <c r="I388" s="7" t="str">
        <f t="shared" si="3"/>
        <v>Грин Спот</v>
      </c>
      <c r="J388" s="53" t="s">
        <v>112</v>
      </c>
      <c r="K388" s="51" t="s">
        <v>86</v>
      </c>
    </row>
    <row r="389" spans="1:11" x14ac:dyDescent="0.3">
      <c r="A389" s="48">
        <v>44228</v>
      </c>
      <c r="B389" s="48" t="s">
        <v>17</v>
      </c>
      <c r="C389" s="49" t="s">
        <v>110</v>
      </c>
      <c r="D389" s="50" t="s">
        <v>49</v>
      </c>
      <c r="E389" s="50" t="str">
        <f t="shared" si="2"/>
        <v>Швеция</v>
      </c>
      <c r="F389" s="51" t="s">
        <v>63</v>
      </c>
      <c r="G389" s="52">
        <v>158</v>
      </c>
      <c r="I389" s="7" t="str">
        <f t="shared" si="3"/>
        <v>Джемесон</v>
      </c>
      <c r="J389" s="53" t="s">
        <v>112</v>
      </c>
      <c r="K389" s="51" t="s">
        <v>87</v>
      </c>
    </row>
    <row r="390" spans="1:11" x14ac:dyDescent="0.3">
      <c r="A390" s="48">
        <v>44228</v>
      </c>
      <c r="B390" s="48" t="s">
        <v>17</v>
      </c>
      <c r="C390" s="49" t="s">
        <v>110</v>
      </c>
      <c r="D390" s="50" t="s">
        <v>49</v>
      </c>
      <c r="E390" s="50" t="str">
        <f t="shared" si="2"/>
        <v>Швеция</v>
      </c>
      <c r="F390" s="51" t="s">
        <v>153</v>
      </c>
      <c r="G390" s="52">
        <v>668</v>
      </c>
      <c r="I390" s="7" t="str">
        <f t="shared" si="3"/>
        <v>Святой Патрик</v>
      </c>
      <c r="J390" s="53" t="s">
        <v>112</v>
      </c>
      <c r="K390" s="51" t="s">
        <v>88</v>
      </c>
    </row>
    <row r="391" spans="1:11" x14ac:dyDescent="0.3">
      <c r="A391" s="48">
        <v>44228</v>
      </c>
      <c r="B391" s="48" t="s">
        <v>17</v>
      </c>
      <c r="C391" s="49" t="s">
        <v>110</v>
      </c>
      <c r="D391" s="50" t="s">
        <v>49</v>
      </c>
      <c r="E391" s="50" t="str">
        <f t="shared" si="2"/>
        <v>Украина</v>
      </c>
      <c r="F391" s="51" t="s">
        <v>64</v>
      </c>
      <c r="G391" s="52">
        <v>812</v>
      </c>
      <c r="I391" s="7" t="str">
        <f t="shared" si="3"/>
        <v>Бушмилс</v>
      </c>
      <c r="J391" s="53" t="s">
        <v>112</v>
      </c>
      <c r="K391" s="51" t="s">
        <v>85</v>
      </c>
    </row>
    <row r="392" spans="1:11" x14ac:dyDescent="0.3">
      <c r="A392" s="48">
        <v>44228</v>
      </c>
      <c r="B392" s="48" t="s">
        <v>17</v>
      </c>
      <c r="C392" s="49" t="s">
        <v>110</v>
      </c>
      <c r="D392" s="50" t="s">
        <v>49</v>
      </c>
      <c r="E392" s="50" t="str">
        <f t="shared" si="2"/>
        <v>Украина</v>
      </c>
      <c r="F392" s="51" t="s">
        <v>65</v>
      </c>
      <c r="G392" s="52">
        <v>941</v>
      </c>
      <c r="I392" s="7" t="str">
        <f t="shared" si="3"/>
        <v>Грин Спот</v>
      </c>
      <c r="J392" s="53" t="s">
        <v>112</v>
      </c>
      <c r="K392" s="51" t="s">
        <v>86</v>
      </c>
    </row>
    <row r="393" spans="1:11" x14ac:dyDescent="0.3">
      <c r="A393" s="48">
        <v>44228</v>
      </c>
      <c r="B393" s="48" t="s">
        <v>17</v>
      </c>
      <c r="C393" s="49" t="s">
        <v>110</v>
      </c>
      <c r="D393" s="50" t="s">
        <v>49</v>
      </c>
      <c r="E393" s="50" t="str">
        <f t="shared" si="2"/>
        <v>Украина</v>
      </c>
      <c r="F393" s="51" t="s">
        <v>66</v>
      </c>
      <c r="G393" s="52">
        <v>778</v>
      </c>
      <c r="I393" s="7" t="str">
        <f t="shared" si="3"/>
        <v>Джемесон</v>
      </c>
      <c r="J393" s="53" t="s">
        <v>112</v>
      </c>
      <c r="K393" s="51" t="s">
        <v>87</v>
      </c>
    </row>
    <row r="394" spans="1:11" x14ac:dyDescent="0.3">
      <c r="A394" s="48">
        <v>44228</v>
      </c>
      <c r="B394" s="48" t="s">
        <v>17</v>
      </c>
      <c r="C394" s="49" t="s">
        <v>110</v>
      </c>
      <c r="D394" s="50" t="s">
        <v>49</v>
      </c>
      <c r="E394" s="50" t="str">
        <f t="shared" si="2"/>
        <v>Украина</v>
      </c>
      <c r="F394" s="51" t="s">
        <v>67</v>
      </c>
      <c r="G394" s="52">
        <v>133</v>
      </c>
      <c r="I394" s="7" t="str">
        <f t="shared" si="3"/>
        <v>Святой Патрик</v>
      </c>
      <c r="J394" s="53" t="s">
        <v>112</v>
      </c>
      <c r="K394" s="51" t="s">
        <v>88</v>
      </c>
    </row>
    <row r="395" spans="1:11" x14ac:dyDescent="0.3">
      <c r="A395" s="48">
        <v>44228</v>
      </c>
      <c r="B395" s="48" t="s">
        <v>17</v>
      </c>
      <c r="C395" s="49" t="s">
        <v>110</v>
      </c>
      <c r="D395" s="50" t="s">
        <v>49</v>
      </c>
      <c r="E395" s="50" t="str">
        <f t="shared" si="2"/>
        <v>Украина</v>
      </c>
      <c r="F395" s="51" t="s">
        <v>68</v>
      </c>
      <c r="G395" s="52">
        <v>628</v>
      </c>
      <c r="I395" s="7" t="str">
        <f t="shared" si="3"/>
        <v>Бушмилс</v>
      </c>
      <c r="J395" s="53" t="s">
        <v>112</v>
      </c>
      <c r="K395" s="51" t="s">
        <v>85</v>
      </c>
    </row>
    <row r="396" spans="1:11" x14ac:dyDescent="0.3">
      <c r="A396" s="48">
        <v>44228</v>
      </c>
      <c r="B396" s="48" t="s">
        <v>17</v>
      </c>
      <c r="C396" s="49" t="s">
        <v>110</v>
      </c>
      <c r="D396" s="50" t="s">
        <v>49</v>
      </c>
      <c r="E396" s="50" t="str">
        <f t="shared" si="2"/>
        <v>Украина</v>
      </c>
      <c r="F396" s="51" t="s">
        <v>69</v>
      </c>
      <c r="G396" s="52">
        <v>393</v>
      </c>
      <c r="I396" s="7" t="str">
        <f t="shared" si="3"/>
        <v>Грин Спот</v>
      </c>
      <c r="J396" s="53" t="s">
        <v>112</v>
      </c>
      <c r="K396" s="51" t="s">
        <v>86</v>
      </c>
    </row>
    <row r="397" spans="1:11" x14ac:dyDescent="0.3">
      <c r="A397" s="48">
        <v>44228</v>
      </c>
      <c r="B397" s="48" t="s">
        <v>17</v>
      </c>
      <c r="C397" s="49" t="s">
        <v>110</v>
      </c>
      <c r="D397" s="50" t="s">
        <v>70</v>
      </c>
      <c r="E397" s="50" t="str">
        <f t="shared" si="2"/>
        <v>Франция</v>
      </c>
      <c r="F397" s="51" t="s">
        <v>71</v>
      </c>
      <c r="G397" s="52">
        <v>812</v>
      </c>
      <c r="I397" s="7" t="str">
        <f t="shared" si="3"/>
        <v>Джемесон</v>
      </c>
      <c r="J397" s="53" t="s">
        <v>112</v>
      </c>
      <c r="K397" s="51" t="s">
        <v>87</v>
      </c>
    </row>
    <row r="398" spans="1:11" x14ac:dyDescent="0.3">
      <c r="A398" s="48">
        <v>44228</v>
      </c>
      <c r="B398" s="48" t="s">
        <v>17</v>
      </c>
      <c r="C398" s="49" t="s">
        <v>110</v>
      </c>
      <c r="D398" s="50" t="s">
        <v>70</v>
      </c>
      <c r="E398" s="50" t="str">
        <f t="shared" si="2"/>
        <v>Франция</v>
      </c>
      <c r="F398" s="51" t="s">
        <v>72</v>
      </c>
      <c r="G398" s="52">
        <v>381</v>
      </c>
      <c r="I398" s="7" t="str">
        <f t="shared" si="3"/>
        <v>Святой Патрик</v>
      </c>
      <c r="J398" s="53" t="s">
        <v>112</v>
      </c>
      <c r="K398" s="51" t="s">
        <v>88</v>
      </c>
    </row>
    <row r="399" spans="1:11" x14ac:dyDescent="0.3">
      <c r="A399" s="48">
        <v>44228</v>
      </c>
      <c r="B399" s="48" t="s">
        <v>17</v>
      </c>
      <c r="C399" s="49" t="s">
        <v>110</v>
      </c>
      <c r="D399" s="50" t="s">
        <v>70</v>
      </c>
      <c r="E399" s="50" t="str">
        <f t="shared" si="2"/>
        <v>Франция</v>
      </c>
      <c r="F399" s="51" t="s">
        <v>73</v>
      </c>
      <c r="G399" s="52">
        <v>272</v>
      </c>
      <c r="I399" s="7" t="str">
        <f t="shared" si="3"/>
        <v>Бушмилс</v>
      </c>
      <c r="J399" s="53" t="s">
        <v>112</v>
      </c>
      <c r="K399" s="51" t="s">
        <v>85</v>
      </c>
    </row>
    <row r="400" spans="1:11" x14ac:dyDescent="0.3">
      <c r="A400" s="48">
        <v>44228</v>
      </c>
      <c r="B400" s="48" t="s">
        <v>17</v>
      </c>
      <c r="C400" s="49" t="s">
        <v>110</v>
      </c>
      <c r="D400" s="50" t="s">
        <v>70</v>
      </c>
      <c r="E400" s="50" t="str">
        <f t="shared" si="2"/>
        <v>Франция</v>
      </c>
      <c r="F400" s="51" t="s">
        <v>74</v>
      </c>
      <c r="G400" s="52">
        <v>1035</v>
      </c>
      <c r="I400" s="7" t="str">
        <f t="shared" si="3"/>
        <v>Грин Спот</v>
      </c>
      <c r="J400" s="53" t="s">
        <v>112</v>
      </c>
      <c r="K400" s="51" t="s">
        <v>86</v>
      </c>
    </row>
    <row r="401" spans="1:11" x14ac:dyDescent="0.3">
      <c r="A401" s="48">
        <v>44228</v>
      </c>
      <c r="B401" s="48" t="s">
        <v>17</v>
      </c>
      <c r="C401" s="49" t="s">
        <v>110</v>
      </c>
      <c r="D401" s="50" t="s">
        <v>70</v>
      </c>
      <c r="E401" s="50" t="str">
        <f t="shared" si="2"/>
        <v>Франция</v>
      </c>
      <c r="F401" s="51" t="s">
        <v>75</v>
      </c>
      <c r="G401" s="52">
        <v>586</v>
      </c>
      <c r="I401" s="7" t="str">
        <f t="shared" si="3"/>
        <v>Джемесон</v>
      </c>
      <c r="J401" s="53" t="s">
        <v>112</v>
      </c>
      <c r="K401" s="51" t="s">
        <v>87</v>
      </c>
    </row>
    <row r="402" spans="1:11" x14ac:dyDescent="0.3">
      <c r="A402" s="48">
        <v>44228</v>
      </c>
      <c r="B402" s="48" t="s">
        <v>17</v>
      </c>
      <c r="C402" s="49" t="s">
        <v>110</v>
      </c>
      <c r="D402" s="50" t="s">
        <v>70</v>
      </c>
      <c r="E402" s="50" t="str">
        <f t="shared" si="2"/>
        <v>Армения</v>
      </c>
      <c r="F402" s="51" t="s">
        <v>52</v>
      </c>
      <c r="G402" s="52">
        <v>849</v>
      </c>
      <c r="I402" s="7" t="str">
        <f t="shared" si="3"/>
        <v>Святой Патрик</v>
      </c>
      <c r="J402" s="53" t="s">
        <v>112</v>
      </c>
      <c r="K402" s="51" t="s">
        <v>88</v>
      </c>
    </row>
    <row r="403" spans="1:11" x14ac:dyDescent="0.3">
      <c r="A403" s="48">
        <v>44228</v>
      </c>
      <c r="B403" s="48" t="s">
        <v>17</v>
      </c>
      <c r="C403" s="49" t="s">
        <v>110</v>
      </c>
      <c r="D403" s="50" t="s">
        <v>70</v>
      </c>
      <c r="E403" s="50" t="str">
        <f t="shared" si="2"/>
        <v>Армения</v>
      </c>
      <c r="F403" s="51" t="s">
        <v>54</v>
      </c>
      <c r="G403" s="52">
        <v>739</v>
      </c>
      <c r="I403" s="7" t="str">
        <f t="shared" si="3"/>
        <v>Бушмилс</v>
      </c>
      <c r="J403" s="53" t="s">
        <v>112</v>
      </c>
      <c r="K403" s="51" t="s">
        <v>85</v>
      </c>
    </row>
    <row r="404" spans="1:11" x14ac:dyDescent="0.3">
      <c r="A404" s="48">
        <v>44228</v>
      </c>
      <c r="B404" s="48" t="s">
        <v>17</v>
      </c>
      <c r="C404" s="49" t="s">
        <v>110</v>
      </c>
      <c r="D404" s="50" t="s">
        <v>70</v>
      </c>
      <c r="E404" s="50" t="str">
        <f t="shared" si="2"/>
        <v>Армения</v>
      </c>
      <c r="F404" s="51" t="s">
        <v>56</v>
      </c>
      <c r="G404" s="52">
        <v>275</v>
      </c>
      <c r="I404" s="7" t="str">
        <f t="shared" si="3"/>
        <v>Грин Спот</v>
      </c>
      <c r="J404" s="53" t="s">
        <v>112</v>
      </c>
      <c r="K404" s="51" t="s">
        <v>86</v>
      </c>
    </row>
    <row r="405" spans="1:11" x14ac:dyDescent="0.3">
      <c r="A405" s="48">
        <v>44228</v>
      </c>
      <c r="B405" s="48" t="s">
        <v>17</v>
      </c>
      <c r="C405" s="49" t="s">
        <v>110</v>
      </c>
      <c r="D405" s="50" t="s">
        <v>70</v>
      </c>
      <c r="E405" s="50" t="str">
        <f t="shared" si="2"/>
        <v>Армения</v>
      </c>
      <c r="F405" s="51" t="s">
        <v>58</v>
      </c>
      <c r="G405" s="52">
        <v>1055</v>
      </c>
      <c r="I405" s="7" t="str">
        <f t="shared" si="3"/>
        <v>Джемесон</v>
      </c>
      <c r="J405" s="53" t="s">
        <v>112</v>
      </c>
      <c r="K405" s="51" t="s">
        <v>87</v>
      </c>
    </row>
    <row r="406" spans="1:11" x14ac:dyDescent="0.3">
      <c r="A406" s="48">
        <v>44228</v>
      </c>
      <c r="B406" s="48" t="s">
        <v>17</v>
      </c>
      <c r="C406" s="49" t="s">
        <v>110</v>
      </c>
      <c r="D406" s="50" t="s">
        <v>70</v>
      </c>
      <c r="E406" s="50" t="str">
        <f t="shared" si="2"/>
        <v>Армения</v>
      </c>
      <c r="F406" s="51" t="s">
        <v>60</v>
      </c>
      <c r="G406" s="52">
        <v>384</v>
      </c>
      <c r="I406" s="7" t="str">
        <f t="shared" si="3"/>
        <v>Святой Патрик</v>
      </c>
      <c r="J406" s="53" t="s">
        <v>112</v>
      </c>
      <c r="K406" s="51" t="s">
        <v>88</v>
      </c>
    </row>
    <row r="407" spans="1:11" x14ac:dyDescent="0.3">
      <c r="A407" s="48">
        <v>44228</v>
      </c>
      <c r="B407" s="48" t="s">
        <v>17</v>
      </c>
      <c r="C407" s="49" t="s">
        <v>110</v>
      </c>
      <c r="D407" s="50" t="s">
        <v>70</v>
      </c>
      <c r="E407" s="50" t="str">
        <f t="shared" si="2"/>
        <v>Армения</v>
      </c>
      <c r="F407" s="51" t="s">
        <v>62</v>
      </c>
      <c r="G407" s="52">
        <v>618</v>
      </c>
      <c r="I407" s="7" t="str">
        <f t="shared" si="3"/>
        <v>Бушмилс</v>
      </c>
      <c r="J407" s="53" t="s">
        <v>112</v>
      </c>
      <c r="K407" s="51" t="s">
        <v>85</v>
      </c>
    </row>
    <row r="408" spans="1:11" x14ac:dyDescent="0.3">
      <c r="A408" s="48">
        <v>44228</v>
      </c>
      <c r="B408" s="48" t="s">
        <v>17</v>
      </c>
      <c r="C408" s="49" t="s">
        <v>110</v>
      </c>
      <c r="D408" s="50" t="s">
        <v>70</v>
      </c>
      <c r="E408" s="50" t="str">
        <f t="shared" si="2"/>
        <v>Россия</v>
      </c>
      <c r="F408" s="51" t="s">
        <v>76</v>
      </c>
      <c r="G408" s="52">
        <v>811</v>
      </c>
      <c r="I408" s="7" t="str">
        <f t="shared" si="3"/>
        <v>Грин Спот</v>
      </c>
      <c r="J408" s="53" t="s">
        <v>112</v>
      </c>
      <c r="K408" s="51" t="s">
        <v>86</v>
      </c>
    </row>
    <row r="409" spans="1:11" x14ac:dyDescent="0.3">
      <c r="A409" s="48">
        <v>44228</v>
      </c>
      <c r="B409" s="48" t="s">
        <v>17</v>
      </c>
      <c r="C409" s="49" t="s">
        <v>110</v>
      </c>
      <c r="D409" s="50" t="s">
        <v>70</v>
      </c>
      <c r="E409" s="50" t="str">
        <f t="shared" si="2"/>
        <v>Россия</v>
      </c>
      <c r="F409" s="51" t="s">
        <v>77</v>
      </c>
      <c r="G409" s="52">
        <v>395</v>
      </c>
      <c r="I409" s="7" t="str">
        <f t="shared" si="3"/>
        <v>Джемесон</v>
      </c>
      <c r="J409" s="53" t="s">
        <v>112</v>
      </c>
      <c r="K409" s="51" t="s">
        <v>87</v>
      </c>
    </row>
    <row r="410" spans="1:11" x14ac:dyDescent="0.3">
      <c r="A410" s="48">
        <v>44228</v>
      </c>
      <c r="B410" s="48" t="s">
        <v>17</v>
      </c>
      <c r="C410" s="49" t="s">
        <v>110</v>
      </c>
      <c r="D410" s="50" t="s">
        <v>70</v>
      </c>
      <c r="E410" s="50" t="str">
        <f t="shared" si="2"/>
        <v>Россия</v>
      </c>
      <c r="F410" s="51" t="s">
        <v>78</v>
      </c>
      <c r="G410" s="52">
        <v>157</v>
      </c>
      <c r="I410" s="7" t="str">
        <f t="shared" si="3"/>
        <v>Святой Патрик</v>
      </c>
      <c r="J410" s="53" t="s">
        <v>112</v>
      </c>
      <c r="K410" s="51" t="s">
        <v>88</v>
      </c>
    </row>
    <row r="411" spans="1:11" x14ac:dyDescent="0.3">
      <c r="A411" s="48">
        <v>44228</v>
      </c>
      <c r="B411" s="48" t="s">
        <v>17</v>
      </c>
      <c r="C411" s="49" t="s">
        <v>110</v>
      </c>
      <c r="D411" s="50" t="s">
        <v>70</v>
      </c>
      <c r="E411" s="50" t="str">
        <f t="shared" si="2"/>
        <v>Россия</v>
      </c>
      <c r="F411" s="51" t="s">
        <v>79</v>
      </c>
      <c r="G411" s="52">
        <v>635</v>
      </c>
      <c r="I411" s="7" t="str">
        <f t="shared" si="3"/>
        <v>Бушмилс</v>
      </c>
      <c r="J411" s="53" t="s">
        <v>112</v>
      </c>
      <c r="K411" s="51" t="s">
        <v>85</v>
      </c>
    </row>
    <row r="412" spans="1:11" x14ac:dyDescent="0.3">
      <c r="A412" s="48">
        <v>44228</v>
      </c>
      <c r="B412" s="48" t="s">
        <v>17</v>
      </c>
      <c r="C412" s="49" t="s">
        <v>110</v>
      </c>
      <c r="D412" s="50" t="s">
        <v>80</v>
      </c>
      <c r="E412" s="50" t="str">
        <f t="shared" si="2"/>
        <v>Шотландия</v>
      </c>
      <c r="F412" s="51" t="s">
        <v>81</v>
      </c>
      <c r="G412" s="52">
        <v>807</v>
      </c>
      <c r="I412" s="7" t="str">
        <f t="shared" si="3"/>
        <v>Грин Спот</v>
      </c>
      <c r="J412" s="53" t="s">
        <v>112</v>
      </c>
      <c r="K412" s="51" t="s">
        <v>86</v>
      </c>
    </row>
    <row r="413" spans="1:11" x14ac:dyDescent="0.3">
      <c r="A413" s="48">
        <v>44228</v>
      </c>
      <c r="B413" s="48" t="s">
        <v>17</v>
      </c>
      <c r="C413" s="49" t="s">
        <v>110</v>
      </c>
      <c r="D413" s="50" t="s">
        <v>80</v>
      </c>
      <c r="E413" s="50" t="str">
        <f t="shared" si="2"/>
        <v>Шотландия</v>
      </c>
      <c r="F413" s="51" t="s">
        <v>82</v>
      </c>
      <c r="G413" s="52">
        <v>277</v>
      </c>
      <c r="I413" s="7" t="str">
        <f t="shared" si="3"/>
        <v>Джемесон</v>
      </c>
      <c r="J413" s="53" t="s">
        <v>112</v>
      </c>
      <c r="K413" s="51" t="s">
        <v>87</v>
      </c>
    </row>
    <row r="414" spans="1:11" x14ac:dyDescent="0.3">
      <c r="A414" s="48">
        <v>44228</v>
      </c>
      <c r="B414" s="48" t="s">
        <v>17</v>
      </c>
      <c r="C414" s="49" t="s">
        <v>110</v>
      </c>
      <c r="D414" s="50" t="s">
        <v>80</v>
      </c>
      <c r="E414" s="50" t="str">
        <f t="shared" si="2"/>
        <v>Шотландия</v>
      </c>
      <c r="F414" s="51" t="s">
        <v>83</v>
      </c>
      <c r="G414" s="52">
        <v>389</v>
      </c>
      <c r="I414" s="7" t="str">
        <f t="shared" si="3"/>
        <v>Святой Патрик</v>
      </c>
      <c r="J414" s="53" t="s">
        <v>112</v>
      </c>
      <c r="K414" s="51" t="s">
        <v>88</v>
      </c>
    </row>
    <row r="415" spans="1:11" x14ac:dyDescent="0.3">
      <c r="A415" s="48">
        <v>44228</v>
      </c>
      <c r="B415" s="48" t="s">
        <v>17</v>
      </c>
      <c r="C415" s="49" t="s">
        <v>110</v>
      </c>
      <c r="D415" s="50" t="s">
        <v>80</v>
      </c>
      <c r="E415" s="50" t="str">
        <f>VLOOKUP(F415,$I$7:$J$1296,2,FALSE)</f>
        <v>Шотландия</v>
      </c>
      <c r="F415" s="51" t="s">
        <v>84</v>
      </c>
      <c r="G415" s="52">
        <v>840</v>
      </c>
      <c r="I415" s="7" t="str">
        <f t="shared" si="3"/>
        <v xml:space="preserve">Джандуйа Шоколадный </v>
      </c>
      <c r="J415" s="53" t="s">
        <v>113</v>
      </c>
      <c r="K415" s="51" t="s">
        <v>103</v>
      </c>
    </row>
    <row r="416" spans="1:11" x14ac:dyDescent="0.3">
      <c r="A416" s="48">
        <v>44228</v>
      </c>
      <c r="B416" s="48" t="s">
        <v>17</v>
      </c>
      <c r="C416" s="49" t="s">
        <v>110</v>
      </c>
      <c r="D416" s="50" t="s">
        <v>80</v>
      </c>
      <c r="E416" s="50" t="str">
        <f t="shared" si="2"/>
        <v>Ирландия</v>
      </c>
      <c r="F416" s="51" t="s">
        <v>85</v>
      </c>
      <c r="G416" s="52">
        <v>343</v>
      </c>
      <c r="I416" s="7" t="str">
        <f t="shared" si="3"/>
        <v>Лимончелло</v>
      </c>
      <c r="J416" s="53" t="s">
        <v>113</v>
      </c>
      <c r="K416" s="51" t="s">
        <v>104</v>
      </c>
    </row>
    <row r="417" spans="1:11" x14ac:dyDescent="0.3">
      <c r="A417" s="48">
        <v>44228</v>
      </c>
      <c r="B417" s="48" t="s">
        <v>17</v>
      </c>
      <c r="C417" s="49" t="s">
        <v>110</v>
      </c>
      <c r="D417" s="50" t="s">
        <v>80</v>
      </c>
      <c r="E417" s="50" t="str">
        <f t="shared" si="2"/>
        <v>Ирландия</v>
      </c>
      <c r="F417" s="51" t="s">
        <v>86</v>
      </c>
      <c r="G417" s="52">
        <v>586</v>
      </c>
      <c r="I417" s="7" t="str">
        <f t="shared" si="3"/>
        <v xml:space="preserve">Самбука Ди Канале </v>
      </c>
      <c r="J417" s="53" t="s">
        <v>113</v>
      </c>
      <c r="K417" s="51" t="s">
        <v>105</v>
      </c>
    </row>
    <row r="418" spans="1:11" x14ac:dyDescent="0.3">
      <c r="A418" s="48">
        <v>44228</v>
      </c>
      <c r="B418" s="48" t="s">
        <v>17</v>
      </c>
      <c r="C418" s="49" t="s">
        <v>110</v>
      </c>
      <c r="D418" s="50" t="s">
        <v>80</v>
      </c>
      <c r="E418" s="50" t="str">
        <f t="shared" si="2"/>
        <v>Ирландия</v>
      </c>
      <c r="F418" s="51" t="s">
        <v>87</v>
      </c>
      <c r="G418" s="52">
        <v>635</v>
      </c>
      <c r="I418" s="7" t="str">
        <f t="shared" si="3"/>
        <v>Соренто</v>
      </c>
      <c r="J418" s="53" t="s">
        <v>113</v>
      </c>
      <c r="K418" s="51" t="s">
        <v>106</v>
      </c>
    </row>
    <row r="419" spans="1:11" x14ac:dyDescent="0.3">
      <c r="A419" s="48">
        <v>44228</v>
      </c>
      <c r="B419" s="48" t="s">
        <v>17</v>
      </c>
      <c r="C419" s="49" t="s">
        <v>110</v>
      </c>
      <c r="D419" s="50" t="s">
        <v>80</v>
      </c>
      <c r="E419" s="50" t="str">
        <f t="shared" si="2"/>
        <v>Ирландия</v>
      </c>
      <c r="F419" s="51" t="s">
        <v>88</v>
      </c>
      <c r="G419" s="52">
        <v>614</v>
      </c>
      <c r="I419" s="7" t="str">
        <f t="shared" si="3"/>
        <v xml:space="preserve">Джандуйа Шоколадный </v>
      </c>
      <c r="J419" s="53" t="s">
        <v>113</v>
      </c>
      <c r="K419" s="51" t="s">
        <v>103</v>
      </c>
    </row>
    <row r="420" spans="1:11" x14ac:dyDescent="0.3">
      <c r="A420" s="48">
        <v>44228</v>
      </c>
      <c r="B420" s="48" t="s">
        <v>17</v>
      </c>
      <c r="C420" s="49" t="s">
        <v>110</v>
      </c>
      <c r="D420" s="50" t="s">
        <v>80</v>
      </c>
      <c r="E420" s="50" t="str">
        <f t="shared" si="2"/>
        <v>США</v>
      </c>
      <c r="F420" s="51" t="s">
        <v>89</v>
      </c>
      <c r="G420" s="52">
        <v>790</v>
      </c>
      <c r="I420" s="7" t="str">
        <f t="shared" si="3"/>
        <v>Лимончелло</v>
      </c>
      <c r="J420" s="53" t="s">
        <v>113</v>
      </c>
      <c r="K420" s="51" t="s">
        <v>104</v>
      </c>
    </row>
    <row r="421" spans="1:11" x14ac:dyDescent="0.3">
      <c r="A421" s="48">
        <v>44228</v>
      </c>
      <c r="B421" s="48" t="s">
        <v>17</v>
      </c>
      <c r="C421" s="49" t="s">
        <v>110</v>
      </c>
      <c r="D421" s="50" t="s">
        <v>80</v>
      </c>
      <c r="E421" s="50" t="str">
        <f t="shared" si="2"/>
        <v>США</v>
      </c>
      <c r="F421" s="51" t="s">
        <v>90</v>
      </c>
      <c r="G421" s="52">
        <v>600</v>
      </c>
      <c r="I421" s="7" t="str">
        <f t="shared" si="3"/>
        <v xml:space="preserve">Самбука Ди Канале </v>
      </c>
      <c r="J421" s="53" t="s">
        <v>113</v>
      </c>
      <c r="K421" s="51" t="s">
        <v>105</v>
      </c>
    </row>
    <row r="422" spans="1:11" x14ac:dyDescent="0.3">
      <c r="A422" s="48">
        <v>44228</v>
      </c>
      <c r="B422" s="48" t="s">
        <v>17</v>
      </c>
      <c r="C422" s="49" t="s">
        <v>110</v>
      </c>
      <c r="D422" s="50" t="s">
        <v>80</v>
      </c>
      <c r="E422" s="50" t="str">
        <f t="shared" si="2"/>
        <v>США</v>
      </c>
      <c r="F422" s="51" t="s">
        <v>91</v>
      </c>
      <c r="G422" s="52">
        <v>1055</v>
      </c>
      <c r="I422" s="7" t="str">
        <f t="shared" si="3"/>
        <v>Соренто</v>
      </c>
      <c r="J422" s="53" t="s">
        <v>113</v>
      </c>
      <c r="K422" s="51" t="s">
        <v>106</v>
      </c>
    </row>
    <row r="423" spans="1:11" x14ac:dyDescent="0.3">
      <c r="A423" s="48">
        <v>44228</v>
      </c>
      <c r="B423" s="48" t="s">
        <v>17</v>
      </c>
      <c r="C423" s="49" t="s">
        <v>110</v>
      </c>
      <c r="D423" s="50" t="s">
        <v>80</v>
      </c>
      <c r="E423" s="50" t="str">
        <f t="shared" si="2"/>
        <v>США</v>
      </c>
      <c r="F423" s="51" t="s">
        <v>92</v>
      </c>
      <c r="G423" s="52">
        <v>377</v>
      </c>
      <c r="I423" s="7" t="str">
        <f t="shared" si="3"/>
        <v xml:space="preserve">Джандуйа Шоколадный </v>
      </c>
      <c r="J423" s="53" t="s">
        <v>113</v>
      </c>
      <c r="K423" s="51" t="s">
        <v>103</v>
      </c>
    </row>
    <row r="424" spans="1:11" x14ac:dyDescent="0.3">
      <c r="A424" s="48">
        <v>44228</v>
      </c>
      <c r="B424" s="48" t="s">
        <v>17</v>
      </c>
      <c r="C424" s="49" t="s">
        <v>110</v>
      </c>
      <c r="D424" s="50" t="s">
        <v>80</v>
      </c>
      <c r="E424" s="50" t="str">
        <f t="shared" si="2"/>
        <v>США</v>
      </c>
      <c r="F424" s="51" t="s">
        <v>93</v>
      </c>
      <c r="G424" s="52">
        <v>1021</v>
      </c>
      <c r="I424" s="7" t="str">
        <f t="shared" si="3"/>
        <v>Лимончелло</v>
      </c>
      <c r="J424" s="53" t="s">
        <v>113</v>
      </c>
      <c r="K424" s="51" t="s">
        <v>104</v>
      </c>
    </row>
    <row r="425" spans="1:11" x14ac:dyDescent="0.3">
      <c r="A425" s="48">
        <v>44228</v>
      </c>
      <c r="B425" s="48" t="s">
        <v>17</v>
      </c>
      <c r="C425" s="49" t="s">
        <v>110</v>
      </c>
      <c r="D425" s="50" t="s">
        <v>80</v>
      </c>
      <c r="E425" s="50" t="str">
        <f t="shared" si="2"/>
        <v>США</v>
      </c>
      <c r="F425" s="51" t="s">
        <v>94</v>
      </c>
      <c r="G425" s="52">
        <v>382</v>
      </c>
      <c r="I425" s="7" t="str">
        <f t="shared" si="3"/>
        <v xml:space="preserve">Самбука Ди Канале </v>
      </c>
      <c r="J425" s="53" t="s">
        <v>113</v>
      </c>
      <c r="K425" s="51" t="s">
        <v>105</v>
      </c>
    </row>
    <row r="426" spans="1:11" x14ac:dyDescent="0.3">
      <c r="A426" s="48">
        <v>44228</v>
      </c>
      <c r="B426" s="48" t="s">
        <v>17</v>
      </c>
      <c r="C426" s="49" t="s">
        <v>110</v>
      </c>
      <c r="D426" s="50" t="s">
        <v>95</v>
      </c>
      <c r="E426" s="50" t="str">
        <f t="shared" si="2"/>
        <v>Голландия</v>
      </c>
      <c r="F426" s="51" t="s">
        <v>96</v>
      </c>
      <c r="G426" s="52">
        <v>717</v>
      </c>
      <c r="I426" s="7" t="str">
        <f t="shared" si="3"/>
        <v>Соренто</v>
      </c>
      <c r="J426" s="53" t="s">
        <v>113</v>
      </c>
      <c r="K426" s="51" t="s">
        <v>106</v>
      </c>
    </row>
    <row r="427" spans="1:11" x14ac:dyDescent="0.3">
      <c r="A427" s="48">
        <v>44228</v>
      </c>
      <c r="B427" s="48" t="s">
        <v>17</v>
      </c>
      <c r="C427" s="49" t="s">
        <v>110</v>
      </c>
      <c r="D427" s="50" t="s">
        <v>95</v>
      </c>
      <c r="E427" s="50" t="str">
        <f t="shared" si="2"/>
        <v>Голландия</v>
      </c>
      <c r="F427" s="51" t="s">
        <v>97</v>
      </c>
      <c r="G427" s="52">
        <v>992</v>
      </c>
      <c r="I427" s="7" t="str">
        <f t="shared" si="3"/>
        <v xml:space="preserve">Джандуйа Шоколадный </v>
      </c>
      <c r="J427" s="53" t="s">
        <v>113</v>
      </c>
      <c r="K427" s="51" t="s">
        <v>103</v>
      </c>
    </row>
    <row r="428" spans="1:11" x14ac:dyDescent="0.3">
      <c r="A428" s="48">
        <v>44228</v>
      </c>
      <c r="B428" s="48" t="s">
        <v>17</v>
      </c>
      <c r="C428" s="49" t="s">
        <v>110</v>
      </c>
      <c r="D428" s="50" t="s">
        <v>95</v>
      </c>
      <c r="E428" s="50" t="str">
        <f t="shared" si="2"/>
        <v>Голландия</v>
      </c>
      <c r="F428" s="51" t="s">
        <v>98</v>
      </c>
      <c r="G428" s="52">
        <v>615</v>
      </c>
      <c r="I428" s="7" t="str">
        <f t="shared" si="3"/>
        <v>Лимончелло</v>
      </c>
      <c r="J428" s="53" t="s">
        <v>113</v>
      </c>
      <c r="K428" s="51" t="s">
        <v>104</v>
      </c>
    </row>
    <row r="429" spans="1:11" x14ac:dyDescent="0.3">
      <c r="A429" s="48">
        <v>44228</v>
      </c>
      <c r="B429" s="48" t="s">
        <v>17</v>
      </c>
      <c r="C429" s="49" t="s">
        <v>110</v>
      </c>
      <c r="D429" s="50" t="s">
        <v>95</v>
      </c>
      <c r="E429" s="50" t="str">
        <f t="shared" si="2"/>
        <v>Голландия</v>
      </c>
      <c r="F429" s="51" t="s">
        <v>99</v>
      </c>
      <c r="G429" s="52">
        <v>327</v>
      </c>
      <c r="I429" s="7" t="str">
        <f t="shared" si="3"/>
        <v xml:space="preserve">Самбука Ди Канале </v>
      </c>
      <c r="J429" s="53" t="s">
        <v>113</v>
      </c>
      <c r="K429" s="51" t="s">
        <v>105</v>
      </c>
    </row>
    <row r="430" spans="1:11" x14ac:dyDescent="0.3">
      <c r="A430" s="48">
        <v>44228</v>
      </c>
      <c r="B430" s="48" t="s">
        <v>17</v>
      </c>
      <c r="C430" s="49" t="s">
        <v>110</v>
      </c>
      <c r="D430" s="50" t="s">
        <v>95</v>
      </c>
      <c r="E430" s="50" t="str">
        <f t="shared" si="2"/>
        <v>Голландия</v>
      </c>
      <c r="F430" s="51" t="s">
        <v>100</v>
      </c>
      <c r="G430" s="52">
        <v>627</v>
      </c>
      <c r="I430" s="7" t="str">
        <f t="shared" si="3"/>
        <v>Соренто</v>
      </c>
      <c r="J430" s="53" t="s">
        <v>113</v>
      </c>
      <c r="K430" s="51" t="s">
        <v>106</v>
      </c>
    </row>
    <row r="431" spans="1:11" x14ac:dyDescent="0.3">
      <c r="A431" s="48">
        <v>44228</v>
      </c>
      <c r="B431" s="48" t="s">
        <v>17</v>
      </c>
      <c r="C431" s="49" t="s">
        <v>110</v>
      </c>
      <c r="D431" s="50" t="s">
        <v>95</v>
      </c>
      <c r="E431" s="50" t="str">
        <f t="shared" si="2"/>
        <v>Великобритания</v>
      </c>
      <c r="F431" s="51" t="s">
        <v>101</v>
      </c>
      <c r="G431" s="52">
        <v>613</v>
      </c>
      <c r="I431" s="7" t="str">
        <f t="shared" si="3"/>
        <v xml:space="preserve">Джандуйа Шоколадный </v>
      </c>
      <c r="J431" s="53" t="s">
        <v>113</v>
      </c>
      <c r="K431" s="51" t="s">
        <v>103</v>
      </c>
    </row>
    <row r="432" spans="1:11" x14ac:dyDescent="0.3">
      <c r="A432" s="48">
        <v>44228</v>
      </c>
      <c r="B432" s="48" t="s">
        <v>17</v>
      </c>
      <c r="C432" s="49" t="s">
        <v>110</v>
      </c>
      <c r="D432" s="50" t="s">
        <v>95</v>
      </c>
      <c r="E432" s="50" t="str">
        <f t="shared" si="2"/>
        <v>Великобритания</v>
      </c>
      <c r="F432" s="51" t="s">
        <v>102</v>
      </c>
      <c r="G432" s="52">
        <v>1055</v>
      </c>
      <c r="I432" s="7" t="str">
        <f t="shared" si="3"/>
        <v>Лимончелло</v>
      </c>
      <c r="J432" s="53" t="s">
        <v>113</v>
      </c>
      <c r="K432" s="51" t="s">
        <v>104</v>
      </c>
    </row>
    <row r="433" spans="1:11" x14ac:dyDescent="0.3">
      <c r="A433" s="48">
        <v>44228</v>
      </c>
      <c r="B433" s="48" t="s">
        <v>17</v>
      </c>
      <c r="C433" s="49" t="s">
        <v>110</v>
      </c>
      <c r="D433" s="50" t="s">
        <v>95</v>
      </c>
      <c r="E433" s="50" t="str">
        <f t="shared" si="2"/>
        <v>Италия</v>
      </c>
      <c r="F433" s="51" t="s">
        <v>103</v>
      </c>
      <c r="G433" s="52">
        <v>720</v>
      </c>
      <c r="I433" s="7" t="str">
        <f t="shared" si="3"/>
        <v xml:space="preserve">Самбука Ди Канале </v>
      </c>
      <c r="J433" s="53" t="s">
        <v>113</v>
      </c>
      <c r="K433" s="51" t="s">
        <v>105</v>
      </c>
    </row>
    <row r="434" spans="1:11" x14ac:dyDescent="0.3">
      <c r="A434" s="48">
        <v>44228</v>
      </c>
      <c r="B434" s="48" t="s">
        <v>17</v>
      </c>
      <c r="C434" s="49" t="s">
        <v>110</v>
      </c>
      <c r="D434" s="50" t="s">
        <v>95</v>
      </c>
      <c r="E434" s="50" t="str">
        <f t="shared" si="2"/>
        <v>Италия</v>
      </c>
      <c r="F434" s="51" t="s">
        <v>104</v>
      </c>
      <c r="G434" s="52">
        <v>156</v>
      </c>
      <c r="I434" s="7" t="str">
        <f t="shared" si="3"/>
        <v>Соренто</v>
      </c>
      <c r="J434" s="53" t="s">
        <v>113</v>
      </c>
      <c r="K434" s="51" t="s">
        <v>106</v>
      </c>
    </row>
    <row r="435" spans="1:11" x14ac:dyDescent="0.3">
      <c r="A435" s="48">
        <v>44228</v>
      </c>
      <c r="B435" s="48" t="s">
        <v>17</v>
      </c>
      <c r="C435" s="49" t="s">
        <v>110</v>
      </c>
      <c r="D435" s="50" t="s">
        <v>95</v>
      </c>
      <c r="E435" s="50" t="str">
        <f t="shared" si="2"/>
        <v>Италия</v>
      </c>
      <c r="F435" s="51" t="s">
        <v>105</v>
      </c>
      <c r="G435" s="52">
        <v>275</v>
      </c>
      <c r="I435" s="7" t="str">
        <f t="shared" si="3"/>
        <v xml:space="preserve">Джандуйа Шоколадный </v>
      </c>
      <c r="J435" s="53" t="s">
        <v>113</v>
      </c>
      <c r="K435" s="51" t="s">
        <v>103</v>
      </c>
    </row>
    <row r="436" spans="1:11" x14ac:dyDescent="0.3">
      <c r="A436" s="48">
        <v>44228</v>
      </c>
      <c r="B436" s="48" t="s">
        <v>17</v>
      </c>
      <c r="C436" s="49" t="s">
        <v>110</v>
      </c>
      <c r="D436" s="50" t="s">
        <v>95</v>
      </c>
      <c r="E436" s="50" t="str">
        <f t="shared" si="2"/>
        <v>Италия</v>
      </c>
      <c r="F436" s="51" t="s">
        <v>106</v>
      </c>
      <c r="G436" s="52">
        <v>1030</v>
      </c>
      <c r="I436" s="7" t="str">
        <f t="shared" si="3"/>
        <v>Лимончелло</v>
      </c>
      <c r="J436" s="53" t="s">
        <v>113</v>
      </c>
      <c r="K436" s="51" t="s">
        <v>104</v>
      </c>
    </row>
    <row r="437" spans="1:11" x14ac:dyDescent="0.3">
      <c r="A437" s="48">
        <v>44256</v>
      </c>
      <c r="B437" s="48" t="s">
        <v>18</v>
      </c>
      <c r="C437" s="49" t="s">
        <v>48</v>
      </c>
      <c r="D437" s="50" t="s">
        <v>49</v>
      </c>
      <c r="E437" s="50" t="str">
        <f t="shared" si="2"/>
        <v>Россия</v>
      </c>
      <c r="F437" s="51" t="s">
        <v>50</v>
      </c>
      <c r="G437" s="52">
        <v>690</v>
      </c>
      <c r="I437" s="7" t="str">
        <f t="shared" si="3"/>
        <v xml:space="preserve">Самбука Ди Канале </v>
      </c>
      <c r="J437" s="53" t="s">
        <v>113</v>
      </c>
      <c r="K437" s="51" t="s">
        <v>105</v>
      </c>
    </row>
    <row r="438" spans="1:11" x14ac:dyDescent="0.3">
      <c r="A438" s="48">
        <v>44256</v>
      </c>
      <c r="B438" s="48" t="s">
        <v>18</v>
      </c>
      <c r="C438" s="49" t="s">
        <v>48</v>
      </c>
      <c r="D438" s="50" t="s">
        <v>49</v>
      </c>
      <c r="E438" s="50" t="str">
        <f t="shared" si="2"/>
        <v>Россия</v>
      </c>
      <c r="F438" s="51" t="s">
        <v>53</v>
      </c>
      <c r="G438" s="52">
        <v>400</v>
      </c>
      <c r="I438" s="7" t="str">
        <f t="shared" si="3"/>
        <v>Соренто</v>
      </c>
      <c r="J438" s="53" t="s">
        <v>113</v>
      </c>
      <c r="K438" s="51" t="s">
        <v>106</v>
      </c>
    </row>
    <row r="439" spans="1:11" x14ac:dyDescent="0.3">
      <c r="A439" s="48">
        <v>44256</v>
      </c>
      <c r="B439" s="48" t="s">
        <v>18</v>
      </c>
      <c r="C439" s="49" t="s">
        <v>48</v>
      </c>
      <c r="D439" s="50" t="s">
        <v>49</v>
      </c>
      <c r="E439" s="50" t="str">
        <f t="shared" si="2"/>
        <v>Россия</v>
      </c>
      <c r="F439" s="51" t="s">
        <v>55</v>
      </c>
      <c r="G439" s="52">
        <v>230</v>
      </c>
      <c r="I439" s="7" t="str">
        <f t="shared" si="3"/>
        <v xml:space="preserve">Джандуйа Шоколадный </v>
      </c>
      <c r="J439" s="53" t="s">
        <v>113</v>
      </c>
      <c r="K439" s="51" t="s">
        <v>103</v>
      </c>
    </row>
    <row r="440" spans="1:11" x14ac:dyDescent="0.3">
      <c r="A440" s="48">
        <v>44256</v>
      </c>
      <c r="B440" s="48" t="s">
        <v>18</v>
      </c>
      <c r="C440" s="49" t="s">
        <v>48</v>
      </c>
      <c r="D440" s="50" t="s">
        <v>49</v>
      </c>
      <c r="E440" s="50" t="str">
        <f t="shared" si="2"/>
        <v>Россия</v>
      </c>
      <c r="F440" s="51" t="s">
        <v>57</v>
      </c>
      <c r="G440" s="52">
        <v>170</v>
      </c>
      <c r="I440" s="7" t="str">
        <f t="shared" si="3"/>
        <v>Лимончелло</v>
      </c>
      <c r="J440" s="53" t="s">
        <v>113</v>
      </c>
      <c r="K440" s="51" t="s">
        <v>104</v>
      </c>
    </row>
    <row r="441" spans="1:11" x14ac:dyDescent="0.3">
      <c r="A441" s="48">
        <v>44256</v>
      </c>
      <c r="B441" s="48" t="s">
        <v>18</v>
      </c>
      <c r="C441" s="49" t="s">
        <v>48</v>
      </c>
      <c r="D441" s="50" t="s">
        <v>49</v>
      </c>
      <c r="E441" s="50" t="str">
        <f t="shared" si="2"/>
        <v>Россия</v>
      </c>
      <c r="F441" s="51" t="s">
        <v>59</v>
      </c>
      <c r="G441" s="52">
        <v>800</v>
      </c>
      <c r="I441" s="7" t="str">
        <f t="shared" si="3"/>
        <v xml:space="preserve">Самбука Ди Канале </v>
      </c>
      <c r="J441" s="53" t="s">
        <v>113</v>
      </c>
      <c r="K441" s="51" t="s">
        <v>105</v>
      </c>
    </row>
    <row r="442" spans="1:11" x14ac:dyDescent="0.3">
      <c r="A442" s="48">
        <v>44256</v>
      </c>
      <c r="B442" s="48" t="s">
        <v>18</v>
      </c>
      <c r="C442" s="49" t="s">
        <v>48</v>
      </c>
      <c r="D442" s="50" t="s">
        <v>49</v>
      </c>
      <c r="E442" s="50" t="str">
        <f t="shared" si="2"/>
        <v>Россия</v>
      </c>
      <c r="F442" s="51" t="s">
        <v>61</v>
      </c>
      <c r="G442" s="52">
        <v>320</v>
      </c>
      <c r="I442" s="7" t="str">
        <f t="shared" si="3"/>
        <v>Соренто</v>
      </c>
      <c r="J442" s="53" t="s">
        <v>113</v>
      </c>
      <c r="K442" s="51" t="s">
        <v>106</v>
      </c>
    </row>
    <row r="443" spans="1:11" x14ac:dyDescent="0.3">
      <c r="A443" s="48">
        <v>44256</v>
      </c>
      <c r="B443" s="48" t="s">
        <v>18</v>
      </c>
      <c r="C443" s="49" t="s">
        <v>48</v>
      </c>
      <c r="D443" s="50" t="s">
        <v>49</v>
      </c>
      <c r="E443" s="50" t="str">
        <f t="shared" si="2"/>
        <v>Швеция</v>
      </c>
      <c r="F443" s="51" t="s">
        <v>63</v>
      </c>
      <c r="G443" s="52">
        <v>200</v>
      </c>
      <c r="I443" s="7" t="str">
        <f t="shared" si="3"/>
        <v xml:space="preserve">Джандуйа Шоколадный </v>
      </c>
      <c r="J443" s="53" t="s">
        <v>113</v>
      </c>
      <c r="K443" s="51" t="s">
        <v>103</v>
      </c>
    </row>
    <row r="444" spans="1:11" x14ac:dyDescent="0.3">
      <c r="A444" s="48">
        <v>44256</v>
      </c>
      <c r="B444" s="48" t="s">
        <v>18</v>
      </c>
      <c r="C444" s="49" t="s">
        <v>48</v>
      </c>
      <c r="D444" s="50" t="s">
        <v>49</v>
      </c>
      <c r="E444" s="50" t="str">
        <f t="shared" si="2"/>
        <v>Швеция</v>
      </c>
      <c r="F444" s="51" t="s">
        <v>153</v>
      </c>
      <c r="G444" s="52">
        <v>400</v>
      </c>
      <c r="I444" s="7" t="str">
        <f t="shared" si="3"/>
        <v>Лимончелло</v>
      </c>
      <c r="J444" s="53" t="s">
        <v>113</v>
      </c>
      <c r="K444" s="51" t="s">
        <v>104</v>
      </c>
    </row>
    <row r="445" spans="1:11" x14ac:dyDescent="0.3">
      <c r="A445" s="48">
        <v>44256</v>
      </c>
      <c r="B445" s="48" t="s">
        <v>18</v>
      </c>
      <c r="C445" s="49" t="s">
        <v>48</v>
      </c>
      <c r="D445" s="50" t="s">
        <v>49</v>
      </c>
      <c r="E445" s="50" t="str">
        <f t="shared" si="2"/>
        <v>Украина</v>
      </c>
      <c r="F445" s="51" t="s">
        <v>64</v>
      </c>
      <c r="G445" s="52">
        <v>350</v>
      </c>
      <c r="I445" s="7" t="str">
        <f t="shared" si="3"/>
        <v xml:space="preserve">Самбука Ди Канале </v>
      </c>
      <c r="J445" s="53" t="s">
        <v>113</v>
      </c>
      <c r="K445" s="51" t="s">
        <v>105</v>
      </c>
    </row>
    <row r="446" spans="1:11" x14ac:dyDescent="0.3">
      <c r="A446" s="48">
        <v>44256</v>
      </c>
      <c r="B446" s="48" t="s">
        <v>18</v>
      </c>
      <c r="C446" s="49" t="s">
        <v>48</v>
      </c>
      <c r="D446" s="50" t="s">
        <v>49</v>
      </c>
      <c r="E446" s="50" t="str">
        <f t="shared" si="2"/>
        <v>Украина</v>
      </c>
      <c r="F446" s="51" t="s">
        <v>65</v>
      </c>
      <c r="G446" s="52">
        <v>790</v>
      </c>
      <c r="I446" s="7" t="str">
        <f t="shared" si="3"/>
        <v>Соренто</v>
      </c>
      <c r="J446" s="53" t="s">
        <v>113</v>
      </c>
      <c r="K446" s="51" t="s">
        <v>106</v>
      </c>
    </row>
    <row r="447" spans="1:11" x14ac:dyDescent="0.3">
      <c r="A447" s="48">
        <v>44256</v>
      </c>
      <c r="B447" s="48" t="s">
        <v>18</v>
      </c>
      <c r="C447" s="49" t="s">
        <v>48</v>
      </c>
      <c r="D447" s="50" t="s">
        <v>49</v>
      </c>
      <c r="E447" s="50" t="str">
        <f t="shared" si="2"/>
        <v>Украина</v>
      </c>
      <c r="F447" s="51" t="s">
        <v>66</v>
      </c>
      <c r="G447" s="52">
        <v>310</v>
      </c>
      <c r="I447" s="7" t="str">
        <f t="shared" si="3"/>
        <v xml:space="preserve">Джандуйа Шоколадный </v>
      </c>
      <c r="J447" s="53" t="s">
        <v>113</v>
      </c>
      <c r="K447" s="51" t="s">
        <v>103</v>
      </c>
    </row>
    <row r="448" spans="1:11" x14ac:dyDescent="0.3">
      <c r="A448" s="48">
        <v>44256</v>
      </c>
      <c r="B448" s="48" t="s">
        <v>18</v>
      </c>
      <c r="C448" s="49" t="s">
        <v>48</v>
      </c>
      <c r="D448" s="50" t="s">
        <v>49</v>
      </c>
      <c r="E448" s="50" t="str">
        <f t="shared" si="2"/>
        <v>Украина</v>
      </c>
      <c r="F448" s="51" t="s">
        <v>67</v>
      </c>
      <c r="G448" s="52">
        <v>430</v>
      </c>
      <c r="I448" s="7" t="str">
        <f t="shared" si="3"/>
        <v>Лимончелло</v>
      </c>
      <c r="J448" s="53" t="s">
        <v>113</v>
      </c>
      <c r="K448" s="51" t="s">
        <v>104</v>
      </c>
    </row>
    <row r="449" spans="1:11" x14ac:dyDescent="0.3">
      <c r="A449" s="48">
        <v>44256</v>
      </c>
      <c r="B449" s="48" t="s">
        <v>18</v>
      </c>
      <c r="C449" s="49" t="s">
        <v>48</v>
      </c>
      <c r="D449" s="50" t="s">
        <v>49</v>
      </c>
      <c r="E449" s="50" t="str">
        <f t="shared" si="2"/>
        <v>Украина</v>
      </c>
      <c r="F449" s="51" t="s">
        <v>68</v>
      </c>
      <c r="G449" s="52">
        <v>150</v>
      </c>
      <c r="I449" s="7" t="str">
        <f t="shared" si="3"/>
        <v xml:space="preserve">Самбука Ди Канале </v>
      </c>
      <c r="J449" s="53" t="s">
        <v>113</v>
      </c>
      <c r="K449" s="51" t="s">
        <v>105</v>
      </c>
    </row>
    <row r="450" spans="1:11" x14ac:dyDescent="0.3">
      <c r="A450" s="48">
        <v>44256</v>
      </c>
      <c r="B450" s="48" t="s">
        <v>18</v>
      </c>
      <c r="C450" s="49" t="s">
        <v>48</v>
      </c>
      <c r="D450" s="50" t="s">
        <v>49</v>
      </c>
      <c r="E450" s="50" t="str">
        <f t="shared" si="2"/>
        <v>Украина</v>
      </c>
      <c r="F450" s="51" t="s">
        <v>69</v>
      </c>
      <c r="G450" s="52">
        <v>680</v>
      </c>
      <c r="I450" s="7" t="str">
        <f t="shared" si="3"/>
        <v>Соренто</v>
      </c>
      <c r="J450" s="53" t="s">
        <v>113</v>
      </c>
      <c r="K450" s="51" t="s">
        <v>106</v>
      </c>
    </row>
    <row r="451" spans="1:11" x14ac:dyDescent="0.3">
      <c r="A451" s="48">
        <v>44256</v>
      </c>
      <c r="B451" s="48" t="s">
        <v>18</v>
      </c>
      <c r="C451" s="49" t="s">
        <v>48</v>
      </c>
      <c r="D451" s="50" t="s">
        <v>70</v>
      </c>
      <c r="E451" s="50" t="str">
        <f t="shared" si="2"/>
        <v>Франция</v>
      </c>
      <c r="F451" s="51" t="s">
        <v>71</v>
      </c>
      <c r="G451" s="52">
        <v>250</v>
      </c>
      <c r="I451" s="7" t="str">
        <f t="shared" si="3"/>
        <v xml:space="preserve">Джандуйа Шоколадный </v>
      </c>
      <c r="J451" s="53" t="s">
        <v>113</v>
      </c>
      <c r="K451" s="51" t="s">
        <v>103</v>
      </c>
    </row>
    <row r="452" spans="1:11" x14ac:dyDescent="0.3">
      <c r="A452" s="48">
        <v>44256</v>
      </c>
      <c r="B452" s="48" t="s">
        <v>18</v>
      </c>
      <c r="C452" s="49" t="s">
        <v>48</v>
      </c>
      <c r="D452" s="50" t="s">
        <v>70</v>
      </c>
      <c r="E452" s="50" t="str">
        <f t="shared" si="2"/>
        <v>Франция</v>
      </c>
      <c r="F452" s="51" t="s">
        <v>72</v>
      </c>
      <c r="G452" s="52">
        <v>370</v>
      </c>
      <c r="I452" s="7" t="str">
        <f t="shared" si="3"/>
        <v>Лимончелло</v>
      </c>
      <c r="J452" s="53" t="s">
        <v>113</v>
      </c>
      <c r="K452" s="51" t="s">
        <v>104</v>
      </c>
    </row>
    <row r="453" spans="1:11" x14ac:dyDescent="0.3">
      <c r="A453" s="48">
        <v>44256</v>
      </c>
      <c r="B453" s="48" t="s">
        <v>18</v>
      </c>
      <c r="C453" s="49" t="s">
        <v>48</v>
      </c>
      <c r="D453" s="50" t="s">
        <v>70</v>
      </c>
      <c r="E453" s="50" t="str">
        <f t="shared" si="2"/>
        <v>Франция</v>
      </c>
      <c r="F453" s="51" t="s">
        <v>73</v>
      </c>
      <c r="G453" s="52">
        <v>470</v>
      </c>
      <c r="I453" s="7" t="str">
        <f t="shared" si="3"/>
        <v xml:space="preserve">Самбука Ди Канале </v>
      </c>
      <c r="J453" s="53" t="s">
        <v>113</v>
      </c>
      <c r="K453" s="51" t="s">
        <v>105</v>
      </c>
    </row>
    <row r="454" spans="1:11" x14ac:dyDescent="0.3">
      <c r="A454" s="48">
        <v>44256</v>
      </c>
      <c r="B454" s="48" t="s">
        <v>18</v>
      </c>
      <c r="C454" s="49" t="s">
        <v>48</v>
      </c>
      <c r="D454" s="50" t="s">
        <v>70</v>
      </c>
      <c r="E454" s="50" t="str">
        <f t="shared" si="2"/>
        <v>Франция</v>
      </c>
      <c r="F454" s="51" t="s">
        <v>74</v>
      </c>
      <c r="G454" s="52">
        <v>920</v>
      </c>
      <c r="I454" s="7" t="str">
        <f t="shared" si="3"/>
        <v>Соренто</v>
      </c>
      <c r="J454" s="53" t="s">
        <v>113</v>
      </c>
      <c r="K454" s="51" t="s">
        <v>106</v>
      </c>
    </row>
    <row r="455" spans="1:11" x14ac:dyDescent="0.3">
      <c r="A455" s="48">
        <v>44256</v>
      </c>
      <c r="B455" s="48" t="s">
        <v>18</v>
      </c>
      <c r="C455" s="49" t="s">
        <v>48</v>
      </c>
      <c r="D455" s="50" t="s">
        <v>70</v>
      </c>
      <c r="E455" s="50" t="str">
        <f t="shared" si="2"/>
        <v>Франция</v>
      </c>
      <c r="F455" s="51" t="s">
        <v>75</v>
      </c>
      <c r="G455" s="52">
        <v>170</v>
      </c>
      <c r="I455" s="7" t="str">
        <f t="shared" si="3"/>
        <v xml:space="preserve">Джандуйа Шоколадный </v>
      </c>
      <c r="J455" s="53" t="s">
        <v>113</v>
      </c>
      <c r="K455" s="51" t="s">
        <v>103</v>
      </c>
    </row>
    <row r="456" spans="1:11" x14ac:dyDescent="0.3">
      <c r="A456" s="48">
        <v>44256</v>
      </c>
      <c r="B456" s="48" t="s">
        <v>18</v>
      </c>
      <c r="C456" s="49" t="s">
        <v>48</v>
      </c>
      <c r="D456" s="50" t="s">
        <v>70</v>
      </c>
      <c r="E456" s="50" t="str">
        <f t="shared" si="2"/>
        <v>Армения</v>
      </c>
      <c r="F456" s="51" t="s">
        <v>52</v>
      </c>
      <c r="G456" s="52">
        <v>260</v>
      </c>
      <c r="I456" s="7" t="str">
        <f t="shared" si="3"/>
        <v>Лимончелло</v>
      </c>
      <c r="J456" s="53" t="s">
        <v>113</v>
      </c>
      <c r="K456" s="51" t="s">
        <v>104</v>
      </c>
    </row>
    <row r="457" spans="1:11" x14ac:dyDescent="0.3">
      <c r="A457" s="48">
        <v>44256</v>
      </c>
      <c r="B457" s="48" t="s">
        <v>18</v>
      </c>
      <c r="C457" s="49" t="s">
        <v>48</v>
      </c>
      <c r="D457" s="50" t="s">
        <v>70</v>
      </c>
      <c r="E457" s="50" t="str">
        <f t="shared" si="2"/>
        <v>Армения</v>
      </c>
      <c r="F457" s="51" t="s">
        <v>54</v>
      </c>
      <c r="G457" s="52">
        <v>380</v>
      </c>
      <c r="I457" s="7" t="str">
        <f t="shared" si="3"/>
        <v xml:space="preserve">Самбука Ди Канале </v>
      </c>
      <c r="J457" s="53" t="s">
        <v>113</v>
      </c>
      <c r="K457" s="51" t="s">
        <v>105</v>
      </c>
    </row>
    <row r="458" spans="1:11" x14ac:dyDescent="0.3">
      <c r="A458" s="48">
        <v>44256</v>
      </c>
      <c r="B458" s="48" t="s">
        <v>18</v>
      </c>
      <c r="C458" s="49" t="s">
        <v>48</v>
      </c>
      <c r="D458" s="50" t="s">
        <v>70</v>
      </c>
      <c r="E458" s="50" t="str">
        <f t="shared" si="2"/>
        <v>Армения</v>
      </c>
      <c r="F458" s="51" t="s">
        <v>56</v>
      </c>
      <c r="G458" s="52">
        <v>625</v>
      </c>
      <c r="I458" s="7" t="str">
        <f t="shared" si="3"/>
        <v>Соренто</v>
      </c>
      <c r="J458" s="53" t="s">
        <v>113</v>
      </c>
      <c r="K458" s="51" t="s">
        <v>106</v>
      </c>
    </row>
    <row r="459" spans="1:11" x14ac:dyDescent="0.3">
      <c r="A459" s="48">
        <v>44256</v>
      </c>
      <c r="B459" s="48" t="s">
        <v>18</v>
      </c>
      <c r="C459" s="49" t="s">
        <v>48</v>
      </c>
      <c r="D459" s="50" t="s">
        <v>70</v>
      </c>
      <c r="E459" s="50" t="str">
        <f t="shared" si="2"/>
        <v>Армения</v>
      </c>
      <c r="F459" s="51" t="s">
        <v>58</v>
      </c>
      <c r="G459" s="52">
        <v>320</v>
      </c>
      <c r="I459" s="7" t="str">
        <f t="shared" si="3"/>
        <v xml:space="preserve">Джандуйа Шоколадный </v>
      </c>
      <c r="J459" s="53" t="s">
        <v>113</v>
      </c>
      <c r="K459" s="51" t="s">
        <v>103</v>
      </c>
    </row>
    <row r="460" spans="1:11" x14ac:dyDescent="0.3">
      <c r="A460" s="48">
        <v>44256</v>
      </c>
      <c r="B460" s="48" t="s">
        <v>18</v>
      </c>
      <c r="C460" s="49" t="s">
        <v>48</v>
      </c>
      <c r="D460" s="50" t="s">
        <v>70</v>
      </c>
      <c r="E460" s="50" t="str">
        <f t="shared" si="2"/>
        <v>Армения</v>
      </c>
      <c r="F460" s="51" t="s">
        <v>60</v>
      </c>
      <c r="G460" s="52">
        <v>420</v>
      </c>
      <c r="I460" s="7" t="str">
        <f t="shared" si="3"/>
        <v>Лимончелло</v>
      </c>
      <c r="J460" s="53" t="s">
        <v>113</v>
      </c>
      <c r="K460" s="51" t="s">
        <v>104</v>
      </c>
    </row>
    <row r="461" spans="1:11" x14ac:dyDescent="0.3">
      <c r="A461" s="48">
        <v>44256</v>
      </c>
      <c r="B461" s="48" t="s">
        <v>18</v>
      </c>
      <c r="C461" s="49" t="s">
        <v>48</v>
      </c>
      <c r="D461" s="50" t="s">
        <v>70</v>
      </c>
      <c r="E461" s="50" t="str">
        <f t="shared" si="2"/>
        <v>Армения</v>
      </c>
      <c r="F461" s="51" t="s">
        <v>62</v>
      </c>
      <c r="G461" s="52">
        <v>300</v>
      </c>
      <c r="I461" s="7" t="str">
        <f t="shared" si="3"/>
        <v xml:space="preserve">Самбука Ди Канале </v>
      </c>
      <c r="J461" s="53" t="s">
        <v>113</v>
      </c>
      <c r="K461" s="51" t="s">
        <v>105</v>
      </c>
    </row>
    <row r="462" spans="1:11" x14ac:dyDescent="0.3">
      <c r="A462" s="48">
        <v>44256</v>
      </c>
      <c r="B462" s="48" t="s">
        <v>18</v>
      </c>
      <c r="C462" s="49" t="s">
        <v>48</v>
      </c>
      <c r="D462" s="50" t="s">
        <v>70</v>
      </c>
      <c r="E462" s="50" t="str">
        <f t="shared" si="2"/>
        <v>Россия</v>
      </c>
      <c r="F462" s="51" t="s">
        <v>76</v>
      </c>
      <c r="G462" s="52">
        <v>400</v>
      </c>
      <c r="I462" s="7" t="str">
        <f t="shared" si="3"/>
        <v>Соренто</v>
      </c>
      <c r="J462" s="53" t="s">
        <v>113</v>
      </c>
      <c r="K462" s="51" t="s">
        <v>106</v>
      </c>
    </row>
    <row r="463" spans="1:11" x14ac:dyDescent="0.3">
      <c r="A463" s="48">
        <v>44256</v>
      </c>
      <c r="B463" s="48" t="s">
        <v>18</v>
      </c>
      <c r="C463" s="49" t="s">
        <v>48</v>
      </c>
      <c r="D463" s="50" t="s">
        <v>70</v>
      </c>
      <c r="E463" s="50" t="str">
        <f t="shared" si="2"/>
        <v>Россия</v>
      </c>
      <c r="F463" s="51" t="s">
        <v>77</v>
      </c>
      <c r="G463" s="52">
        <v>500</v>
      </c>
      <c r="I463" s="7" t="str">
        <f t="shared" si="3"/>
        <v xml:space="preserve">Джандуйа Шоколадный </v>
      </c>
      <c r="J463" s="53" t="s">
        <v>113</v>
      </c>
      <c r="K463" s="51" t="s">
        <v>103</v>
      </c>
    </row>
    <row r="464" spans="1:11" x14ac:dyDescent="0.3">
      <c r="A464" s="48">
        <v>44256</v>
      </c>
      <c r="B464" s="48" t="s">
        <v>18</v>
      </c>
      <c r="C464" s="49" t="s">
        <v>48</v>
      </c>
      <c r="D464" s="50" t="s">
        <v>70</v>
      </c>
      <c r="E464" s="50" t="str">
        <f t="shared" si="2"/>
        <v>Россия</v>
      </c>
      <c r="F464" s="51" t="s">
        <v>78</v>
      </c>
      <c r="G464" s="52">
        <v>978</v>
      </c>
      <c r="I464" s="7" t="str">
        <f t="shared" si="3"/>
        <v>Лимончелло</v>
      </c>
      <c r="J464" s="53" t="s">
        <v>113</v>
      </c>
      <c r="K464" s="51" t="s">
        <v>104</v>
      </c>
    </row>
    <row r="465" spans="1:11" x14ac:dyDescent="0.3">
      <c r="A465" s="48">
        <v>44256</v>
      </c>
      <c r="B465" s="48" t="s">
        <v>18</v>
      </c>
      <c r="C465" s="49" t="s">
        <v>48</v>
      </c>
      <c r="D465" s="50" t="s">
        <v>70</v>
      </c>
      <c r="E465" s="50" t="str">
        <f t="shared" si="2"/>
        <v>Россия</v>
      </c>
      <c r="F465" s="51" t="s">
        <v>79</v>
      </c>
      <c r="G465" s="52">
        <v>400</v>
      </c>
      <c r="I465" s="7" t="str">
        <f t="shared" si="3"/>
        <v xml:space="preserve">Самбука Ди Канале </v>
      </c>
      <c r="J465" s="53" t="s">
        <v>113</v>
      </c>
      <c r="K465" s="51" t="s">
        <v>105</v>
      </c>
    </row>
    <row r="466" spans="1:11" x14ac:dyDescent="0.3">
      <c r="A466" s="48">
        <v>44256</v>
      </c>
      <c r="B466" s="48" t="s">
        <v>18</v>
      </c>
      <c r="C466" s="49" t="s">
        <v>48</v>
      </c>
      <c r="D466" s="50" t="s">
        <v>80</v>
      </c>
      <c r="E466" s="50" t="str">
        <f t="shared" si="2"/>
        <v>Шотландия</v>
      </c>
      <c r="F466" s="51" t="s">
        <v>81</v>
      </c>
      <c r="G466" s="52">
        <v>252</v>
      </c>
      <c r="I466" s="7" t="str">
        <f t="shared" si="3"/>
        <v>Соренто</v>
      </c>
      <c r="J466" s="53" t="s">
        <v>113</v>
      </c>
      <c r="K466" s="51" t="s">
        <v>106</v>
      </c>
    </row>
    <row r="467" spans="1:11" x14ac:dyDescent="0.3">
      <c r="A467" s="48">
        <v>44256</v>
      </c>
      <c r="B467" s="48" t="s">
        <v>18</v>
      </c>
      <c r="C467" s="49" t="s">
        <v>48</v>
      </c>
      <c r="D467" s="50" t="s">
        <v>80</v>
      </c>
      <c r="E467" s="50" t="str">
        <f t="shared" si="2"/>
        <v>Шотландия</v>
      </c>
      <c r="F467" s="51" t="s">
        <v>82</v>
      </c>
      <c r="G467" s="52">
        <v>415</v>
      </c>
      <c r="I467" s="7" t="str">
        <f t="shared" si="3"/>
        <v xml:space="preserve">Джандуйа Шоколадный </v>
      </c>
      <c r="J467" s="53" t="s">
        <v>113</v>
      </c>
      <c r="K467" s="51" t="s">
        <v>103</v>
      </c>
    </row>
    <row r="468" spans="1:11" x14ac:dyDescent="0.3">
      <c r="A468" s="48">
        <v>44256</v>
      </c>
      <c r="B468" s="48" t="s">
        <v>18</v>
      </c>
      <c r="C468" s="49" t="s">
        <v>48</v>
      </c>
      <c r="D468" s="50" t="s">
        <v>80</v>
      </c>
      <c r="E468" s="50" t="str">
        <f t="shared" si="2"/>
        <v>Шотландия</v>
      </c>
      <c r="F468" s="51" t="s">
        <v>83</v>
      </c>
      <c r="G468" s="52">
        <v>537</v>
      </c>
      <c r="I468" s="7" t="str">
        <f t="shared" si="3"/>
        <v>Лимончелло</v>
      </c>
      <c r="J468" s="53" t="s">
        <v>113</v>
      </c>
      <c r="K468" s="51" t="s">
        <v>104</v>
      </c>
    </row>
    <row r="469" spans="1:11" x14ac:dyDescent="0.3">
      <c r="A469" s="48">
        <v>44256</v>
      </c>
      <c r="B469" s="48" t="s">
        <v>18</v>
      </c>
      <c r="C469" s="49" t="s">
        <v>48</v>
      </c>
      <c r="D469" s="50" t="s">
        <v>80</v>
      </c>
      <c r="E469" s="50" t="str">
        <f t="shared" si="2"/>
        <v>Шотландия</v>
      </c>
      <c r="F469" s="51" t="s">
        <v>84</v>
      </c>
      <c r="G469" s="52">
        <v>1125</v>
      </c>
      <c r="I469" s="7" t="str">
        <f t="shared" si="3"/>
        <v xml:space="preserve">Самбука Ди Канале </v>
      </c>
      <c r="J469" s="53" t="s">
        <v>113</v>
      </c>
      <c r="K469" s="51" t="s">
        <v>105</v>
      </c>
    </row>
    <row r="470" spans="1:11" x14ac:dyDescent="0.3">
      <c r="A470" s="48">
        <v>44256</v>
      </c>
      <c r="B470" s="48" t="s">
        <v>18</v>
      </c>
      <c r="C470" s="49" t="s">
        <v>48</v>
      </c>
      <c r="D470" s="50" t="s">
        <v>80</v>
      </c>
      <c r="E470" s="50" t="str">
        <f t="shared" si="2"/>
        <v>Ирландия</v>
      </c>
      <c r="F470" s="51" t="s">
        <v>85</v>
      </c>
      <c r="G470" s="52">
        <v>1254</v>
      </c>
      <c r="I470" s="7" t="str">
        <f t="shared" si="3"/>
        <v>Соренто</v>
      </c>
      <c r="J470" s="53" t="s">
        <v>113</v>
      </c>
      <c r="K470" s="51" t="s">
        <v>106</v>
      </c>
    </row>
    <row r="471" spans="1:11" x14ac:dyDescent="0.3">
      <c r="A471" s="48">
        <v>44256</v>
      </c>
      <c r="B471" s="48" t="s">
        <v>18</v>
      </c>
      <c r="C471" s="49" t="s">
        <v>48</v>
      </c>
      <c r="D471" s="50" t="s">
        <v>80</v>
      </c>
      <c r="E471" s="50" t="str">
        <f t="shared" si="2"/>
        <v>Ирландия</v>
      </c>
      <c r="F471" s="51" t="s">
        <v>86</v>
      </c>
      <c r="G471" s="52">
        <v>317</v>
      </c>
      <c r="I471" s="7" t="str">
        <f t="shared" si="3"/>
        <v xml:space="preserve">Джандуйа Шоколадный </v>
      </c>
      <c r="J471" s="53" t="s">
        <v>113</v>
      </c>
      <c r="K471" s="51" t="s">
        <v>103</v>
      </c>
    </row>
    <row r="472" spans="1:11" x14ac:dyDescent="0.3">
      <c r="A472" s="48">
        <v>44256</v>
      </c>
      <c r="B472" s="48" t="s">
        <v>18</v>
      </c>
      <c r="C472" s="49" t="s">
        <v>48</v>
      </c>
      <c r="D472" s="50" t="s">
        <v>80</v>
      </c>
      <c r="E472" s="50" t="str">
        <f t="shared" si="2"/>
        <v>Ирландия</v>
      </c>
      <c r="F472" s="51" t="s">
        <v>87</v>
      </c>
      <c r="G472" s="52">
        <v>416</v>
      </c>
      <c r="I472" s="7" t="str">
        <f t="shared" si="3"/>
        <v>Лимончелло</v>
      </c>
      <c r="J472" s="53" t="s">
        <v>113</v>
      </c>
      <c r="K472" s="51" t="s">
        <v>104</v>
      </c>
    </row>
    <row r="473" spans="1:11" x14ac:dyDescent="0.3">
      <c r="A473" s="48">
        <v>44256</v>
      </c>
      <c r="B473" s="48" t="s">
        <v>18</v>
      </c>
      <c r="C473" s="49" t="s">
        <v>48</v>
      </c>
      <c r="D473" s="50" t="s">
        <v>80</v>
      </c>
      <c r="E473" s="50" t="str">
        <f t="shared" si="2"/>
        <v>Ирландия</v>
      </c>
      <c r="F473" s="51" t="s">
        <v>88</v>
      </c>
      <c r="G473" s="52">
        <v>808</v>
      </c>
      <c r="I473" s="7" t="str">
        <f t="shared" si="3"/>
        <v xml:space="preserve">Самбука Ди Канале </v>
      </c>
      <c r="J473" s="53" t="s">
        <v>113</v>
      </c>
      <c r="K473" s="51" t="s">
        <v>105</v>
      </c>
    </row>
    <row r="474" spans="1:11" x14ac:dyDescent="0.3">
      <c r="A474" s="48">
        <v>44256</v>
      </c>
      <c r="B474" s="48" t="s">
        <v>18</v>
      </c>
      <c r="C474" s="49" t="s">
        <v>48</v>
      </c>
      <c r="D474" s="50" t="s">
        <v>80</v>
      </c>
      <c r="E474" s="50" t="str">
        <f t="shared" si="2"/>
        <v>США</v>
      </c>
      <c r="F474" s="51" t="s">
        <v>89</v>
      </c>
      <c r="G474" s="52">
        <v>463</v>
      </c>
      <c r="I474" s="7" t="str">
        <f t="shared" si="3"/>
        <v>Соренто</v>
      </c>
      <c r="J474" s="53" t="s">
        <v>113</v>
      </c>
      <c r="K474" s="51" t="s">
        <v>106</v>
      </c>
    </row>
    <row r="475" spans="1:11" x14ac:dyDescent="0.3">
      <c r="A475" s="48">
        <v>44256</v>
      </c>
      <c r="B475" s="48" t="s">
        <v>18</v>
      </c>
      <c r="C475" s="49" t="s">
        <v>48</v>
      </c>
      <c r="D475" s="50" t="s">
        <v>80</v>
      </c>
      <c r="E475" s="50" t="str">
        <f t="shared" si="2"/>
        <v>США</v>
      </c>
      <c r="F475" s="51" t="s">
        <v>90</v>
      </c>
      <c r="G475" s="52">
        <v>262</v>
      </c>
      <c r="I475" s="7" t="str">
        <f t="shared" si="3"/>
        <v xml:space="preserve">Джандуйа Шоколадный </v>
      </c>
      <c r="J475" s="53" t="s">
        <v>113</v>
      </c>
      <c r="K475" s="51" t="s">
        <v>103</v>
      </c>
    </row>
    <row r="476" spans="1:11" x14ac:dyDescent="0.3">
      <c r="A476" s="48">
        <v>44256</v>
      </c>
      <c r="B476" s="48" t="s">
        <v>18</v>
      </c>
      <c r="C476" s="49" t="s">
        <v>48</v>
      </c>
      <c r="D476" s="50" t="s">
        <v>80</v>
      </c>
      <c r="E476" s="50" t="str">
        <f t="shared" si="2"/>
        <v>США</v>
      </c>
      <c r="F476" s="51" t="s">
        <v>91</v>
      </c>
      <c r="G476" s="52">
        <v>154</v>
      </c>
      <c r="I476" s="7" t="str">
        <f t="shared" si="3"/>
        <v>Лимончелло</v>
      </c>
      <c r="J476" s="53" t="s">
        <v>113</v>
      </c>
      <c r="K476" s="51" t="s">
        <v>104</v>
      </c>
    </row>
    <row r="477" spans="1:11" x14ac:dyDescent="0.3">
      <c r="A477" s="48">
        <v>44256</v>
      </c>
      <c r="B477" s="48" t="s">
        <v>18</v>
      </c>
      <c r="C477" s="49" t="s">
        <v>48</v>
      </c>
      <c r="D477" s="50" t="s">
        <v>80</v>
      </c>
      <c r="E477" s="50" t="str">
        <f t="shared" si="2"/>
        <v>США</v>
      </c>
      <c r="F477" s="51" t="s">
        <v>92</v>
      </c>
      <c r="G477" s="52">
        <v>356</v>
      </c>
      <c r="I477" s="7" t="str">
        <f t="shared" si="3"/>
        <v xml:space="preserve">Самбука Ди Канале </v>
      </c>
      <c r="J477" s="53" t="s">
        <v>113</v>
      </c>
      <c r="K477" s="51" t="s">
        <v>105</v>
      </c>
    </row>
    <row r="478" spans="1:11" x14ac:dyDescent="0.3">
      <c r="A478" s="48">
        <v>44256</v>
      </c>
      <c r="B478" s="48" t="s">
        <v>18</v>
      </c>
      <c r="C478" s="49" t="s">
        <v>48</v>
      </c>
      <c r="D478" s="50" t="s">
        <v>80</v>
      </c>
      <c r="E478" s="50" t="str">
        <f t="shared" si="2"/>
        <v>США</v>
      </c>
      <c r="F478" s="51" t="s">
        <v>93</v>
      </c>
      <c r="G478" s="52">
        <v>306</v>
      </c>
      <c r="I478" s="7" t="str">
        <f t="shared" si="3"/>
        <v>Соренто</v>
      </c>
      <c r="J478" s="53" t="s">
        <v>113</v>
      </c>
      <c r="K478" s="51" t="s">
        <v>106</v>
      </c>
    </row>
    <row r="479" spans="1:11" x14ac:dyDescent="0.3">
      <c r="A479" s="48">
        <v>44256</v>
      </c>
      <c r="B479" s="48" t="s">
        <v>18</v>
      </c>
      <c r="C479" s="49" t="s">
        <v>48</v>
      </c>
      <c r="D479" s="50" t="s">
        <v>80</v>
      </c>
      <c r="E479" s="50" t="str">
        <f t="shared" si="2"/>
        <v>США</v>
      </c>
      <c r="F479" s="51" t="s">
        <v>94</v>
      </c>
      <c r="G479" s="52">
        <v>433</v>
      </c>
      <c r="I479" s="7" t="str">
        <f t="shared" si="3"/>
        <v xml:space="preserve">Джандуйа Шоколадный </v>
      </c>
      <c r="J479" s="53" t="s">
        <v>113</v>
      </c>
      <c r="K479" s="51" t="s">
        <v>103</v>
      </c>
    </row>
    <row r="480" spans="1:11" x14ac:dyDescent="0.3">
      <c r="A480" s="48">
        <v>44256</v>
      </c>
      <c r="B480" s="48" t="s">
        <v>18</v>
      </c>
      <c r="C480" s="49" t="s">
        <v>48</v>
      </c>
      <c r="D480" s="50" t="s">
        <v>95</v>
      </c>
      <c r="E480" s="50" t="str">
        <f t="shared" si="2"/>
        <v>Голландия</v>
      </c>
      <c r="F480" s="51" t="s">
        <v>96</v>
      </c>
      <c r="G480" s="52">
        <v>137</v>
      </c>
      <c r="I480" s="7" t="str">
        <f t="shared" si="3"/>
        <v>Лимончелло</v>
      </c>
      <c r="J480" s="53" t="s">
        <v>113</v>
      </c>
      <c r="K480" s="51" t="s">
        <v>104</v>
      </c>
    </row>
    <row r="481" spans="1:11" x14ac:dyDescent="0.3">
      <c r="A481" s="48">
        <v>44256</v>
      </c>
      <c r="B481" s="48" t="s">
        <v>18</v>
      </c>
      <c r="C481" s="49" t="s">
        <v>48</v>
      </c>
      <c r="D481" s="50" t="s">
        <v>95</v>
      </c>
      <c r="E481" s="50" t="str">
        <f t="shared" si="2"/>
        <v>Голландия</v>
      </c>
      <c r="F481" s="51" t="s">
        <v>97</v>
      </c>
      <c r="G481" s="52">
        <v>223</v>
      </c>
      <c r="I481" s="7" t="str">
        <f t="shared" si="3"/>
        <v xml:space="preserve">Самбука Ди Канале </v>
      </c>
      <c r="J481" s="53" t="s">
        <v>113</v>
      </c>
      <c r="K481" s="51" t="s">
        <v>105</v>
      </c>
    </row>
    <row r="482" spans="1:11" x14ac:dyDescent="0.3">
      <c r="A482" s="48">
        <v>44256</v>
      </c>
      <c r="B482" s="48" t="s">
        <v>18</v>
      </c>
      <c r="C482" s="49" t="s">
        <v>48</v>
      </c>
      <c r="D482" s="50" t="s">
        <v>95</v>
      </c>
      <c r="E482" s="50" t="str">
        <f t="shared" si="2"/>
        <v>Голландия</v>
      </c>
      <c r="F482" s="51" t="s">
        <v>98</v>
      </c>
      <c r="G482" s="52">
        <v>271</v>
      </c>
      <c r="I482" s="7" t="str">
        <f t="shared" si="3"/>
        <v>Соренто</v>
      </c>
      <c r="J482" s="53" t="s">
        <v>113</v>
      </c>
      <c r="K482" s="51" t="s">
        <v>106</v>
      </c>
    </row>
    <row r="483" spans="1:11" x14ac:dyDescent="0.3">
      <c r="A483" s="48">
        <v>44256</v>
      </c>
      <c r="B483" s="48" t="s">
        <v>18</v>
      </c>
      <c r="C483" s="49" t="s">
        <v>48</v>
      </c>
      <c r="D483" s="50" t="s">
        <v>95</v>
      </c>
      <c r="E483" s="50" t="str">
        <f t="shared" si="2"/>
        <v>Голландия</v>
      </c>
      <c r="F483" s="51" t="s">
        <v>99</v>
      </c>
      <c r="G483" s="52">
        <v>524</v>
      </c>
      <c r="I483" s="7" t="str">
        <f t="shared" si="3"/>
        <v xml:space="preserve">Джандуйа Шоколадный </v>
      </c>
      <c r="J483" s="53" t="s">
        <v>113</v>
      </c>
      <c r="K483" s="51" t="s">
        <v>103</v>
      </c>
    </row>
    <row r="484" spans="1:11" x14ac:dyDescent="0.3">
      <c r="A484" s="48">
        <v>44256</v>
      </c>
      <c r="B484" s="48" t="s">
        <v>18</v>
      </c>
      <c r="C484" s="49" t="s">
        <v>48</v>
      </c>
      <c r="D484" s="50" t="s">
        <v>95</v>
      </c>
      <c r="E484" s="50" t="str">
        <f t="shared" si="2"/>
        <v>Голландия</v>
      </c>
      <c r="F484" s="51" t="s">
        <v>100</v>
      </c>
      <c r="G484" s="52">
        <v>1026</v>
      </c>
      <c r="I484" s="7" t="str">
        <f t="shared" si="3"/>
        <v>Лимончелло</v>
      </c>
      <c r="J484" s="53" t="s">
        <v>113</v>
      </c>
      <c r="K484" s="51" t="s">
        <v>104</v>
      </c>
    </row>
    <row r="485" spans="1:11" x14ac:dyDescent="0.3">
      <c r="A485" s="48">
        <v>44256</v>
      </c>
      <c r="B485" s="48" t="s">
        <v>18</v>
      </c>
      <c r="C485" s="49" t="s">
        <v>48</v>
      </c>
      <c r="D485" s="50" t="s">
        <v>95</v>
      </c>
      <c r="E485" s="50" t="str">
        <f t="shared" si="2"/>
        <v>Великобритания</v>
      </c>
      <c r="F485" s="51" t="s">
        <v>101</v>
      </c>
      <c r="G485" s="52">
        <v>144</v>
      </c>
      <c r="I485" s="7" t="str">
        <f t="shared" si="3"/>
        <v xml:space="preserve">Самбука Ди Канале </v>
      </c>
      <c r="J485" s="53" t="s">
        <v>113</v>
      </c>
      <c r="K485" s="51" t="s">
        <v>105</v>
      </c>
    </row>
    <row r="486" spans="1:11" x14ac:dyDescent="0.3">
      <c r="A486" s="48">
        <v>44256</v>
      </c>
      <c r="B486" s="48" t="s">
        <v>18</v>
      </c>
      <c r="C486" s="49" t="s">
        <v>48</v>
      </c>
      <c r="D486" s="50" t="s">
        <v>95</v>
      </c>
      <c r="E486" s="50" t="str">
        <f t="shared" si="2"/>
        <v>Великобритания</v>
      </c>
      <c r="F486" s="51" t="s">
        <v>102</v>
      </c>
      <c r="G486" s="52">
        <v>1141</v>
      </c>
      <c r="I486" s="7" t="str">
        <f t="shared" si="3"/>
        <v>Соренто</v>
      </c>
      <c r="J486" s="53" t="s">
        <v>113</v>
      </c>
      <c r="K486" s="51" t="s">
        <v>106</v>
      </c>
    </row>
    <row r="487" spans="1:11" x14ac:dyDescent="0.3">
      <c r="A487" s="48">
        <v>44256</v>
      </c>
      <c r="B487" s="48" t="s">
        <v>18</v>
      </c>
      <c r="C487" s="49" t="s">
        <v>48</v>
      </c>
      <c r="D487" s="50" t="s">
        <v>95</v>
      </c>
      <c r="E487" s="50" t="str">
        <f t="shared" si="2"/>
        <v>Италия</v>
      </c>
      <c r="F487" s="51" t="s">
        <v>103</v>
      </c>
      <c r="G487" s="52">
        <v>205</v>
      </c>
      <c r="I487" s="7" t="str">
        <f t="shared" si="3"/>
        <v xml:space="preserve">Джандуйа Шоколадный </v>
      </c>
      <c r="J487" s="53" t="s">
        <v>113</v>
      </c>
      <c r="K487" s="51" t="s">
        <v>103</v>
      </c>
    </row>
    <row r="488" spans="1:11" x14ac:dyDescent="0.3">
      <c r="A488" s="48">
        <v>44256</v>
      </c>
      <c r="B488" s="48" t="s">
        <v>18</v>
      </c>
      <c r="C488" s="49" t="s">
        <v>48</v>
      </c>
      <c r="D488" s="50" t="s">
        <v>95</v>
      </c>
      <c r="E488" s="50" t="str">
        <f t="shared" si="2"/>
        <v>Италия</v>
      </c>
      <c r="F488" s="51" t="s">
        <v>104</v>
      </c>
      <c r="G488" s="52">
        <v>691</v>
      </c>
      <c r="I488" s="7" t="str">
        <f t="shared" si="3"/>
        <v>Лимончелло</v>
      </c>
      <c r="J488" s="53" t="s">
        <v>113</v>
      </c>
      <c r="K488" s="51" t="s">
        <v>104</v>
      </c>
    </row>
    <row r="489" spans="1:11" x14ac:dyDescent="0.3">
      <c r="A489" s="48">
        <v>44256</v>
      </c>
      <c r="B489" s="48" t="s">
        <v>18</v>
      </c>
      <c r="C489" s="49" t="s">
        <v>48</v>
      </c>
      <c r="D489" s="50" t="s">
        <v>95</v>
      </c>
      <c r="E489" s="50" t="str">
        <f t="shared" si="2"/>
        <v>Италия</v>
      </c>
      <c r="F489" s="51" t="s">
        <v>105</v>
      </c>
      <c r="G489" s="52">
        <v>542</v>
      </c>
      <c r="I489" s="7" t="str">
        <f t="shared" si="3"/>
        <v xml:space="preserve">Самбука Ди Канале </v>
      </c>
      <c r="J489" s="53" t="s">
        <v>113</v>
      </c>
      <c r="K489" s="51" t="s">
        <v>105</v>
      </c>
    </row>
    <row r="490" spans="1:11" x14ac:dyDescent="0.3">
      <c r="A490" s="48">
        <v>44256</v>
      </c>
      <c r="B490" s="48" t="s">
        <v>18</v>
      </c>
      <c r="C490" s="49" t="s">
        <v>48</v>
      </c>
      <c r="D490" s="50" t="s">
        <v>95</v>
      </c>
      <c r="E490" s="50" t="str">
        <f t="shared" si="2"/>
        <v>Италия</v>
      </c>
      <c r="F490" s="51" t="s">
        <v>106</v>
      </c>
      <c r="G490" s="52">
        <v>300</v>
      </c>
      <c r="I490" s="7" t="str">
        <f t="shared" si="3"/>
        <v>Соренто</v>
      </c>
      <c r="J490" s="53" t="s">
        <v>113</v>
      </c>
      <c r="K490" s="51" t="s">
        <v>106</v>
      </c>
    </row>
    <row r="491" spans="1:11" x14ac:dyDescent="0.3">
      <c r="A491" s="48">
        <v>44256</v>
      </c>
      <c r="B491" s="48" t="s">
        <v>18</v>
      </c>
      <c r="C491" s="49" t="s">
        <v>107</v>
      </c>
      <c r="D491" s="50" t="s">
        <v>49</v>
      </c>
      <c r="E491" s="50" t="str">
        <f t="shared" si="2"/>
        <v>Россия</v>
      </c>
      <c r="F491" s="51" t="s">
        <v>50</v>
      </c>
      <c r="G491" s="52">
        <v>172</v>
      </c>
      <c r="I491" s="7" t="str">
        <f t="shared" si="3"/>
        <v xml:space="preserve">Джандуйа Шоколадный </v>
      </c>
      <c r="J491" s="53" t="s">
        <v>113</v>
      </c>
      <c r="K491" s="51" t="s">
        <v>103</v>
      </c>
    </row>
    <row r="492" spans="1:11" x14ac:dyDescent="0.3">
      <c r="A492" s="48">
        <v>44256</v>
      </c>
      <c r="B492" s="48" t="s">
        <v>18</v>
      </c>
      <c r="C492" s="49" t="s">
        <v>107</v>
      </c>
      <c r="D492" s="50" t="s">
        <v>49</v>
      </c>
      <c r="E492" s="50" t="str">
        <f t="shared" si="2"/>
        <v>Россия</v>
      </c>
      <c r="F492" s="51" t="s">
        <v>53</v>
      </c>
      <c r="G492" s="52">
        <v>308</v>
      </c>
      <c r="I492" s="7" t="str">
        <f t="shared" si="3"/>
        <v>Лимончелло</v>
      </c>
      <c r="J492" s="53" t="s">
        <v>113</v>
      </c>
      <c r="K492" s="51" t="s">
        <v>104</v>
      </c>
    </row>
    <row r="493" spans="1:11" x14ac:dyDescent="0.3">
      <c r="A493" s="48">
        <v>44256</v>
      </c>
      <c r="B493" s="48" t="s">
        <v>18</v>
      </c>
      <c r="C493" s="49" t="s">
        <v>107</v>
      </c>
      <c r="D493" s="50" t="s">
        <v>49</v>
      </c>
      <c r="E493" s="50" t="str">
        <f t="shared" si="2"/>
        <v>Россия</v>
      </c>
      <c r="F493" s="51" t="s">
        <v>55</v>
      </c>
      <c r="G493" s="52">
        <v>343</v>
      </c>
      <c r="I493" s="7" t="str">
        <f t="shared" si="3"/>
        <v xml:space="preserve">Самбука Ди Канале </v>
      </c>
      <c r="J493" s="53" t="s">
        <v>113</v>
      </c>
      <c r="K493" s="51" t="s">
        <v>105</v>
      </c>
    </row>
    <row r="494" spans="1:11" x14ac:dyDescent="0.3">
      <c r="A494" s="48">
        <v>44256</v>
      </c>
      <c r="B494" s="48" t="s">
        <v>18</v>
      </c>
      <c r="C494" s="49" t="s">
        <v>107</v>
      </c>
      <c r="D494" s="50" t="s">
        <v>49</v>
      </c>
      <c r="E494" s="50" t="str">
        <f t="shared" si="2"/>
        <v>Россия</v>
      </c>
      <c r="F494" s="51" t="s">
        <v>57</v>
      </c>
      <c r="G494" s="52">
        <v>166</v>
      </c>
      <c r="I494" s="7" t="str">
        <f t="shared" si="3"/>
        <v>Соренто</v>
      </c>
      <c r="J494" s="53" t="s">
        <v>113</v>
      </c>
      <c r="K494" s="51" t="s">
        <v>106</v>
      </c>
    </row>
    <row r="495" spans="1:11" x14ac:dyDescent="0.3">
      <c r="A495" s="48">
        <v>44256</v>
      </c>
      <c r="B495" s="48" t="s">
        <v>18</v>
      </c>
      <c r="C495" s="49" t="s">
        <v>107</v>
      </c>
      <c r="D495" s="50" t="s">
        <v>49</v>
      </c>
      <c r="E495" s="50" t="str">
        <f t="shared" si="2"/>
        <v>Россия</v>
      </c>
      <c r="F495" s="51" t="s">
        <v>59</v>
      </c>
      <c r="G495" s="52">
        <v>652</v>
      </c>
      <c r="I495" s="7" t="str">
        <f t="shared" si="3"/>
        <v xml:space="preserve">Джандуйа Шоколадный </v>
      </c>
      <c r="J495" s="53" t="s">
        <v>113</v>
      </c>
      <c r="K495" s="51" t="s">
        <v>103</v>
      </c>
    </row>
    <row r="496" spans="1:11" x14ac:dyDescent="0.3">
      <c r="A496" s="48">
        <v>44256</v>
      </c>
      <c r="B496" s="48" t="s">
        <v>18</v>
      </c>
      <c r="C496" s="49" t="s">
        <v>107</v>
      </c>
      <c r="D496" s="50" t="s">
        <v>49</v>
      </c>
      <c r="E496" s="50" t="str">
        <f t="shared" si="2"/>
        <v>Россия</v>
      </c>
      <c r="F496" s="51" t="s">
        <v>61</v>
      </c>
      <c r="G496" s="52">
        <v>801</v>
      </c>
      <c r="I496" s="7" t="str">
        <f t="shared" si="3"/>
        <v>Лимончелло</v>
      </c>
      <c r="J496" s="53" t="s">
        <v>113</v>
      </c>
      <c r="K496" s="51" t="s">
        <v>104</v>
      </c>
    </row>
    <row r="497" spans="1:11" x14ac:dyDescent="0.3">
      <c r="A497" s="48">
        <v>44256</v>
      </c>
      <c r="B497" s="48" t="s">
        <v>18</v>
      </c>
      <c r="C497" s="49" t="s">
        <v>107</v>
      </c>
      <c r="D497" s="50" t="s">
        <v>49</v>
      </c>
      <c r="E497" s="50" t="str">
        <f t="shared" si="2"/>
        <v>Швеция</v>
      </c>
      <c r="F497" s="51" t="s">
        <v>63</v>
      </c>
      <c r="G497" s="52">
        <v>652</v>
      </c>
      <c r="I497" s="7" t="str">
        <f t="shared" si="3"/>
        <v xml:space="preserve">Самбука Ди Канале </v>
      </c>
      <c r="J497" s="53" t="s">
        <v>113</v>
      </c>
      <c r="K497" s="51" t="s">
        <v>105</v>
      </c>
    </row>
    <row r="498" spans="1:11" x14ac:dyDescent="0.3">
      <c r="A498" s="48">
        <v>44256</v>
      </c>
      <c r="B498" s="48" t="s">
        <v>18</v>
      </c>
      <c r="C498" s="49" t="s">
        <v>107</v>
      </c>
      <c r="D498" s="50" t="s">
        <v>49</v>
      </c>
      <c r="E498" s="50" t="str">
        <f t="shared" si="2"/>
        <v>Швеция</v>
      </c>
      <c r="F498" s="51" t="s">
        <v>153</v>
      </c>
      <c r="G498" s="52">
        <v>142</v>
      </c>
      <c r="I498" s="7" t="str">
        <f t="shared" si="3"/>
        <v>Соренто</v>
      </c>
      <c r="J498" s="53" t="s">
        <v>113</v>
      </c>
      <c r="K498" s="51" t="s">
        <v>106</v>
      </c>
    </row>
    <row r="499" spans="1:11" x14ac:dyDescent="0.3">
      <c r="A499" s="48">
        <v>44256</v>
      </c>
      <c r="B499" s="48" t="s">
        <v>18</v>
      </c>
      <c r="C499" s="49" t="s">
        <v>107</v>
      </c>
      <c r="D499" s="50" t="s">
        <v>49</v>
      </c>
      <c r="E499" s="50" t="str">
        <f t="shared" si="2"/>
        <v>Украина</v>
      </c>
      <c r="F499" s="51" t="s">
        <v>64</v>
      </c>
      <c r="G499" s="52">
        <v>371</v>
      </c>
      <c r="I499" s="7" t="str">
        <f t="shared" si="3"/>
        <v xml:space="preserve">Джандуйа Шоколадный </v>
      </c>
      <c r="J499" s="53" t="s">
        <v>113</v>
      </c>
      <c r="K499" s="51" t="s">
        <v>103</v>
      </c>
    </row>
    <row r="500" spans="1:11" x14ac:dyDescent="0.3">
      <c r="A500" s="48">
        <v>44256</v>
      </c>
      <c r="B500" s="48" t="s">
        <v>18</v>
      </c>
      <c r="C500" s="49" t="s">
        <v>107</v>
      </c>
      <c r="D500" s="50" t="s">
        <v>49</v>
      </c>
      <c r="E500" s="50" t="str">
        <f t="shared" si="2"/>
        <v>Украина</v>
      </c>
      <c r="F500" s="51" t="s">
        <v>65</v>
      </c>
      <c r="G500" s="52">
        <v>728</v>
      </c>
      <c r="I500" s="7" t="str">
        <f t="shared" si="3"/>
        <v>Лимончелло</v>
      </c>
      <c r="J500" s="53" t="s">
        <v>113</v>
      </c>
      <c r="K500" s="51" t="s">
        <v>104</v>
      </c>
    </row>
    <row r="501" spans="1:11" x14ac:dyDescent="0.3">
      <c r="A501" s="48">
        <v>44256</v>
      </c>
      <c r="B501" s="48" t="s">
        <v>18</v>
      </c>
      <c r="C501" s="49" t="s">
        <v>107</v>
      </c>
      <c r="D501" s="50" t="s">
        <v>49</v>
      </c>
      <c r="E501" s="50" t="str">
        <f t="shared" si="2"/>
        <v>Украина</v>
      </c>
      <c r="F501" s="51" t="s">
        <v>66</v>
      </c>
      <c r="G501" s="52">
        <v>798</v>
      </c>
      <c r="I501" s="7" t="str">
        <f t="shared" si="3"/>
        <v xml:space="preserve">Самбука Ди Канале </v>
      </c>
      <c r="J501" s="53" t="s">
        <v>113</v>
      </c>
      <c r="K501" s="51" t="s">
        <v>105</v>
      </c>
    </row>
    <row r="502" spans="1:11" x14ac:dyDescent="0.3">
      <c r="A502" s="48">
        <v>44256</v>
      </c>
      <c r="B502" s="48" t="s">
        <v>18</v>
      </c>
      <c r="C502" s="49" t="s">
        <v>107</v>
      </c>
      <c r="D502" s="50" t="s">
        <v>49</v>
      </c>
      <c r="E502" s="50" t="str">
        <f t="shared" si="2"/>
        <v>Украина</v>
      </c>
      <c r="F502" s="51" t="s">
        <v>67</v>
      </c>
      <c r="G502" s="52">
        <v>166</v>
      </c>
      <c r="I502" s="7" t="str">
        <f t="shared" si="3"/>
        <v>Соренто</v>
      </c>
      <c r="J502" s="53" t="s">
        <v>113</v>
      </c>
      <c r="K502" s="51" t="s">
        <v>106</v>
      </c>
    </row>
    <row r="503" spans="1:11" x14ac:dyDescent="0.3">
      <c r="A503" s="48">
        <v>44256</v>
      </c>
      <c r="B503" s="48" t="s">
        <v>18</v>
      </c>
      <c r="C503" s="49" t="s">
        <v>107</v>
      </c>
      <c r="D503" s="50" t="s">
        <v>49</v>
      </c>
      <c r="E503" s="50" t="str">
        <f t="shared" si="2"/>
        <v>Украина</v>
      </c>
      <c r="F503" s="51" t="s">
        <v>68</v>
      </c>
      <c r="G503" s="52">
        <v>271</v>
      </c>
      <c r="I503" s="7" t="str">
        <f t="shared" si="3"/>
        <v xml:space="preserve">Джандуйа Шоколадный </v>
      </c>
      <c r="J503" s="53" t="s">
        <v>113</v>
      </c>
      <c r="K503" s="51" t="s">
        <v>103</v>
      </c>
    </row>
    <row r="504" spans="1:11" x14ac:dyDescent="0.3">
      <c r="A504" s="48">
        <v>44256</v>
      </c>
      <c r="B504" s="48" t="s">
        <v>18</v>
      </c>
      <c r="C504" s="49" t="s">
        <v>107</v>
      </c>
      <c r="D504" s="50" t="s">
        <v>49</v>
      </c>
      <c r="E504" s="50" t="str">
        <f t="shared" si="2"/>
        <v>Украина</v>
      </c>
      <c r="F504" s="51" t="s">
        <v>69</v>
      </c>
      <c r="G504" s="52">
        <v>976</v>
      </c>
      <c r="I504" s="7" t="str">
        <f t="shared" si="3"/>
        <v>Лимончелло</v>
      </c>
      <c r="J504" s="53" t="s">
        <v>113</v>
      </c>
      <c r="K504" s="51" t="s">
        <v>104</v>
      </c>
    </row>
    <row r="505" spans="1:11" x14ac:dyDescent="0.3">
      <c r="A505" s="48">
        <v>44256</v>
      </c>
      <c r="B505" s="48" t="s">
        <v>18</v>
      </c>
      <c r="C505" s="49" t="s">
        <v>107</v>
      </c>
      <c r="D505" s="50" t="s">
        <v>70</v>
      </c>
      <c r="E505" s="50" t="str">
        <f t="shared" si="2"/>
        <v>Франция</v>
      </c>
      <c r="F505" s="51" t="s">
        <v>71</v>
      </c>
      <c r="G505" s="52">
        <v>655</v>
      </c>
      <c r="I505" s="7" t="str">
        <f t="shared" si="3"/>
        <v xml:space="preserve">Самбука Ди Канале </v>
      </c>
      <c r="J505" s="53" t="s">
        <v>113</v>
      </c>
      <c r="K505" s="51" t="s">
        <v>105</v>
      </c>
    </row>
    <row r="506" spans="1:11" x14ac:dyDescent="0.3">
      <c r="A506" s="48">
        <v>44256</v>
      </c>
      <c r="B506" s="48" t="s">
        <v>18</v>
      </c>
      <c r="C506" s="49" t="s">
        <v>107</v>
      </c>
      <c r="D506" s="50" t="s">
        <v>70</v>
      </c>
      <c r="E506" s="50" t="str">
        <f t="shared" si="2"/>
        <v>Франция</v>
      </c>
      <c r="F506" s="51" t="s">
        <v>72</v>
      </c>
      <c r="G506" s="52">
        <v>583</v>
      </c>
      <c r="I506" s="7" t="str">
        <f t="shared" si="3"/>
        <v>Соренто</v>
      </c>
      <c r="J506" s="53" t="s">
        <v>113</v>
      </c>
      <c r="K506" s="51" t="s">
        <v>106</v>
      </c>
    </row>
    <row r="507" spans="1:11" x14ac:dyDescent="0.3">
      <c r="A507" s="48">
        <v>44256</v>
      </c>
      <c r="B507" s="48" t="s">
        <v>18</v>
      </c>
      <c r="C507" s="49" t="s">
        <v>107</v>
      </c>
      <c r="D507" s="50" t="s">
        <v>70</v>
      </c>
      <c r="E507" s="50" t="str">
        <f t="shared" si="2"/>
        <v>Франция</v>
      </c>
      <c r="F507" s="51" t="s">
        <v>73</v>
      </c>
      <c r="G507" s="52">
        <v>217</v>
      </c>
      <c r="I507" s="7" t="str">
        <f t="shared" si="3"/>
        <v xml:space="preserve">Джандуйа Шоколадный </v>
      </c>
      <c r="J507" s="53" t="s">
        <v>113</v>
      </c>
      <c r="K507" s="51" t="s">
        <v>103</v>
      </c>
    </row>
    <row r="508" spans="1:11" x14ac:dyDescent="0.3">
      <c r="A508" s="48">
        <v>44256</v>
      </c>
      <c r="B508" s="48" t="s">
        <v>18</v>
      </c>
      <c r="C508" s="49" t="s">
        <v>107</v>
      </c>
      <c r="D508" s="50" t="s">
        <v>70</v>
      </c>
      <c r="E508" s="50" t="str">
        <f t="shared" si="2"/>
        <v>Франция</v>
      </c>
      <c r="F508" s="51" t="s">
        <v>74</v>
      </c>
      <c r="G508" s="52">
        <v>292</v>
      </c>
      <c r="I508" s="7" t="str">
        <f t="shared" si="3"/>
        <v>Лимончелло</v>
      </c>
      <c r="J508" s="53" t="s">
        <v>113</v>
      </c>
      <c r="K508" s="51" t="s">
        <v>104</v>
      </c>
    </row>
    <row r="509" spans="1:11" x14ac:dyDescent="0.3">
      <c r="A509" s="48">
        <v>44256</v>
      </c>
      <c r="B509" s="48" t="s">
        <v>18</v>
      </c>
      <c r="C509" s="49" t="s">
        <v>107</v>
      </c>
      <c r="D509" s="50" t="s">
        <v>70</v>
      </c>
      <c r="E509" s="50" t="str">
        <f t="shared" si="2"/>
        <v>Франция</v>
      </c>
      <c r="F509" s="51" t="s">
        <v>75</v>
      </c>
      <c r="G509" s="52">
        <v>991</v>
      </c>
      <c r="I509" s="7" t="str">
        <f t="shared" si="3"/>
        <v xml:space="preserve">Самбука Ди Канале </v>
      </c>
      <c r="J509" s="53" t="s">
        <v>113</v>
      </c>
      <c r="K509" s="51" t="s">
        <v>105</v>
      </c>
    </row>
    <row r="510" spans="1:11" x14ac:dyDescent="0.3">
      <c r="A510" s="48">
        <v>44256</v>
      </c>
      <c r="B510" s="48" t="s">
        <v>18</v>
      </c>
      <c r="C510" s="49" t="s">
        <v>107</v>
      </c>
      <c r="D510" s="50" t="s">
        <v>70</v>
      </c>
      <c r="E510" s="50" t="str">
        <f t="shared" si="2"/>
        <v>Армения</v>
      </c>
      <c r="F510" s="51" t="s">
        <v>52</v>
      </c>
      <c r="G510" s="52">
        <v>160</v>
      </c>
      <c r="I510" s="7" t="str">
        <f t="shared" si="3"/>
        <v>Соренто</v>
      </c>
      <c r="J510" s="53" t="s">
        <v>113</v>
      </c>
      <c r="K510" s="51" t="s">
        <v>106</v>
      </c>
    </row>
    <row r="511" spans="1:11" x14ac:dyDescent="0.3">
      <c r="A511" s="48">
        <v>44256</v>
      </c>
      <c r="B511" s="48" t="s">
        <v>18</v>
      </c>
      <c r="C511" s="49" t="s">
        <v>107</v>
      </c>
      <c r="D511" s="50" t="s">
        <v>70</v>
      </c>
      <c r="E511" s="50" t="str">
        <f t="shared" si="2"/>
        <v>Армения</v>
      </c>
      <c r="F511" s="51" t="s">
        <v>54</v>
      </c>
      <c r="G511" s="52">
        <v>607</v>
      </c>
      <c r="I511" s="7" t="str">
        <f t="shared" si="3"/>
        <v>Беленькая</v>
      </c>
      <c r="J511" s="53" t="s">
        <v>114</v>
      </c>
      <c r="K511" s="51" t="s">
        <v>50</v>
      </c>
    </row>
    <row r="512" spans="1:11" x14ac:dyDescent="0.3">
      <c r="A512" s="48">
        <v>44256</v>
      </c>
      <c r="B512" s="48" t="s">
        <v>18</v>
      </c>
      <c r="C512" s="49" t="s">
        <v>107</v>
      </c>
      <c r="D512" s="50" t="s">
        <v>70</v>
      </c>
      <c r="E512" s="50" t="str">
        <f t="shared" si="2"/>
        <v>Армения</v>
      </c>
      <c r="F512" s="51" t="s">
        <v>56</v>
      </c>
      <c r="G512" s="52">
        <v>634</v>
      </c>
      <c r="I512" s="7" t="str">
        <f t="shared" si="3"/>
        <v>Мягков</v>
      </c>
      <c r="J512" s="53" t="s">
        <v>114</v>
      </c>
      <c r="K512" s="51" t="s">
        <v>53</v>
      </c>
    </row>
    <row r="513" spans="1:11" x14ac:dyDescent="0.3">
      <c r="A513" s="48">
        <v>44256</v>
      </c>
      <c r="B513" s="48" t="s">
        <v>18</v>
      </c>
      <c r="C513" s="49" t="s">
        <v>107</v>
      </c>
      <c r="D513" s="50" t="s">
        <v>70</v>
      </c>
      <c r="E513" s="50" t="str">
        <f t="shared" si="2"/>
        <v>Армения</v>
      </c>
      <c r="F513" s="51" t="s">
        <v>58</v>
      </c>
      <c r="G513" s="52">
        <v>221</v>
      </c>
      <c r="I513" s="7" t="str">
        <f t="shared" si="3"/>
        <v>Русский лед</v>
      </c>
      <c r="J513" s="53" t="s">
        <v>114</v>
      </c>
      <c r="K513" s="51" t="s">
        <v>55</v>
      </c>
    </row>
    <row r="514" spans="1:11" x14ac:dyDescent="0.3">
      <c r="A514" s="48">
        <v>44256</v>
      </c>
      <c r="B514" s="48" t="s">
        <v>18</v>
      </c>
      <c r="C514" s="49" t="s">
        <v>107</v>
      </c>
      <c r="D514" s="50" t="s">
        <v>70</v>
      </c>
      <c r="E514" s="50" t="str">
        <f t="shared" si="2"/>
        <v>Армения</v>
      </c>
      <c r="F514" s="51" t="s">
        <v>60</v>
      </c>
      <c r="G514" s="52">
        <v>275</v>
      </c>
      <c r="I514" s="7" t="str">
        <f t="shared" si="3"/>
        <v>Аврора</v>
      </c>
      <c r="J514" s="53" t="s">
        <v>114</v>
      </c>
      <c r="K514" s="51" t="s">
        <v>57</v>
      </c>
    </row>
    <row r="515" spans="1:11" x14ac:dyDescent="0.3">
      <c r="A515" s="48">
        <v>44256</v>
      </c>
      <c r="B515" s="48" t="s">
        <v>18</v>
      </c>
      <c r="C515" s="49" t="s">
        <v>107</v>
      </c>
      <c r="D515" s="50" t="s">
        <v>70</v>
      </c>
      <c r="E515" s="50" t="str">
        <f t="shared" si="2"/>
        <v>Армения</v>
      </c>
      <c r="F515" s="51" t="s">
        <v>62</v>
      </c>
      <c r="G515" s="52">
        <v>809</v>
      </c>
      <c r="I515" s="7" t="str">
        <f t="shared" si="3"/>
        <v>Русский стандарт</v>
      </c>
      <c r="J515" s="53" t="s">
        <v>114</v>
      </c>
      <c r="K515" s="51" t="s">
        <v>59</v>
      </c>
    </row>
    <row r="516" spans="1:11" x14ac:dyDescent="0.3">
      <c r="A516" s="48">
        <v>44256</v>
      </c>
      <c r="B516" s="48" t="s">
        <v>18</v>
      </c>
      <c r="C516" s="49" t="s">
        <v>107</v>
      </c>
      <c r="D516" s="50" t="s">
        <v>70</v>
      </c>
      <c r="E516" s="50" t="str">
        <f t="shared" si="2"/>
        <v>Россия</v>
      </c>
      <c r="F516" s="51" t="s">
        <v>76</v>
      </c>
      <c r="G516" s="52">
        <v>197</v>
      </c>
      <c r="I516" s="7" t="str">
        <f t="shared" si="3"/>
        <v>Славянская</v>
      </c>
      <c r="J516" s="53" t="s">
        <v>114</v>
      </c>
      <c r="K516" s="51" t="s">
        <v>61</v>
      </c>
    </row>
    <row r="517" spans="1:11" x14ac:dyDescent="0.3">
      <c r="A517" s="48">
        <v>44256</v>
      </c>
      <c r="B517" s="48" t="s">
        <v>18</v>
      </c>
      <c r="C517" s="49" t="s">
        <v>107</v>
      </c>
      <c r="D517" s="50" t="s">
        <v>70</v>
      </c>
      <c r="E517" s="50" t="str">
        <f t="shared" ref="E517:E771" si="4">VLOOKUP(F517,$I$7:$J$1296,2,FALSE)</f>
        <v>Россия</v>
      </c>
      <c r="F517" s="51" t="s">
        <v>77</v>
      </c>
      <c r="G517" s="52">
        <v>760</v>
      </c>
      <c r="I517" s="7" t="str">
        <f t="shared" ref="I517:I771" si="5">K517</f>
        <v>Бержерак</v>
      </c>
      <c r="J517" s="53" t="s">
        <v>114</v>
      </c>
      <c r="K517" s="51" t="s">
        <v>76</v>
      </c>
    </row>
    <row r="518" spans="1:11" x14ac:dyDescent="0.3">
      <c r="A518" s="48">
        <v>44256</v>
      </c>
      <c r="B518" s="48" t="s">
        <v>18</v>
      </c>
      <c r="C518" s="49" t="s">
        <v>107</v>
      </c>
      <c r="D518" s="50" t="s">
        <v>70</v>
      </c>
      <c r="E518" s="50" t="str">
        <f t="shared" si="4"/>
        <v>Россия</v>
      </c>
      <c r="F518" s="51" t="s">
        <v>78</v>
      </c>
      <c r="G518" s="52">
        <v>944</v>
      </c>
      <c r="I518" s="7" t="str">
        <f t="shared" si="5"/>
        <v>Золотые купола</v>
      </c>
      <c r="J518" s="53" t="s">
        <v>114</v>
      </c>
      <c r="K518" s="51" t="s">
        <v>77</v>
      </c>
    </row>
    <row r="519" spans="1:11" x14ac:dyDescent="0.3">
      <c r="A519" s="48">
        <v>44256</v>
      </c>
      <c r="B519" s="48" t="s">
        <v>18</v>
      </c>
      <c r="C519" s="49" t="s">
        <v>107</v>
      </c>
      <c r="D519" s="50" t="s">
        <v>70</v>
      </c>
      <c r="E519" s="50" t="str">
        <f t="shared" si="4"/>
        <v>Россия</v>
      </c>
      <c r="F519" s="51" t="s">
        <v>79</v>
      </c>
      <c r="G519" s="52">
        <v>147</v>
      </c>
      <c r="I519" s="7" t="str">
        <f t="shared" si="5"/>
        <v>Старый город</v>
      </c>
      <c r="J519" s="53" t="s">
        <v>114</v>
      </c>
      <c r="K519" s="51" t="s">
        <v>78</v>
      </c>
    </row>
    <row r="520" spans="1:11" x14ac:dyDescent="0.3">
      <c r="A520" s="48">
        <v>44256</v>
      </c>
      <c r="B520" s="48" t="s">
        <v>18</v>
      </c>
      <c r="C520" s="49" t="s">
        <v>107</v>
      </c>
      <c r="D520" s="50" t="s">
        <v>80</v>
      </c>
      <c r="E520" s="50" t="str">
        <f t="shared" si="4"/>
        <v>Шотландия</v>
      </c>
      <c r="F520" s="51" t="s">
        <v>81</v>
      </c>
      <c r="G520" s="52">
        <v>132</v>
      </c>
      <c r="I520" s="7" t="str">
        <f t="shared" si="5"/>
        <v>Демидов</v>
      </c>
      <c r="J520" s="53" t="s">
        <v>114</v>
      </c>
      <c r="K520" s="51" t="s">
        <v>79</v>
      </c>
    </row>
    <row r="521" spans="1:11" x14ac:dyDescent="0.3">
      <c r="A521" s="48">
        <v>44256</v>
      </c>
      <c r="B521" s="48" t="s">
        <v>18</v>
      </c>
      <c r="C521" s="49" t="s">
        <v>107</v>
      </c>
      <c r="D521" s="50" t="s">
        <v>80</v>
      </c>
      <c r="E521" s="50" t="str">
        <f t="shared" si="4"/>
        <v>Шотландия</v>
      </c>
      <c r="F521" s="51" t="s">
        <v>82</v>
      </c>
      <c r="G521" s="52">
        <v>182</v>
      </c>
      <c r="I521" s="7" t="str">
        <f t="shared" si="5"/>
        <v>Беленькая</v>
      </c>
      <c r="J521" s="53" t="s">
        <v>114</v>
      </c>
      <c r="K521" s="51" t="s">
        <v>50</v>
      </c>
    </row>
    <row r="522" spans="1:11" x14ac:dyDescent="0.3">
      <c r="A522" s="48">
        <v>44256</v>
      </c>
      <c r="B522" s="48" t="s">
        <v>18</v>
      </c>
      <c r="C522" s="49" t="s">
        <v>107</v>
      </c>
      <c r="D522" s="50" t="s">
        <v>80</v>
      </c>
      <c r="E522" s="50" t="str">
        <f t="shared" si="4"/>
        <v>Шотландия</v>
      </c>
      <c r="F522" s="51" t="s">
        <v>83</v>
      </c>
      <c r="G522" s="52">
        <v>254</v>
      </c>
      <c r="I522" s="7" t="str">
        <f t="shared" si="5"/>
        <v>Мягков</v>
      </c>
      <c r="J522" s="53" t="s">
        <v>114</v>
      </c>
      <c r="K522" s="51" t="s">
        <v>53</v>
      </c>
    </row>
    <row r="523" spans="1:11" x14ac:dyDescent="0.3">
      <c r="A523" s="48">
        <v>44256</v>
      </c>
      <c r="B523" s="48" t="s">
        <v>18</v>
      </c>
      <c r="C523" s="49" t="s">
        <v>107</v>
      </c>
      <c r="D523" s="50" t="s">
        <v>80</v>
      </c>
      <c r="E523" s="50" t="str">
        <f t="shared" si="4"/>
        <v>Ирландия</v>
      </c>
      <c r="F523" s="51" t="s">
        <v>85</v>
      </c>
      <c r="G523" s="52">
        <v>407</v>
      </c>
      <c r="I523" s="7" t="str">
        <f t="shared" si="5"/>
        <v>Русский лед</v>
      </c>
      <c r="J523" s="53" t="s">
        <v>114</v>
      </c>
      <c r="K523" s="51" t="s">
        <v>55</v>
      </c>
    </row>
    <row r="524" spans="1:11" x14ac:dyDescent="0.3">
      <c r="A524" s="48">
        <v>44256</v>
      </c>
      <c r="B524" s="48" t="s">
        <v>18</v>
      </c>
      <c r="C524" s="49" t="s">
        <v>107</v>
      </c>
      <c r="D524" s="50" t="s">
        <v>80</v>
      </c>
      <c r="E524" s="50" t="str">
        <f t="shared" si="4"/>
        <v>Ирландия</v>
      </c>
      <c r="F524" s="51" t="s">
        <v>86</v>
      </c>
      <c r="G524" s="52">
        <v>278</v>
      </c>
      <c r="I524" s="7" t="str">
        <f t="shared" si="5"/>
        <v>Аврора</v>
      </c>
      <c r="J524" s="53" t="s">
        <v>114</v>
      </c>
      <c r="K524" s="51" t="s">
        <v>57</v>
      </c>
    </row>
    <row r="525" spans="1:11" x14ac:dyDescent="0.3">
      <c r="A525" s="48">
        <v>44256</v>
      </c>
      <c r="B525" s="48" t="s">
        <v>18</v>
      </c>
      <c r="C525" s="49" t="s">
        <v>107</v>
      </c>
      <c r="D525" s="50" t="s">
        <v>80</v>
      </c>
      <c r="E525" s="50" t="str">
        <f t="shared" si="4"/>
        <v>Ирландия</v>
      </c>
      <c r="F525" s="51" t="s">
        <v>87</v>
      </c>
      <c r="G525" s="52">
        <v>563</v>
      </c>
      <c r="I525" s="7" t="str">
        <f t="shared" si="5"/>
        <v>Русский стандарт</v>
      </c>
      <c r="J525" s="53" t="s">
        <v>114</v>
      </c>
      <c r="K525" s="51" t="s">
        <v>59</v>
      </c>
    </row>
    <row r="526" spans="1:11" x14ac:dyDescent="0.3">
      <c r="A526" s="48">
        <v>44256</v>
      </c>
      <c r="B526" s="48" t="s">
        <v>18</v>
      </c>
      <c r="C526" s="49" t="s">
        <v>107</v>
      </c>
      <c r="D526" s="50" t="s">
        <v>80</v>
      </c>
      <c r="E526" s="50" t="str">
        <f t="shared" si="4"/>
        <v>Ирландия</v>
      </c>
      <c r="F526" s="51" t="s">
        <v>88</v>
      </c>
      <c r="G526" s="52">
        <v>135</v>
      </c>
      <c r="I526" s="7" t="str">
        <f t="shared" si="5"/>
        <v>Славянская</v>
      </c>
      <c r="J526" s="53" t="s">
        <v>114</v>
      </c>
      <c r="K526" s="51" t="s">
        <v>61</v>
      </c>
    </row>
    <row r="527" spans="1:11" x14ac:dyDescent="0.3">
      <c r="A527" s="48">
        <v>44256</v>
      </c>
      <c r="B527" s="48" t="s">
        <v>18</v>
      </c>
      <c r="C527" s="49" t="s">
        <v>107</v>
      </c>
      <c r="D527" s="50" t="s">
        <v>80</v>
      </c>
      <c r="E527" s="50" t="str">
        <f t="shared" si="4"/>
        <v>США</v>
      </c>
      <c r="F527" s="51" t="s">
        <v>89</v>
      </c>
      <c r="G527" s="52">
        <v>663</v>
      </c>
      <c r="I527" s="7" t="str">
        <f t="shared" si="5"/>
        <v>Бержерак</v>
      </c>
      <c r="J527" s="53" t="s">
        <v>114</v>
      </c>
      <c r="K527" s="51" t="s">
        <v>76</v>
      </c>
    </row>
    <row r="528" spans="1:11" x14ac:dyDescent="0.3">
      <c r="A528" s="48">
        <v>44256</v>
      </c>
      <c r="B528" s="48" t="s">
        <v>18</v>
      </c>
      <c r="C528" s="49" t="s">
        <v>107</v>
      </c>
      <c r="D528" s="50" t="s">
        <v>80</v>
      </c>
      <c r="E528" s="50" t="str">
        <f t="shared" si="4"/>
        <v>США</v>
      </c>
      <c r="F528" s="51" t="s">
        <v>90</v>
      </c>
      <c r="G528" s="52">
        <v>856</v>
      </c>
      <c r="I528" s="7" t="str">
        <f t="shared" si="5"/>
        <v>Золотые купола</v>
      </c>
      <c r="J528" s="53" t="s">
        <v>114</v>
      </c>
      <c r="K528" s="51" t="s">
        <v>77</v>
      </c>
    </row>
    <row r="529" spans="1:11" x14ac:dyDescent="0.3">
      <c r="A529" s="48">
        <v>44256</v>
      </c>
      <c r="B529" s="48" t="s">
        <v>18</v>
      </c>
      <c r="C529" s="49" t="s">
        <v>107</v>
      </c>
      <c r="D529" s="50" t="s">
        <v>80</v>
      </c>
      <c r="E529" s="50" t="str">
        <f t="shared" si="4"/>
        <v>США</v>
      </c>
      <c r="F529" s="51" t="s">
        <v>91</v>
      </c>
      <c r="G529" s="52">
        <v>143</v>
      </c>
      <c r="I529" s="7" t="str">
        <f t="shared" si="5"/>
        <v>Старый город</v>
      </c>
      <c r="J529" s="53" t="s">
        <v>114</v>
      </c>
      <c r="K529" s="51" t="s">
        <v>78</v>
      </c>
    </row>
    <row r="530" spans="1:11" x14ac:dyDescent="0.3">
      <c r="A530" s="48">
        <v>44256</v>
      </c>
      <c r="B530" s="48" t="s">
        <v>18</v>
      </c>
      <c r="C530" s="49" t="s">
        <v>107</v>
      </c>
      <c r="D530" s="50" t="s">
        <v>80</v>
      </c>
      <c r="E530" s="50" t="str">
        <f t="shared" si="4"/>
        <v>США</v>
      </c>
      <c r="F530" s="51" t="s">
        <v>92</v>
      </c>
      <c r="G530" s="52">
        <v>627</v>
      </c>
      <c r="I530" s="7" t="str">
        <f t="shared" si="5"/>
        <v>Демидов</v>
      </c>
      <c r="J530" s="53" t="s">
        <v>114</v>
      </c>
      <c r="K530" s="51" t="s">
        <v>79</v>
      </c>
    </row>
    <row r="531" spans="1:11" x14ac:dyDescent="0.3">
      <c r="A531" s="48">
        <v>44256</v>
      </c>
      <c r="B531" s="48" t="s">
        <v>18</v>
      </c>
      <c r="C531" s="49" t="s">
        <v>107</v>
      </c>
      <c r="D531" s="50" t="s">
        <v>80</v>
      </c>
      <c r="E531" s="50" t="str">
        <f t="shared" si="4"/>
        <v>США</v>
      </c>
      <c r="F531" s="51" t="s">
        <v>93</v>
      </c>
      <c r="G531" s="52">
        <v>263</v>
      </c>
      <c r="I531" s="7" t="str">
        <f t="shared" si="5"/>
        <v>Беленькая</v>
      </c>
      <c r="J531" s="53" t="s">
        <v>114</v>
      </c>
      <c r="K531" s="51" t="s">
        <v>50</v>
      </c>
    </row>
    <row r="532" spans="1:11" x14ac:dyDescent="0.3">
      <c r="A532" s="48">
        <v>44256</v>
      </c>
      <c r="B532" s="48" t="s">
        <v>18</v>
      </c>
      <c r="C532" s="49" t="s">
        <v>107</v>
      </c>
      <c r="D532" s="50" t="s">
        <v>80</v>
      </c>
      <c r="E532" s="50" t="str">
        <f t="shared" si="4"/>
        <v>США</v>
      </c>
      <c r="F532" s="51" t="s">
        <v>94</v>
      </c>
      <c r="G532" s="52">
        <v>420</v>
      </c>
      <c r="I532" s="7" t="str">
        <f t="shared" si="5"/>
        <v>Мягков</v>
      </c>
      <c r="J532" s="53" t="s">
        <v>114</v>
      </c>
      <c r="K532" s="51" t="s">
        <v>53</v>
      </c>
    </row>
    <row r="533" spans="1:11" x14ac:dyDescent="0.3">
      <c r="A533" s="48">
        <v>44256</v>
      </c>
      <c r="B533" s="48" t="s">
        <v>18</v>
      </c>
      <c r="C533" s="49" t="s">
        <v>107</v>
      </c>
      <c r="D533" s="50" t="s">
        <v>95</v>
      </c>
      <c r="E533" s="50" t="str">
        <f t="shared" si="4"/>
        <v>Голландия</v>
      </c>
      <c r="F533" s="51" t="s">
        <v>96</v>
      </c>
      <c r="G533" s="52">
        <v>235</v>
      </c>
      <c r="I533" s="7" t="str">
        <f t="shared" si="5"/>
        <v>Русский лед</v>
      </c>
      <c r="J533" s="53" t="s">
        <v>114</v>
      </c>
      <c r="K533" s="51" t="s">
        <v>55</v>
      </c>
    </row>
    <row r="534" spans="1:11" x14ac:dyDescent="0.3">
      <c r="A534" s="48">
        <v>44256</v>
      </c>
      <c r="B534" s="48" t="s">
        <v>18</v>
      </c>
      <c r="C534" s="49" t="s">
        <v>107</v>
      </c>
      <c r="D534" s="50" t="s">
        <v>95</v>
      </c>
      <c r="E534" s="50" t="str">
        <f t="shared" si="4"/>
        <v>Голландия</v>
      </c>
      <c r="F534" s="51" t="s">
        <v>97</v>
      </c>
      <c r="G534" s="52">
        <v>413</v>
      </c>
      <c r="I534" s="7" t="str">
        <f t="shared" si="5"/>
        <v>Аврора</v>
      </c>
      <c r="J534" s="53" t="s">
        <v>114</v>
      </c>
      <c r="K534" s="51" t="s">
        <v>57</v>
      </c>
    </row>
    <row r="535" spans="1:11" x14ac:dyDescent="0.3">
      <c r="A535" s="48">
        <v>44256</v>
      </c>
      <c r="B535" s="48" t="s">
        <v>18</v>
      </c>
      <c r="C535" s="49" t="s">
        <v>107</v>
      </c>
      <c r="D535" s="50" t="s">
        <v>95</v>
      </c>
      <c r="E535" s="50" t="str">
        <f t="shared" si="4"/>
        <v>Голландия</v>
      </c>
      <c r="F535" s="51" t="s">
        <v>98</v>
      </c>
      <c r="G535" s="52">
        <v>137</v>
      </c>
      <c r="I535" s="7" t="str">
        <f t="shared" si="5"/>
        <v>Русский стандарт</v>
      </c>
      <c r="J535" s="53" t="s">
        <v>114</v>
      </c>
      <c r="K535" s="51" t="s">
        <v>59</v>
      </c>
    </row>
    <row r="536" spans="1:11" x14ac:dyDescent="0.3">
      <c r="A536" s="48">
        <v>44256</v>
      </c>
      <c r="B536" s="48" t="s">
        <v>18</v>
      </c>
      <c r="C536" s="49" t="s">
        <v>107</v>
      </c>
      <c r="D536" s="50" t="s">
        <v>95</v>
      </c>
      <c r="E536" s="50" t="str">
        <f t="shared" si="4"/>
        <v>Голландия</v>
      </c>
      <c r="F536" s="51" t="s">
        <v>99</v>
      </c>
      <c r="G536" s="52">
        <v>511</v>
      </c>
      <c r="I536" s="7" t="str">
        <f t="shared" si="5"/>
        <v>Славянская</v>
      </c>
      <c r="J536" s="53" t="s">
        <v>114</v>
      </c>
      <c r="K536" s="51" t="s">
        <v>61</v>
      </c>
    </row>
    <row r="537" spans="1:11" x14ac:dyDescent="0.3">
      <c r="A537" s="48">
        <v>44256</v>
      </c>
      <c r="B537" s="48" t="s">
        <v>18</v>
      </c>
      <c r="C537" s="49" t="s">
        <v>107</v>
      </c>
      <c r="D537" s="50" t="s">
        <v>95</v>
      </c>
      <c r="E537" s="50" t="str">
        <f t="shared" si="4"/>
        <v>Голландия</v>
      </c>
      <c r="F537" s="51" t="s">
        <v>100</v>
      </c>
      <c r="G537" s="52">
        <v>360</v>
      </c>
      <c r="I537" s="7" t="str">
        <f t="shared" si="5"/>
        <v>Бержерак</v>
      </c>
      <c r="J537" s="53" t="s">
        <v>114</v>
      </c>
      <c r="K537" s="51" t="s">
        <v>76</v>
      </c>
    </row>
    <row r="538" spans="1:11" x14ac:dyDescent="0.3">
      <c r="A538" s="48">
        <v>44256</v>
      </c>
      <c r="B538" s="48" t="s">
        <v>18</v>
      </c>
      <c r="C538" s="49" t="s">
        <v>107</v>
      </c>
      <c r="D538" s="50" t="s">
        <v>95</v>
      </c>
      <c r="E538" s="50" t="str">
        <f t="shared" si="4"/>
        <v>Великобритания</v>
      </c>
      <c r="F538" s="51" t="s">
        <v>101</v>
      </c>
      <c r="G538" s="52">
        <v>293</v>
      </c>
      <c r="I538" s="7" t="str">
        <f t="shared" si="5"/>
        <v>Золотые купола</v>
      </c>
      <c r="J538" s="53" t="s">
        <v>114</v>
      </c>
      <c r="K538" s="51" t="s">
        <v>77</v>
      </c>
    </row>
    <row r="539" spans="1:11" x14ac:dyDescent="0.3">
      <c r="A539" s="48">
        <v>44256</v>
      </c>
      <c r="B539" s="48" t="s">
        <v>18</v>
      </c>
      <c r="C539" s="49" t="s">
        <v>107</v>
      </c>
      <c r="D539" s="50" t="s">
        <v>95</v>
      </c>
      <c r="E539" s="50" t="str">
        <f t="shared" si="4"/>
        <v>Великобритания</v>
      </c>
      <c r="F539" s="51" t="s">
        <v>102</v>
      </c>
      <c r="G539" s="52">
        <v>415</v>
      </c>
      <c r="I539" s="7" t="str">
        <f t="shared" si="5"/>
        <v>Старый город</v>
      </c>
      <c r="J539" s="53" t="s">
        <v>114</v>
      </c>
      <c r="K539" s="51" t="s">
        <v>78</v>
      </c>
    </row>
    <row r="540" spans="1:11" x14ac:dyDescent="0.3">
      <c r="A540" s="48">
        <v>44256</v>
      </c>
      <c r="B540" s="48" t="s">
        <v>18</v>
      </c>
      <c r="C540" s="49" t="s">
        <v>107</v>
      </c>
      <c r="D540" s="50" t="s">
        <v>95</v>
      </c>
      <c r="E540" s="50" t="str">
        <f t="shared" si="4"/>
        <v>Италия</v>
      </c>
      <c r="F540" s="51" t="s">
        <v>103</v>
      </c>
      <c r="G540" s="52">
        <v>856</v>
      </c>
      <c r="I540" s="7" t="str">
        <f t="shared" si="5"/>
        <v>Демидов</v>
      </c>
      <c r="J540" s="53" t="s">
        <v>114</v>
      </c>
      <c r="K540" s="51" t="s">
        <v>79</v>
      </c>
    </row>
    <row r="541" spans="1:11" x14ac:dyDescent="0.3">
      <c r="A541" s="48">
        <v>44256</v>
      </c>
      <c r="B541" s="48" t="s">
        <v>18</v>
      </c>
      <c r="C541" s="49" t="s">
        <v>107</v>
      </c>
      <c r="D541" s="50" t="s">
        <v>95</v>
      </c>
      <c r="E541" s="50" t="str">
        <f t="shared" si="4"/>
        <v>Италия</v>
      </c>
      <c r="F541" s="51" t="s">
        <v>104</v>
      </c>
      <c r="G541" s="52">
        <v>271</v>
      </c>
      <c r="I541" s="7" t="str">
        <f t="shared" si="5"/>
        <v>Беленькая</v>
      </c>
      <c r="J541" s="53" t="s">
        <v>114</v>
      </c>
      <c r="K541" s="51" t="s">
        <v>50</v>
      </c>
    </row>
    <row r="542" spans="1:11" x14ac:dyDescent="0.3">
      <c r="A542" s="48">
        <v>44256</v>
      </c>
      <c r="B542" s="48" t="s">
        <v>18</v>
      </c>
      <c r="C542" s="49" t="s">
        <v>107</v>
      </c>
      <c r="D542" s="50" t="s">
        <v>95</v>
      </c>
      <c r="E542" s="50" t="str">
        <f t="shared" si="4"/>
        <v>Италия</v>
      </c>
      <c r="F542" s="51" t="s">
        <v>105</v>
      </c>
      <c r="G542" s="52">
        <v>600</v>
      </c>
      <c r="I542" s="7" t="str">
        <f t="shared" si="5"/>
        <v>Мягков</v>
      </c>
      <c r="J542" s="53" t="s">
        <v>114</v>
      </c>
      <c r="K542" s="51" t="s">
        <v>53</v>
      </c>
    </row>
    <row r="543" spans="1:11" x14ac:dyDescent="0.3">
      <c r="A543" s="48">
        <v>44256</v>
      </c>
      <c r="B543" s="48" t="s">
        <v>18</v>
      </c>
      <c r="C543" s="49" t="s">
        <v>107</v>
      </c>
      <c r="D543" s="50" t="s">
        <v>95</v>
      </c>
      <c r="E543" s="50" t="str">
        <f t="shared" si="4"/>
        <v>Италия</v>
      </c>
      <c r="F543" s="51" t="s">
        <v>106</v>
      </c>
      <c r="G543" s="52">
        <v>754</v>
      </c>
      <c r="I543" s="7" t="str">
        <f t="shared" si="5"/>
        <v>Русский лед</v>
      </c>
      <c r="J543" s="53" t="s">
        <v>114</v>
      </c>
      <c r="K543" s="51" t="s">
        <v>55</v>
      </c>
    </row>
    <row r="544" spans="1:11" x14ac:dyDescent="0.3">
      <c r="A544" s="48">
        <v>44256</v>
      </c>
      <c r="B544" s="48" t="s">
        <v>18</v>
      </c>
      <c r="C544" s="49" t="s">
        <v>108</v>
      </c>
      <c r="D544" s="50" t="s">
        <v>49</v>
      </c>
      <c r="E544" s="50" t="str">
        <f t="shared" si="4"/>
        <v>Россия</v>
      </c>
      <c r="F544" s="51" t="s">
        <v>50</v>
      </c>
      <c r="G544" s="52">
        <v>282</v>
      </c>
      <c r="I544" s="7" t="str">
        <f t="shared" si="5"/>
        <v>Аврора</v>
      </c>
      <c r="J544" s="53" t="s">
        <v>114</v>
      </c>
      <c r="K544" s="51" t="s">
        <v>57</v>
      </c>
    </row>
    <row r="545" spans="1:11" x14ac:dyDescent="0.3">
      <c r="A545" s="48">
        <v>44256</v>
      </c>
      <c r="B545" s="48" t="s">
        <v>18</v>
      </c>
      <c r="C545" s="49" t="s">
        <v>108</v>
      </c>
      <c r="D545" s="50" t="s">
        <v>49</v>
      </c>
      <c r="E545" s="50" t="str">
        <f t="shared" si="4"/>
        <v>Россия</v>
      </c>
      <c r="F545" s="51" t="s">
        <v>53</v>
      </c>
      <c r="G545" s="52">
        <v>402</v>
      </c>
      <c r="I545" s="7" t="str">
        <f t="shared" si="5"/>
        <v>Русский стандарт</v>
      </c>
      <c r="J545" s="53" t="s">
        <v>114</v>
      </c>
      <c r="K545" s="51" t="s">
        <v>59</v>
      </c>
    </row>
    <row r="546" spans="1:11" x14ac:dyDescent="0.3">
      <c r="A546" s="48">
        <v>44256</v>
      </c>
      <c r="B546" s="48" t="s">
        <v>18</v>
      </c>
      <c r="C546" s="49" t="s">
        <v>108</v>
      </c>
      <c r="D546" s="50" t="s">
        <v>49</v>
      </c>
      <c r="E546" s="50" t="str">
        <f t="shared" si="4"/>
        <v>Россия</v>
      </c>
      <c r="F546" s="51" t="s">
        <v>55</v>
      </c>
      <c r="G546" s="52">
        <v>864</v>
      </c>
      <c r="I546" s="7" t="str">
        <f t="shared" si="5"/>
        <v>Славянская</v>
      </c>
      <c r="J546" s="53" t="s">
        <v>114</v>
      </c>
      <c r="K546" s="51" t="s">
        <v>61</v>
      </c>
    </row>
    <row r="547" spans="1:11" x14ac:dyDescent="0.3">
      <c r="A547" s="48">
        <v>44256</v>
      </c>
      <c r="B547" s="48" t="s">
        <v>18</v>
      </c>
      <c r="C547" s="49" t="s">
        <v>108</v>
      </c>
      <c r="D547" s="50" t="s">
        <v>49</v>
      </c>
      <c r="E547" s="50" t="str">
        <f t="shared" si="4"/>
        <v>Россия</v>
      </c>
      <c r="F547" s="51" t="s">
        <v>57</v>
      </c>
      <c r="G547" s="52">
        <v>134</v>
      </c>
      <c r="I547" s="7" t="str">
        <f t="shared" si="5"/>
        <v>Бержерак</v>
      </c>
      <c r="J547" s="53" t="s">
        <v>114</v>
      </c>
      <c r="K547" s="51" t="s">
        <v>76</v>
      </c>
    </row>
    <row r="548" spans="1:11" x14ac:dyDescent="0.3">
      <c r="A548" s="48">
        <v>44256</v>
      </c>
      <c r="B548" s="48" t="s">
        <v>18</v>
      </c>
      <c r="C548" s="49" t="s">
        <v>108</v>
      </c>
      <c r="D548" s="50" t="s">
        <v>49</v>
      </c>
      <c r="E548" s="50" t="str">
        <f t="shared" si="4"/>
        <v>Россия</v>
      </c>
      <c r="F548" s="51" t="s">
        <v>59</v>
      </c>
      <c r="G548" s="52">
        <v>513</v>
      </c>
      <c r="I548" s="7" t="str">
        <f t="shared" si="5"/>
        <v>Золотые купола</v>
      </c>
      <c r="J548" s="53" t="s">
        <v>114</v>
      </c>
      <c r="K548" s="51" t="s">
        <v>77</v>
      </c>
    </row>
    <row r="549" spans="1:11" x14ac:dyDescent="0.3">
      <c r="A549" s="48">
        <v>44256</v>
      </c>
      <c r="B549" s="48" t="s">
        <v>18</v>
      </c>
      <c r="C549" s="49" t="s">
        <v>108</v>
      </c>
      <c r="D549" s="50" t="s">
        <v>49</v>
      </c>
      <c r="E549" s="50" t="str">
        <f t="shared" si="4"/>
        <v>Россия</v>
      </c>
      <c r="F549" s="51" t="s">
        <v>61</v>
      </c>
      <c r="G549" s="52">
        <v>929</v>
      </c>
      <c r="I549" s="7" t="str">
        <f t="shared" si="5"/>
        <v>Старый город</v>
      </c>
      <c r="J549" s="53" t="s">
        <v>114</v>
      </c>
      <c r="K549" s="51" t="s">
        <v>78</v>
      </c>
    </row>
    <row r="550" spans="1:11" x14ac:dyDescent="0.3">
      <c r="A550" s="48">
        <v>44256</v>
      </c>
      <c r="B550" s="48" t="s">
        <v>18</v>
      </c>
      <c r="C550" s="49" t="s">
        <v>108</v>
      </c>
      <c r="D550" s="50" t="s">
        <v>49</v>
      </c>
      <c r="E550" s="50" t="str">
        <f t="shared" si="4"/>
        <v>Швеция</v>
      </c>
      <c r="F550" s="51" t="s">
        <v>63</v>
      </c>
      <c r="G550" s="52">
        <v>298</v>
      </c>
      <c r="I550" s="7" t="str">
        <f t="shared" si="5"/>
        <v>Демидов</v>
      </c>
      <c r="J550" s="53" t="s">
        <v>114</v>
      </c>
      <c r="K550" s="51" t="s">
        <v>79</v>
      </c>
    </row>
    <row r="551" spans="1:11" x14ac:dyDescent="0.3">
      <c r="A551" s="48">
        <v>44256</v>
      </c>
      <c r="B551" s="48" t="s">
        <v>18</v>
      </c>
      <c r="C551" s="49" t="s">
        <v>108</v>
      </c>
      <c r="D551" s="50" t="s">
        <v>49</v>
      </c>
      <c r="E551" s="50" t="str">
        <f t="shared" si="4"/>
        <v>Швеция</v>
      </c>
      <c r="F551" s="51" t="s">
        <v>153</v>
      </c>
      <c r="G551" s="52">
        <v>529</v>
      </c>
      <c r="I551" s="7" t="str">
        <f t="shared" si="5"/>
        <v>Беленькая</v>
      </c>
      <c r="J551" s="53" t="s">
        <v>114</v>
      </c>
      <c r="K551" s="51" t="s">
        <v>50</v>
      </c>
    </row>
    <row r="552" spans="1:11" x14ac:dyDescent="0.3">
      <c r="A552" s="48">
        <v>44256</v>
      </c>
      <c r="B552" s="48" t="s">
        <v>18</v>
      </c>
      <c r="C552" s="49" t="s">
        <v>108</v>
      </c>
      <c r="D552" s="50" t="s">
        <v>49</v>
      </c>
      <c r="E552" s="50" t="str">
        <f t="shared" si="4"/>
        <v>Украина</v>
      </c>
      <c r="F552" s="51" t="s">
        <v>64</v>
      </c>
      <c r="G552" s="52">
        <v>141</v>
      </c>
      <c r="I552" s="7" t="str">
        <f t="shared" si="5"/>
        <v>Мягков</v>
      </c>
      <c r="J552" s="53" t="s">
        <v>114</v>
      </c>
      <c r="K552" s="51" t="s">
        <v>53</v>
      </c>
    </row>
    <row r="553" spans="1:11" x14ac:dyDescent="0.3">
      <c r="A553" s="48">
        <v>44256</v>
      </c>
      <c r="B553" s="48" t="s">
        <v>18</v>
      </c>
      <c r="C553" s="49" t="s">
        <v>108</v>
      </c>
      <c r="D553" s="50" t="s">
        <v>49</v>
      </c>
      <c r="E553" s="50" t="str">
        <f t="shared" si="4"/>
        <v>Украина</v>
      </c>
      <c r="F553" s="51" t="s">
        <v>65</v>
      </c>
      <c r="G553" s="52">
        <v>426</v>
      </c>
      <c r="I553" s="7" t="str">
        <f t="shared" si="5"/>
        <v>Русский лед</v>
      </c>
      <c r="J553" s="53" t="s">
        <v>114</v>
      </c>
      <c r="K553" s="51" t="s">
        <v>55</v>
      </c>
    </row>
    <row r="554" spans="1:11" x14ac:dyDescent="0.3">
      <c r="A554" s="48">
        <v>44256</v>
      </c>
      <c r="B554" s="48" t="s">
        <v>18</v>
      </c>
      <c r="C554" s="49" t="s">
        <v>108</v>
      </c>
      <c r="D554" s="50" t="s">
        <v>49</v>
      </c>
      <c r="E554" s="50" t="str">
        <f t="shared" si="4"/>
        <v>Украина</v>
      </c>
      <c r="F554" s="51" t="s">
        <v>66</v>
      </c>
      <c r="G554" s="52">
        <v>537</v>
      </c>
      <c r="I554" s="7" t="str">
        <f t="shared" si="5"/>
        <v>Аврора</v>
      </c>
      <c r="J554" s="53" t="s">
        <v>114</v>
      </c>
      <c r="K554" s="51" t="s">
        <v>57</v>
      </c>
    </row>
    <row r="555" spans="1:11" x14ac:dyDescent="0.3">
      <c r="A555" s="48">
        <v>44256</v>
      </c>
      <c r="B555" s="48" t="s">
        <v>18</v>
      </c>
      <c r="C555" s="49" t="s">
        <v>108</v>
      </c>
      <c r="D555" s="50" t="s">
        <v>49</v>
      </c>
      <c r="E555" s="50" t="str">
        <f t="shared" si="4"/>
        <v>Украина</v>
      </c>
      <c r="F555" s="51" t="s">
        <v>67</v>
      </c>
      <c r="G555" s="52">
        <v>270</v>
      </c>
      <c r="I555" s="7" t="str">
        <f t="shared" si="5"/>
        <v>Русский стандарт</v>
      </c>
      <c r="J555" s="53" t="s">
        <v>114</v>
      </c>
      <c r="K555" s="51" t="s">
        <v>59</v>
      </c>
    </row>
    <row r="556" spans="1:11" x14ac:dyDescent="0.3">
      <c r="A556" s="48">
        <v>44256</v>
      </c>
      <c r="B556" s="48" t="s">
        <v>18</v>
      </c>
      <c r="C556" s="49" t="s">
        <v>108</v>
      </c>
      <c r="D556" s="50" t="s">
        <v>49</v>
      </c>
      <c r="E556" s="50" t="str">
        <f t="shared" si="4"/>
        <v>Украина</v>
      </c>
      <c r="F556" s="51" t="s">
        <v>68</v>
      </c>
      <c r="G556" s="52">
        <v>420</v>
      </c>
      <c r="I556" s="7" t="str">
        <f t="shared" si="5"/>
        <v>Славянская</v>
      </c>
      <c r="J556" s="53" t="s">
        <v>114</v>
      </c>
      <c r="K556" s="51" t="s">
        <v>61</v>
      </c>
    </row>
    <row r="557" spans="1:11" x14ac:dyDescent="0.3">
      <c r="A557" s="48">
        <v>44256</v>
      </c>
      <c r="B557" s="48" t="s">
        <v>18</v>
      </c>
      <c r="C557" s="49" t="s">
        <v>108</v>
      </c>
      <c r="D557" s="50" t="s">
        <v>49</v>
      </c>
      <c r="E557" s="50" t="str">
        <f t="shared" si="4"/>
        <v>Украина</v>
      </c>
      <c r="F557" s="51" t="s">
        <v>69</v>
      </c>
      <c r="G557" s="52">
        <v>544</v>
      </c>
      <c r="I557" s="7" t="str">
        <f t="shared" si="5"/>
        <v>Бержерак</v>
      </c>
      <c r="J557" s="53" t="s">
        <v>114</v>
      </c>
      <c r="K557" s="51" t="s">
        <v>76</v>
      </c>
    </row>
    <row r="558" spans="1:11" x14ac:dyDescent="0.3">
      <c r="A558" s="48">
        <v>44256</v>
      </c>
      <c r="B558" s="48" t="s">
        <v>18</v>
      </c>
      <c r="C558" s="49" t="s">
        <v>108</v>
      </c>
      <c r="D558" s="50" t="s">
        <v>70</v>
      </c>
      <c r="E558" s="50" t="str">
        <f t="shared" si="4"/>
        <v>Франция</v>
      </c>
      <c r="F558" s="51" t="s">
        <v>71</v>
      </c>
      <c r="G558" s="52">
        <v>273</v>
      </c>
      <c r="I558" s="7" t="str">
        <f t="shared" si="5"/>
        <v>Золотые купола</v>
      </c>
      <c r="J558" s="53" t="s">
        <v>114</v>
      </c>
      <c r="K558" s="51" t="s">
        <v>77</v>
      </c>
    </row>
    <row r="559" spans="1:11" x14ac:dyDescent="0.3">
      <c r="A559" s="48">
        <v>44256</v>
      </c>
      <c r="B559" s="48" t="s">
        <v>18</v>
      </c>
      <c r="C559" s="49" t="s">
        <v>108</v>
      </c>
      <c r="D559" s="50" t="s">
        <v>70</v>
      </c>
      <c r="E559" s="50" t="str">
        <f t="shared" si="4"/>
        <v>Франция</v>
      </c>
      <c r="F559" s="51" t="s">
        <v>72</v>
      </c>
      <c r="G559" s="52">
        <v>501</v>
      </c>
      <c r="I559" s="7" t="str">
        <f t="shared" si="5"/>
        <v>Старый город</v>
      </c>
      <c r="J559" s="53" t="s">
        <v>114</v>
      </c>
      <c r="K559" s="51" t="s">
        <v>78</v>
      </c>
    </row>
    <row r="560" spans="1:11" x14ac:dyDescent="0.3">
      <c r="A560" s="48">
        <v>44256</v>
      </c>
      <c r="B560" s="48" t="s">
        <v>18</v>
      </c>
      <c r="C560" s="49" t="s">
        <v>108</v>
      </c>
      <c r="D560" s="50" t="s">
        <v>70</v>
      </c>
      <c r="E560" s="50" t="str">
        <f t="shared" si="4"/>
        <v>Франция</v>
      </c>
      <c r="F560" s="51" t="s">
        <v>73</v>
      </c>
      <c r="G560" s="52">
        <v>840</v>
      </c>
      <c r="I560" s="7" t="str">
        <f t="shared" si="5"/>
        <v>Демидов</v>
      </c>
      <c r="J560" s="53" t="s">
        <v>114</v>
      </c>
      <c r="K560" s="51" t="s">
        <v>79</v>
      </c>
    </row>
    <row r="561" spans="1:11" x14ac:dyDescent="0.3">
      <c r="A561" s="48">
        <v>44256</v>
      </c>
      <c r="B561" s="48" t="s">
        <v>18</v>
      </c>
      <c r="C561" s="49" t="s">
        <v>108</v>
      </c>
      <c r="D561" s="50" t="s">
        <v>70</v>
      </c>
      <c r="E561" s="50" t="str">
        <f t="shared" si="4"/>
        <v>Франция</v>
      </c>
      <c r="F561" s="51" t="s">
        <v>74</v>
      </c>
      <c r="G561" s="52">
        <v>1129</v>
      </c>
      <c r="I561" s="7" t="str">
        <f t="shared" si="5"/>
        <v>Беленькая</v>
      </c>
      <c r="J561" s="53" t="s">
        <v>114</v>
      </c>
      <c r="K561" s="51" t="s">
        <v>50</v>
      </c>
    </row>
    <row r="562" spans="1:11" x14ac:dyDescent="0.3">
      <c r="A562" s="48">
        <v>44256</v>
      </c>
      <c r="B562" s="48" t="s">
        <v>18</v>
      </c>
      <c r="C562" s="49" t="s">
        <v>108</v>
      </c>
      <c r="D562" s="50" t="s">
        <v>70</v>
      </c>
      <c r="E562" s="50" t="str">
        <f t="shared" si="4"/>
        <v>Франция</v>
      </c>
      <c r="F562" s="51" t="s">
        <v>75</v>
      </c>
      <c r="G562" s="52">
        <v>386</v>
      </c>
      <c r="I562" s="7" t="str">
        <f t="shared" si="5"/>
        <v>Мягков</v>
      </c>
      <c r="J562" s="53" t="s">
        <v>114</v>
      </c>
      <c r="K562" s="51" t="s">
        <v>53</v>
      </c>
    </row>
    <row r="563" spans="1:11" x14ac:dyDescent="0.3">
      <c r="A563" s="48">
        <v>44256</v>
      </c>
      <c r="B563" s="48" t="s">
        <v>18</v>
      </c>
      <c r="C563" s="49" t="s">
        <v>108</v>
      </c>
      <c r="D563" s="50" t="s">
        <v>70</v>
      </c>
      <c r="E563" s="50" t="str">
        <f t="shared" si="4"/>
        <v>Армения</v>
      </c>
      <c r="F563" s="51" t="s">
        <v>52</v>
      </c>
      <c r="G563" s="52">
        <v>152</v>
      </c>
      <c r="I563" s="7" t="str">
        <f t="shared" si="5"/>
        <v>Русский лед</v>
      </c>
      <c r="J563" s="53" t="s">
        <v>114</v>
      </c>
      <c r="K563" s="51" t="s">
        <v>55</v>
      </c>
    </row>
    <row r="564" spans="1:11" x14ac:dyDescent="0.3">
      <c r="A564" s="48">
        <v>44256</v>
      </c>
      <c r="B564" s="48" t="s">
        <v>18</v>
      </c>
      <c r="C564" s="49" t="s">
        <v>108</v>
      </c>
      <c r="D564" s="50" t="s">
        <v>70</v>
      </c>
      <c r="E564" s="50" t="str">
        <f t="shared" si="4"/>
        <v>Армения</v>
      </c>
      <c r="F564" s="51" t="s">
        <v>54</v>
      </c>
      <c r="G564" s="52">
        <v>781</v>
      </c>
      <c r="I564" s="7" t="str">
        <f t="shared" si="5"/>
        <v>Аврора</v>
      </c>
      <c r="J564" s="53" t="s">
        <v>114</v>
      </c>
      <c r="K564" s="51" t="s">
        <v>57</v>
      </c>
    </row>
    <row r="565" spans="1:11" x14ac:dyDescent="0.3">
      <c r="A565" s="48">
        <v>44256</v>
      </c>
      <c r="B565" s="48" t="s">
        <v>18</v>
      </c>
      <c r="C565" s="49" t="s">
        <v>108</v>
      </c>
      <c r="D565" s="50" t="s">
        <v>70</v>
      </c>
      <c r="E565" s="50" t="str">
        <f t="shared" si="4"/>
        <v>Армения</v>
      </c>
      <c r="F565" s="51" t="s">
        <v>56</v>
      </c>
      <c r="G565" s="52">
        <v>864</v>
      </c>
      <c r="I565" s="7" t="str">
        <f t="shared" si="5"/>
        <v>Русский стандарт</v>
      </c>
      <c r="J565" s="53" t="s">
        <v>114</v>
      </c>
      <c r="K565" s="51" t="s">
        <v>59</v>
      </c>
    </row>
    <row r="566" spans="1:11" x14ac:dyDescent="0.3">
      <c r="A566" s="48">
        <v>44256</v>
      </c>
      <c r="B566" s="48" t="s">
        <v>18</v>
      </c>
      <c r="C566" s="49" t="s">
        <v>108</v>
      </c>
      <c r="D566" s="50" t="s">
        <v>70</v>
      </c>
      <c r="E566" s="50" t="str">
        <f t="shared" si="4"/>
        <v>Армения</v>
      </c>
      <c r="F566" s="51" t="s">
        <v>58</v>
      </c>
      <c r="G566" s="52">
        <v>1064</v>
      </c>
      <c r="I566" s="7" t="str">
        <f t="shared" si="5"/>
        <v>Славянская</v>
      </c>
      <c r="J566" s="53" t="s">
        <v>114</v>
      </c>
      <c r="K566" s="51" t="s">
        <v>61</v>
      </c>
    </row>
    <row r="567" spans="1:11" x14ac:dyDescent="0.3">
      <c r="A567" s="48">
        <v>44256</v>
      </c>
      <c r="B567" s="48" t="s">
        <v>18</v>
      </c>
      <c r="C567" s="49" t="s">
        <v>108</v>
      </c>
      <c r="D567" s="50" t="s">
        <v>70</v>
      </c>
      <c r="E567" s="50" t="str">
        <f t="shared" si="4"/>
        <v>Армения</v>
      </c>
      <c r="F567" s="51" t="s">
        <v>60</v>
      </c>
      <c r="G567" s="52">
        <v>589</v>
      </c>
      <c r="I567" s="7" t="str">
        <f t="shared" si="5"/>
        <v>Бержерак</v>
      </c>
      <c r="J567" s="53" t="s">
        <v>114</v>
      </c>
      <c r="K567" s="51" t="s">
        <v>76</v>
      </c>
    </row>
    <row r="568" spans="1:11" x14ac:dyDescent="0.3">
      <c r="A568" s="48">
        <v>44256</v>
      </c>
      <c r="B568" s="48" t="s">
        <v>18</v>
      </c>
      <c r="C568" s="49" t="s">
        <v>108</v>
      </c>
      <c r="D568" s="50" t="s">
        <v>70</v>
      </c>
      <c r="E568" s="50" t="str">
        <f t="shared" si="4"/>
        <v>Армения</v>
      </c>
      <c r="F568" s="51" t="s">
        <v>62</v>
      </c>
      <c r="G568" s="52">
        <v>547</v>
      </c>
      <c r="I568" s="7" t="str">
        <f t="shared" si="5"/>
        <v>Золотые купола</v>
      </c>
      <c r="J568" s="53" t="s">
        <v>114</v>
      </c>
      <c r="K568" s="51" t="s">
        <v>77</v>
      </c>
    </row>
    <row r="569" spans="1:11" x14ac:dyDescent="0.3">
      <c r="A569" s="48">
        <v>44256</v>
      </c>
      <c r="B569" s="48" t="s">
        <v>18</v>
      </c>
      <c r="C569" s="49" t="s">
        <v>108</v>
      </c>
      <c r="D569" s="50" t="s">
        <v>70</v>
      </c>
      <c r="E569" s="50" t="str">
        <f t="shared" si="4"/>
        <v>Россия</v>
      </c>
      <c r="F569" s="51" t="s">
        <v>76</v>
      </c>
      <c r="G569" s="52">
        <v>288</v>
      </c>
      <c r="I569" s="7" t="str">
        <f t="shared" si="5"/>
        <v>Старый город</v>
      </c>
      <c r="J569" s="53" t="s">
        <v>114</v>
      </c>
      <c r="K569" s="51" t="s">
        <v>78</v>
      </c>
    </row>
    <row r="570" spans="1:11" x14ac:dyDescent="0.3">
      <c r="A570" s="48">
        <v>44256</v>
      </c>
      <c r="B570" s="48" t="s">
        <v>18</v>
      </c>
      <c r="C570" s="49" t="s">
        <v>108</v>
      </c>
      <c r="D570" s="50" t="s">
        <v>70</v>
      </c>
      <c r="E570" s="50" t="str">
        <f t="shared" si="4"/>
        <v>Россия</v>
      </c>
      <c r="F570" s="51" t="s">
        <v>77</v>
      </c>
      <c r="G570" s="52">
        <v>989</v>
      </c>
      <c r="I570" s="7" t="str">
        <f t="shared" si="5"/>
        <v>Демидов</v>
      </c>
      <c r="J570" s="53" t="s">
        <v>114</v>
      </c>
      <c r="K570" s="51" t="s">
        <v>79</v>
      </c>
    </row>
    <row r="571" spans="1:11" x14ac:dyDescent="0.3">
      <c r="A571" s="48">
        <v>44256</v>
      </c>
      <c r="B571" s="48" t="s">
        <v>18</v>
      </c>
      <c r="C571" s="49" t="s">
        <v>108</v>
      </c>
      <c r="D571" s="50" t="s">
        <v>70</v>
      </c>
      <c r="E571" s="50" t="str">
        <f t="shared" si="4"/>
        <v>Россия</v>
      </c>
      <c r="F571" s="51" t="s">
        <v>78</v>
      </c>
      <c r="G571" s="52">
        <v>174</v>
      </c>
      <c r="I571" s="7" t="str">
        <f t="shared" si="5"/>
        <v>Беленькая</v>
      </c>
      <c r="J571" s="53" t="s">
        <v>114</v>
      </c>
      <c r="K571" s="51" t="s">
        <v>50</v>
      </c>
    </row>
    <row r="572" spans="1:11" x14ac:dyDescent="0.3">
      <c r="A572" s="48">
        <v>44256</v>
      </c>
      <c r="B572" s="48" t="s">
        <v>18</v>
      </c>
      <c r="C572" s="49" t="s">
        <v>108</v>
      </c>
      <c r="D572" s="50" t="s">
        <v>70</v>
      </c>
      <c r="E572" s="50" t="str">
        <f t="shared" si="4"/>
        <v>Россия</v>
      </c>
      <c r="F572" s="51" t="s">
        <v>79</v>
      </c>
      <c r="G572" s="52">
        <v>874</v>
      </c>
      <c r="I572" s="7" t="str">
        <f t="shared" si="5"/>
        <v>Мягков</v>
      </c>
      <c r="J572" s="53" t="s">
        <v>114</v>
      </c>
      <c r="K572" s="51" t="s">
        <v>53</v>
      </c>
    </row>
    <row r="573" spans="1:11" x14ac:dyDescent="0.3">
      <c r="A573" s="48">
        <v>44256</v>
      </c>
      <c r="B573" s="48" t="s">
        <v>18</v>
      </c>
      <c r="C573" s="49" t="s">
        <v>108</v>
      </c>
      <c r="D573" s="50" t="s">
        <v>80</v>
      </c>
      <c r="E573" s="50" t="str">
        <f t="shared" si="4"/>
        <v>Шотландия</v>
      </c>
      <c r="F573" s="51" t="s">
        <v>81</v>
      </c>
      <c r="G573" s="52">
        <v>527</v>
      </c>
      <c r="I573" s="7" t="str">
        <f t="shared" si="5"/>
        <v>Русский лед</v>
      </c>
      <c r="J573" s="53" t="s">
        <v>114</v>
      </c>
      <c r="K573" s="51" t="s">
        <v>55</v>
      </c>
    </row>
    <row r="574" spans="1:11" x14ac:dyDescent="0.3">
      <c r="A574" s="48">
        <v>44256</v>
      </c>
      <c r="B574" s="48" t="s">
        <v>18</v>
      </c>
      <c r="C574" s="49" t="s">
        <v>108</v>
      </c>
      <c r="D574" s="50" t="s">
        <v>80</v>
      </c>
      <c r="E574" s="50" t="str">
        <f t="shared" si="4"/>
        <v>Шотландия</v>
      </c>
      <c r="F574" s="51" t="s">
        <v>82</v>
      </c>
      <c r="G574" s="52">
        <v>138</v>
      </c>
      <c r="I574" s="7" t="str">
        <f t="shared" si="5"/>
        <v>Аврора</v>
      </c>
      <c r="J574" s="53" t="s">
        <v>114</v>
      </c>
      <c r="K574" s="51" t="s">
        <v>57</v>
      </c>
    </row>
    <row r="575" spans="1:11" x14ac:dyDescent="0.3">
      <c r="A575" s="48">
        <v>44256</v>
      </c>
      <c r="B575" s="48" t="s">
        <v>18</v>
      </c>
      <c r="C575" s="49" t="s">
        <v>108</v>
      </c>
      <c r="D575" s="50" t="s">
        <v>80</v>
      </c>
      <c r="E575" s="50" t="str">
        <f t="shared" si="4"/>
        <v>Шотландия</v>
      </c>
      <c r="F575" s="51" t="s">
        <v>83</v>
      </c>
      <c r="G575" s="52">
        <v>376</v>
      </c>
      <c r="I575" s="7" t="str">
        <f t="shared" si="5"/>
        <v>Русский стандарт</v>
      </c>
      <c r="J575" s="53" t="s">
        <v>114</v>
      </c>
      <c r="K575" s="51" t="s">
        <v>59</v>
      </c>
    </row>
    <row r="576" spans="1:11" x14ac:dyDescent="0.3">
      <c r="A576" s="48">
        <v>44256</v>
      </c>
      <c r="B576" s="48" t="s">
        <v>18</v>
      </c>
      <c r="C576" s="49" t="s">
        <v>108</v>
      </c>
      <c r="D576" s="50" t="s">
        <v>80</v>
      </c>
      <c r="E576" s="50" t="str">
        <f t="shared" si="4"/>
        <v>Шотландия</v>
      </c>
      <c r="F576" s="51" t="s">
        <v>84</v>
      </c>
      <c r="G576" s="52">
        <v>429</v>
      </c>
      <c r="I576" s="7" t="str">
        <f t="shared" si="5"/>
        <v>Славянская</v>
      </c>
      <c r="J576" s="53" t="s">
        <v>114</v>
      </c>
      <c r="K576" s="51" t="s">
        <v>61</v>
      </c>
    </row>
    <row r="577" spans="1:11" x14ac:dyDescent="0.3">
      <c r="A577" s="48">
        <v>44256</v>
      </c>
      <c r="B577" s="48" t="s">
        <v>18</v>
      </c>
      <c r="C577" s="49" t="s">
        <v>108</v>
      </c>
      <c r="D577" s="50" t="s">
        <v>80</v>
      </c>
      <c r="E577" s="50" t="str">
        <f t="shared" si="4"/>
        <v>Ирландия</v>
      </c>
      <c r="F577" s="51" t="s">
        <v>85</v>
      </c>
      <c r="G577" s="52">
        <v>293</v>
      </c>
      <c r="I577" s="7" t="str">
        <f t="shared" si="5"/>
        <v>Бержерак</v>
      </c>
      <c r="J577" s="53" t="s">
        <v>114</v>
      </c>
      <c r="K577" s="51" t="s">
        <v>76</v>
      </c>
    </row>
    <row r="578" spans="1:11" x14ac:dyDescent="0.3">
      <c r="A578" s="48">
        <v>44256</v>
      </c>
      <c r="B578" s="48" t="s">
        <v>18</v>
      </c>
      <c r="C578" s="49" t="s">
        <v>108</v>
      </c>
      <c r="D578" s="50" t="s">
        <v>80</v>
      </c>
      <c r="E578" s="50" t="str">
        <f t="shared" si="4"/>
        <v>Ирландия</v>
      </c>
      <c r="F578" s="51" t="s">
        <v>86</v>
      </c>
      <c r="G578" s="52">
        <v>147</v>
      </c>
      <c r="I578" s="7" t="str">
        <f t="shared" si="5"/>
        <v>Золотые купола</v>
      </c>
      <c r="J578" s="53" t="s">
        <v>114</v>
      </c>
      <c r="K578" s="51" t="s">
        <v>77</v>
      </c>
    </row>
    <row r="579" spans="1:11" x14ac:dyDescent="0.3">
      <c r="A579" s="48">
        <v>44256</v>
      </c>
      <c r="B579" s="48" t="s">
        <v>18</v>
      </c>
      <c r="C579" s="49" t="s">
        <v>108</v>
      </c>
      <c r="D579" s="50" t="s">
        <v>80</v>
      </c>
      <c r="E579" s="50" t="str">
        <f t="shared" si="4"/>
        <v>Ирландия</v>
      </c>
      <c r="F579" s="51" t="s">
        <v>87</v>
      </c>
      <c r="G579" s="52">
        <v>858</v>
      </c>
      <c r="I579" s="7" t="str">
        <f t="shared" si="5"/>
        <v>Старый город</v>
      </c>
      <c r="J579" s="53" t="s">
        <v>114</v>
      </c>
      <c r="K579" s="51" t="s">
        <v>78</v>
      </c>
    </row>
    <row r="580" spans="1:11" x14ac:dyDescent="0.3">
      <c r="A580" s="48">
        <v>44256</v>
      </c>
      <c r="B580" s="48" t="s">
        <v>18</v>
      </c>
      <c r="C580" s="49" t="s">
        <v>108</v>
      </c>
      <c r="D580" s="50" t="s">
        <v>80</v>
      </c>
      <c r="E580" s="50" t="str">
        <f t="shared" si="4"/>
        <v>Ирландия</v>
      </c>
      <c r="F580" s="51" t="s">
        <v>88</v>
      </c>
      <c r="G580" s="52">
        <v>1140</v>
      </c>
      <c r="I580" s="7" t="str">
        <f t="shared" si="5"/>
        <v>Демидов</v>
      </c>
      <c r="J580" s="53" t="s">
        <v>114</v>
      </c>
      <c r="K580" s="51" t="s">
        <v>79</v>
      </c>
    </row>
    <row r="581" spans="1:11" x14ac:dyDescent="0.3">
      <c r="A581" s="48">
        <v>44256</v>
      </c>
      <c r="B581" s="48" t="s">
        <v>18</v>
      </c>
      <c r="C581" s="49" t="s">
        <v>108</v>
      </c>
      <c r="D581" s="50" t="s">
        <v>80</v>
      </c>
      <c r="E581" s="50" t="str">
        <f t="shared" si="4"/>
        <v>США</v>
      </c>
      <c r="F581" s="51" t="s">
        <v>89</v>
      </c>
      <c r="G581" s="52">
        <v>271</v>
      </c>
      <c r="I581" s="7" t="str">
        <f t="shared" si="5"/>
        <v>Беленькая</v>
      </c>
      <c r="J581" s="53" t="s">
        <v>114</v>
      </c>
      <c r="K581" s="51" t="s">
        <v>50</v>
      </c>
    </row>
    <row r="582" spans="1:11" x14ac:dyDescent="0.3">
      <c r="A582" s="48">
        <v>44256</v>
      </c>
      <c r="B582" s="48" t="s">
        <v>18</v>
      </c>
      <c r="C582" s="49" t="s">
        <v>108</v>
      </c>
      <c r="D582" s="50" t="s">
        <v>80</v>
      </c>
      <c r="E582" s="50" t="str">
        <f t="shared" si="4"/>
        <v>США</v>
      </c>
      <c r="F582" s="51" t="s">
        <v>90</v>
      </c>
      <c r="G582" s="52">
        <v>523</v>
      </c>
      <c r="I582" s="7" t="str">
        <f t="shared" si="5"/>
        <v>Мягков</v>
      </c>
      <c r="J582" s="53" t="s">
        <v>114</v>
      </c>
      <c r="K582" s="51" t="s">
        <v>53</v>
      </c>
    </row>
    <row r="583" spans="1:11" x14ac:dyDescent="0.3">
      <c r="A583" s="48">
        <v>44256</v>
      </c>
      <c r="B583" s="48" t="s">
        <v>18</v>
      </c>
      <c r="C583" s="49" t="s">
        <v>108</v>
      </c>
      <c r="D583" s="50" t="s">
        <v>80</v>
      </c>
      <c r="E583" s="50" t="str">
        <f t="shared" si="4"/>
        <v>США</v>
      </c>
      <c r="F583" s="51" t="s">
        <v>91</v>
      </c>
      <c r="G583" s="52">
        <v>371</v>
      </c>
      <c r="I583" s="7" t="str">
        <f t="shared" si="5"/>
        <v>Русский лед</v>
      </c>
      <c r="J583" s="53" t="s">
        <v>114</v>
      </c>
      <c r="K583" s="51" t="s">
        <v>55</v>
      </c>
    </row>
    <row r="584" spans="1:11" x14ac:dyDescent="0.3">
      <c r="A584" s="48">
        <v>44256</v>
      </c>
      <c r="B584" s="48" t="s">
        <v>18</v>
      </c>
      <c r="C584" s="49" t="s">
        <v>108</v>
      </c>
      <c r="D584" s="50" t="s">
        <v>80</v>
      </c>
      <c r="E584" s="50" t="str">
        <f t="shared" si="4"/>
        <v>США</v>
      </c>
      <c r="F584" s="51" t="s">
        <v>92</v>
      </c>
      <c r="G584" s="52">
        <v>415</v>
      </c>
      <c r="I584" s="7" t="str">
        <f t="shared" si="5"/>
        <v>Аврора</v>
      </c>
      <c r="J584" s="53" t="s">
        <v>114</v>
      </c>
      <c r="K584" s="51" t="s">
        <v>57</v>
      </c>
    </row>
    <row r="585" spans="1:11" x14ac:dyDescent="0.3">
      <c r="A585" s="48">
        <v>44256</v>
      </c>
      <c r="B585" s="48" t="s">
        <v>18</v>
      </c>
      <c r="C585" s="49" t="s">
        <v>108</v>
      </c>
      <c r="D585" s="50" t="s">
        <v>80</v>
      </c>
      <c r="E585" s="50" t="str">
        <f t="shared" si="4"/>
        <v>США</v>
      </c>
      <c r="F585" s="51" t="s">
        <v>93</v>
      </c>
      <c r="G585" s="52">
        <v>868</v>
      </c>
      <c r="I585" s="7" t="str">
        <f t="shared" si="5"/>
        <v>Русский стандарт</v>
      </c>
      <c r="J585" s="53" t="s">
        <v>114</v>
      </c>
      <c r="K585" s="51" t="s">
        <v>59</v>
      </c>
    </row>
    <row r="586" spans="1:11" x14ac:dyDescent="0.3">
      <c r="A586" s="48">
        <v>44256</v>
      </c>
      <c r="B586" s="48" t="s">
        <v>18</v>
      </c>
      <c r="C586" s="49" t="s">
        <v>108</v>
      </c>
      <c r="D586" s="50" t="s">
        <v>80</v>
      </c>
      <c r="E586" s="50" t="str">
        <f t="shared" si="4"/>
        <v>США</v>
      </c>
      <c r="F586" s="51" t="s">
        <v>94</v>
      </c>
      <c r="G586" s="52">
        <v>685</v>
      </c>
      <c r="I586" s="7" t="str">
        <f t="shared" si="5"/>
        <v>Славянская</v>
      </c>
      <c r="J586" s="53" t="s">
        <v>114</v>
      </c>
      <c r="K586" s="51" t="s">
        <v>61</v>
      </c>
    </row>
    <row r="587" spans="1:11" x14ac:dyDescent="0.3">
      <c r="A587" s="48">
        <v>44256</v>
      </c>
      <c r="B587" s="48" t="s">
        <v>18</v>
      </c>
      <c r="C587" s="49" t="s">
        <v>108</v>
      </c>
      <c r="D587" s="50" t="s">
        <v>95</v>
      </c>
      <c r="E587" s="50" t="str">
        <f t="shared" si="4"/>
        <v>Голландия</v>
      </c>
      <c r="F587" s="51" t="s">
        <v>96</v>
      </c>
      <c r="G587" s="52">
        <v>522</v>
      </c>
      <c r="I587" s="7" t="str">
        <f t="shared" si="5"/>
        <v>Бержерак</v>
      </c>
      <c r="J587" s="53" t="s">
        <v>114</v>
      </c>
      <c r="K587" s="51" t="s">
        <v>76</v>
      </c>
    </row>
    <row r="588" spans="1:11" x14ac:dyDescent="0.3">
      <c r="A588" s="48">
        <v>44256</v>
      </c>
      <c r="B588" s="48" t="s">
        <v>18</v>
      </c>
      <c r="C588" s="49" t="s">
        <v>108</v>
      </c>
      <c r="D588" s="50" t="s">
        <v>95</v>
      </c>
      <c r="E588" s="50" t="str">
        <f t="shared" si="4"/>
        <v>Голландия</v>
      </c>
      <c r="F588" s="51" t="s">
        <v>97</v>
      </c>
      <c r="G588" s="52">
        <v>1130</v>
      </c>
      <c r="I588" s="7" t="str">
        <f t="shared" si="5"/>
        <v>Золотые купола</v>
      </c>
      <c r="J588" s="53" t="s">
        <v>114</v>
      </c>
      <c r="K588" s="51" t="s">
        <v>77</v>
      </c>
    </row>
    <row r="589" spans="1:11" x14ac:dyDescent="0.3">
      <c r="A589" s="48">
        <v>44256</v>
      </c>
      <c r="B589" s="48" t="s">
        <v>18</v>
      </c>
      <c r="C589" s="49" t="s">
        <v>108</v>
      </c>
      <c r="D589" s="50" t="s">
        <v>95</v>
      </c>
      <c r="E589" s="50" t="str">
        <f t="shared" si="4"/>
        <v>Голландия</v>
      </c>
      <c r="F589" s="51" t="s">
        <v>98</v>
      </c>
      <c r="G589" s="52">
        <v>146</v>
      </c>
      <c r="I589" s="7" t="str">
        <f t="shared" si="5"/>
        <v>Старый город</v>
      </c>
      <c r="J589" s="53" t="s">
        <v>114</v>
      </c>
      <c r="K589" s="51" t="s">
        <v>78</v>
      </c>
    </row>
    <row r="590" spans="1:11" x14ac:dyDescent="0.3">
      <c r="A590" s="48">
        <v>44256</v>
      </c>
      <c r="B590" s="48" t="s">
        <v>18</v>
      </c>
      <c r="C590" s="49" t="s">
        <v>108</v>
      </c>
      <c r="D590" s="50" t="s">
        <v>95</v>
      </c>
      <c r="E590" s="50" t="str">
        <f t="shared" si="4"/>
        <v>Голландия</v>
      </c>
      <c r="F590" s="51" t="s">
        <v>99</v>
      </c>
      <c r="G590" s="52">
        <v>168</v>
      </c>
      <c r="I590" s="7" t="str">
        <f t="shared" si="5"/>
        <v>Демидов</v>
      </c>
      <c r="J590" s="53" t="s">
        <v>114</v>
      </c>
      <c r="K590" s="51" t="s">
        <v>79</v>
      </c>
    </row>
    <row r="591" spans="1:11" x14ac:dyDescent="0.3">
      <c r="A591" s="48">
        <v>44256</v>
      </c>
      <c r="B591" s="48" t="s">
        <v>18</v>
      </c>
      <c r="C591" s="49" t="s">
        <v>108</v>
      </c>
      <c r="D591" s="50" t="s">
        <v>95</v>
      </c>
      <c r="E591" s="50" t="str">
        <f t="shared" si="4"/>
        <v>Голландия</v>
      </c>
      <c r="F591" s="51" t="s">
        <v>100</v>
      </c>
      <c r="G591" s="52">
        <v>1021</v>
      </c>
      <c r="I591" s="7" t="str">
        <f t="shared" si="5"/>
        <v>Беленькая</v>
      </c>
      <c r="J591" s="53" t="s">
        <v>114</v>
      </c>
      <c r="K591" s="51" t="s">
        <v>50</v>
      </c>
    </row>
    <row r="592" spans="1:11" x14ac:dyDescent="0.3">
      <c r="A592" s="48">
        <v>44256</v>
      </c>
      <c r="B592" s="48" t="s">
        <v>18</v>
      </c>
      <c r="C592" s="49" t="s">
        <v>108</v>
      </c>
      <c r="D592" s="50" t="s">
        <v>95</v>
      </c>
      <c r="E592" s="50" t="str">
        <f t="shared" si="4"/>
        <v>Великобритания</v>
      </c>
      <c r="F592" s="51" t="s">
        <v>101</v>
      </c>
      <c r="G592" s="52">
        <v>1123</v>
      </c>
      <c r="I592" s="7" t="str">
        <f t="shared" si="5"/>
        <v>Мягков</v>
      </c>
      <c r="J592" s="53" t="s">
        <v>114</v>
      </c>
      <c r="K592" s="51" t="s">
        <v>53</v>
      </c>
    </row>
    <row r="593" spans="1:11" x14ac:dyDescent="0.3">
      <c r="A593" s="48">
        <v>44256</v>
      </c>
      <c r="B593" s="48" t="s">
        <v>18</v>
      </c>
      <c r="C593" s="49" t="s">
        <v>108</v>
      </c>
      <c r="D593" s="50" t="s">
        <v>95</v>
      </c>
      <c r="E593" s="50" t="str">
        <f t="shared" si="4"/>
        <v>Великобритания</v>
      </c>
      <c r="F593" s="51" t="s">
        <v>102</v>
      </c>
      <c r="G593" s="52">
        <v>304</v>
      </c>
      <c r="I593" s="7" t="str">
        <f t="shared" si="5"/>
        <v>Русский лед</v>
      </c>
      <c r="J593" s="53" t="s">
        <v>114</v>
      </c>
      <c r="K593" s="51" t="s">
        <v>55</v>
      </c>
    </row>
    <row r="594" spans="1:11" x14ac:dyDescent="0.3">
      <c r="A594" s="48">
        <v>44256</v>
      </c>
      <c r="B594" s="48" t="s">
        <v>18</v>
      </c>
      <c r="C594" s="49" t="s">
        <v>108</v>
      </c>
      <c r="D594" s="50" t="s">
        <v>95</v>
      </c>
      <c r="E594" s="50" t="str">
        <f t="shared" si="4"/>
        <v>Италия</v>
      </c>
      <c r="F594" s="51" t="s">
        <v>103</v>
      </c>
      <c r="G594" s="52">
        <v>293</v>
      </c>
      <c r="I594" s="7" t="str">
        <f t="shared" si="5"/>
        <v>Аврора</v>
      </c>
      <c r="J594" s="53" t="s">
        <v>114</v>
      </c>
      <c r="K594" s="51" t="s">
        <v>57</v>
      </c>
    </row>
    <row r="595" spans="1:11" x14ac:dyDescent="0.3">
      <c r="A595" s="48">
        <v>44256</v>
      </c>
      <c r="B595" s="48" t="s">
        <v>18</v>
      </c>
      <c r="C595" s="49" t="s">
        <v>108</v>
      </c>
      <c r="D595" s="50" t="s">
        <v>95</v>
      </c>
      <c r="E595" s="50" t="str">
        <f t="shared" si="4"/>
        <v>Италия</v>
      </c>
      <c r="F595" s="51" t="s">
        <v>104</v>
      </c>
      <c r="G595" s="52">
        <v>1026</v>
      </c>
      <c r="I595" s="7" t="str">
        <f t="shared" si="5"/>
        <v>Русский стандарт</v>
      </c>
      <c r="J595" s="53" t="s">
        <v>114</v>
      </c>
      <c r="K595" s="51" t="s">
        <v>59</v>
      </c>
    </row>
    <row r="596" spans="1:11" x14ac:dyDescent="0.3">
      <c r="A596" s="48">
        <v>44256</v>
      </c>
      <c r="B596" s="48" t="s">
        <v>18</v>
      </c>
      <c r="C596" s="49" t="s">
        <v>108</v>
      </c>
      <c r="D596" s="50" t="s">
        <v>95</v>
      </c>
      <c r="E596" s="50" t="str">
        <f t="shared" si="4"/>
        <v>Италия</v>
      </c>
      <c r="F596" s="51" t="s">
        <v>105</v>
      </c>
      <c r="G596" s="52">
        <v>1130</v>
      </c>
      <c r="I596" s="7" t="str">
        <f t="shared" si="5"/>
        <v>Славянская</v>
      </c>
      <c r="J596" s="53" t="s">
        <v>114</v>
      </c>
      <c r="K596" s="51" t="s">
        <v>61</v>
      </c>
    </row>
    <row r="597" spans="1:11" x14ac:dyDescent="0.3">
      <c r="A597" s="48">
        <v>44256</v>
      </c>
      <c r="B597" s="48" t="s">
        <v>18</v>
      </c>
      <c r="C597" s="49" t="s">
        <v>108</v>
      </c>
      <c r="D597" s="50" t="s">
        <v>95</v>
      </c>
      <c r="E597" s="50" t="str">
        <f t="shared" si="4"/>
        <v>Италия</v>
      </c>
      <c r="F597" s="51" t="s">
        <v>106</v>
      </c>
      <c r="G597" s="52">
        <v>627</v>
      </c>
      <c r="I597" s="7" t="str">
        <f t="shared" si="5"/>
        <v>Бержерак</v>
      </c>
      <c r="J597" s="53" t="s">
        <v>114</v>
      </c>
      <c r="K597" s="51" t="s">
        <v>76</v>
      </c>
    </row>
    <row r="598" spans="1:11" x14ac:dyDescent="0.3">
      <c r="A598" s="48">
        <v>44256</v>
      </c>
      <c r="B598" s="48" t="s">
        <v>18</v>
      </c>
      <c r="C598" s="49" t="s">
        <v>110</v>
      </c>
      <c r="D598" s="50" t="s">
        <v>49</v>
      </c>
      <c r="E598" s="50" t="str">
        <f t="shared" si="4"/>
        <v>Россия</v>
      </c>
      <c r="F598" s="51" t="s">
        <v>50</v>
      </c>
      <c r="G598" s="52">
        <v>159</v>
      </c>
      <c r="I598" s="7" t="str">
        <f t="shared" si="5"/>
        <v>Золотые купола</v>
      </c>
      <c r="J598" s="53" t="s">
        <v>114</v>
      </c>
      <c r="K598" s="51" t="s">
        <v>77</v>
      </c>
    </row>
    <row r="599" spans="1:11" x14ac:dyDescent="0.3">
      <c r="A599" s="48">
        <v>44256</v>
      </c>
      <c r="B599" s="48" t="s">
        <v>18</v>
      </c>
      <c r="C599" s="49" t="s">
        <v>110</v>
      </c>
      <c r="D599" s="50" t="s">
        <v>49</v>
      </c>
      <c r="E599" s="50" t="str">
        <f t="shared" si="4"/>
        <v>Россия</v>
      </c>
      <c r="F599" s="51" t="s">
        <v>53</v>
      </c>
      <c r="G599" s="52">
        <v>155</v>
      </c>
      <c r="I599" s="7" t="str">
        <f t="shared" si="5"/>
        <v>Старый город</v>
      </c>
      <c r="J599" s="53" t="s">
        <v>114</v>
      </c>
      <c r="K599" s="51" t="s">
        <v>78</v>
      </c>
    </row>
    <row r="600" spans="1:11" x14ac:dyDescent="0.3">
      <c r="A600" s="48">
        <v>44256</v>
      </c>
      <c r="B600" s="48" t="s">
        <v>18</v>
      </c>
      <c r="C600" s="49" t="s">
        <v>110</v>
      </c>
      <c r="D600" s="50" t="s">
        <v>49</v>
      </c>
      <c r="E600" s="50" t="str">
        <f t="shared" si="4"/>
        <v>Россия</v>
      </c>
      <c r="F600" s="51" t="s">
        <v>55</v>
      </c>
      <c r="G600" s="52">
        <v>394</v>
      </c>
      <c r="I600" s="7" t="str">
        <f t="shared" si="5"/>
        <v>Демидов</v>
      </c>
      <c r="J600" s="53" t="s">
        <v>114</v>
      </c>
      <c r="K600" s="51" t="s">
        <v>79</v>
      </c>
    </row>
    <row r="601" spans="1:11" x14ac:dyDescent="0.3">
      <c r="A601" s="48">
        <v>44256</v>
      </c>
      <c r="B601" s="48" t="s">
        <v>18</v>
      </c>
      <c r="C601" s="49" t="s">
        <v>110</v>
      </c>
      <c r="D601" s="50" t="s">
        <v>49</v>
      </c>
      <c r="E601" s="50" t="str">
        <f t="shared" si="4"/>
        <v>Россия</v>
      </c>
      <c r="F601" s="51" t="s">
        <v>57</v>
      </c>
      <c r="G601" s="52">
        <v>647</v>
      </c>
      <c r="I601" s="7" t="str">
        <f t="shared" si="5"/>
        <v>Беленькая</v>
      </c>
      <c r="J601" s="53" t="s">
        <v>114</v>
      </c>
      <c r="K601" s="51" t="s">
        <v>50</v>
      </c>
    </row>
    <row r="602" spans="1:11" x14ac:dyDescent="0.3">
      <c r="A602" s="48">
        <v>44256</v>
      </c>
      <c r="B602" s="48" t="s">
        <v>18</v>
      </c>
      <c r="C602" s="49" t="s">
        <v>110</v>
      </c>
      <c r="D602" s="50" t="s">
        <v>49</v>
      </c>
      <c r="E602" s="50" t="str">
        <f t="shared" si="4"/>
        <v>Россия</v>
      </c>
      <c r="F602" s="51" t="s">
        <v>59</v>
      </c>
      <c r="G602" s="52">
        <v>1113</v>
      </c>
      <c r="I602" s="7" t="str">
        <f t="shared" si="5"/>
        <v>Мягков</v>
      </c>
      <c r="J602" s="53" t="s">
        <v>114</v>
      </c>
      <c r="K602" s="51" t="s">
        <v>53</v>
      </c>
    </row>
    <row r="603" spans="1:11" x14ac:dyDescent="0.3">
      <c r="A603" s="48">
        <v>44256</v>
      </c>
      <c r="B603" s="48" t="s">
        <v>18</v>
      </c>
      <c r="C603" s="49" t="s">
        <v>110</v>
      </c>
      <c r="D603" s="50" t="s">
        <v>49</v>
      </c>
      <c r="E603" s="50" t="str">
        <f t="shared" si="4"/>
        <v>Россия</v>
      </c>
      <c r="F603" s="51" t="s">
        <v>61</v>
      </c>
      <c r="G603" s="52">
        <v>582</v>
      </c>
      <c r="I603" s="7" t="str">
        <f t="shared" si="5"/>
        <v>Русский лед</v>
      </c>
      <c r="J603" s="53" t="s">
        <v>114</v>
      </c>
      <c r="K603" s="51" t="s">
        <v>55</v>
      </c>
    </row>
    <row r="604" spans="1:11" x14ac:dyDescent="0.3">
      <c r="A604" s="48">
        <v>44256</v>
      </c>
      <c r="B604" s="48" t="s">
        <v>18</v>
      </c>
      <c r="C604" s="49" t="s">
        <v>110</v>
      </c>
      <c r="D604" s="50" t="s">
        <v>49</v>
      </c>
      <c r="E604" s="50" t="str">
        <f t="shared" si="4"/>
        <v>Швеция</v>
      </c>
      <c r="F604" s="51" t="s">
        <v>63</v>
      </c>
      <c r="G604" s="52">
        <v>177</v>
      </c>
      <c r="I604" s="7" t="str">
        <f t="shared" si="5"/>
        <v>Аврора</v>
      </c>
      <c r="J604" s="53" t="s">
        <v>114</v>
      </c>
      <c r="K604" s="51" t="s">
        <v>57</v>
      </c>
    </row>
    <row r="605" spans="1:11" x14ac:dyDescent="0.3">
      <c r="A605" s="48">
        <v>44256</v>
      </c>
      <c r="B605" s="48" t="s">
        <v>18</v>
      </c>
      <c r="C605" s="49" t="s">
        <v>110</v>
      </c>
      <c r="D605" s="50" t="s">
        <v>49</v>
      </c>
      <c r="E605" s="50" t="str">
        <f t="shared" si="4"/>
        <v>Швеция</v>
      </c>
      <c r="F605" s="51" t="s">
        <v>153</v>
      </c>
      <c r="G605" s="52">
        <v>715</v>
      </c>
      <c r="I605" s="7" t="str">
        <f t="shared" si="5"/>
        <v>Русский стандарт</v>
      </c>
      <c r="J605" s="53" t="s">
        <v>114</v>
      </c>
      <c r="K605" s="51" t="s">
        <v>59</v>
      </c>
    </row>
    <row r="606" spans="1:11" x14ac:dyDescent="0.3">
      <c r="A606" s="48">
        <v>44256</v>
      </c>
      <c r="B606" s="48" t="s">
        <v>18</v>
      </c>
      <c r="C606" s="49" t="s">
        <v>110</v>
      </c>
      <c r="D606" s="50" t="s">
        <v>49</v>
      </c>
      <c r="E606" s="50" t="str">
        <f t="shared" si="4"/>
        <v>Украина</v>
      </c>
      <c r="F606" s="51" t="s">
        <v>64</v>
      </c>
      <c r="G606" s="52">
        <v>869</v>
      </c>
      <c r="I606" s="7" t="str">
        <f t="shared" si="5"/>
        <v>Славянская</v>
      </c>
      <c r="J606" s="53" t="s">
        <v>114</v>
      </c>
      <c r="K606" s="51" t="s">
        <v>61</v>
      </c>
    </row>
    <row r="607" spans="1:11" x14ac:dyDescent="0.3">
      <c r="A607" s="48">
        <v>44256</v>
      </c>
      <c r="B607" s="48" t="s">
        <v>18</v>
      </c>
      <c r="C607" s="49" t="s">
        <v>110</v>
      </c>
      <c r="D607" s="50" t="s">
        <v>49</v>
      </c>
      <c r="E607" s="50" t="str">
        <f t="shared" si="4"/>
        <v>Украина</v>
      </c>
      <c r="F607" s="51" t="s">
        <v>65</v>
      </c>
      <c r="G607" s="52">
        <v>1054</v>
      </c>
      <c r="I607" s="7" t="str">
        <f t="shared" si="5"/>
        <v>Бержерак</v>
      </c>
      <c r="J607" s="53" t="s">
        <v>114</v>
      </c>
      <c r="K607" s="51" t="s">
        <v>76</v>
      </c>
    </row>
    <row r="608" spans="1:11" x14ac:dyDescent="0.3">
      <c r="A608" s="48">
        <v>44256</v>
      </c>
      <c r="B608" s="48" t="s">
        <v>18</v>
      </c>
      <c r="C608" s="49" t="s">
        <v>110</v>
      </c>
      <c r="D608" s="50" t="s">
        <v>49</v>
      </c>
      <c r="E608" s="50" t="str">
        <f t="shared" si="4"/>
        <v>Украина</v>
      </c>
      <c r="F608" s="51" t="s">
        <v>66</v>
      </c>
      <c r="G608" s="52">
        <v>832</v>
      </c>
      <c r="I608" s="7" t="str">
        <f t="shared" si="5"/>
        <v>Золотые купола</v>
      </c>
      <c r="J608" s="53" t="s">
        <v>114</v>
      </c>
      <c r="K608" s="51" t="s">
        <v>77</v>
      </c>
    </row>
    <row r="609" spans="1:11" x14ac:dyDescent="0.3">
      <c r="A609" s="48">
        <v>44256</v>
      </c>
      <c r="B609" s="48" t="s">
        <v>18</v>
      </c>
      <c r="C609" s="49" t="s">
        <v>110</v>
      </c>
      <c r="D609" s="50" t="s">
        <v>49</v>
      </c>
      <c r="E609" s="50" t="str">
        <f t="shared" si="4"/>
        <v>Украина</v>
      </c>
      <c r="F609" s="51" t="s">
        <v>67</v>
      </c>
      <c r="G609" s="52">
        <v>137</v>
      </c>
      <c r="I609" s="7" t="str">
        <f t="shared" si="5"/>
        <v>Старый город</v>
      </c>
      <c r="J609" s="53" t="s">
        <v>114</v>
      </c>
      <c r="K609" s="51" t="s">
        <v>78</v>
      </c>
    </row>
    <row r="610" spans="1:11" x14ac:dyDescent="0.3">
      <c r="A610" s="48">
        <v>44256</v>
      </c>
      <c r="B610" s="48" t="s">
        <v>18</v>
      </c>
      <c r="C610" s="49" t="s">
        <v>110</v>
      </c>
      <c r="D610" s="50" t="s">
        <v>49</v>
      </c>
      <c r="E610" s="50" t="str">
        <f t="shared" si="4"/>
        <v>Украина</v>
      </c>
      <c r="F610" s="51" t="s">
        <v>68</v>
      </c>
      <c r="G610" s="52">
        <v>647</v>
      </c>
      <c r="I610" s="7" t="str">
        <f t="shared" si="5"/>
        <v>Демидов</v>
      </c>
      <c r="J610" s="53" t="s">
        <v>114</v>
      </c>
      <c r="K610" s="51" t="s">
        <v>79</v>
      </c>
    </row>
    <row r="611" spans="1:11" x14ac:dyDescent="0.3">
      <c r="A611" s="48">
        <v>44256</v>
      </c>
      <c r="B611" s="48" t="s">
        <v>18</v>
      </c>
      <c r="C611" s="49" t="s">
        <v>110</v>
      </c>
      <c r="D611" s="50" t="s">
        <v>49</v>
      </c>
      <c r="E611" s="50" t="str">
        <f t="shared" si="4"/>
        <v>Украина</v>
      </c>
      <c r="F611" s="51" t="s">
        <v>69</v>
      </c>
      <c r="G611" s="52">
        <v>405</v>
      </c>
      <c r="I611" s="7" t="str">
        <f t="shared" si="5"/>
        <v>Беленькая</v>
      </c>
      <c r="J611" s="53" t="s">
        <v>114</v>
      </c>
      <c r="K611" s="51" t="s">
        <v>50</v>
      </c>
    </row>
    <row r="612" spans="1:11" x14ac:dyDescent="0.3">
      <c r="A612" s="48">
        <v>44256</v>
      </c>
      <c r="B612" s="48" t="s">
        <v>18</v>
      </c>
      <c r="C612" s="49" t="s">
        <v>110</v>
      </c>
      <c r="D612" s="50" t="s">
        <v>70</v>
      </c>
      <c r="E612" s="50" t="str">
        <f t="shared" si="4"/>
        <v>Франция</v>
      </c>
      <c r="F612" s="51" t="s">
        <v>71</v>
      </c>
      <c r="G612" s="52">
        <v>869</v>
      </c>
      <c r="I612" s="7" t="str">
        <f t="shared" si="5"/>
        <v>Мягков</v>
      </c>
      <c r="J612" s="53" t="s">
        <v>114</v>
      </c>
      <c r="K612" s="51" t="s">
        <v>53</v>
      </c>
    </row>
    <row r="613" spans="1:11" x14ac:dyDescent="0.3">
      <c r="A613" s="48">
        <v>44256</v>
      </c>
      <c r="B613" s="48" t="s">
        <v>18</v>
      </c>
      <c r="C613" s="49" t="s">
        <v>110</v>
      </c>
      <c r="D613" s="50" t="s">
        <v>70</v>
      </c>
      <c r="E613" s="50" t="str">
        <f t="shared" si="4"/>
        <v>Франция</v>
      </c>
      <c r="F613" s="51" t="s">
        <v>72</v>
      </c>
      <c r="G613" s="52">
        <v>408</v>
      </c>
      <c r="I613" s="7" t="str">
        <f t="shared" si="5"/>
        <v>Русский лед</v>
      </c>
      <c r="J613" s="53" t="s">
        <v>114</v>
      </c>
      <c r="K613" s="51" t="s">
        <v>55</v>
      </c>
    </row>
    <row r="614" spans="1:11" x14ac:dyDescent="0.3">
      <c r="A614" s="48">
        <v>44256</v>
      </c>
      <c r="B614" s="48" t="s">
        <v>18</v>
      </c>
      <c r="C614" s="49" t="s">
        <v>110</v>
      </c>
      <c r="D614" s="50" t="s">
        <v>70</v>
      </c>
      <c r="E614" s="50" t="str">
        <f t="shared" si="4"/>
        <v>Франция</v>
      </c>
      <c r="F614" s="51" t="s">
        <v>73</v>
      </c>
      <c r="G614" s="52">
        <v>291</v>
      </c>
      <c r="I614" s="7" t="str">
        <f t="shared" si="5"/>
        <v>Аврора</v>
      </c>
      <c r="J614" s="53" t="s">
        <v>114</v>
      </c>
      <c r="K614" s="51" t="s">
        <v>57</v>
      </c>
    </row>
    <row r="615" spans="1:11" x14ac:dyDescent="0.3">
      <c r="A615" s="48">
        <v>44256</v>
      </c>
      <c r="B615" s="48" t="s">
        <v>18</v>
      </c>
      <c r="C615" s="49" t="s">
        <v>110</v>
      </c>
      <c r="D615" s="50" t="s">
        <v>70</v>
      </c>
      <c r="E615" s="50" t="str">
        <f t="shared" si="4"/>
        <v>Франция</v>
      </c>
      <c r="F615" s="51" t="s">
        <v>74</v>
      </c>
      <c r="G615" s="52">
        <v>1107</v>
      </c>
      <c r="I615" s="7" t="str">
        <f t="shared" si="5"/>
        <v>Русский стандарт</v>
      </c>
      <c r="J615" s="53" t="s">
        <v>114</v>
      </c>
      <c r="K615" s="51" t="s">
        <v>59</v>
      </c>
    </row>
    <row r="616" spans="1:11" x14ac:dyDescent="0.3">
      <c r="A616" s="48">
        <v>44256</v>
      </c>
      <c r="B616" s="48" t="s">
        <v>18</v>
      </c>
      <c r="C616" s="49" t="s">
        <v>110</v>
      </c>
      <c r="D616" s="50" t="s">
        <v>70</v>
      </c>
      <c r="E616" s="50" t="str">
        <f t="shared" si="4"/>
        <v>Франция</v>
      </c>
      <c r="F616" s="51" t="s">
        <v>75</v>
      </c>
      <c r="G616" s="52">
        <v>627</v>
      </c>
      <c r="I616" s="7" t="str">
        <f t="shared" si="5"/>
        <v>Славянская</v>
      </c>
      <c r="J616" s="53" t="s">
        <v>114</v>
      </c>
      <c r="K616" s="51" t="s">
        <v>61</v>
      </c>
    </row>
    <row r="617" spans="1:11" x14ac:dyDescent="0.3">
      <c r="A617" s="48">
        <v>44256</v>
      </c>
      <c r="B617" s="48" t="s">
        <v>18</v>
      </c>
      <c r="C617" s="49" t="s">
        <v>110</v>
      </c>
      <c r="D617" s="50" t="s">
        <v>70</v>
      </c>
      <c r="E617" s="50" t="str">
        <f t="shared" si="4"/>
        <v>Армения</v>
      </c>
      <c r="F617" s="51" t="s">
        <v>52</v>
      </c>
      <c r="G617" s="52">
        <v>951</v>
      </c>
      <c r="I617" s="7" t="str">
        <f t="shared" si="5"/>
        <v>Бержерак</v>
      </c>
      <c r="J617" s="53" t="s">
        <v>114</v>
      </c>
      <c r="K617" s="51" t="s">
        <v>76</v>
      </c>
    </row>
    <row r="618" spans="1:11" x14ac:dyDescent="0.3">
      <c r="A618" s="48">
        <v>44256</v>
      </c>
      <c r="B618" s="48" t="s">
        <v>18</v>
      </c>
      <c r="C618" s="49" t="s">
        <v>110</v>
      </c>
      <c r="D618" s="50" t="s">
        <v>70</v>
      </c>
      <c r="E618" s="50" t="str">
        <f t="shared" si="4"/>
        <v>Армения</v>
      </c>
      <c r="F618" s="51" t="s">
        <v>54</v>
      </c>
      <c r="G618" s="52">
        <v>828</v>
      </c>
      <c r="I618" s="7" t="str">
        <f t="shared" si="5"/>
        <v>Золотые купола</v>
      </c>
      <c r="J618" s="53" t="s">
        <v>114</v>
      </c>
      <c r="K618" s="51" t="s">
        <v>77</v>
      </c>
    </row>
    <row r="619" spans="1:11" x14ac:dyDescent="0.3">
      <c r="A619" s="48">
        <v>44256</v>
      </c>
      <c r="B619" s="48" t="s">
        <v>18</v>
      </c>
      <c r="C619" s="49" t="s">
        <v>110</v>
      </c>
      <c r="D619" s="50" t="s">
        <v>70</v>
      </c>
      <c r="E619" s="50" t="str">
        <f t="shared" si="4"/>
        <v>Армения</v>
      </c>
      <c r="F619" s="51" t="s">
        <v>56</v>
      </c>
      <c r="G619" s="52">
        <v>294</v>
      </c>
      <c r="I619" s="7" t="str">
        <f t="shared" si="5"/>
        <v>Старый город</v>
      </c>
      <c r="J619" s="53" t="s">
        <v>114</v>
      </c>
      <c r="K619" s="51" t="s">
        <v>78</v>
      </c>
    </row>
    <row r="620" spans="1:11" x14ac:dyDescent="0.3">
      <c r="A620" s="48">
        <v>44256</v>
      </c>
      <c r="B620" s="48" t="s">
        <v>18</v>
      </c>
      <c r="C620" s="49" t="s">
        <v>110</v>
      </c>
      <c r="D620" s="50" t="s">
        <v>70</v>
      </c>
      <c r="E620" s="50" t="str">
        <f t="shared" si="4"/>
        <v>Армения</v>
      </c>
      <c r="F620" s="51" t="s">
        <v>58</v>
      </c>
      <c r="G620" s="52">
        <v>1129</v>
      </c>
      <c r="I620" s="7" t="str">
        <f t="shared" si="5"/>
        <v>Демидов</v>
      </c>
      <c r="J620" s="53" t="s">
        <v>114</v>
      </c>
      <c r="K620" s="51" t="s">
        <v>79</v>
      </c>
    </row>
    <row r="621" spans="1:11" x14ac:dyDescent="0.3">
      <c r="A621" s="48">
        <v>44256</v>
      </c>
      <c r="B621" s="48" t="s">
        <v>18</v>
      </c>
      <c r="C621" s="49" t="s">
        <v>110</v>
      </c>
      <c r="D621" s="50" t="s">
        <v>70</v>
      </c>
      <c r="E621" s="50" t="str">
        <f t="shared" si="4"/>
        <v>Армения</v>
      </c>
      <c r="F621" s="51" t="s">
        <v>60</v>
      </c>
      <c r="G621" s="52">
        <v>411</v>
      </c>
      <c r="I621" s="7" t="str">
        <f t="shared" si="5"/>
        <v>Беленькая</v>
      </c>
      <c r="J621" s="53" t="s">
        <v>114</v>
      </c>
      <c r="K621" s="51" t="s">
        <v>50</v>
      </c>
    </row>
    <row r="622" spans="1:11" x14ac:dyDescent="0.3">
      <c r="A622" s="48">
        <v>44256</v>
      </c>
      <c r="B622" s="48" t="s">
        <v>18</v>
      </c>
      <c r="C622" s="49" t="s">
        <v>110</v>
      </c>
      <c r="D622" s="50" t="s">
        <v>70</v>
      </c>
      <c r="E622" s="50" t="str">
        <f t="shared" si="4"/>
        <v>Армения</v>
      </c>
      <c r="F622" s="51" t="s">
        <v>62</v>
      </c>
      <c r="G622" s="52">
        <v>661</v>
      </c>
      <c r="I622" s="7" t="str">
        <f t="shared" si="5"/>
        <v>Мягков</v>
      </c>
      <c r="J622" s="53" t="s">
        <v>114</v>
      </c>
      <c r="K622" s="51" t="s">
        <v>53</v>
      </c>
    </row>
    <row r="623" spans="1:11" x14ac:dyDescent="0.3">
      <c r="A623" s="48">
        <v>44256</v>
      </c>
      <c r="B623" s="48" t="s">
        <v>18</v>
      </c>
      <c r="C623" s="49" t="s">
        <v>110</v>
      </c>
      <c r="D623" s="50" t="s">
        <v>70</v>
      </c>
      <c r="E623" s="50" t="str">
        <f t="shared" si="4"/>
        <v>Россия</v>
      </c>
      <c r="F623" s="51" t="s">
        <v>76</v>
      </c>
      <c r="G623" s="52">
        <v>908</v>
      </c>
      <c r="I623" s="7" t="str">
        <f t="shared" si="5"/>
        <v>Русский лед</v>
      </c>
      <c r="J623" s="53" t="s">
        <v>114</v>
      </c>
      <c r="K623" s="51" t="s">
        <v>55</v>
      </c>
    </row>
    <row r="624" spans="1:11" x14ac:dyDescent="0.3">
      <c r="A624" s="48">
        <v>44256</v>
      </c>
      <c r="B624" s="48" t="s">
        <v>18</v>
      </c>
      <c r="C624" s="49" t="s">
        <v>110</v>
      </c>
      <c r="D624" s="50" t="s">
        <v>70</v>
      </c>
      <c r="E624" s="50" t="str">
        <f t="shared" si="4"/>
        <v>Россия</v>
      </c>
      <c r="F624" s="51" t="s">
        <v>77</v>
      </c>
      <c r="G624" s="52">
        <v>423</v>
      </c>
      <c r="I624" s="7" t="str">
        <f t="shared" si="5"/>
        <v>Аврора</v>
      </c>
      <c r="J624" s="53" t="s">
        <v>114</v>
      </c>
      <c r="K624" s="51" t="s">
        <v>57</v>
      </c>
    </row>
    <row r="625" spans="1:11" x14ac:dyDescent="0.3">
      <c r="A625" s="48">
        <v>44256</v>
      </c>
      <c r="B625" s="48" t="s">
        <v>18</v>
      </c>
      <c r="C625" s="49" t="s">
        <v>110</v>
      </c>
      <c r="D625" s="50" t="s">
        <v>70</v>
      </c>
      <c r="E625" s="50" t="str">
        <f t="shared" si="4"/>
        <v>Россия</v>
      </c>
      <c r="F625" s="51" t="s">
        <v>78</v>
      </c>
      <c r="G625" s="52">
        <v>168</v>
      </c>
      <c r="I625" s="7" t="str">
        <f t="shared" si="5"/>
        <v>Русский стандарт</v>
      </c>
      <c r="J625" s="53" t="s">
        <v>114</v>
      </c>
      <c r="K625" s="51" t="s">
        <v>59</v>
      </c>
    </row>
    <row r="626" spans="1:11" x14ac:dyDescent="0.3">
      <c r="A626" s="48">
        <v>44256</v>
      </c>
      <c r="B626" s="48" t="s">
        <v>18</v>
      </c>
      <c r="C626" s="49" t="s">
        <v>110</v>
      </c>
      <c r="D626" s="50" t="s">
        <v>70</v>
      </c>
      <c r="E626" s="50" t="str">
        <f t="shared" si="4"/>
        <v>Россия</v>
      </c>
      <c r="F626" s="51" t="s">
        <v>79</v>
      </c>
      <c r="G626" s="52">
        <v>679</v>
      </c>
      <c r="I626" s="7" t="str">
        <f t="shared" si="5"/>
        <v>Славянская</v>
      </c>
      <c r="J626" s="53" t="s">
        <v>114</v>
      </c>
      <c r="K626" s="51" t="s">
        <v>61</v>
      </c>
    </row>
    <row r="627" spans="1:11" x14ac:dyDescent="0.3">
      <c r="A627" s="48">
        <v>44256</v>
      </c>
      <c r="B627" s="48" t="s">
        <v>18</v>
      </c>
      <c r="C627" s="49" t="s">
        <v>110</v>
      </c>
      <c r="D627" s="50" t="s">
        <v>80</v>
      </c>
      <c r="E627" s="50" t="str">
        <f t="shared" si="4"/>
        <v>Шотландия</v>
      </c>
      <c r="F627" s="51" t="s">
        <v>81</v>
      </c>
      <c r="G627" s="52">
        <v>863</v>
      </c>
      <c r="I627" s="7" t="str">
        <f t="shared" si="5"/>
        <v>Бержерак</v>
      </c>
      <c r="J627" s="53" t="s">
        <v>114</v>
      </c>
      <c r="K627" s="51" t="s">
        <v>76</v>
      </c>
    </row>
    <row r="628" spans="1:11" x14ac:dyDescent="0.3">
      <c r="A628" s="48">
        <v>44256</v>
      </c>
      <c r="B628" s="48" t="s">
        <v>18</v>
      </c>
      <c r="C628" s="49" t="s">
        <v>110</v>
      </c>
      <c r="D628" s="50" t="s">
        <v>80</v>
      </c>
      <c r="E628" s="50" t="str">
        <f t="shared" si="4"/>
        <v>Шотландия</v>
      </c>
      <c r="F628" s="51" t="s">
        <v>82</v>
      </c>
      <c r="G628" s="52">
        <v>296</v>
      </c>
      <c r="I628" s="7" t="str">
        <f t="shared" si="5"/>
        <v>Золотые купола</v>
      </c>
      <c r="J628" s="53" t="s">
        <v>114</v>
      </c>
      <c r="K628" s="51" t="s">
        <v>77</v>
      </c>
    </row>
    <row r="629" spans="1:11" x14ac:dyDescent="0.3">
      <c r="A629" s="48">
        <v>44256</v>
      </c>
      <c r="B629" s="48" t="s">
        <v>18</v>
      </c>
      <c r="C629" s="49" t="s">
        <v>110</v>
      </c>
      <c r="D629" s="50" t="s">
        <v>80</v>
      </c>
      <c r="E629" s="50" t="str">
        <f t="shared" si="4"/>
        <v>Шотландия</v>
      </c>
      <c r="F629" s="51" t="s">
        <v>83</v>
      </c>
      <c r="G629" s="52">
        <v>416</v>
      </c>
      <c r="I629" s="7" t="str">
        <f t="shared" si="5"/>
        <v>Старый город</v>
      </c>
      <c r="J629" s="53" t="s">
        <v>114</v>
      </c>
      <c r="K629" s="51" t="s">
        <v>78</v>
      </c>
    </row>
    <row r="630" spans="1:11" x14ac:dyDescent="0.3">
      <c r="A630" s="48">
        <v>44256</v>
      </c>
      <c r="B630" s="48" t="s">
        <v>18</v>
      </c>
      <c r="C630" s="49" t="s">
        <v>110</v>
      </c>
      <c r="D630" s="50" t="s">
        <v>80</v>
      </c>
      <c r="E630" s="50" t="str">
        <f t="shared" si="4"/>
        <v>Шотландия</v>
      </c>
      <c r="F630" s="51" t="s">
        <v>84</v>
      </c>
      <c r="G630" s="52">
        <v>899</v>
      </c>
      <c r="I630" s="7" t="str">
        <f t="shared" si="5"/>
        <v>Демидов</v>
      </c>
      <c r="J630" s="53" t="s">
        <v>114</v>
      </c>
      <c r="K630" s="51" t="s">
        <v>79</v>
      </c>
    </row>
    <row r="631" spans="1:11" x14ac:dyDescent="0.3">
      <c r="A631" s="48">
        <v>44256</v>
      </c>
      <c r="B631" s="48" t="s">
        <v>18</v>
      </c>
      <c r="C631" s="49" t="s">
        <v>110</v>
      </c>
      <c r="D631" s="50" t="s">
        <v>80</v>
      </c>
      <c r="E631" s="50" t="str">
        <f t="shared" si="4"/>
        <v>Ирландия</v>
      </c>
      <c r="F631" s="51" t="s">
        <v>85</v>
      </c>
      <c r="G631" s="52">
        <v>367</v>
      </c>
      <c r="I631" s="7" t="str">
        <f t="shared" si="5"/>
        <v>Беленькая</v>
      </c>
      <c r="J631" s="53" t="s">
        <v>114</v>
      </c>
      <c r="K631" s="51" t="s">
        <v>50</v>
      </c>
    </row>
    <row r="632" spans="1:11" x14ac:dyDescent="0.3">
      <c r="A632" s="48">
        <v>44256</v>
      </c>
      <c r="B632" s="48" t="s">
        <v>18</v>
      </c>
      <c r="C632" s="49" t="s">
        <v>110</v>
      </c>
      <c r="D632" s="50" t="s">
        <v>80</v>
      </c>
      <c r="E632" s="50" t="str">
        <f t="shared" si="4"/>
        <v>Ирландия</v>
      </c>
      <c r="F632" s="51" t="s">
        <v>86</v>
      </c>
      <c r="G632" s="52">
        <v>627</v>
      </c>
      <c r="I632" s="7" t="str">
        <f t="shared" si="5"/>
        <v>Мягков</v>
      </c>
      <c r="J632" s="53" t="s">
        <v>114</v>
      </c>
      <c r="K632" s="51" t="s">
        <v>53</v>
      </c>
    </row>
    <row r="633" spans="1:11" x14ac:dyDescent="0.3">
      <c r="A633" s="48">
        <v>44256</v>
      </c>
      <c r="B633" s="48" t="s">
        <v>18</v>
      </c>
      <c r="C633" s="49" t="s">
        <v>110</v>
      </c>
      <c r="D633" s="50" t="s">
        <v>80</v>
      </c>
      <c r="E633" s="50" t="str">
        <f t="shared" si="4"/>
        <v>Ирландия</v>
      </c>
      <c r="F633" s="51" t="s">
        <v>87</v>
      </c>
      <c r="G633" s="52">
        <v>679</v>
      </c>
      <c r="I633" s="7" t="str">
        <f t="shared" si="5"/>
        <v>Русский лед</v>
      </c>
      <c r="J633" s="53" t="s">
        <v>114</v>
      </c>
      <c r="K633" s="51" t="s">
        <v>55</v>
      </c>
    </row>
    <row r="634" spans="1:11" x14ac:dyDescent="0.3">
      <c r="A634" s="48">
        <v>44256</v>
      </c>
      <c r="B634" s="48" t="s">
        <v>18</v>
      </c>
      <c r="C634" s="49" t="s">
        <v>110</v>
      </c>
      <c r="D634" s="50" t="s">
        <v>80</v>
      </c>
      <c r="E634" s="50" t="str">
        <f t="shared" si="4"/>
        <v>Ирландия</v>
      </c>
      <c r="F634" s="51" t="s">
        <v>88</v>
      </c>
      <c r="G634" s="52">
        <v>657</v>
      </c>
      <c r="I634" s="7" t="str">
        <f t="shared" si="5"/>
        <v>Аврора</v>
      </c>
      <c r="J634" s="53" t="s">
        <v>114</v>
      </c>
      <c r="K634" s="51" t="s">
        <v>57</v>
      </c>
    </row>
    <row r="635" spans="1:11" x14ac:dyDescent="0.3">
      <c r="A635" s="48">
        <v>44256</v>
      </c>
      <c r="B635" s="48" t="s">
        <v>18</v>
      </c>
      <c r="C635" s="49" t="s">
        <v>110</v>
      </c>
      <c r="D635" s="50" t="s">
        <v>80</v>
      </c>
      <c r="E635" s="50" t="str">
        <f t="shared" si="4"/>
        <v>США</v>
      </c>
      <c r="F635" s="51" t="s">
        <v>89</v>
      </c>
      <c r="G635" s="52">
        <v>845</v>
      </c>
      <c r="I635" s="7" t="str">
        <f t="shared" si="5"/>
        <v>Русский стандарт</v>
      </c>
      <c r="J635" s="53" t="s">
        <v>114</v>
      </c>
      <c r="K635" s="51" t="s">
        <v>59</v>
      </c>
    </row>
    <row r="636" spans="1:11" x14ac:dyDescent="0.3">
      <c r="A636" s="48">
        <v>44256</v>
      </c>
      <c r="B636" s="48" t="s">
        <v>18</v>
      </c>
      <c r="C636" s="49" t="s">
        <v>110</v>
      </c>
      <c r="D636" s="50" t="s">
        <v>80</v>
      </c>
      <c r="E636" s="50" t="str">
        <f t="shared" si="4"/>
        <v>США</v>
      </c>
      <c r="F636" s="51" t="s">
        <v>90</v>
      </c>
      <c r="G636" s="52">
        <v>642</v>
      </c>
      <c r="I636" s="7" t="str">
        <f t="shared" si="5"/>
        <v>Славянская</v>
      </c>
      <c r="J636" s="53" t="s">
        <v>114</v>
      </c>
      <c r="K636" s="51" t="s">
        <v>61</v>
      </c>
    </row>
    <row r="637" spans="1:11" x14ac:dyDescent="0.3">
      <c r="A637" s="48">
        <v>44256</v>
      </c>
      <c r="B637" s="48" t="s">
        <v>18</v>
      </c>
      <c r="C637" s="49" t="s">
        <v>110</v>
      </c>
      <c r="D637" s="50" t="s">
        <v>80</v>
      </c>
      <c r="E637" s="50" t="str">
        <f t="shared" si="4"/>
        <v>США</v>
      </c>
      <c r="F637" s="51" t="s">
        <v>91</v>
      </c>
      <c r="G637" s="52">
        <v>1129</v>
      </c>
      <c r="I637" s="7" t="str">
        <f t="shared" si="5"/>
        <v>Бержерак</v>
      </c>
      <c r="J637" s="53" t="s">
        <v>114</v>
      </c>
      <c r="K637" s="51" t="s">
        <v>76</v>
      </c>
    </row>
    <row r="638" spans="1:11" x14ac:dyDescent="0.3">
      <c r="A638" s="48">
        <v>44256</v>
      </c>
      <c r="B638" s="48" t="s">
        <v>18</v>
      </c>
      <c r="C638" s="49" t="s">
        <v>110</v>
      </c>
      <c r="D638" s="50" t="s">
        <v>80</v>
      </c>
      <c r="E638" s="50" t="str">
        <f t="shared" si="4"/>
        <v>США</v>
      </c>
      <c r="F638" s="51" t="s">
        <v>92</v>
      </c>
      <c r="G638" s="52">
        <v>403</v>
      </c>
      <c r="I638" s="7" t="str">
        <f t="shared" si="5"/>
        <v>Золотые купола</v>
      </c>
      <c r="J638" s="53" t="s">
        <v>114</v>
      </c>
      <c r="K638" s="51" t="s">
        <v>77</v>
      </c>
    </row>
    <row r="639" spans="1:11" x14ac:dyDescent="0.3">
      <c r="A639" s="48">
        <v>44256</v>
      </c>
      <c r="B639" s="48" t="s">
        <v>18</v>
      </c>
      <c r="C639" s="49" t="s">
        <v>110</v>
      </c>
      <c r="D639" s="50" t="s">
        <v>80</v>
      </c>
      <c r="E639" s="50" t="str">
        <f t="shared" si="4"/>
        <v>США</v>
      </c>
      <c r="F639" s="51" t="s">
        <v>93</v>
      </c>
      <c r="G639" s="52">
        <v>1092</v>
      </c>
      <c r="I639" s="7" t="str">
        <f t="shared" si="5"/>
        <v>Старый город</v>
      </c>
      <c r="J639" s="53" t="s">
        <v>114</v>
      </c>
      <c r="K639" s="51" t="s">
        <v>78</v>
      </c>
    </row>
    <row r="640" spans="1:11" x14ac:dyDescent="0.3">
      <c r="A640" s="48">
        <v>44256</v>
      </c>
      <c r="B640" s="48" t="s">
        <v>18</v>
      </c>
      <c r="C640" s="49" t="s">
        <v>110</v>
      </c>
      <c r="D640" s="50" t="s">
        <v>80</v>
      </c>
      <c r="E640" s="50" t="str">
        <f t="shared" si="4"/>
        <v>США</v>
      </c>
      <c r="F640" s="51" t="s">
        <v>94</v>
      </c>
      <c r="G640" s="52">
        <v>409</v>
      </c>
      <c r="I640" s="7" t="str">
        <f t="shared" si="5"/>
        <v>Демидов</v>
      </c>
      <c r="J640" s="53" t="s">
        <v>114</v>
      </c>
      <c r="K640" s="51" t="s">
        <v>79</v>
      </c>
    </row>
    <row r="641" spans="1:11" x14ac:dyDescent="0.3">
      <c r="A641" s="48">
        <v>44256</v>
      </c>
      <c r="B641" s="48" t="s">
        <v>18</v>
      </c>
      <c r="C641" s="49" t="s">
        <v>110</v>
      </c>
      <c r="D641" s="50" t="s">
        <v>95</v>
      </c>
      <c r="E641" s="50" t="str">
        <f t="shared" si="4"/>
        <v>Голландия</v>
      </c>
      <c r="F641" s="51" t="s">
        <v>96</v>
      </c>
      <c r="G641" s="52">
        <v>782</v>
      </c>
      <c r="I641" s="7" t="str">
        <f t="shared" si="5"/>
        <v>Беленькая</v>
      </c>
      <c r="J641" s="53" t="s">
        <v>114</v>
      </c>
      <c r="K641" s="51" t="s">
        <v>50</v>
      </c>
    </row>
    <row r="642" spans="1:11" x14ac:dyDescent="0.3">
      <c r="A642" s="48">
        <v>44256</v>
      </c>
      <c r="B642" s="48" t="s">
        <v>18</v>
      </c>
      <c r="C642" s="49" t="s">
        <v>110</v>
      </c>
      <c r="D642" s="50" t="s">
        <v>95</v>
      </c>
      <c r="E642" s="50" t="str">
        <f t="shared" si="4"/>
        <v>Голландия</v>
      </c>
      <c r="F642" s="51" t="s">
        <v>97</v>
      </c>
      <c r="G642" s="52">
        <v>1061</v>
      </c>
      <c r="I642" s="7" t="str">
        <f t="shared" si="5"/>
        <v>Мягков</v>
      </c>
      <c r="J642" s="53" t="s">
        <v>114</v>
      </c>
      <c r="K642" s="51" t="s">
        <v>53</v>
      </c>
    </row>
    <row r="643" spans="1:11" x14ac:dyDescent="0.3">
      <c r="A643" s="48">
        <v>44256</v>
      </c>
      <c r="B643" s="48" t="s">
        <v>18</v>
      </c>
      <c r="C643" s="49" t="s">
        <v>110</v>
      </c>
      <c r="D643" s="50" t="s">
        <v>95</v>
      </c>
      <c r="E643" s="50" t="str">
        <f t="shared" si="4"/>
        <v>Голландия</v>
      </c>
      <c r="F643" s="51" t="s">
        <v>98</v>
      </c>
      <c r="G643" s="52">
        <v>646</v>
      </c>
      <c r="I643" s="7" t="str">
        <f t="shared" si="5"/>
        <v>Русский лед</v>
      </c>
      <c r="J643" s="53" t="s">
        <v>114</v>
      </c>
      <c r="K643" s="51" t="s">
        <v>55</v>
      </c>
    </row>
    <row r="644" spans="1:11" x14ac:dyDescent="0.3">
      <c r="A644" s="48">
        <v>44256</v>
      </c>
      <c r="B644" s="48" t="s">
        <v>18</v>
      </c>
      <c r="C644" s="49" t="s">
        <v>110</v>
      </c>
      <c r="D644" s="50" t="s">
        <v>95</v>
      </c>
      <c r="E644" s="50" t="str">
        <f t="shared" si="4"/>
        <v>Голландия</v>
      </c>
      <c r="F644" s="51" t="s">
        <v>99</v>
      </c>
      <c r="G644" s="52">
        <v>350</v>
      </c>
      <c r="I644" s="7" t="str">
        <f t="shared" si="5"/>
        <v>Аврора</v>
      </c>
      <c r="J644" s="53" t="s">
        <v>114</v>
      </c>
      <c r="K644" s="51" t="s">
        <v>57</v>
      </c>
    </row>
    <row r="645" spans="1:11" x14ac:dyDescent="0.3">
      <c r="A645" s="48">
        <v>44256</v>
      </c>
      <c r="B645" s="48" t="s">
        <v>18</v>
      </c>
      <c r="C645" s="49" t="s">
        <v>110</v>
      </c>
      <c r="D645" s="50" t="s">
        <v>95</v>
      </c>
      <c r="E645" s="50" t="str">
        <f t="shared" si="4"/>
        <v>Голландия</v>
      </c>
      <c r="F645" s="51" t="s">
        <v>100</v>
      </c>
      <c r="G645" s="52">
        <v>640</v>
      </c>
      <c r="I645" s="7" t="str">
        <f t="shared" si="5"/>
        <v>Русский стандарт</v>
      </c>
      <c r="J645" s="53" t="s">
        <v>114</v>
      </c>
      <c r="K645" s="51" t="s">
        <v>59</v>
      </c>
    </row>
    <row r="646" spans="1:11" x14ac:dyDescent="0.3">
      <c r="A646" s="48">
        <v>44256</v>
      </c>
      <c r="B646" s="48" t="s">
        <v>18</v>
      </c>
      <c r="C646" s="49" t="s">
        <v>110</v>
      </c>
      <c r="D646" s="50" t="s">
        <v>95</v>
      </c>
      <c r="E646" s="50" t="str">
        <f t="shared" si="4"/>
        <v>Великобритания</v>
      </c>
      <c r="F646" s="51" t="s">
        <v>101</v>
      </c>
      <c r="G646" s="52">
        <v>638</v>
      </c>
      <c r="I646" s="7" t="str">
        <f t="shared" si="5"/>
        <v>Славянская</v>
      </c>
      <c r="J646" s="53" t="s">
        <v>114</v>
      </c>
      <c r="K646" s="51" t="s">
        <v>61</v>
      </c>
    </row>
    <row r="647" spans="1:11" x14ac:dyDescent="0.3">
      <c r="A647" s="48">
        <v>44256</v>
      </c>
      <c r="B647" s="48" t="s">
        <v>18</v>
      </c>
      <c r="C647" s="49" t="s">
        <v>110</v>
      </c>
      <c r="D647" s="50" t="s">
        <v>95</v>
      </c>
      <c r="E647" s="50" t="str">
        <f t="shared" si="4"/>
        <v>Великобритания</v>
      </c>
      <c r="F647" s="51" t="s">
        <v>102</v>
      </c>
      <c r="G647" s="52">
        <v>1129</v>
      </c>
      <c r="I647" s="7" t="str">
        <f t="shared" si="5"/>
        <v>Бержерак</v>
      </c>
      <c r="J647" s="53" t="s">
        <v>114</v>
      </c>
      <c r="K647" s="51" t="s">
        <v>76</v>
      </c>
    </row>
    <row r="648" spans="1:11" x14ac:dyDescent="0.3">
      <c r="A648" s="48">
        <v>44256</v>
      </c>
      <c r="B648" s="48" t="s">
        <v>18</v>
      </c>
      <c r="C648" s="49" t="s">
        <v>110</v>
      </c>
      <c r="D648" s="50" t="s">
        <v>95</v>
      </c>
      <c r="E648" s="50" t="str">
        <f t="shared" si="4"/>
        <v>Италия</v>
      </c>
      <c r="F648" s="51" t="s">
        <v>103</v>
      </c>
      <c r="G648" s="52">
        <v>770</v>
      </c>
      <c r="I648" s="7" t="str">
        <f t="shared" si="5"/>
        <v>Золотые купола</v>
      </c>
      <c r="J648" s="53" t="s">
        <v>114</v>
      </c>
      <c r="K648" s="51" t="s">
        <v>77</v>
      </c>
    </row>
    <row r="649" spans="1:11" x14ac:dyDescent="0.3">
      <c r="A649" s="48">
        <v>44256</v>
      </c>
      <c r="B649" s="48" t="s">
        <v>18</v>
      </c>
      <c r="C649" s="49" t="s">
        <v>110</v>
      </c>
      <c r="D649" s="50" t="s">
        <v>95</v>
      </c>
      <c r="E649" s="50" t="str">
        <f t="shared" si="4"/>
        <v>Италия</v>
      </c>
      <c r="F649" s="51" t="s">
        <v>104</v>
      </c>
      <c r="G649" s="52">
        <v>164</v>
      </c>
      <c r="I649" s="7" t="str">
        <f t="shared" si="5"/>
        <v>Старый город</v>
      </c>
      <c r="J649" s="53" t="s">
        <v>114</v>
      </c>
      <c r="K649" s="51" t="s">
        <v>78</v>
      </c>
    </row>
    <row r="650" spans="1:11" x14ac:dyDescent="0.3">
      <c r="A650" s="48">
        <v>44256</v>
      </c>
      <c r="B650" s="48" t="s">
        <v>18</v>
      </c>
      <c r="C650" s="49" t="s">
        <v>110</v>
      </c>
      <c r="D650" s="50" t="s">
        <v>95</v>
      </c>
      <c r="E650" s="50" t="str">
        <f t="shared" si="4"/>
        <v>Италия</v>
      </c>
      <c r="F650" s="51" t="s">
        <v>105</v>
      </c>
      <c r="G650" s="52">
        <v>294</v>
      </c>
      <c r="I650" s="7" t="str">
        <f t="shared" si="5"/>
        <v>Демидов</v>
      </c>
      <c r="J650" s="53" t="s">
        <v>114</v>
      </c>
      <c r="K650" s="51" t="s">
        <v>79</v>
      </c>
    </row>
    <row r="651" spans="1:11" x14ac:dyDescent="0.3">
      <c r="A651" s="48">
        <v>44256</v>
      </c>
      <c r="B651" s="48" t="s">
        <v>18</v>
      </c>
      <c r="C651" s="49" t="s">
        <v>110</v>
      </c>
      <c r="D651" s="50" t="s">
        <v>95</v>
      </c>
      <c r="E651" s="50" t="str">
        <f t="shared" si="4"/>
        <v>Италия</v>
      </c>
      <c r="F651" s="51" t="s">
        <v>106</v>
      </c>
      <c r="G651" s="52">
        <v>1102</v>
      </c>
      <c r="I651" s="7" t="str">
        <f t="shared" si="5"/>
        <v>Беленькая</v>
      </c>
      <c r="J651" s="53" t="s">
        <v>114</v>
      </c>
      <c r="K651" s="51" t="s">
        <v>50</v>
      </c>
    </row>
    <row r="652" spans="1:11" x14ac:dyDescent="0.3">
      <c r="A652" s="48">
        <v>44287</v>
      </c>
      <c r="B652" s="48" t="s">
        <v>19</v>
      </c>
      <c r="C652" s="49" t="s">
        <v>48</v>
      </c>
      <c r="D652" s="50" t="s">
        <v>49</v>
      </c>
      <c r="E652" s="50" t="str">
        <f t="shared" si="4"/>
        <v>Россия</v>
      </c>
      <c r="F652" s="51" t="s">
        <v>50</v>
      </c>
      <c r="G652" s="52">
        <v>700</v>
      </c>
      <c r="I652" s="7" t="str">
        <f t="shared" si="5"/>
        <v>Мягков</v>
      </c>
      <c r="J652" s="53" t="s">
        <v>114</v>
      </c>
      <c r="K652" s="51" t="s">
        <v>53</v>
      </c>
    </row>
    <row r="653" spans="1:11" x14ac:dyDescent="0.3">
      <c r="A653" s="48">
        <v>44287</v>
      </c>
      <c r="B653" s="48" t="s">
        <v>19</v>
      </c>
      <c r="C653" s="49" t="s">
        <v>48</v>
      </c>
      <c r="D653" s="50" t="s">
        <v>49</v>
      </c>
      <c r="E653" s="50" t="str">
        <f t="shared" si="4"/>
        <v>Россия</v>
      </c>
      <c r="F653" s="51" t="s">
        <v>53</v>
      </c>
      <c r="G653" s="52">
        <v>420</v>
      </c>
      <c r="I653" s="7" t="str">
        <f t="shared" si="5"/>
        <v>Русский лед</v>
      </c>
      <c r="J653" s="53" t="s">
        <v>114</v>
      </c>
      <c r="K653" s="51" t="s">
        <v>55</v>
      </c>
    </row>
    <row r="654" spans="1:11" x14ac:dyDescent="0.3">
      <c r="A654" s="48">
        <v>44287</v>
      </c>
      <c r="B654" s="48" t="s">
        <v>19</v>
      </c>
      <c r="C654" s="49" t="s">
        <v>48</v>
      </c>
      <c r="D654" s="50" t="s">
        <v>49</v>
      </c>
      <c r="E654" s="50" t="str">
        <f t="shared" si="4"/>
        <v>Россия</v>
      </c>
      <c r="F654" s="51" t="s">
        <v>55</v>
      </c>
      <c r="G654" s="52">
        <v>300</v>
      </c>
      <c r="I654" s="7" t="str">
        <f t="shared" si="5"/>
        <v>Аврора</v>
      </c>
      <c r="J654" s="53" t="s">
        <v>114</v>
      </c>
      <c r="K654" s="51" t="s">
        <v>57</v>
      </c>
    </row>
    <row r="655" spans="1:11" x14ac:dyDescent="0.3">
      <c r="A655" s="48">
        <v>44287</v>
      </c>
      <c r="B655" s="48" t="s">
        <v>19</v>
      </c>
      <c r="C655" s="49" t="s">
        <v>48</v>
      </c>
      <c r="D655" s="50" t="s">
        <v>49</v>
      </c>
      <c r="E655" s="50" t="str">
        <f t="shared" si="4"/>
        <v>Россия</v>
      </c>
      <c r="F655" s="51" t="s">
        <v>57</v>
      </c>
      <c r="G655" s="52">
        <v>200</v>
      </c>
      <c r="I655" s="7" t="str">
        <f t="shared" si="5"/>
        <v>Русский стандарт</v>
      </c>
      <c r="J655" s="53" t="s">
        <v>114</v>
      </c>
      <c r="K655" s="51" t="s">
        <v>59</v>
      </c>
    </row>
    <row r="656" spans="1:11" x14ac:dyDescent="0.3">
      <c r="A656" s="48">
        <v>44287</v>
      </c>
      <c r="B656" s="48" t="s">
        <v>19</v>
      </c>
      <c r="C656" s="49" t="s">
        <v>48</v>
      </c>
      <c r="D656" s="50" t="s">
        <v>49</v>
      </c>
      <c r="E656" s="50" t="str">
        <f t="shared" si="4"/>
        <v>Россия</v>
      </c>
      <c r="F656" s="51" t="s">
        <v>59</v>
      </c>
      <c r="G656" s="52">
        <v>854</v>
      </c>
      <c r="I656" s="7" t="str">
        <f t="shared" si="5"/>
        <v>Славянская</v>
      </c>
      <c r="J656" s="53" t="s">
        <v>114</v>
      </c>
      <c r="K656" s="51" t="s">
        <v>61</v>
      </c>
    </row>
    <row r="657" spans="1:11" x14ac:dyDescent="0.3">
      <c r="A657" s="48">
        <v>44287</v>
      </c>
      <c r="B657" s="48" t="s">
        <v>19</v>
      </c>
      <c r="C657" s="49" t="s">
        <v>48</v>
      </c>
      <c r="D657" s="50" t="s">
        <v>49</v>
      </c>
      <c r="E657" s="50" t="str">
        <f t="shared" si="4"/>
        <v>Россия</v>
      </c>
      <c r="F657" s="51" t="s">
        <v>61</v>
      </c>
      <c r="G657" s="52">
        <v>345</v>
      </c>
      <c r="I657" s="7" t="str">
        <f t="shared" si="5"/>
        <v>Бержерак</v>
      </c>
      <c r="J657" s="53" t="s">
        <v>114</v>
      </c>
      <c r="K657" s="51" t="s">
        <v>76</v>
      </c>
    </row>
    <row r="658" spans="1:11" x14ac:dyDescent="0.3">
      <c r="A658" s="48">
        <v>44287</v>
      </c>
      <c r="B658" s="48" t="s">
        <v>19</v>
      </c>
      <c r="C658" s="49" t="s">
        <v>48</v>
      </c>
      <c r="D658" s="50" t="s">
        <v>49</v>
      </c>
      <c r="E658" s="50" t="str">
        <f t="shared" si="4"/>
        <v>Швеция</v>
      </c>
      <c r="F658" s="51" t="s">
        <v>63</v>
      </c>
      <c r="G658" s="52">
        <v>220</v>
      </c>
      <c r="I658" s="7" t="str">
        <f t="shared" si="5"/>
        <v>Золотые купола</v>
      </c>
      <c r="J658" s="53" t="s">
        <v>114</v>
      </c>
      <c r="K658" s="51" t="s">
        <v>77</v>
      </c>
    </row>
    <row r="659" spans="1:11" x14ac:dyDescent="0.3">
      <c r="A659" s="48">
        <v>44287</v>
      </c>
      <c r="B659" s="48" t="s">
        <v>19</v>
      </c>
      <c r="C659" s="49" t="s">
        <v>48</v>
      </c>
      <c r="D659" s="50" t="s">
        <v>49</v>
      </c>
      <c r="E659" s="50" t="str">
        <f t="shared" si="4"/>
        <v>Швеция</v>
      </c>
      <c r="F659" s="51" t="s">
        <v>153</v>
      </c>
      <c r="G659" s="52">
        <v>420</v>
      </c>
      <c r="I659" s="7" t="str">
        <f t="shared" si="5"/>
        <v>Старый город</v>
      </c>
      <c r="J659" s="53" t="s">
        <v>114</v>
      </c>
      <c r="K659" s="51" t="s">
        <v>78</v>
      </c>
    </row>
    <row r="660" spans="1:11" x14ac:dyDescent="0.3">
      <c r="A660" s="48">
        <v>44287</v>
      </c>
      <c r="B660" s="48" t="s">
        <v>19</v>
      </c>
      <c r="C660" s="49" t="s">
        <v>48</v>
      </c>
      <c r="D660" s="50" t="s">
        <v>49</v>
      </c>
      <c r="E660" s="50" t="str">
        <f t="shared" si="4"/>
        <v>Украина</v>
      </c>
      <c r="F660" s="51" t="s">
        <v>64</v>
      </c>
      <c r="G660" s="52">
        <v>400</v>
      </c>
      <c r="I660" s="7" t="str">
        <f t="shared" si="5"/>
        <v>Демидов</v>
      </c>
      <c r="J660" s="53" t="s">
        <v>114</v>
      </c>
      <c r="K660" s="51" t="s">
        <v>79</v>
      </c>
    </row>
    <row r="661" spans="1:11" x14ac:dyDescent="0.3">
      <c r="A661" s="48">
        <v>44287</v>
      </c>
      <c r="B661" s="48" t="s">
        <v>19</v>
      </c>
      <c r="C661" s="49" t="s">
        <v>48</v>
      </c>
      <c r="D661" s="50" t="s">
        <v>49</v>
      </c>
      <c r="E661" s="50" t="str">
        <f t="shared" si="4"/>
        <v>Украина</v>
      </c>
      <c r="F661" s="51" t="s">
        <v>65</v>
      </c>
      <c r="G661" s="52">
        <v>800</v>
      </c>
      <c r="I661" s="7" t="str">
        <f t="shared" si="5"/>
        <v>Беленькая</v>
      </c>
      <c r="J661" s="53" t="s">
        <v>114</v>
      </c>
      <c r="K661" s="51" t="s">
        <v>50</v>
      </c>
    </row>
    <row r="662" spans="1:11" x14ac:dyDescent="0.3">
      <c r="A662" s="48">
        <v>44287</v>
      </c>
      <c r="B662" s="48" t="s">
        <v>19</v>
      </c>
      <c r="C662" s="49" t="s">
        <v>48</v>
      </c>
      <c r="D662" s="50" t="s">
        <v>49</v>
      </c>
      <c r="E662" s="50" t="str">
        <f t="shared" si="4"/>
        <v>Украина</v>
      </c>
      <c r="F662" s="51" t="s">
        <v>66</v>
      </c>
      <c r="G662" s="52">
        <v>369</v>
      </c>
      <c r="I662" s="7" t="str">
        <f t="shared" si="5"/>
        <v>Мягков</v>
      </c>
      <c r="J662" s="53" t="s">
        <v>114</v>
      </c>
      <c r="K662" s="51" t="s">
        <v>53</v>
      </c>
    </row>
    <row r="663" spans="1:11" x14ac:dyDescent="0.3">
      <c r="A663" s="48">
        <v>44287</v>
      </c>
      <c r="B663" s="48" t="s">
        <v>19</v>
      </c>
      <c r="C663" s="49" t="s">
        <v>48</v>
      </c>
      <c r="D663" s="50" t="s">
        <v>49</v>
      </c>
      <c r="E663" s="50" t="str">
        <f t="shared" si="4"/>
        <v>Украина</v>
      </c>
      <c r="F663" s="51" t="s">
        <v>67</v>
      </c>
      <c r="G663" s="52">
        <v>560</v>
      </c>
      <c r="I663" s="7" t="str">
        <f t="shared" si="5"/>
        <v>Русский лед</v>
      </c>
      <c r="J663" s="53" t="s">
        <v>114</v>
      </c>
      <c r="K663" s="51" t="s">
        <v>55</v>
      </c>
    </row>
    <row r="664" spans="1:11" x14ac:dyDescent="0.3">
      <c r="A664" s="48">
        <v>44287</v>
      </c>
      <c r="B664" s="48" t="s">
        <v>19</v>
      </c>
      <c r="C664" s="49" t="s">
        <v>48</v>
      </c>
      <c r="D664" s="50" t="s">
        <v>49</v>
      </c>
      <c r="E664" s="50" t="str">
        <f t="shared" si="4"/>
        <v>Украина</v>
      </c>
      <c r="F664" s="51" t="s">
        <v>68</v>
      </c>
      <c r="G664" s="52">
        <v>157</v>
      </c>
      <c r="I664" s="7" t="str">
        <f t="shared" si="5"/>
        <v>Аврора</v>
      </c>
      <c r="J664" s="53" t="s">
        <v>114</v>
      </c>
      <c r="K664" s="51" t="s">
        <v>57</v>
      </c>
    </row>
    <row r="665" spans="1:11" x14ac:dyDescent="0.3">
      <c r="A665" s="48">
        <v>44287</v>
      </c>
      <c r="B665" s="48" t="s">
        <v>19</v>
      </c>
      <c r="C665" s="49" t="s">
        <v>48</v>
      </c>
      <c r="D665" s="50" t="s">
        <v>49</v>
      </c>
      <c r="E665" s="50" t="str">
        <f t="shared" si="4"/>
        <v>Украина</v>
      </c>
      <c r="F665" s="51" t="s">
        <v>69</v>
      </c>
      <c r="G665" s="52">
        <v>700</v>
      </c>
      <c r="I665" s="7" t="str">
        <f t="shared" si="5"/>
        <v>Русский стандарт</v>
      </c>
      <c r="J665" s="53" t="s">
        <v>114</v>
      </c>
      <c r="K665" s="51" t="s">
        <v>59</v>
      </c>
    </row>
    <row r="666" spans="1:11" x14ac:dyDescent="0.3">
      <c r="A666" s="48">
        <v>44287</v>
      </c>
      <c r="B666" s="48" t="s">
        <v>19</v>
      </c>
      <c r="C666" s="49" t="s">
        <v>48</v>
      </c>
      <c r="D666" s="50" t="s">
        <v>70</v>
      </c>
      <c r="E666" s="50" t="str">
        <f t="shared" si="4"/>
        <v>Франция</v>
      </c>
      <c r="F666" s="51" t="s">
        <v>71</v>
      </c>
      <c r="G666" s="52">
        <v>300</v>
      </c>
      <c r="I666" s="7" t="str">
        <f t="shared" si="5"/>
        <v>Славянская</v>
      </c>
      <c r="J666" s="53" t="s">
        <v>114</v>
      </c>
      <c r="K666" s="51" t="s">
        <v>61</v>
      </c>
    </row>
    <row r="667" spans="1:11" x14ac:dyDescent="0.3">
      <c r="A667" s="48">
        <v>44287</v>
      </c>
      <c r="B667" s="48" t="s">
        <v>19</v>
      </c>
      <c r="C667" s="49" t="s">
        <v>48</v>
      </c>
      <c r="D667" s="50" t="s">
        <v>70</v>
      </c>
      <c r="E667" s="50" t="str">
        <f t="shared" si="4"/>
        <v>Франция</v>
      </c>
      <c r="F667" s="51" t="s">
        <v>72</v>
      </c>
      <c r="G667" s="52">
        <v>400</v>
      </c>
      <c r="I667" s="7" t="str">
        <f t="shared" si="5"/>
        <v>Бержерак</v>
      </c>
      <c r="J667" s="53" t="s">
        <v>114</v>
      </c>
      <c r="K667" s="51" t="s">
        <v>76</v>
      </c>
    </row>
    <row r="668" spans="1:11" x14ac:dyDescent="0.3">
      <c r="A668" s="48">
        <v>44287</v>
      </c>
      <c r="B668" s="48" t="s">
        <v>19</v>
      </c>
      <c r="C668" s="49" t="s">
        <v>48</v>
      </c>
      <c r="D668" s="50" t="s">
        <v>70</v>
      </c>
      <c r="E668" s="50" t="str">
        <f t="shared" si="4"/>
        <v>Франция</v>
      </c>
      <c r="F668" s="51" t="s">
        <v>73</v>
      </c>
      <c r="G668" s="52">
        <v>500</v>
      </c>
      <c r="I668" s="7" t="str">
        <f t="shared" si="5"/>
        <v>Золотые купола</v>
      </c>
      <c r="J668" s="53" t="s">
        <v>114</v>
      </c>
      <c r="K668" s="51" t="s">
        <v>77</v>
      </c>
    </row>
    <row r="669" spans="1:11" x14ac:dyDescent="0.3">
      <c r="A669" s="48">
        <v>44287</v>
      </c>
      <c r="B669" s="48" t="s">
        <v>19</v>
      </c>
      <c r="C669" s="49" t="s">
        <v>48</v>
      </c>
      <c r="D669" s="50" t="s">
        <v>70</v>
      </c>
      <c r="E669" s="50" t="str">
        <f t="shared" si="4"/>
        <v>Франция</v>
      </c>
      <c r="F669" s="51" t="s">
        <v>74</v>
      </c>
      <c r="G669" s="52">
        <v>1000</v>
      </c>
      <c r="I669" s="7" t="str">
        <f t="shared" si="5"/>
        <v>Старый город</v>
      </c>
      <c r="J669" s="53" t="s">
        <v>114</v>
      </c>
      <c r="K669" s="51" t="s">
        <v>78</v>
      </c>
    </row>
    <row r="670" spans="1:11" x14ac:dyDescent="0.3">
      <c r="A670" s="48">
        <v>44287</v>
      </c>
      <c r="B670" s="48" t="s">
        <v>19</v>
      </c>
      <c r="C670" s="49" t="s">
        <v>48</v>
      </c>
      <c r="D670" s="50" t="s">
        <v>70</v>
      </c>
      <c r="E670" s="50" t="str">
        <f t="shared" si="4"/>
        <v>Франция</v>
      </c>
      <c r="F670" s="51" t="s">
        <v>75</v>
      </c>
      <c r="G670" s="52">
        <v>200</v>
      </c>
      <c r="I670" s="7" t="str">
        <f t="shared" si="5"/>
        <v>Демидов</v>
      </c>
      <c r="J670" s="53" t="s">
        <v>114</v>
      </c>
      <c r="K670" s="51" t="s">
        <v>79</v>
      </c>
    </row>
    <row r="671" spans="1:11" x14ac:dyDescent="0.3">
      <c r="A671" s="48">
        <v>44287</v>
      </c>
      <c r="B671" s="48" t="s">
        <v>19</v>
      </c>
      <c r="C671" s="49" t="s">
        <v>48</v>
      </c>
      <c r="D671" s="50" t="s">
        <v>70</v>
      </c>
      <c r="E671" s="50" t="str">
        <f t="shared" si="4"/>
        <v>Армения</v>
      </c>
      <c r="F671" s="51" t="s">
        <v>52</v>
      </c>
      <c r="G671" s="52">
        <v>300</v>
      </c>
      <c r="I671" s="7" t="str">
        <f t="shared" si="5"/>
        <v>Беленькая</v>
      </c>
      <c r="J671" s="53" t="s">
        <v>114</v>
      </c>
      <c r="K671" s="51" t="s">
        <v>50</v>
      </c>
    </row>
    <row r="672" spans="1:11" x14ac:dyDescent="0.3">
      <c r="A672" s="48">
        <v>44287</v>
      </c>
      <c r="B672" s="48" t="s">
        <v>19</v>
      </c>
      <c r="C672" s="49" t="s">
        <v>48</v>
      </c>
      <c r="D672" s="50" t="s">
        <v>70</v>
      </c>
      <c r="E672" s="50" t="str">
        <f t="shared" si="4"/>
        <v>Армения</v>
      </c>
      <c r="F672" s="51" t="s">
        <v>54</v>
      </c>
      <c r="G672" s="52">
        <v>400</v>
      </c>
      <c r="I672" s="7" t="str">
        <f t="shared" si="5"/>
        <v>Мягков</v>
      </c>
      <c r="J672" s="53" t="s">
        <v>114</v>
      </c>
      <c r="K672" s="51" t="s">
        <v>53</v>
      </c>
    </row>
    <row r="673" spans="1:11" x14ac:dyDescent="0.3">
      <c r="A673" s="48">
        <v>44287</v>
      </c>
      <c r="B673" s="48" t="s">
        <v>19</v>
      </c>
      <c r="C673" s="49" t="s">
        <v>48</v>
      </c>
      <c r="D673" s="50" t="s">
        <v>70</v>
      </c>
      <c r="E673" s="50" t="str">
        <f t="shared" si="4"/>
        <v>Армения</v>
      </c>
      <c r="F673" s="51" t="s">
        <v>56</v>
      </c>
      <c r="G673" s="52">
        <v>700</v>
      </c>
      <c r="I673" s="7" t="str">
        <f t="shared" si="5"/>
        <v>Русский лед</v>
      </c>
      <c r="J673" s="53" t="s">
        <v>114</v>
      </c>
      <c r="K673" s="51" t="s">
        <v>55</v>
      </c>
    </row>
    <row r="674" spans="1:11" x14ac:dyDescent="0.3">
      <c r="A674" s="48">
        <v>44287</v>
      </c>
      <c r="B674" s="48" t="s">
        <v>19</v>
      </c>
      <c r="C674" s="49" t="s">
        <v>48</v>
      </c>
      <c r="D674" s="50" t="s">
        <v>70</v>
      </c>
      <c r="E674" s="50" t="str">
        <f t="shared" si="4"/>
        <v>Армения</v>
      </c>
      <c r="F674" s="51" t="s">
        <v>58</v>
      </c>
      <c r="G674" s="52">
        <v>370</v>
      </c>
      <c r="I674" s="7" t="str">
        <f t="shared" si="5"/>
        <v>Аврора</v>
      </c>
      <c r="J674" s="53" t="s">
        <v>114</v>
      </c>
      <c r="K674" s="51" t="s">
        <v>57</v>
      </c>
    </row>
    <row r="675" spans="1:11" x14ac:dyDescent="0.3">
      <c r="A675" s="48">
        <v>44287</v>
      </c>
      <c r="B675" s="48" t="s">
        <v>19</v>
      </c>
      <c r="C675" s="49" t="s">
        <v>48</v>
      </c>
      <c r="D675" s="50" t="s">
        <v>70</v>
      </c>
      <c r="E675" s="50" t="str">
        <f t="shared" si="4"/>
        <v>Армения</v>
      </c>
      <c r="F675" s="51" t="s">
        <v>60</v>
      </c>
      <c r="G675" s="52">
        <v>450</v>
      </c>
      <c r="I675" s="7" t="str">
        <f t="shared" si="5"/>
        <v>Русский стандарт</v>
      </c>
      <c r="J675" s="53" t="s">
        <v>114</v>
      </c>
      <c r="K675" s="51" t="s">
        <v>59</v>
      </c>
    </row>
    <row r="676" spans="1:11" x14ac:dyDescent="0.3">
      <c r="A676" s="48">
        <v>44287</v>
      </c>
      <c r="B676" s="48" t="s">
        <v>19</v>
      </c>
      <c r="C676" s="49" t="s">
        <v>48</v>
      </c>
      <c r="D676" s="50" t="s">
        <v>70</v>
      </c>
      <c r="E676" s="50" t="str">
        <f t="shared" si="4"/>
        <v>Армения</v>
      </c>
      <c r="F676" s="51" t="s">
        <v>62</v>
      </c>
      <c r="G676" s="52">
        <v>350</v>
      </c>
      <c r="I676" s="7" t="str">
        <f t="shared" si="5"/>
        <v>Славянская</v>
      </c>
      <c r="J676" s="53" t="s">
        <v>114</v>
      </c>
      <c r="K676" s="51" t="s">
        <v>61</v>
      </c>
    </row>
    <row r="677" spans="1:11" x14ac:dyDescent="0.3">
      <c r="A677" s="48">
        <v>44287</v>
      </c>
      <c r="B677" s="48" t="s">
        <v>19</v>
      </c>
      <c r="C677" s="49" t="s">
        <v>48</v>
      </c>
      <c r="D677" s="50" t="s">
        <v>70</v>
      </c>
      <c r="E677" s="50" t="str">
        <f t="shared" si="4"/>
        <v>Россия</v>
      </c>
      <c r="F677" s="51" t="s">
        <v>76</v>
      </c>
      <c r="G677" s="52">
        <v>420</v>
      </c>
      <c r="I677" s="7" t="str">
        <f t="shared" si="5"/>
        <v>Бержерак</v>
      </c>
      <c r="J677" s="53" t="s">
        <v>114</v>
      </c>
      <c r="K677" s="51" t="s">
        <v>76</v>
      </c>
    </row>
    <row r="678" spans="1:11" x14ac:dyDescent="0.3">
      <c r="A678" s="48">
        <v>44287</v>
      </c>
      <c r="B678" s="48" t="s">
        <v>19</v>
      </c>
      <c r="C678" s="49" t="s">
        <v>48</v>
      </c>
      <c r="D678" s="50" t="s">
        <v>70</v>
      </c>
      <c r="E678" s="50" t="str">
        <f t="shared" si="4"/>
        <v>Россия</v>
      </c>
      <c r="F678" s="51" t="s">
        <v>77</v>
      </c>
      <c r="G678" s="52">
        <v>530</v>
      </c>
      <c r="I678" s="7" t="str">
        <f t="shared" si="5"/>
        <v>Золотые купола</v>
      </c>
      <c r="J678" s="53" t="s">
        <v>114</v>
      </c>
      <c r="K678" s="51" t="s">
        <v>77</v>
      </c>
    </row>
    <row r="679" spans="1:11" x14ac:dyDescent="0.3">
      <c r="A679" s="48">
        <v>44287</v>
      </c>
      <c r="B679" s="48" t="s">
        <v>19</v>
      </c>
      <c r="C679" s="49" t="s">
        <v>48</v>
      </c>
      <c r="D679" s="50" t="s">
        <v>70</v>
      </c>
      <c r="E679" s="50" t="str">
        <f t="shared" si="4"/>
        <v>Россия</v>
      </c>
      <c r="F679" s="51" t="s">
        <v>78</v>
      </c>
      <c r="G679" s="52">
        <v>1100</v>
      </c>
      <c r="I679" s="7" t="str">
        <f t="shared" si="5"/>
        <v>Старый город</v>
      </c>
      <c r="J679" s="53" t="s">
        <v>114</v>
      </c>
      <c r="K679" s="51" t="s">
        <v>78</v>
      </c>
    </row>
    <row r="680" spans="1:11" x14ac:dyDescent="0.3">
      <c r="A680" s="48">
        <v>44287</v>
      </c>
      <c r="B680" s="48" t="s">
        <v>19</v>
      </c>
      <c r="C680" s="49" t="s">
        <v>48</v>
      </c>
      <c r="D680" s="50" t="s">
        <v>70</v>
      </c>
      <c r="E680" s="50" t="str">
        <f t="shared" si="4"/>
        <v>Россия</v>
      </c>
      <c r="F680" s="51" t="s">
        <v>79</v>
      </c>
      <c r="G680" s="52">
        <v>450</v>
      </c>
      <c r="I680" s="7" t="str">
        <f t="shared" si="5"/>
        <v>Демидов</v>
      </c>
      <c r="J680" s="53" t="s">
        <v>114</v>
      </c>
      <c r="K680" s="51" t="s">
        <v>79</v>
      </c>
    </row>
    <row r="681" spans="1:11" x14ac:dyDescent="0.3">
      <c r="A681" s="48">
        <v>44287</v>
      </c>
      <c r="B681" s="48" t="s">
        <v>19</v>
      </c>
      <c r="C681" s="49" t="s">
        <v>48</v>
      </c>
      <c r="D681" s="50" t="s">
        <v>80</v>
      </c>
      <c r="E681" s="50" t="str">
        <f t="shared" si="4"/>
        <v>Шотландия</v>
      </c>
      <c r="F681" s="51" t="s">
        <v>81</v>
      </c>
      <c r="G681" s="52">
        <v>265</v>
      </c>
      <c r="I681" s="7" t="str">
        <f t="shared" si="5"/>
        <v>Беленькая</v>
      </c>
      <c r="J681" s="53" t="s">
        <v>114</v>
      </c>
      <c r="K681" s="51" t="s">
        <v>50</v>
      </c>
    </row>
    <row r="682" spans="1:11" x14ac:dyDescent="0.3">
      <c r="A682" s="48">
        <v>44287</v>
      </c>
      <c r="B682" s="48" t="s">
        <v>19</v>
      </c>
      <c r="C682" s="49" t="s">
        <v>48</v>
      </c>
      <c r="D682" s="50" t="s">
        <v>80</v>
      </c>
      <c r="E682" s="50" t="str">
        <f t="shared" si="4"/>
        <v>Шотландия</v>
      </c>
      <c r="F682" s="51" t="s">
        <v>82</v>
      </c>
      <c r="G682" s="52">
        <v>452</v>
      </c>
      <c r="I682" s="7" t="str">
        <f t="shared" si="5"/>
        <v>Мягков</v>
      </c>
      <c r="J682" s="53" t="s">
        <v>114</v>
      </c>
      <c r="K682" s="51" t="s">
        <v>53</v>
      </c>
    </row>
    <row r="683" spans="1:11" x14ac:dyDescent="0.3">
      <c r="A683" s="48">
        <v>44287</v>
      </c>
      <c r="B683" s="48" t="s">
        <v>19</v>
      </c>
      <c r="C683" s="49" t="s">
        <v>48</v>
      </c>
      <c r="D683" s="50" t="s">
        <v>80</v>
      </c>
      <c r="E683" s="50" t="str">
        <f t="shared" si="4"/>
        <v>Шотландия</v>
      </c>
      <c r="F683" s="51" t="s">
        <v>83</v>
      </c>
      <c r="G683" s="52">
        <v>693</v>
      </c>
      <c r="I683" s="7" t="str">
        <f t="shared" si="5"/>
        <v>Русский лед</v>
      </c>
      <c r="J683" s="53" t="s">
        <v>114</v>
      </c>
      <c r="K683" s="51" t="s">
        <v>55</v>
      </c>
    </row>
    <row r="684" spans="1:11" x14ac:dyDescent="0.3">
      <c r="A684" s="48">
        <v>44287</v>
      </c>
      <c r="B684" s="48" t="s">
        <v>19</v>
      </c>
      <c r="C684" s="49" t="s">
        <v>48</v>
      </c>
      <c r="D684" s="50" t="s">
        <v>80</v>
      </c>
      <c r="E684" s="50" t="str">
        <f t="shared" si="4"/>
        <v>Шотландия</v>
      </c>
      <c r="F684" s="51" t="s">
        <v>84</v>
      </c>
      <c r="G684" s="52">
        <v>1226</v>
      </c>
      <c r="I684" s="7" t="str">
        <f t="shared" si="5"/>
        <v>Аврора</v>
      </c>
      <c r="J684" s="53" t="s">
        <v>114</v>
      </c>
      <c r="K684" s="51" t="s">
        <v>57</v>
      </c>
    </row>
    <row r="685" spans="1:11" x14ac:dyDescent="0.3">
      <c r="A685" s="48">
        <v>44287</v>
      </c>
      <c r="B685" s="48" t="s">
        <v>19</v>
      </c>
      <c r="C685" s="49" t="s">
        <v>48</v>
      </c>
      <c r="D685" s="50" t="s">
        <v>80</v>
      </c>
      <c r="E685" s="50" t="str">
        <f t="shared" si="4"/>
        <v>Ирландия</v>
      </c>
      <c r="F685" s="51" t="s">
        <v>85</v>
      </c>
      <c r="G685" s="52">
        <v>1505</v>
      </c>
      <c r="I685" s="7" t="str">
        <f t="shared" si="5"/>
        <v>Русский стандарт</v>
      </c>
      <c r="J685" s="53" t="s">
        <v>114</v>
      </c>
      <c r="K685" s="51" t="s">
        <v>59</v>
      </c>
    </row>
    <row r="686" spans="1:11" x14ac:dyDescent="0.3">
      <c r="A686" s="48">
        <v>44287</v>
      </c>
      <c r="B686" s="48" t="s">
        <v>19</v>
      </c>
      <c r="C686" s="49" t="s">
        <v>48</v>
      </c>
      <c r="D686" s="50" t="s">
        <v>80</v>
      </c>
      <c r="E686" s="50" t="str">
        <f t="shared" si="4"/>
        <v>Ирландия</v>
      </c>
      <c r="F686" s="51" t="s">
        <v>86</v>
      </c>
      <c r="G686" s="52">
        <v>346</v>
      </c>
      <c r="I686" s="7" t="str">
        <f t="shared" si="5"/>
        <v>Славянская</v>
      </c>
      <c r="J686" s="53" t="s">
        <v>114</v>
      </c>
      <c r="K686" s="51" t="s">
        <v>61</v>
      </c>
    </row>
    <row r="687" spans="1:11" x14ac:dyDescent="0.3">
      <c r="A687" s="48">
        <v>44287</v>
      </c>
      <c r="B687" s="48" t="s">
        <v>19</v>
      </c>
      <c r="C687" s="49" t="s">
        <v>48</v>
      </c>
      <c r="D687" s="50" t="s">
        <v>80</v>
      </c>
      <c r="E687" s="50" t="str">
        <f t="shared" si="4"/>
        <v>Ирландия</v>
      </c>
      <c r="F687" s="51" t="s">
        <v>87</v>
      </c>
      <c r="G687" s="52">
        <v>470</v>
      </c>
      <c r="I687" s="7" t="str">
        <f t="shared" si="5"/>
        <v>Бержерак</v>
      </c>
      <c r="J687" s="53" t="s">
        <v>114</v>
      </c>
      <c r="K687" s="51" t="s">
        <v>76</v>
      </c>
    </row>
    <row r="688" spans="1:11" x14ac:dyDescent="0.3">
      <c r="A688" s="48">
        <v>44287</v>
      </c>
      <c r="B688" s="48" t="s">
        <v>19</v>
      </c>
      <c r="C688" s="49" t="s">
        <v>48</v>
      </c>
      <c r="D688" s="50" t="s">
        <v>80</v>
      </c>
      <c r="E688" s="50" t="str">
        <f t="shared" si="4"/>
        <v>Ирландия</v>
      </c>
      <c r="F688" s="51" t="s">
        <v>88</v>
      </c>
      <c r="G688" s="52">
        <v>881</v>
      </c>
      <c r="I688" s="7" t="str">
        <f t="shared" si="5"/>
        <v>Золотые купола</v>
      </c>
      <c r="J688" s="53" t="s">
        <v>114</v>
      </c>
      <c r="K688" s="51" t="s">
        <v>77</v>
      </c>
    </row>
    <row r="689" spans="1:11" x14ac:dyDescent="0.3">
      <c r="A689" s="48">
        <v>44287</v>
      </c>
      <c r="B689" s="48" t="s">
        <v>19</v>
      </c>
      <c r="C689" s="49" t="s">
        <v>48</v>
      </c>
      <c r="D689" s="50" t="s">
        <v>80</v>
      </c>
      <c r="E689" s="50" t="str">
        <f t="shared" si="4"/>
        <v>США</v>
      </c>
      <c r="F689" s="51" t="s">
        <v>89</v>
      </c>
      <c r="G689" s="52">
        <v>505</v>
      </c>
      <c r="I689" s="7" t="str">
        <f t="shared" si="5"/>
        <v>Старый город</v>
      </c>
      <c r="J689" s="53" t="s">
        <v>114</v>
      </c>
      <c r="K689" s="51" t="s">
        <v>78</v>
      </c>
    </row>
    <row r="690" spans="1:11" x14ac:dyDescent="0.3">
      <c r="A690" s="48">
        <v>44287</v>
      </c>
      <c r="B690" s="48" t="s">
        <v>19</v>
      </c>
      <c r="C690" s="49" t="s">
        <v>48</v>
      </c>
      <c r="D690" s="50" t="s">
        <v>80</v>
      </c>
      <c r="E690" s="50" t="str">
        <f t="shared" si="4"/>
        <v>США</v>
      </c>
      <c r="F690" s="51" t="s">
        <v>90</v>
      </c>
      <c r="G690" s="52">
        <v>286</v>
      </c>
      <c r="I690" s="7" t="str">
        <f t="shared" si="5"/>
        <v>Демидов</v>
      </c>
      <c r="J690" s="53" t="s">
        <v>114</v>
      </c>
      <c r="K690" s="51" t="s">
        <v>79</v>
      </c>
    </row>
    <row r="691" spans="1:11" x14ac:dyDescent="0.3">
      <c r="A691" s="48">
        <v>44287</v>
      </c>
      <c r="B691" s="48" t="s">
        <v>19</v>
      </c>
      <c r="C691" s="49" t="s">
        <v>48</v>
      </c>
      <c r="D691" s="50" t="s">
        <v>80</v>
      </c>
      <c r="E691" s="50" t="str">
        <f t="shared" si="4"/>
        <v>США</v>
      </c>
      <c r="F691" s="51" t="s">
        <v>91</v>
      </c>
      <c r="G691" s="52">
        <v>168</v>
      </c>
      <c r="I691" s="7" t="str">
        <f t="shared" si="5"/>
        <v>Беленькая</v>
      </c>
      <c r="J691" s="53" t="s">
        <v>114</v>
      </c>
      <c r="K691" s="51" t="s">
        <v>50</v>
      </c>
    </row>
    <row r="692" spans="1:11" x14ac:dyDescent="0.3">
      <c r="A692" s="48">
        <v>44287</v>
      </c>
      <c r="B692" s="48" t="s">
        <v>19</v>
      </c>
      <c r="C692" s="49" t="s">
        <v>48</v>
      </c>
      <c r="D692" s="50" t="s">
        <v>80</v>
      </c>
      <c r="E692" s="50" t="str">
        <f t="shared" si="4"/>
        <v>США</v>
      </c>
      <c r="F692" s="51" t="s">
        <v>92</v>
      </c>
      <c r="G692" s="52">
        <v>388</v>
      </c>
      <c r="I692" s="7" t="str">
        <f t="shared" si="5"/>
        <v>Мягков</v>
      </c>
      <c r="J692" s="53" t="s">
        <v>114</v>
      </c>
      <c r="K692" s="51" t="s">
        <v>53</v>
      </c>
    </row>
    <row r="693" spans="1:11" x14ac:dyDescent="0.3">
      <c r="A693" s="48">
        <v>44287</v>
      </c>
      <c r="B693" s="48" t="s">
        <v>19</v>
      </c>
      <c r="C693" s="49" t="s">
        <v>48</v>
      </c>
      <c r="D693" s="50" t="s">
        <v>80</v>
      </c>
      <c r="E693" s="50" t="str">
        <f t="shared" si="4"/>
        <v>США</v>
      </c>
      <c r="F693" s="51" t="s">
        <v>93</v>
      </c>
      <c r="G693" s="52">
        <v>334</v>
      </c>
      <c r="I693" s="7" t="str">
        <f t="shared" si="5"/>
        <v>Русский лед</v>
      </c>
      <c r="J693" s="53" t="s">
        <v>114</v>
      </c>
      <c r="K693" s="51" t="s">
        <v>55</v>
      </c>
    </row>
    <row r="694" spans="1:11" x14ac:dyDescent="0.3">
      <c r="A694" s="48">
        <v>44287</v>
      </c>
      <c r="B694" s="48" t="s">
        <v>19</v>
      </c>
      <c r="C694" s="49" t="s">
        <v>48</v>
      </c>
      <c r="D694" s="50" t="s">
        <v>80</v>
      </c>
      <c r="E694" s="50" t="str">
        <f t="shared" si="4"/>
        <v>США</v>
      </c>
      <c r="F694" s="51" t="s">
        <v>94</v>
      </c>
      <c r="G694" s="52">
        <v>472</v>
      </c>
      <c r="I694" s="7" t="str">
        <f t="shared" si="5"/>
        <v>Аврора</v>
      </c>
      <c r="J694" s="53" t="s">
        <v>114</v>
      </c>
      <c r="K694" s="51" t="s">
        <v>57</v>
      </c>
    </row>
    <row r="695" spans="1:11" x14ac:dyDescent="0.3">
      <c r="A695" s="48">
        <v>44287</v>
      </c>
      <c r="B695" s="48" t="s">
        <v>19</v>
      </c>
      <c r="C695" s="49" t="s">
        <v>48</v>
      </c>
      <c r="D695" s="50" t="s">
        <v>95</v>
      </c>
      <c r="E695" s="50" t="str">
        <f t="shared" si="4"/>
        <v>Голландия</v>
      </c>
      <c r="F695" s="51" t="s">
        <v>96</v>
      </c>
      <c r="G695" s="52">
        <v>147</v>
      </c>
      <c r="I695" s="7" t="str">
        <f t="shared" si="5"/>
        <v>Русский стандарт</v>
      </c>
      <c r="J695" s="53" t="s">
        <v>114</v>
      </c>
      <c r="K695" s="51" t="s">
        <v>59</v>
      </c>
    </row>
    <row r="696" spans="1:11" x14ac:dyDescent="0.3">
      <c r="A696" s="48">
        <v>44287</v>
      </c>
      <c r="B696" s="48" t="s">
        <v>19</v>
      </c>
      <c r="C696" s="49" t="s">
        <v>48</v>
      </c>
      <c r="D696" s="50" t="s">
        <v>95</v>
      </c>
      <c r="E696" s="50" t="str">
        <f t="shared" si="4"/>
        <v>Голландия</v>
      </c>
      <c r="F696" s="51" t="s">
        <v>97</v>
      </c>
      <c r="G696" s="52">
        <v>239</v>
      </c>
      <c r="I696" s="7" t="str">
        <f t="shared" si="5"/>
        <v>Славянская</v>
      </c>
      <c r="J696" s="53" t="s">
        <v>114</v>
      </c>
      <c r="K696" s="51" t="s">
        <v>61</v>
      </c>
    </row>
    <row r="697" spans="1:11" x14ac:dyDescent="0.3">
      <c r="A697" s="48">
        <v>44287</v>
      </c>
      <c r="B697" s="48" t="s">
        <v>19</v>
      </c>
      <c r="C697" s="49" t="s">
        <v>48</v>
      </c>
      <c r="D697" s="50" t="s">
        <v>95</v>
      </c>
      <c r="E697" s="50" t="str">
        <f t="shared" si="4"/>
        <v>Голландия</v>
      </c>
      <c r="F697" s="51" t="s">
        <v>98</v>
      </c>
      <c r="G697" s="52">
        <v>290</v>
      </c>
      <c r="I697" s="7" t="str">
        <f t="shared" si="5"/>
        <v>Бержерак</v>
      </c>
      <c r="J697" s="53" t="s">
        <v>114</v>
      </c>
      <c r="K697" s="51" t="s">
        <v>76</v>
      </c>
    </row>
    <row r="698" spans="1:11" x14ac:dyDescent="0.3">
      <c r="A698" s="48">
        <v>44287</v>
      </c>
      <c r="B698" s="48" t="s">
        <v>19</v>
      </c>
      <c r="C698" s="49" t="s">
        <v>48</v>
      </c>
      <c r="D698" s="50" t="s">
        <v>95</v>
      </c>
      <c r="E698" s="50" t="str">
        <f t="shared" si="4"/>
        <v>Голландия</v>
      </c>
      <c r="F698" s="51" t="s">
        <v>99</v>
      </c>
      <c r="G698" s="52">
        <v>587</v>
      </c>
      <c r="I698" s="7" t="str">
        <f t="shared" si="5"/>
        <v>Золотые купола</v>
      </c>
      <c r="J698" s="53" t="s">
        <v>114</v>
      </c>
      <c r="K698" s="51" t="s">
        <v>77</v>
      </c>
    </row>
    <row r="699" spans="1:11" x14ac:dyDescent="0.3">
      <c r="A699" s="48">
        <v>44287</v>
      </c>
      <c r="B699" s="48" t="s">
        <v>19</v>
      </c>
      <c r="C699" s="49" t="s">
        <v>48</v>
      </c>
      <c r="D699" s="50" t="s">
        <v>95</v>
      </c>
      <c r="E699" s="50" t="str">
        <f t="shared" si="4"/>
        <v>Голландия</v>
      </c>
      <c r="F699" s="51" t="s">
        <v>100</v>
      </c>
      <c r="G699" s="52">
        <v>1098</v>
      </c>
      <c r="I699" s="7" t="str">
        <f t="shared" si="5"/>
        <v>Старый город</v>
      </c>
      <c r="J699" s="53" t="s">
        <v>114</v>
      </c>
      <c r="K699" s="51" t="s">
        <v>78</v>
      </c>
    </row>
    <row r="700" spans="1:11" x14ac:dyDescent="0.3">
      <c r="A700" s="48">
        <v>44287</v>
      </c>
      <c r="B700" s="48" t="s">
        <v>19</v>
      </c>
      <c r="C700" s="49" t="s">
        <v>48</v>
      </c>
      <c r="D700" s="50" t="s">
        <v>95</v>
      </c>
      <c r="E700" s="50" t="str">
        <f t="shared" si="4"/>
        <v>Великобритания</v>
      </c>
      <c r="F700" s="51" t="s">
        <v>101</v>
      </c>
      <c r="G700" s="52">
        <v>154</v>
      </c>
      <c r="I700" s="7" t="str">
        <f t="shared" si="5"/>
        <v>Демидов</v>
      </c>
      <c r="J700" s="53" t="s">
        <v>114</v>
      </c>
      <c r="K700" s="51" t="s">
        <v>79</v>
      </c>
    </row>
    <row r="701" spans="1:11" x14ac:dyDescent="0.3">
      <c r="A701" s="48">
        <v>44287</v>
      </c>
      <c r="B701" s="48" t="s">
        <v>19</v>
      </c>
      <c r="C701" s="49" t="s">
        <v>48</v>
      </c>
      <c r="D701" s="50" t="s">
        <v>95</v>
      </c>
      <c r="E701" s="50" t="str">
        <f t="shared" si="4"/>
        <v>Великобритания</v>
      </c>
      <c r="F701" s="51" t="s">
        <v>102</v>
      </c>
      <c r="G701" s="52">
        <v>1221</v>
      </c>
      <c r="I701" s="7" t="str">
        <f t="shared" si="5"/>
        <v>Беленькая</v>
      </c>
      <c r="J701" s="53" t="s">
        <v>114</v>
      </c>
      <c r="K701" s="51" t="s">
        <v>50</v>
      </c>
    </row>
    <row r="702" spans="1:11" x14ac:dyDescent="0.3">
      <c r="A702" s="48">
        <v>44287</v>
      </c>
      <c r="B702" s="48" t="s">
        <v>19</v>
      </c>
      <c r="C702" s="49" t="s">
        <v>48</v>
      </c>
      <c r="D702" s="50" t="s">
        <v>95</v>
      </c>
      <c r="E702" s="50" t="str">
        <f t="shared" si="4"/>
        <v>Италия</v>
      </c>
      <c r="F702" s="51" t="s">
        <v>103</v>
      </c>
      <c r="G702" s="52">
        <v>219</v>
      </c>
      <c r="I702" s="7" t="str">
        <f t="shared" si="5"/>
        <v>Мягков</v>
      </c>
      <c r="J702" s="53" t="s">
        <v>114</v>
      </c>
      <c r="K702" s="51" t="s">
        <v>53</v>
      </c>
    </row>
    <row r="703" spans="1:11" x14ac:dyDescent="0.3">
      <c r="A703" s="48">
        <v>44287</v>
      </c>
      <c r="B703" s="48" t="s">
        <v>19</v>
      </c>
      <c r="C703" s="49" t="s">
        <v>48</v>
      </c>
      <c r="D703" s="50" t="s">
        <v>95</v>
      </c>
      <c r="E703" s="50" t="str">
        <f t="shared" si="4"/>
        <v>Италия</v>
      </c>
      <c r="F703" s="51" t="s">
        <v>104</v>
      </c>
      <c r="G703" s="52">
        <v>739</v>
      </c>
      <c r="I703" s="7" t="str">
        <f t="shared" si="5"/>
        <v>Русский лед</v>
      </c>
      <c r="J703" s="53" t="s">
        <v>114</v>
      </c>
      <c r="K703" s="51" t="s">
        <v>55</v>
      </c>
    </row>
    <row r="704" spans="1:11" x14ac:dyDescent="0.3">
      <c r="A704" s="48">
        <v>44287</v>
      </c>
      <c r="B704" s="48" t="s">
        <v>19</v>
      </c>
      <c r="C704" s="49" t="s">
        <v>48</v>
      </c>
      <c r="D704" s="50" t="s">
        <v>95</v>
      </c>
      <c r="E704" s="50" t="str">
        <f t="shared" si="4"/>
        <v>Италия</v>
      </c>
      <c r="F704" s="51" t="s">
        <v>105</v>
      </c>
      <c r="G704" s="52">
        <v>602</v>
      </c>
      <c r="I704" s="7" t="str">
        <f t="shared" si="5"/>
        <v>Аврора</v>
      </c>
      <c r="J704" s="53" t="s">
        <v>114</v>
      </c>
      <c r="K704" s="51" t="s">
        <v>57</v>
      </c>
    </row>
    <row r="705" spans="1:11" x14ac:dyDescent="0.3">
      <c r="A705" s="48">
        <v>44287</v>
      </c>
      <c r="B705" s="48" t="s">
        <v>19</v>
      </c>
      <c r="C705" s="49" t="s">
        <v>48</v>
      </c>
      <c r="D705" s="50" t="s">
        <v>95</v>
      </c>
      <c r="E705" s="50" t="str">
        <f t="shared" si="4"/>
        <v>Италия</v>
      </c>
      <c r="F705" s="51" t="s">
        <v>106</v>
      </c>
      <c r="G705" s="52">
        <v>321</v>
      </c>
      <c r="I705" s="7" t="str">
        <f t="shared" si="5"/>
        <v>Русский стандарт</v>
      </c>
      <c r="J705" s="53" t="s">
        <v>114</v>
      </c>
      <c r="K705" s="51" t="s">
        <v>59</v>
      </c>
    </row>
    <row r="706" spans="1:11" x14ac:dyDescent="0.3">
      <c r="A706" s="48">
        <v>44287</v>
      </c>
      <c r="B706" s="48" t="s">
        <v>19</v>
      </c>
      <c r="C706" s="49" t="s">
        <v>107</v>
      </c>
      <c r="D706" s="50" t="s">
        <v>49</v>
      </c>
      <c r="E706" s="50" t="str">
        <f t="shared" si="4"/>
        <v>Россия</v>
      </c>
      <c r="F706" s="51" t="s">
        <v>50</v>
      </c>
      <c r="G706" s="52">
        <v>184</v>
      </c>
      <c r="I706" s="7" t="str">
        <f t="shared" si="5"/>
        <v>Славянская</v>
      </c>
      <c r="J706" s="53" t="s">
        <v>114</v>
      </c>
      <c r="K706" s="51" t="s">
        <v>61</v>
      </c>
    </row>
    <row r="707" spans="1:11" x14ac:dyDescent="0.3">
      <c r="A707" s="48">
        <v>44287</v>
      </c>
      <c r="B707" s="48" t="s">
        <v>19</v>
      </c>
      <c r="C707" s="49" t="s">
        <v>107</v>
      </c>
      <c r="D707" s="50" t="s">
        <v>49</v>
      </c>
      <c r="E707" s="50" t="str">
        <f t="shared" si="4"/>
        <v>Россия</v>
      </c>
      <c r="F707" s="51" t="s">
        <v>53</v>
      </c>
      <c r="G707" s="52">
        <v>330</v>
      </c>
      <c r="I707" s="7" t="str">
        <f t="shared" si="5"/>
        <v>Бержерак</v>
      </c>
      <c r="J707" s="53" t="s">
        <v>114</v>
      </c>
      <c r="K707" s="51" t="s">
        <v>76</v>
      </c>
    </row>
    <row r="708" spans="1:11" x14ac:dyDescent="0.3">
      <c r="A708" s="48">
        <v>44287</v>
      </c>
      <c r="B708" s="48" t="s">
        <v>19</v>
      </c>
      <c r="C708" s="49" t="s">
        <v>107</v>
      </c>
      <c r="D708" s="50" t="s">
        <v>49</v>
      </c>
      <c r="E708" s="50" t="str">
        <f t="shared" si="4"/>
        <v>Россия</v>
      </c>
      <c r="F708" s="51" t="s">
        <v>55</v>
      </c>
      <c r="G708" s="52">
        <v>367</v>
      </c>
      <c r="I708" s="7" t="str">
        <f t="shared" si="5"/>
        <v>Золотые купола</v>
      </c>
      <c r="J708" s="53" t="s">
        <v>114</v>
      </c>
      <c r="K708" s="51" t="s">
        <v>77</v>
      </c>
    </row>
    <row r="709" spans="1:11" x14ac:dyDescent="0.3">
      <c r="A709" s="48">
        <v>44287</v>
      </c>
      <c r="B709" s="48" t="s">
        <v>19</v>
      </c>
      <c r="C709" s="49" t="s">
        <v>107</v>
      </c>
      <c r="D709" s="50" t="s">
        <v>49</v>
      </c>
      <c r="E709" s="50" t="str">
        <f t="shared" si="4"/>
        <v>Россия</v>
      </c>
      <c r="F709" s="51" t="s">
        <v>57</v>
      </c>
      <c r="G709" s="52">
        <v>178</v>
      </c>
      <c r="I709" s="7" t="str">
        <f t="shared" si="5"/>
        <v>Старый город</v>
      </c>
      <c r="J709" s="53" t="s">
        <v>114</v>
      </c>
      <c r="K709" s="51" t="s">
        <v>78</v>
      </c>
    </row>
    <row r="710" spans="1:11" x14ac:dyDescent="0.3">
      <c r="A710" s="48">
        <v>44287</v>
      </c>
      <c r="B710" s="48" t="s">
        <v>19</v>
      </c>
      <c r="C710" s="49" t="s">
        <v>107</v>
      </c>
      <c r="D710" s="50" t="s">
        <v>49</v>
      </c>
      <c r="E710" s="50" t="str">
        <f t="shared" si="4"/>
        <v>Россия</v>
      </c>
      <c r="F710" s="51" t="s">
        <v>59</v>
      </c>
      <c r="G710" s="52">
        <v>698</v>
      </c>
      <c r="I710" s="7" t="str">
        <f t="shared" si="5"/>
        <v>Демидов</v>
      </c>
      <c r="J710" s="53" t="s">
        <v>114</v>
      </c>
      <c r="K710" s="51" t="s">
        <v>79</v>
      </c>
    </row>
    <row r="711" spans="1:11" x14ac:dyDescent="0.3">
      <c r="A711" s="48">
        <v>44287</v>
      </c>
      <c r="B711" s="48" t="s">
        <v>19</v>
      </c>
      <c r="C711" s="49" t="s">
        <v>107</v>
      </c>
      <c r="D711" s="50" t="s">
        <v>49</v>
      </c>
      <c r="E711" s="50" t="str">
        <f t="shared" si="4"/>
        <v>Россия</v>
      </c>
      <c r="F711" s="51" t="s">
        <v>61</v>
      </c>
      <c r="G711" s="52">
        <v>857</v>
      </c>
      <c r="I711" s="7" t="str">
        <f t="shared" si="5"/>
        <v>Беленькая</v>
      </c>
      <c r="J711" s="53" t="s">
        <v>114</v>
      </c>
      <c r="K711" s="51" t="s">
        <v>50</v>
      </c>
    </row>
    <row r="712" spans="1:11" x14ac:dyDescent="0.3">
      <c r="A712" s="48">
        <v>44287</v>
      </c>
      <c r="B712" s="48" t="s">
        <v>19</v>
      </c>
      <c r="C712" s="49" t="s">
        <v>107</v>
      </c>
      <c r="D712" s="50" t="s">
        <v>49</v>
      </c>
      <c r="E712" s="50" t="str">
        <f t="shared" si="4"/>
        <v>Швеция</v>
      </c>
      <c r="F712" s="51" t="s">
        <v>63</v>
      </c>
      <c r="G712" s="52">
        <v>698</v>
      </c>
      <c r="I712" s="7" t="str">
        <f t="shared" si="5"/>
        <v>Мягков</v>
      </c>
      <c r="J712" s="53" t="s">
        <v>114</v>
      </c>
      <c r="K712" s="51" t="s">
        <v>53</v>
      </c>
    </row>
    <row r="713" spans="1:11" x14ac:dyDescent="0.3">
      <c r="A713" s="48">
        <v>44287</v>
      </c>
      <c r="B713" s="48" t="s">
        <v>19</v>
      </c>
      <c r="C713" s="49" t="s">
        <v>107</v>
      </c>
      <c r="D713" s="50" t="s">
        <v>49</v>
      </c>
      <c r="E713" s="50" t="str">
        <f t="shared" si="4"/>
        <v>Швеция</v>
      </c>
      <c r="F713" s="51" t="s">
        <v>153</v>
      </c>
      <c r="G713" s="52">
        <v>152</v>
      </c>
      <c r="I713" s="7" t="str">
        <f t="shared" si="5"/>
        <v>Русский лед</v>
      </c>
      <c r="J713" s="53" t="s">
        <v>114</v>
      </c>
      <c r="K713" s="51" t="s">
        <v>55</v>
      </c>
    </row>
    <row r="714" spans="1:11" x14ac:dyDescent="0.3">
      <c r="A714" s="48">
        <v>44287</v>
      </c>
      <c r="B714" s="48" t="s">
        <v>19</v>
      </c>
      <c r="C714" s="49" t="s">
        <v>107</v>
      </c>
      <c r="D714" s="50" t="s">
        <v>49</v>
      </c>
      <c r="E714" s="50" t="str">
        <f t="shared" si="4"/>
        <v>Украина</v>
      </c>
      <c r="F714" s="51" t="s">
        <v>64</v>
      </c>
      <c r="G714" s="52">
        <v>482</v>
      </c>
      <c r="I714" s="7" t="str">
        <f t="shared" si="5"/>
        <v>Аврора</v>
      </c>
      <c r="J714" s="53" t="s">
        <v>114</v>
      </c>
      <c r="K714" s="51" t="s">
        <v>57</v>
      </c>
    </row>
    <row r="715" spans="1:11" x14ac:dyDescent="0.3">
      <c r="A715" s="48">
        <v>44287</v>
      </c>
      <c r="B715" s="48" t="s">
        <v>19</v>
      </c>
      <c r="C715" s="49" t="s">
        <v>107</v>
      </c>
      <c r="D715" s="50" t="s">
        <v>49</v>
      </c>
      <c r="E715" s="50" t="str">
        <f t="shared" si="4"/>
        <v>Украина</v>
      </c>
      <c r="F715" s="51" t="s">
        <v>65</v>
      </c>
      <c r="G715" s="52">
        <v>794</v>
      </c>
      <c r="I715" s="7" t="str">
        <f t="shared" si="5"/>
        <v>Русский стандарт</v>
      </c>
      <c r="J715" s="53" t="s">
        <v>114</v>
      </c>
      <c r="K715" s="51" t="s">
        <v>59</v>
      </c>
    </row>
    <row r="716" spans="1:11" x14ac:dyDescent="0.3">
      <c r="A716" s="48">
        <v>44287</v>
      </c>
      <c r="B716" s="48" t="s">
        <v>19</v>
      </c>
      <c r="C716" s="49" t="s">
        <v>107</v>
      </c>
      <c r="D716" s="50" t="s">
        <v>49</v>
      </c>
      <c r="E716" s="50" t="str">
        <f t="shared" si="4"/>
        <v>Украина</v>
      </c>
      <c r="F716" s="51" t="s">
        <v>66</v>
      </c>
      <c r="G716" s="52">
        <v>854</v>
      </c>
      <c r="I716" s="7" t="str">
        <f t="shared" si="5"/>
        <v>Славянская</v>
      </c>
      <c r="J716" s="53" t="s">
        <v>114</v>
      </c>
      <c r="K716" s="51" t="s">
        <v>61</v>
      </c>
    </row>
    <row r="717" spans="1:11" x14ac:dyDescent="0.3">
      <c r="A717" s="48">
        <v>44287</v>
      </c>
      <c r="B717" s="48" t="s">
        <v>19</v>
      </c>
      <c r="C717" s="49" t="s">
        <v>107</v>
      </c>
      <c r="D717" s="50" t="s">
        <v>49</v>
      </c>
      <c r="E717" s="50" t="str">
        <f t="shared" si="4"/>
        <v>Украина</v>
      </c>
      <c r="F717" s="51" t="s">
        <v>67</v>
      </c>
      <c r="G717" s="52">
        <v>178</v>
      </c>
      <c r="I717" s="7" t="str">
        <f t="shared" si="5"/>
        <v>Бержерак</v>
      </c>
      <c r="J717" s="53" t="s">
        <v>114</v>
      </c>
      <c r="K717" s="51" t="s">
        <v>76</v>
      </c>
    </row>
    <row r="718" spans="1:11" x14ac:dyDescent="0.3">
      <c r="A718" s="48">
        <v>44287</v>
      </c>
      <c r="B718" s="48" t="s">
        <v>19</v>
      </c>
      <c r="C718" s="49" t="s">
        <v>107</v>
      </c>
      <c r="D718" s="50" t="s">
        <v>49</v>
      </c>
      <c r="E718" s="50" t="str">
        <f t="shared" si="4"/>
        <v>Украина</v>
      </c>
      <c r="F718" s="51" t="s">
        <v>68</v>
      </c>
      <c r="G718" s="52">
        <v>290</v>
      </c>
      <c r="I718" s="7" t="str">
        <f t="shared" si="5"/>
        <v>Золотые купола</v>
      </c>
      <c r="J718" s="53" t="s">
        <v>114</v>
      </c>
      <c r="K718" s="51" t="s">
        <v>77</v>
      </c>
    </row>
    <row r="719" spans="1:11" x14ac:dyDescent="0.3">
      <c r="A719" s="48">
        <v>44287</v>
      </c>
      <c r="B719" s="48" t="s">
        <v>19</v>
      </c>
      <c r="C719" s="49" t="s">
        <v>107</v>
      </c>
      <c r="D719" s="50" t="s">
        <v>49</v>
      </c>
      <c r="E719" s="50" t="str">
        <f t="shared" si="4"/>
        <v>Украина</v>
      </c>
      <c r="F719" s="51" t="s">
        <v>69</v>
      </c>
      <c r="G719" s="52">
        <v>1044</v>
      </c>
      <c r="I719" s="7" t="str">
        <f t="shared" si="5"/>
        <v>Старый город</v>
      </c>
      <c r="J719" s="53" t="s">
        <v>114</v>
      </c>
      <c r="K719" s="51" t="s">
        <v>78</v>
      </c>
    </row>
    <row r="720" spans="1:11" x14ac:dyDescent="0.3">
      <c r="A720" s="48">
        <v>44287</v>
      </c>
      <c r="B720" s="48" t="s">
        <v>19</v>
      </c>
      <c r="C720" s="49" t="s">
        <v>107</v>
      </c>
      <c r="D720" s="50" t="s">
        <v>70</v>
      </c>
      <c r="E720" s="50" t="str">
        <f t="shared" si="4"/>
        <v>Франция</v>
      </c>
      <c r="F720" s="51" t="s">
        <v>71</v>
      </c>
      <c r="G720" s="52">
        <v>721</v>
      </c>
      <c r="I720" s="7" t="str">
        <f t="shared" si="5"/>
        <v>Демидов</v>
      </c>
      <c r="J720" s="53" t="s">
        <v>114</v>
      </c>
      <c r="K720" s="51" t="s">
        <v>79</v>
      </c>
    </row>
    <row r="721" spans="1:11" x14ac:dyDescent="0.3">
      <c r="A721" s="48">
        <v>44287</v>
      </c>
      <c r="B721" s="48" t="s">
        <v>19</v>
      </c>
      <c r="C721" s="49" t="s">
        <v>107</v>
      </c>
      <c r="D721" s="50" t="s">
        <v>70</v>
      </c>
      <c r="E721" s="50" t="str">
        <f t="shared" si="4"/>
        <v>Франция</v>
      </c>
      <c r="F721" s="51" t="s">
        <v>72</v>
      </c>
      <c r="G721" s="52">
        <v>630</v>
      </c>
      <c r="I721" s="7" t="str">
        <f t="shared" si="5"/>
        <v>Беленькая</v>
      </c>
      <c r="J721" s="53" t="s">
        <v>114</v>
      </c>
      <c r="K721" s="51" t="s">
        <v>50</v>
      </c>
    </row>
    <row r="722" spans="1:11" x14ac:dyDescent="0.3">
      <c r="A722" s="48">
        <v>44287</v>
      </c>
      <c r="B722" s="48" t="s">
        <v>19</v>
      </c>
      <c r="C722" s="49" t="s">
        <v>107</v>
      </c>
      <c r="D722" s="50" t="s">
        <v>70</v>
      </c>
      <c r="E722" s="50" t="str">
        <f t="shared" si="4"/>
        <v>Франция</v>
      </c>
      <c r="F722" s="51" t="s">
        <v>73</v>
      </c>
      <c r="G722" s="52">
        <v>234</v>
      </c>
      <c r="I722" s="7" t="str">
        <f t="shared" si="5"/>
        <v>Мягков</v>
      </c>
      <c r="J722" s="53" t="s">
        <v>114</v>
      </c>
      <c r="K722" s="51" t="s">
        <v>53</v>
      </c>
    </row>
    <row r="723" spans="1:11" x14ac:dyDescent="0.3">
      <c r="A723" s="48">
        <v>44287</v>
      </c>
      <c r="B723" s="48" t="s">
        <v>19</v>
      </c>
      <c r="C723" s="49" t="s">
        <v>107</v>
      </c>
      <c r="D723" s="50" t="s">
        <v>70</v>
      </c>
      <c r="E723" s="50" t="str">
        <f t="shared" si="4"/>
        <v>Франция</v>
      </c>
      <c r="F723" s="51" t="s">
        <v>74</v>
      </c>
      <c r="G723" s="52">
        <v>315</v>
      </c>
      <c r="I723" s="7" t="str">
        <f t="shared" si="5"/>
        <v>Русский лед</v>
      </c>
      <c r="J723" s="53" t="s">
        <v>114</v>
      </c>
      <c r="K723" s="51" t="s">
        <v>55</v>
      </c>
    </row>
    <row r="724" spans="1:11" x14ac:dyDescent="0.3">
      <c r="A724" s="48">
        <v>44287</v>
      </c>
      <c r="B724" s="48" t="s">
        <v>19</v>
      </c>
      <c r="C724" s="49" t="s">
        <v>107</v>
      </c>
      <c r="D724" s="50" t="s">
        <v>70</v>
      </c>
      <c r="E724" s="50" t="str">
        <f t="shared" si="4"/>
        <v>Франция</v>
      </c>
      <c r="F724" s="51" t="s">
        <v>75</v>
      </c>
      <c r="G724" s="52">
        <v>1080</v>
      </c>
      <c r="I724" s="7" t="str">
        <f t="shared" si="5"/>
        <v>Аврора</v>
      </c>
      <c r="J724" s="53" t="s">
        <v>114</v>
      </c>
      <c r="K724" s="51" t="s">
        <v>57</v>
      </c>
    </row>
    <row r="725" spans="1:11" x14ac:dyDescent="0.3">
      <c r="A725" s="48">
        <v>44287</v>
      </c>
      <c r="B725" s="48" t="s">
        <v>19</v>
      </c>
      <c r="C725" s="49" t="s">
        <v>107</v>
      </c>
      <c r="D725" s="50" t="s">
        <v>70</v>
      </c>
      <c r="E725" s="50" t="str">
        <f t="shared" si="4"/>
        <v>Армения</v>
      </c>
      <c r="F725" s="51" t="s">
        <v>52</v>
      </c>
      <c r="G725" s="52">
        <v>168</v>
      </c>
      <c r="I725" s="7" t="str">
        <f t="shared" si="5"/>
        <v>Русский стандарт</v>
      </c>
      <c r="J725" s="53" t="s">
        <v>114</v>
      </c>
      <c r="K725" s="51" t="s">
        <v>59</v>
      </c>
    </row>
    <row r="726" spans="1:11" x14ac:dyDescent="0.3">
      <c r="A726" s="48">
        <v>44287</v>
      </c>
      <c r="B726" s="48" t="s">
        <v>19</v>
      </c>
      <c r="C726" s="49" t="s">
        <v>107</v>
      </c>
      <c r="D726" s="50" t="s">
        <v>70</v>
      </c>
      <c r="E726" s="50" t="str">
        <f t="shared" si="4"/>
        <v>Армения</v>
      </c>
      <c r="F726" s="51" t="s">
        <v>54</v>
      </c>
      <c r="G726" s="52">
        <v>656</v>
      </c>
      <c r="I726" s="7" t="str">
        <f t="shared" si="5"/>
        <v>Славянская</v>
      </c>
      <c r="J726" s="53" t="s">
        <v>114</v>
      </c>
      <c r="K726" s="51" t="s">
        <v>61</v>
      </c>
    </row>
    <row r="727" spans="1:11" x14ac:dyDescent="0.3">
      <c r="A727" s="48">
        <v>44287</v>
      </c>
      <c r="B727" s="48" t="s">
        <v>19</v>
      </c>
      <c r="C727" s="49" t="s">
        <v>107</v>
      </c>
      <c r="D727" s="50" t="s">
        <v>70</v>
      </c>
      <c r="E727" s="50" t="str">
        <f t="shared" si="4"/>
        <v>Армения</v>
      </c>
      <c r="F727" s="51" t="s">
        <v>56</v>
      </c>
      <c r="G727" s="52">
        <v>685</v>
      </c>
      <c r="I727" s="7" t="str">
        <f t="shared" si="5"/>
        <v>Бержерак</v>
      </c>
      <c r="J727" s="53" t="s">
        <v>114</v>
      </c>
      <c r="K727" s="51" t="s">
        <v>76</v>
      </c>
    </row>
    <row r="728" spans="1:11" x14ac:dyDescent="0.3">
      <c r="A728" s="48">
        <v>44287</v>
      </c>
      <c r="B728" s="48" t="s">
        <v>19</v>
      </c>
      <c r="C728" s="49" t="s">
        <v>107</v>
      </c>
      <c r="D728" s="50" t="s">
        <v>70</v>
      </c>
      <c r="E728" s="50" t="str">
        <f t="shared" si="4"/>
        <v>Армения</v>
      </c>
      <c r="F728" s="51" t="s">
        <v>58</v>
      </c>
      <c r="G728" s="52">
        <v>239</v>
      </c>
      <c r="I728" s="7" t="str">
        <f t="shared" si="5"/>
        <v>Золотые купола</v>
      </c>
      <c r="J728" s="53" t="s">
        <v>114</v>
      </c>
      <c r="K728" s="51" t="s">
        <v>77</v>
      </c>
    </row>
    <row r="729" spans="1:11" x14ac:dyDescent="0.3">
      <c r="A729" s="48">
        <v>44287</v>
      </c>
      <c r="B729" s="48" t="s">
        <v>19</v>
      </c>
      <c r="C729" s="49" t="s">
        <v>107</v>
      </c>
      <c r="D729" s="50" t="s">
        <v>70</v>
      </c>
      <c r="E729" s="50" t="str">
        <f t="shared" si="4"/>
        <v>Армения</v>
      </c>
      <c r="F729" s="51" t="s">
        <v>60</v>
      </c>
      <c r="G729" s="52">
        <v>303</v>
      </c>
      <c r="I729" s="7" t="str">
        <f t="shared" si="5"/>
        <v>Старый город</v>
      </c>
      <c r="J729" s="53" t="s">
        <v>114</v>
      </c>
      <c r="K729" s="51" t="s">
        <v>78</v>
      </c>
    </row>
    <row r="730" spans="1:11" x14ac:dyDescent="0.3">
      <c r="A730" s="48">
        <v>44287</v>
      </c>
      <c r="B730" s="48" t="s">
        <v>19</v>
      </c>
      <c r="C730" s="49" t="s">
        <v>107</v>
      </c>
      <c r="D730" s="50" t="s">
        <v>70</v>
      </c>
      <c r="E730" s="50" t="str">
        <f t="shared" si="4"/>
        <v>Армения</v>
      </c>
      <c r="F730" s="51" t="s">
        <v>62</v>
      </c>
      <c r="G730" s="52">
        <v>874</v>
      </c>
      <c r="I730" s="7" t="str">
        <f t="shared" si="5"/>
        <v>Демидов</v>
      </c>
      <c r="J730" s="53" t="s">
        <v>114</v>
      </c>
      <c r="K730" s="51" t="s">
        <v>79</v>
      </c>
    </row>
    <row r="731" spans="1:11" x14ac:dyDescent="0.3">
      <c r="A731" s="48">
        <v>44287</v>
      </c>
      <c r="B731" s="48" t="s">
        <v>19</v>
      </c>
      <c r="C731" s="49" t="s">
        <v>107</v>
      </c>
      <c r="D731" s="50" t="s">
        <v>70</v>
      </c>
      <c r="E731" s="50" t="str">
        <f t="shared" si="4"/>
        <v>Россия</v>
      </c>
      <c r="F731" s="51" t="s">
        <v>76</v>
      </c>
      <c r="G731" s="52">
        <v>215</v>
      </c>
      <c r="I731" s="7" t="str">
        <f t="shared" si="5"/>
        <v>Беленькая</v>
      </c>
      <c r="J731" s="53" t="s">
        <v>114</v>
      </c>
      <c r="K731" s="51" t="s">
        <v>50</v>
      </c>
    </row>
    <row r="732" spans="1:11" x14ac:dyDescent="0.3">
      <c r="A732" s="48">
        <v>44287</v>
      </c>
      <c r="B732" s="48" t="s">
        <v>19</v>
      </c>
      <c r="C732" s="49" t="s">
        <v>107</v>
      </c>
      <c r="D732" s="50" t="s">
        <v>70</v>
      </c>
      <c r="E732" s="50" t="str">
        <f t="shared" si="4"/>
        <v>Россия</v>
      </c>
      <c r="F732" s="51" t="s">
        <v>77</v>
      </c>
      <c r="G732" s="52">
        <v>821</v>
      </c>
      <c r="I732" s="7" t="str">
        <f t="shared" si="5"/>
        <v>Мягков</v>
      </c>
      <c r="J732" s="53" t="s">
        <v>114</v>
      </c>
      <c r="K732" s="51" t="s">
        <v>53</v>
      </c>
    </row>
    <row r="733" spans="1:11" x14ac:dyDescent="0.3">
      <c r="A733" s="48">
        <v>44287</v>
      </c>
      <c r="B733" s="48" t="s">
        <v>19</v>
      </c>
      <c r="C733" s="49" t="s">
        <v>107</v>
      </c>
      <c r="D733" s="50" t="s">
        <v>70</v>
      </c>
      <c r="E733" s="50" t="str">
        <f t="shared" si="4"/>
        <v>Россия</v>
      </c>
      <c r="F733" s="51" t="s">
        <v>78</v>
      </c>
      <c r="G733" s="52">
        <v>1020</v>
      </c>
      <c r="I733" s="7" t="str">
        <f t="shared" si="5"/>
        <v>Русский лед</v>
      </c>
      <c r="J733" s="53" t="s">
        <v>114</v>
      </c>
      <c r="K733" s="51" t="s">
        <v>55</v>
      </c>
    </row>
    <row r="734" spans="1:11" x14ac:dyDescent="0.3">
      <c r="A734" s="48">
        <v>44287</v>
      </c>
      <c r="B734" s="48" t="s">
        <v>19</v>
      </c>
      <c r="C734" s="49" t="s">
        <v>107</v>
      </c>
      <c r="D734" s="50" t="s">
        <v>70</v>
      </c>
      <c r="E734" s="50" t="str">
        <f t="shared" si="4"/>
        <v>Россия</v>
      </c>
      <c r="F734" s="51" t="s">
        <v>79</v>
      </c>
      <c r="G734" s="52">
        <v>154</v>
      </c>
      <c r="I734" s="7" t="str">
        <f t="shared" si="5"/>
        <v>Аврора</v>
      </c>
      <c r="J734" s="53" t="s">
        <v>114</v>
      </c>
      <c r="K734" s="51" t="s">
        <v>57</v>
      </c>
    </row>
    <row r="735" spans="1:11" x14ac:dyDescent="0.3">
      <c r="A735" s="48">
        <v>44287</v>
      </c>
      <c r="B735" s="48" t="s">
        <v>19</v>
      </c>
      <c r="C735" s="49" t="s">
        <v>107</v>
      </c>
      <c r="D735" s="50" t="s">
        <v>80</v>
      </c>
      <c r="E735" s="50" t="str">
        <f t="shared" si="4"/>
        <v>Шотландия</v>
      </c>
      <c r="F735" s="51" t="s">
        <v>81</v>
      </c>
      <c r="G735" s="52">
        <v>139</v>
      </c>
      <c r="I735" s="7" t="str">
        <f t="shared" si="5"/>
        <v>Русский стандарт</v>
      </c>
      <c r="J735" s="53" t="s">
        <v>114</v>
      </c>
      <c r="K735" s="51" t="s">
        <v>59</v>
      </c>
    </row>
    <row r="736" spans="1:11" x14ac:dyDescent="0.3">
      <c r="A736" s="48">
        <v>44287</v>
      </c>
      <c r="B736" s="48" t="s">
        <v>19</v>
      </c>
      <c r="C736" s="49" t="s">
        <v>107</v>
      </c>
      <c r="D736" s="50" t="s">
        <v>80</v>
      </c>
      <c r="E736" s="50" t="str">
        <f t="shared" si="4"/>
        <v>Шотландия</v>
      </c>
      <c r="F736" s="51" t="s">
        <v>82</v>
      </c>
      <c r="G736" s="52">
        <v>191</v>
      </c>
      <c r="I736" s="7" t="str">
        <f t="shared" si="5"/>
        <v>Славянская</v>
      </c>
      <c r="J736" s="53" t="s">
        <v>114</v>
      </c>
      <c r="K736" s="51" t="s">
        <v>61</v>
      </c>
    </row>
    <row r="737" spans="1:11" x14ac:dyDescent="0.3">
      <c r="A737" s="48">
        <v>44287</v>
      </c>
      <c r="B737" s="48" t="s">
        <v>19</v>
      </c>
      <c r="C737" s="49" t="s">
        <v>107</v>
      </c>
      <c r="D737" s="50" t="s">
        <v>80</v>
      </c>
      <c r="E737" s="50" t="str">
        <f t="shared" si="4"/>
        <v>Шотландия</v>
      </c>
      <c r="F737" s="51" t="s">
        <v>83</v>
      </c>
      <c r="G737" s="52">
        <v>267</v>
      </c>
      <c r="I737" s="7" t="str">
        <f t="shared" si="5"/>
        <v>Бержерак</v>
      </c>
      <c r="J737" s="53" t="s">
        <v>114</v>
      </c>
      <c r="K737" s="51" t="s">
        <v>76</v>
      </c>
    </row>
    <row r="738" spans="1:11" x14ac:dyDescent="0.3">
      <c r="A738" s="48">
        <v>44287</v>
      </c>
      <c r="B738" s="48" t="s">
        <v>19</v>
      </c>
      <c r="C738" s="49" t="s">
        <v>107</v>
      </c>
      <c r="D738" s="50" t="s">
        <v>80</v>
      </c>
      <c r="E738" s="50" t="str">
        <f t="shared" si="4"/>
        <v>Ирландия</v>
      </c>
      <c r="F738" s="51" t="s">
        <v>85</v>
      </c>
      <c r="G738" s="52">
        <v>435</v>
      </c>
      <c r="I738" s="7" t="str">
        <f t="shared" si="5"/>
        <v>Золотые купола</v>
      </c>
      <c r="J738" s="53" t="s">
        <v>114</v>
      </c>
      <c r="K738" s="51" t="s">
        <v>77</v>
      </c>
    </row>
    <row r="739" spans="1:11" x14ac:dyDescent="0.3">
      <c r="A739" s="48">
        <v>44287</v>
      </c>
      <c r="B739" s="48" t="s">
        <v>19</v>
      </c>
      <c r="C739" s="49" t="s">
        <v>107</v>
      </c>
      <c r="D739" s="50" t="s">
        <v>80</v>
      </c>
      <c r="E739" s="50" t="str">
        <f t="shared" si="4"/>
        <v>Ирландия</v>
      </c>
      <c r="F739" s="51" t="s">
        <v>86</v>
      </c>
      <c r="G739" s="52">
        <v>284</v>
      </c>
      <c r="I739" s="7" t="str">
        <f t="shared" si="5"/>
        <v>Старый город</v>
      </c>
      <c r="J739" s="53" t="s">
        <v>114</v>
      </c>
      <c r="K739" s="51" t="s">
        <v>78</v>
      </c>
    </row>
    <row r="740" spans="1:11" x14ac:dyDescent="0.3">
      <c r="A740" s="48">
        <v>44287</v>
      </c>
      <c r="B740" s="48" t="s">
        <v>19</v>
      </c>
      <c r="C740" s="49" t="s">
        <v>107</v>
      </c>
      <c r="D740" s="50" t="s">
        <v>80</v>
      </c>
      <c r="E740" s="50" t="str">
        <f t="shared" si="4"/>
        <v>Ирландия</v>
      </c>
      <c r="F740" s="51" t="s">
        <v>87</v>
      </c>
      <c r="G740" s="52">
        <v>574</v>
      </c>
      <c r="I740" s="7" t="str">
        <f t="shared" si="5"/>
        <v>Демидов</v>
      </c>
      <c r="J740" s="53" t="s">
        <v>114</v>
      </c>
      <c r="K740" s="51" t="s">
        <v>79</v>
      </c>
    </row>
    <row r="741" spans="1:11" x14ac:dyDescent="0.3">
      <c r="A741" s="48">
        <v>44287</v>
      </c>
      <c r="B741" s="48" t="s">
        <v>19</v>
      </c>
      <c r="C741" s="49" t="s">
        <v>107</v>
      </c>
      <c r="D741" s="50" t="s">
        <v>80</v>
      </c>
      <c r="E741" s="50" t="str">
        <f t="shared" si="4"/>
        <v>Ирландия</v>
      </c>
      <c r="F741" s="51" t="s">
        <v>88</v>
      </c>
      <c r="G741" s="52">
        <v>142</v>
      </c>
      <c r="I741" s="7" t="str">
        <f t="shared" si="5"/>
        <v>Беленькая</v>
      </c>
      <c r="J741" s="53" t="s">
        <v>114</v>
      </c>
      <c r="K741" s="51" t="s">
        <v>50</v>
      </c>
    </row>
    <row r="742" spans="1:11" x14ac:dyDescent="0.3">
      <c r="A742" s="48">
        <v>44287</v>
      </c>
      <c r="B742" s="48" t="s">
        <v>19</v>
      </c>
      <c r="C742" s="49" t="s">
        <v>107</v>
      </c>
      <c r="D742" s="50" t="s">
        <v>80</v>
      </c>
      <c r="E742" s="50" t="str">
        <f t="shared" si="4"/>
        <v>США</v>
      </c>
      <c r="F742" s="51" t="s">
        <v>89</v>
      </c>
      <c r="G742" s="52">
        <v>676</v>
      </c>
      <c r="I742" s="7" t="str">
        <f t="shared" si="5"/>
        <v>Мягков</v>
      </c>
      <c r="J742" s="53" t="s">
        <v>114</v>
      </c>
      <c r="K742" s="51" t="s">
        <v>53</v>
      </c>
    </row>
    <row r="743" spans="1:11" x14ac:dyDescent="0.3">
      <c r="A743" s="48">
        <v>44287</v>
      </c>
      <c r="B743" s="48" t="s">
        <v>19</v>
      </c>
      <c r="C743" s="49" t="s">
        <v>107</v>
      </c>
      <c r="D743" s="50" t="s">
        <v>80</v>
      </c>
      <c r="E743" s="50" t="str">
        <f t="shared" si="4"/>
        <v>США</v>
      </c>
      <c r="F743" s="51" t="s">
        <v>90</v>
      </c>
      <c r="G743" s="52">
        <v>899</v>
      </c>
      <c r="I743" s="7" t="str">
        <f t="shared" si="5"/>
        <v>Русский лед</v>
      </c>
      <c r="J743" s="53" t="s">
        <v>114</v>
      </c>
      <c r="K743" s="51" t="s">
        <v>55</v>
      </c>
    </row>
    <row r="744" spans="1:11" x14ac:dyDescent="0.3">
      <c r="A744" s="48">
        <v>44287</v>
      </c>
      <c r="B744" s="48" t="s">
        <v>19</v>
      </c>
      <c r="C744" s="49" t="s">
        <v>107</v>
      </c>
      <c r="D744" s="50" t="s">
        <v>80</v>
      </c>
      <c r="E744" s="50" t="str">
        <f t="shared" si="4"/>
        <v>США</v>
      </c>
      <c r="F744" s="51" t="s">
        <v>91</v>
      </c>
      <c r="G744" s="52">
        <v>153</v>
      </c>
      <c r="I744" s="7" t="str">
        <f t="shared" si="5"/>
        <v>Аврора</v>
      </c>
      <c r="J744" s="53" t="s">
        <v>114</v>
      </c>
      <c r="K744" s="51" t="s">
        <v>57</v>
      </c>
    </row>
    <row r="745" spans="1:11" x14ac:dyDescent="0.3">
      <c r="A745" s="48">
        <v>44287</v>
      </c>
      <c r="B745" s="48" t="s">
        <v>19</v>
      </c>
      <c r="C745" s="49" t="s">
        <v>107</v>
      </c>
      <c r="D745" s="50" t="s">
        <v>80</v>
      </c>
      <c r="E745" s="50" t="str">
        <f t="shared" si="4"/>
        <v>США</v>
      </c>
      <c r="F745" s="51" t="s">
        <v>92</v>
      </c>
      <c r="G745" s="52">
        <v>683</v>
      </c>
      <c r="I745" s="7" t="str">
        <f t="shared" si="5"/>
        <v>Русский стандарт</v>
      </c>
      <c r="J745" s="53" t="s">
        <v>114</v>
      </c>
      <c r="K745" s="51" t="s">
        <v>59</v>
      </c>
    </row>
    <row r="746" spans="1:11" x14ac:dyDescent="0.3">
      <c r="A746" s="48">
        <v>44287</v>
      </c>
      <c r="B746" s="48" t="s">
        <v>19</v>
      </c>
      <c r="C746" s="49" t="s">
        <v>107</v>
      </c>
      <c r="D746" s="50" t="s">
        <v>80</v>
      </c>
      <c r="E746" s="50" t="str">
        <f t="shared" si="4"/>
        <v>США</v>
      </c>
      <c r="F746" s="51" t="s">
        <v>93</v>
      </c>
      <c r="G746" s="52">
        <v>281</v>
      </c>
      <c r="I746" s="7" t="str">
        <f t="shared" si="5"/>
        <v>Славянская</v>
      </c>
      <c r="J746" s="53" t="s">
        <v>114</v>
      </c>
      <c r="K746" s="51" t="s">
        <v>61</v>
      </c>
    </row>
    <row r="747" spans="1:11" x14ac:dyDescent="0.3">
      <c r="A747" s="48">
        <v>44287</v>
      </c>
      <c r="B747" s="48" t="s">
        <v>19</v>
      </c>
      <c r="C747" s="49" t="s">
        <v>107</v>
      </c>
      <c r="D747" s="50" t="s">
        <v>80</v>
      </c>
      <c r="E747" s="50" t="str">
        <f t="shared" si="4"/>
        <v>США</v>
      </c>
      <c r="F747" s="51" t="s">
        <v>94</v>
      </c>
      <c r="G747" s="52">
        <v>449</v>
      </c>
      <c r="I747" s="7" t="str">
        <f t="shared" si="5"/>
        <v>Бержерак</v>
      </c>
      <c r="J747" s="53" t="s">
        <v>114</v>
      </c>
      <c r="K747" s="51" t="s">
        <v>76</v>
      </c>
    </row>
    <row r="748" spans="1:11" x14ac:dyDescent="0.3">
      <c r="A748" s="48">
        <v>44287</v>
      </c>
      <c r="B748" s="48" t="s">
        <v>19</v>
      </c>
      <c r="C748" s="49" t="s">
        <v>107</v>
      </c>
      <c r="D748" s="50" t="s">
        <v>95</v>
      </c>
      <c r="E748" s="50" t="str">
        <f t="shared" si="4"/>
        <v>Голландия</v>
      </c>
      <c r="F748" s="51" t="s">
        <v>96</v>
      </c>
      <c r="G748" s="52">
        <v>240</v>
      </c>
      <c r="I748" s="7" t="str">
        <f t="shared" si="5"/>
        <v>Золотые купола</v>
      </c>
      <c r="J748" s="53" t="s">
        <v>114</v>
      </c>
      <c r="K748" s="51" t="s">
        <v>77</v>
      </c>
    </row>
    <row r="749" spans="1:11" x14ac:dyDescent="0.3">
      <c r="A749" s="48">
        <v>44287</v>
      </c>
      <c r="B749" s="48" t="s">
        <v>19</v>
      </c>
      <c r="C749" s="49" t="s">
        <v>107</v>
      </c>
      <c r="D749" s="50" t="s">
        <v>95</v>
      </c>
      <c r="E749" s="50" t="str">
        <f t="shared" si="4"/>
        <v>Голландия</v>
      </c>
      <c r="F749" s="51" t="s">
        <v>97</v>
      </c>
      <c r="G749" s="52">
        <v>442</v>
      </c>
      <c r="I749" s="7" t="str">
        <f t="shared" si="5"/>
        <v>Старый город</v>
      </c>
      <c r="J749" s="53" t="s">
        <v>114</v>
      </c>
      <c r="K749" s="51" t="s">
        <v>78</v>
      </c>
    </row>
    <row r="750" spans="1:11" x14ac:dyDescent="0.3">
      <c r="A750" s="48">
        <v>44287</v>
      </c>
      <c r="B750" s="48" t="s">
        <v>19</v>
      </c>
      <c r="C750" s="49" t="s">
        <v>107</v>
      </c>
      <c r="D750" s="50" t="s">
        <v>95</v>
      </c>
      <c r="E750" s="50" t="str">
        <f t="shared" si="4"/>
        <v>Голландия</v>
      </c>
      <c r="F750" s="51" t="s">
        <v>98</v>
      </c>
      <c r="G750" s="52">
        <v>142</v>
      </c>
      <c r="I750" s="7" t="str">
        <f t="shared" si="5"/>
        <v>Демидов</v>
      </c>
      <c r="J750" s="53" t="s">
        <v>114</v>
      </c>
      <c r="K750" s="51" t="s">
        <v>79</v>
      </c>
    </row>
    <row r="751" spans="1:11" x14ac:dyDescent="0.3">
      <c r="A751" s="48">
        <v>44287</v>
      </c>
      <c r="B751" s="48" t="s">
        <v>19</v>
      </c>
      <c r="C751" s="49" t="s">
        <v>107</v>
      </c>
      <c r="D751" s="50" t="s">
        <v>95</v>
      </c>
      <c r="E751" s="50" t="str">
        <f t="shared" si="4"/>
        <v>Голландия</v>
      </c>
      <c r="F751" s="51" t="s">
        <v>99</v>
      </c>
      <c r="G751" s="52">
        <v>547</v>
      </c>
      <c r="I751" s="7" t="str">
        <f t="shared" si="5"/>
        <v>Букерс</v>
      </c>
      <c r="J751" s="53" t="s">
        <v>115</v>
      </c>
      <c r="K751" s="51" t="s">
        <v>89</v>
      </c>
    </row>
    <row r="752" spans="1:11" x14ac:dyDescent="0.3">
      <c r="A752" s="48">
        <v>44287</v>
      </c>
      <c r="B752" s="48" t="s">
        <v>19</v>
      </c>
      <c r="C752" s="49" t="s">
        <v>107</v>
      </c>
      <c r="D752" s="50" t="s">
        <v>95</v>
      </c>
      <c r="E752" s="50" t="str">
        <f t="shared" si="4"/>
        <v>Голландия</v>
      </c>
      <c r="F752" s="51" t="s">
        <v>100</v>
      </c>
      <c r="G752" s="52">
        <v>382</v>
      </c>
      <c r="I752" s="7" t="str">
        <f t="shared" si="5"/>
        <v>Джек Дениелс</v>
      </c>
      <c r="J752" s="53" t="s">
        <v>115</v>
      </c>
      <c r="K752" s="51" t="s">
        <v>90</v>
      </c>
    </row>
    <row r="753" spans="1:11" x14ac:dyDescent="0.3">
      <c r="A753" s="48">
        <v>44287</v>
      </c>
      <c r="B753" s="48" t="s">
        <v>19</v>
      </c>
      <c r="C753" s="49" t="s">
        <v>107</v>
      </c>
      <c r="D753" s="50" t="s">
        <v>95</v>
      </c>
      <c r="E753" s="50" t="str">
        <f t="shared" si="4"/>
        <v>Великобритания</v>
      </c>
      <c r="F753" s="51" t="s">
        <v>101</v>
      </c>
      <c r="G753" s="52">
        <v>314</v>
      </c>
      <c r="I753" s="7" t="str">
        <f t="shared" si="5"/>
        <v>Джим Бим</v>
      </c>
      <c r="J753" s="53" t="s">
        <v>115</v>
      </c>
      <c r="K753" s="51" t="s">
        <v>91</v>
      </c>
    </row>
    <row r="754" spans="1:11" x14ac:dyDescent="0.3">
      <c r="A754" s="48">
        <v>44287</v>
      </c>
      <c r="B754" s="48" t="s">
        <v>19</v>
      </c>
      <c r="C754" s="49" t="s">
        <v>107</v>
      </c>
      <c r="D754" s="50" t="s">
        <v>95</v>
      </c>
      <c r="E754" s="50" t="str">
        <f t="shared" si="4"/>
        <v>Великобритания</v>
      </c>
      <c r="F754" s="51" t="s">
        <v>102</v>
      </c>
      <c r="G754" s="52">
        <v>457</v>
      </c>
      <c r="I754" s="7" t="str">
        <f t="shared" si="5"/>
        <v>Канадиан</v>
      </c>
      <c r="J754" s="53" t="s">
        <v>115</v>
      </c>
      <c r="K754" s="51" t="s">
        <v>92</v>
      </c>
    </row>
    <row r="755" spans="1:11" x14ac:dyDescent="0.3">
      <c r="A755" s="48">
        <v>44287</v>
      </c>
      <c r="B755" s="48" t="s">
        <v>19</v>
      </c>
      <c r="C755" s="49" t="s">
        <v>107</v>
      </c>
      <c r="D755" s="50" t="s">
        <v>95</v>
      </c>
      <c r="E755" s="50" t="str">
        <f t="shared" si="4"/>
        <v>Италия</v>
      </c>
      <c r="F755" s="51" t="s">
        <v>103</v>
      </c>
      <c r="G755" s="52">
        <v>916</v>
      </c>
      <c r="I755" s="7" t="str">
        <f t="shared" si="5"/>
        <v>Кентукки</v>
      </c>
      <c r="J755" s="53" t="s">
        <v>115</v>
      </c>
      <c r="K755" s="51" t="s">
        <v>93</v>
      </c>
    </row>
    <row r="756" spans="1:11" x14ac:dyDescent="0.3">
      <c r="A756" s="48">
        <v>44287</v>
      </c>
      <c r="B756" s="48" t="s">
        <v>19</v>
      </c>
      <c r="C756" s="49" t="s">
        <v>107</v>
      </c>
      <c r="D756" s="50" t="s">
        <v>95</v>
      </c>
      <c r="E756" s="50" t="str">
        <f t="shared" si="4"/>
        <v>Италия</v>
      </c>
      <c r="F756" s="51" t="s">
        <v>104</v>
      </c>
      <c r="G756" s="52">
        <v>290</v>
      </c>
      <c r="I756" s="7" t="str">
        <f t="shared" si="5"/>
        <v>Вудфорд</v>
      </c>
      <c r="J756" s="53" t="s">
        <v>115</v>
      </c>
      <c r="K756" s="51" t="s">
        <v>94</v>
      </c>
    </row>
    <row r="757" spans="1:11" x14ac:dyDescent="0.3">
      <c r="A757" s="48">
        <v>44287</v>
      </c>
      <c r="B757" s="48" t="s">
        <v>19</v>
      </c>
      <c r="C757" s="49" t="s">
        <v>107</v>
      </c>
      <c r="D757" s="50" t="s">
        <v>95</v>
      </c>
      <c r="E757" s="50" t="str">
        <f t="shared" si="4"/>
        <v>Италия</v>
      </c>
      <c r="F757" s="51" t="s">
        <v>105</v>
      </c>
      <c r="G757" s="52">
        <v>642</v>
      </c>
      <c r="I757" s="7" t="str">
        <f t="shared" si="5"/>
        <v>Букерс</v>
      </c>
      <c r="J757" s="53" t="s">
        <v>115</v>
      </c>
      <c r="K757" s="51" t="s">
        <v>89</v>
      </c>
    </row>
    <row r="758" spans="1:11" x14ac:dyDescent="0.3">
      <c r="A758" s="48">
        <v>44287</v>
      </c>
      <c r="B758" s="48" t="s">
        <v>19</v>
      </c>
      <c r="C758" s="49" t="s">
        <v>107</v>
      </c>
      <c r="D758" s="50" t="s">
        <v>95</v>
      </c>
      <c r="E758" s="50" t="str">
        <f t="shared" si="4"/>
        <v>Италия</v>
      </c>
      <c r="F758" s="51" t="s">
        <v>106</v>
      </c>
      <c r="G758" s="52">
        <v>807</v>
      </c>
      <c r="I758" s="7" t="str">
        <f t="shared" si="5"/>
        <v>Джек Дениелс</v>
      </c>
      <c r="J758" s="53" t="s">
        <v>115</v>
      </c>
      <c r="K758" s="51" t="s">
        <v>90</v>
      </c>
    </row>
    <row r="759" spans="1:11" x14ac:dyDescent="0.3">
      <c r="A759" s="48">
        <v>44287</v>
      </c>
      <c r="B759" s="48" t="s">
        <v>19</v>
      </c>
      <c r="C759" s="49" t="s">
        <v>108</v>
      </c>
      <c r="D759" s="50" t="s">
        <v>49</v>
      </c>
      <c r="E759" s="50" t="str">
        <f t="shared" si="4"/>
        <v>Россия</v>
      </c>
      <c r="F759" s="51" t="s">
        <v>50</v>
      </c>
      <c r="G759" s="52">
        <v>312</v>
      </c>
      <c r="I759" s="7" t="str">
        <f t="shared" si="5"/>
        <v>Джим Бим</v>
      </c>
      <c r="J759" s="53" t="s">
        <v>115</v>
      </c>
      <c r="K759" s="51" t="s">
        <v>91</v>
      </c>
    </row>
    <row r="760" spans="1:11" x14ac:dyDescent="0.3">
      <c r="A760" s="48">
        <v>44287</v>
      </c>
      <c r="B760" s="48" t="s">
        <v>19</v>
      </c>
      <c r="C760" s="49" t="s">
        <v>108</v>
      </c>
      <c r="D760" s="50" t="s">
        <v>49</v>
      </c>
      <c r="E760" s="50" t="str">
        <f t="shared" si="4"/>
        <v>Россия</v>
      </c>
      <c r="F760" s="51" t="s">
        <v>53</v>
      </c>
      <c r="G760" s="52">
        <v>422</v>
      </c>
      <c r="I760" s="7" t="str">
        <f t="shared" si="5"/>
        <v>Канадиан</v>
      </c>
      <c r="J760" s="53" t="s">
        <v>115</v>
      </c>
      <c r="K760" s="51" t="s">
        <v>92</v>
      </c>
    </row>
    <row r="761" spans="1:11" x14ac:dyDescent="0.3">
      <c r="A761" s="48">
        <v>44287</v>
      </c>
      <c r="B761" s="48" t="s">
        <v>19</v>
      </c>
      <c r="C761" s="49" t="s">
        <v>108</v>
      </c>
      <c r="D761" s="50" t="s">
        <v>49</v>
      </c>
      <c r="E761" s="50" t="str">
        <f t="shared" si="4"/>
        <v>Россия</v>
      </c>
      <c r="F761" s="51" t="s">
        <v>55</v>
      </c>
      <c r="G761" s="52">
        <v>953</v>
      </c>
      <c r="I761" s="7" t="str">
        <f t="shared" si="5"/>
        <v>Кентукки</v>
      </c>
      <c r="J761" s="53" t="s">
        <v>115</v>
      </c>
      <c r="K761" s="51" t="s">
        <v>93</v>
      </c>
    </row>
    <row r="762" spans="1:11" x14ac:dyDescent="0.3">
      <c r="A762" s="48">
        <v>44287</v>
      </c>
      <c r="B762" s="48" t="s">
        <v>19</v>
      </c>
      <c r="C762" s="49" t="s">
        <v>108</v>
      </c>
      <c r="D762" s="50" t="s">
        <v>49</v>
      </c>
      <c r="E762" s="50" t="str">
        <f t="shared" si="4"/>
        <v>Россия</v>
      </c>
      <c r="F762" s="51" t="s">
        <v>57</v>
      </c>
      <c r="G762" s="52">
        <v>143</v>
      </c>
      <c r="I762" s="7" t="str">
        <f t="shared" si="5"/>
        <v>Вудфорд</v>
      </c>
      <c r="J762" s="53" t="s">
        <v>115</v>
      </c>
      <c r="K762" s="51" t="s">
        <v>94</v>
      </c>
    </row>
    <row r="763" spans="1:11" x14ac:dyDescent="0.3">
      <c r="A763" s="48">
        <v>44287</v>
      </c>
      <c r="B763" s="48" t="s">
        <v>19</v>
      </c>
      <c r="C763" s="49" t="s">
        <v>108</v>
      </c>
      <c r="D763" s="50" t="s">
        <v>49</v>
      </c>
      <c r="E763" s="50" t="str">
        <f t="shared" si="4"/>
        <v>Россия</v>
      </c>
      <c r="F763" s="51" t="s">
        <v>59</v>
      </c>
      <c r="G763" s="52">
        <v>528</v>
      </c>
      <c r="I763" s="7" t="str">
        <f t="shared" si="5"/>
        <v>Букерс</v>
      </c>
      <c r="J763" s="53" t="s">
        <v>115</v>
      </c>
      <c r="K763" s="51" t="s">
        <v>89</v>
      </c>
    </row>
    <row r="764" spans="1:11" x14ac:dyDescent="0.3">
      <c r="A764" s="48">
        <v>44287</v>
      </c>
      <c r="B764" s="48" t="s">
        <v>19</v>
      </c>
      <c r="C764" s="49" t="s">
        <v>108</v>
      </c>
      <c r="D764" s="50" t="s">
        <v>49</v>
      </c>
      <c r="E764" s="50" t="str">
        <f t="shared" si="4"/>
        <v>Россия</v>
      </c>
      <c r="F764" s="51" t="s">
        <v>61</v>
      </c>
      <c r="G764" s="52">
        <v>1025</v>
      </c>
      <c r="I764" s="7" t="str">
        <f t="shared" si="5"/>
        <v>Джек Дениелс</v>
      </c>
      <c r="J764" s="53" t="s">
        <v>115</v>
      </c>
      <c r="K764" s="51" t="s">
        <v>90</v>
      </c>
    </row>
    <row r="765" spans="1:11" x14ac:dyDescent="0.3">
      <c r="A765" s="48">
        <v>44287</v>
      </c>
      <c r="B765" s="48" t="s">
        <v>19</v>
      </c>
      <c r="C765" s="49" t="s">
        <v>108</v>
      </c>
      <c r="D765" s="50" t="s">
        <v>49</v>
      </c>
      <c r="E765" s="50" t="str">
        <f t="shared" si="4"/>
        <v>Швеция</v>
      </c>
      <c r="F765" s="51" t="s">
        <v>63</v>
      </c>
      <c r="G765" s="52">
        <v>322</v>
      </c>
      <c r="I765" s="7" t="str">
        <f t="shared" si="5"/>
        <v>Джим Бим</v>
      </c>
      <c r="J765" s="53" t="s">
        <v>115</v>
      </c>
      <c r="K765" s="51" t="s">
        <v>91</v>
      </c>
    </row>
    <row r="766" spans="1:11" x14ac:dyDescent="0.3">
      <c r="A766" s="48">
        <v>44287</v>
      </c>
      <c r="B766" s="48" t="s">
        <v>19</v>
      </c>
      <c r="C766" s="49" t="s">
        <v>108</v>
      </c>
      <c r="D766" s="50" t="s">
        <v>49</v>
      </c>
      <c r="E766" s="50" t="str">
        <f t="shared" si="4"/>
        <v>Швеция</v>
      </c>
      <c r="F766" s="51" t="s">
        <v>153</v>
      </c>
      <c r="G766" s="52">
        <v>566</v>
      </c>
      <c r="I766" s="7" t="str">
        <f t="shared" si="5"/>
        <v>Канадиан</v>
      </c>
      <c r="J766" s="53" t="s">
        <v>115</v>
      </c>
      <c r="K766" s="51" t="s">
        <v>92</v>
      </c>
    </row>
    <row r="767" spans="1:11" x14ac:dyDescent="0.3">
      <c r="A767" s="48">
        <v>44287</v>
      </c>
      <c r="B767" s="48" t="s">
        <v>19</v>
      </c>
      <c r="C767" s="49" t="s">
        <v>108</v>
      </c>
      <c r="D767" s="50" t="s">
        <v>49</v>
      </c>
      <c r="E767" s="50" t="str">
        <f t="shared" si="4"/>
        <v>Украина</v>
      </c>
      <c r="F767" s="51" t="s">
        <v>64</v>
      </c>
      <c r="G767" s="52">
        <v>154</v>
      </c>
      <c r="I767" s="7" t="str">
        <f t="shared" si="5"/>
        <v>Кентукки</v>
      </c>
      <c r="J767" s="53" t="s">
        <v>115</v>
      </c>
      <c r="K767" s="51" t="s">
        <v>93</v>
      </c>
    </row>
    <row r="768" spans="1:11" x14ac:dyDescent="0.3">
      <c r="A768" s="48">
        <v>44287</v>
      </c>
      <c r="B768" s="48" t="s">
        <v>19</v>
      </c>
      <c r="C768" s="49" t="s">
        <v>108</v>
      </c>
      <c r="D768" s="50" t="s">
        <v>49</v>
      </c>
      <c r="E768" s="50" t="str">
        <f t="shared" si="4"/>
        <v>Украина</v>
      </c>
      <c r="F768" s="51" t="s">
        <v>65</v>
      </c>
      <c r="G768" s="52">
        <v>464</v>
      </c>
      <c r="I768" s="7" t="str">
        <f t="shared" si="5"/>
        <v>Вудфорд</v>
      </c>
      <c r="J768" s="53" t="s">
        <v>115</v>
      </c>
      <c r="K768" s="51" t="s">
        <v>94</v>
      </c>
    </row>
    <row r="769" spans="1:11" x14ac:dyDescent="0.3">
      <c r="A769" s="48">
        <v>44287</v>
      </c>
      <c r="B769" s="48" t="s">
        <v>19</v>
      </c>
      <c r="C769" s="49" t="s">
        <v>108</v>
      </c>
      <c r="D769" s="50" t="s">
        <v>49</v>
      </c>
      <c r="E769" s="50" t="str">
        <f t="shared" si="4"/>
        <v>Украина</v>
      </c>
      <c r="F769" s="51" t="s">
        <v>66</v>
      </c>
      <c r="G769" s="52">
        <v>553</v>
      </c>
      <c r="I769" s="7" t="str">
        <f t="shared" si="5"/>
        <v>Букерс</v>
      </c>
      <c r="J769" s="53" t="s">
        <v>115</v>
      </c>
      <c r="K769" s="51" t="s">
        <v>89</v>
      </c>
    </row>
    <row r="770" spans="1:11" x14ac:dyDescent="0.3">
      <c r="A770" s="48">
        <v>44287</v>
      </c>
      <c r="B770" s="48" t="s">
        <v>19</v>
      </c>
      <c r="C770" s="49" t="s">
        <v>108</v>
      </c>
      <c r="D770" s="50" t="s">
        <v>49</v>
      </c>
      <c r="E770" s="50" t="str">
        <f t="shared" si="4"/>
        <v>Украина</v>
      </c>
      <c r="F770" s="51" t="s">
        <v>67</v>
      </c>
      <c r="G770" s="52">
        <v>292</v>
      </c>
      <c r="I770" s="7" t="str">
        <f t="shared" si="5"/>
        <v>Джек Дениелс</v>
      </c>
      <c r="J770" s="53" t="s">
        <v>115</v>
      </c>
      <c r="K770" s="51" t="s">
        <v>90</v>
      </c>
    </row>
    <row r="771" spans="1:11" x14ac:dyDescent="0.3">
      <c r="A771" s="48">
        <v>44287</v>
      </c>
      <c r="B771" s="48" t="s">
        <v>19</v>
      </c>
      <c r="C771" s="49" t="s">
        <v>108</v>
      </c>
      <c r="D771" s="50" t="s">
        <v>49</v>
      </c>
      <c r="E771" s="50" t="str">
        <f t="shared" si="4"/>
        <v>Украина</v>
      </c>
      <c r="F771" s="51" t="s">
        <v>68</v>
      </c>
      <c r="G771" s="52">
        <v>454</v>
      </c>
      <c r="I771" s="7" t="str">
        <f t="shared" si="5"/>
        <v>Джим Бим</v>
      </c>
      <c r="J771" s="53" t="s">
        <v>115</v>
      </c>
      <c r="K771" s="51" t="s">
        <v>91</v>
      </c>
    </row>
    <row r="772" spans="1:11" x14ac:dyDescent="0.3">
      <c r="A772" s="48">
        <v>44287</v>
      </c>
      <c r="B772" s="48" t="s">
        <v>19</v>
      </c>
      <c r="C772" s="49" t="s">
        <v>108</v>
      </c>
      <c r="D772" s="50" t="s">
        <v>49</v>
      </c>
      <c r="E772" s="50" t="str">
        <f t="shared" ref="E772:E1026" si="6">VLOOKUP(F772,$I$7:$J$1296,2,FALSE)</f>
        <v>Украина</v>
      </c>
      <c r="F772" s="51" t="s">
        <v>69</v>
      </c>
      <c r="G772" s="52">
        <v>601</v>
      </c>
      <c r="I772" s="7" t="str">
        <f t="shared" ref="I772:I1026" si="7">K772</f>
        <v>Канадиан</v>
      </c>
      <c r="J772" s="53" t="s">
        <v>115</v>
      </c>
      <c r="K772" s="51" t="s">
        <v>92</v>
      </c>
    </row>
    <row r="773" spans="1:11" x14ac:dyDescent="0.3">
      <c r="A773" s="48">
        <v>44287</v>
      </c>
      <c r="B773" s="48" t="s">
        <v>19</v>
      </c>
      <c r="C773" s="49" t="s">
        <v>108</v>
      </c>
      <c r="D773" s="50" t="s">
        <v>70</v>
      </c>
      <c r="E773" s="50" t="str">
        <f t="shared" si="6"/>
        <v>Франция</v>
      </c>
      <c r="F773" s="51" t="s">
        <v>71</v>
      </c>
      <c r="G773" s="52">
        <v>292</v>
      </c>
      <c r="I773" s="7" t="str">
        <f t="shared" si="7"/>
        <v>Кентукки</v>
      </c>
      <c r="J773" s="53" t="s">
        <v>115</v>
      </c>
      <c r="K773" s="51" t="s">
        <v>93</v>
      </c>
    </row>
    <row r="774" spans="1:11" x14ac:dyDescent="0.3">
      <c r="A774" s="48">
        <v>44287</v>
      </c>
      <c r="B774" s="48" t="s">
        <v>19</v>
      </c>
      <c r="C774" s="49" t="s">
        <v>108</v>
      </c>
      <c r="D774" s="50" t="s">
        <v>70</v>
      </c>
      <c r="E774" s="50" t="str">
        <f t="shared" si="6"/>
        <v>Франция</v>
      </c>
      <c r="F774" s="51" t="s">
        <v>72</v>
      </c>
      <c r="G774" s="52">
        <v>536</v>
      </c>
      <c r="I774" s="7" t="str">
        <f t="shared" si="7"/>
        <v>Вудфорд</v>
      </c>
      <c r="J774" s="53" t="s">
        <v>115</v>
      </c>
      <c r="K774" s="51" t="s">
        <v>94</v>
      </c>
    </row>
    <row r="775" spans="1:11" x14ac:dyDescent="0.3">
      <c r="A775" s="48">
        <v>44287</v>
      </c>
      <c r="B775" s="48" t="s">
        <v>19</v>
      </c>
      <c r="C775" s="49" t="s">
        <v>108</v>
      </c>
      <c r="D775" s="50" t="s">
        <v>70</v>
      </c>
      <c r="E775" s="50" t="str">
        <f t="shared" si="6"/>
        <v>Франция</v>
      </c>
      <c r="F775" s="51" t="s">
        <v>73</v>
      </c>
      <c r="G775" s="52">
        <v>882</v>
      </c>
      <c r="I775" s="7" t="str">
        <f t="shared" si="7"/>
        <v>Букерс</v>
      </c>
      <c r="J775" s="53" t="s">
        <v>115</v>
      </c>
      <c r="K775" s="51" t="s">
        <v>89</v>
      </c>
    </row>
    <row r="776" spans="1:11" x14ac:dyDescent="0.3">
      <c r="A776" s="48">
        <v>44287</v>
      </c>
      <c r="B776" s="48" t="s">
        <v>19</v>
      </c>
      <c r="C776" s="49" t="s">
        <v>108</v>
      </c>
      <c r="D776" s="50" t="s">
        <v>70</v>
      </c>
      <c r="E776" s="50" t="str">
        <f t="shared" si="6"/>
        <v>Франция</v>
      </c>
      <c r="F776" s="51" t="s">
        <v>74</v>
      </c>
      <c r="G776" s="52">
        <v>1185</v>
      </c>
      <c r="I776" s="7" t="str">
        <f t="shared" si="7"/>
        <v>Джек Дениелс</v>
      </c>
      <c r="J776" s="53" t="s">
        <v>115</v>
      </c>
      <c r="K776" s="51" t="s">
        <v>90</v>
      </c>
    </row>
    <row r="777" spans="1:11" x14ac:dyDescent="0.3">
      <c r="A777" s="48">
        <v>44287</v>
      </c>
      <c r="B777" s="48" t="s">
        <v>19</v>
      </c>
      <c r="C777" s="49" t="s">
        <v>108</v>
      </c>
      <c r="D777" s="50" t="s">
        <v>70</v>
      </c>
      <c r="E777" s="50" t="str">
        <f t="shared" si="6"/>
        <v>Франция</v>
      </c>
      <c r="F777" s="51" t="s">
        <v>75</v>
      </c>
      <c r="G777" s="52">
        <v>413</v>
      </c>
      <c r="I777" s="7" t="str">
        <f t="shared" si="7"/>
        <v>Джим Бим</v>
      </c>
      <c r="J777" s="53" t="s">
        <v>115</v>
      </c>
      <c r="K777" s="51" t="s">
        <v>91</v>
      </c>
    </row>
    <row r="778" spans="1:11" x14ac:dyDescent="0.3">
      <c r="A778" s="48">
        <v>44287</v>
      </c>
      <c r="B778" s="48" t="s">
        <v>19</v>
      </c>
      <c r="C778" s="49" t="s">
        <v>108</v>
      </c>
      <c r="D778" s="50" t="s">
        <v>70</v>
      </c>
      <c r="E778" s="50" t="str">
        <f t="shared" si="6"/>
        <v>Армения</v>
      </c>
      <c r="F778" s="51" t="s">
        <v>52</v>
      </c>
      <c r="G778" s="52">
        <v>164</v>
      </c>
      <c r="I778" s="7" t="str">
        <f t="shared" si="7"/>
        <v>Канадиан</v>
      </c>
      <c r="J778" s="53" t="s">
        <v>115</v>
      </c>
      <c r="K778" s="51" t="s">
        <v>92</v>
      </c>
    </row>
    <row r="779" spans="1:11" x14ac:dyDescent="0.3">
      <c r="A779" s="48">
        <v>44287</v>
      </c>
      <c r="B779" s="48" t="s">
        <v>19</v>
      </c>
      <c r="C779" s="49" t="s">
        <v>108</v>
      </c>
      <c r="D779" s="50" t="s">
        <v>70</v>
      </c>
      <c r="E779" s="50" t="str">
        <f t="shared" si="6"/>
        <v>Армения</v>
      </c>
      <c r="F779" s="51" t="s">
        <v>54</v>
      </c>
      <c r="G779" s="52">
        <v>843</v>
      </c>
      <c r="I779" s="7" t="str">
        <f t="shared" si="7"/>
        <v>Кентукки</v>
      </c>
      <c r="J779" s="53" t="s">
        <v>115</v>
      </c>
      <c r="K779" s="51" t="s">
        <v>93</v>
      </c>
    </row>
    <row r="780" spans="1:11" x14ac:dyDescent="0.3">
      <c r="A780" s="48">
        <v>44287</v>
      </c>
      <c r="B780" s="48" t="s">
        <v>19</v>
      </c>
      <c r="C780" s="49" t="s">
        <v>108</v>
      </c>
      <c r="D780" s="50" t="s">
        <v>70</v>
      </c>
      <c r="E780" s="50" t="str">
        <f t="shared" si="6"/>
        <v>Армения</v>
      </c>
      <c r="F780" s="51" t="s">
        <v>56</v>
      </c>
      <c r="G780" s="52">
        <v>959</v>
      </c>
      <c r="I780" s="7" t="str">
        <f t="shared" si="7"/>
        <v>Вудфорд</v>
      </c>
      <c r="J780" s="53" t="s">
        <v>115</v>
      </c>
      <c r="K780" s="51" t="s">
        <v>94</v>
      </c>
    </row>
    <row r="781" spans="1:11" x14ac:dyDescent="0.3">
      <c r="A781" s="48">
        <v>44287</v>
      </c>
      <c r="B781" s="48" t="s">
        <v>19</v>
      </c>
      <c r="C781" s="49" t="s">
        <v>108</v>
      </c>
      <c r="D781" s="50" t="s">
        <v>70</v>
      </c>
      <c r="E781" s="50" t="str">
        <f t="shared" si="6"/>
        <v>Армения</v>
      </c>
      <c r="F781" s="51" t="s">
        <v>58</v>
      </c>
      <c r="G781" s="52">
        <v>1138</v>
      </c>
      <c r="I781" s="7" t="str">
        <f t="shared" si="7"/>
        <v>Букерс</v>
      </c>
      <c r="J781" s="53" t="s">
        <v>115</v>
      </c>
      <c r="K781" s="51" t="s">
        <v>89</v>
      </c>
    </row>
    <row r="782" spans="1:11" x14ac:dyDescent="0.3">
      <c r="A782" s="48">
        <v>44287</v>
      </c>
      <c r="B782" s="48" t="s">
        <v>19</v>
      </c>
      <c r="C782" s="49" t="s">
        <v>108</v>
      </c>
      <c r="D782" s="50" t="s">
        <v>70</v>
      </c>
      <c r="E782" s="50" t="str">
        <f t="shared" si="6"/>
        <v>Армения</v>
      </c>
      <c r="F782" s="51" t="s">
        <v>60</v>
      </c>
      <c r="G782" s="52">
        <v>630</v>
      </c>
      <c r="I782" s="7" t="str">
        <f t="shared" si="7"/>
        <v>Джек Дениелс</v>
      </c>
      <c r="J782" s="53" t="s">
        <v>115</v>
      </c>
      <c r="K782" s="51" t="s">
        <v>90</v>
      </c>
    </row>
    <row r="783" spans="1:11" x14ac:dyDescent="0.3">
      <c r="A783" s="48">
        <v>44287</v>
      </c>
      <c r="B783" s="48" t="s">
        <v>19</v>
      </c>
      <c r="C783" s="49" t="s">
        <v>108</v>
      </c>
      <c r="D783" s="50" t="s">
        <v>70</v>
      </c>
      <c r="E783" s="50" t="str">
        <f t="shared" si="6"/>
        <v>Армения</v>
      </c>
      <c r="F783" s="51" t="s">
        <v>62</v>
      </c>
      <c r="G783" s="52">
        <v>574</v>
      </c>
      <c r="I783" s="7" t="str">
        <f t="shared" si="7"/>
        <v>Джим Бим</v>
      </c>
      <c r="J783" s="53" t="s">
        <v>115</v>
      </c>
      <c r="K783" s="51" t="s">
        <v>91</v>
      </c>
    </row>
    <row r="784" spans="1:11" x14ac:dyDescent="0.3">
      <c r="A784" s="48">
        <v>44287</v>
      </c>
      <c r="B784" s="48" t="s">
        <v>19</v>
      </c>
      <c r="C784" s="49" t="s">
        <v>108</v>
      </c>
      <c r="D784" s="50" t="s">
        <v>70</v>
      </c>
      <c r="E784" s="50" t="str">
        <f t="shared" si="6"/>
        <v>Россия</v>
      </c>
      <c r="F784" s="51" t="s">
        <v>76</v>
      </c>
      <c r="G784" s="52">
        <v>297</v>
      </c>
      <c r="I784" s="7" t="str">
        <f t="shared" si="7"/>
        <v>Канадиан</v>
      </c>
      <c r="J784" s="53" t="s">
        <v>115</v>
      </c>
      <c r="K784" s="51" t="s">
        <v>92</v>
      </c>
    </row>
    <row r="785" spans="1:11" x14ac:dyDescent="0.3">
      <c r="A785" s="48">
        <v>44287</v>
      </c>
      <c r="B785" s="48" t="s">
        <v>19</v>
      </c>
      <c r="C785" s="49" t="s">
        <v>108</v>
      </c>
      <c r="D785" s="50" t="s">
        <v>70</v>
      </c>
      <c r="E785" s="50" t="str">
        <f t="shared" si="6"/>
        <v>Россия</v>
      </c>
      <c r="F785" s="51" t="s">
        <v>77</v>
      </c>
      <c r="G785" s="52">
        <v>1098</v>
      </c>
      <c r="I785" s="7" t="str">
        <f t="shared" si="7"/>
        <v>Кентукки</v>
      </c>
      <c r="J785" s="53" t="s">
        <v>115</v>
      </c>
      <c r="K785" s="51" t="s">
        <v>93</v>
      </c>
    </row>
    <row r="786" spans="1:11" x14ac:dyDescent="0.3">
      <c r="A786" s="48">
        <v>44287</v>
      </c>
      <c r="B786" s="48" t="s">
        <v>19</v>
      </c>
      <c r="C786" s="49" t="s">
        <v>108</v>
      </c>
      <c r="D786" s="50" t="s">
        <v>70</v>
      </c>
      <c r="E786" s="50" t="str">
        <f t="shared" si="6"/>
        <v>Россия</v>
      </c>
      <c r="F786" s="51" t="s">
        <v>78</v>
      </c>
      <c r="G786" s="52">
        <v>183</v>
      </c>
      <c r="I786" s="7" t="str">
        <f t="shared" si="7"/>
        <v>Вудфорд</v>
      </c>
      <c r="J786" s="53" t="s">
        <v>115</v>
      </c>
      <c r="K786" s="51" t="s">
        <v>94</v>
      </c>
    </row>
    <row r="787" spans="1:11" x14ac:dyDescent="0.3">
      <c r="A787" s="48">
        <v>44287</v>
      </c>
      <c r="B787" s="48" t="s">
        <v>19</v>
      </c>
      <c r="C787" s="49" t="s">
        <v>108</v>
      </c>
      <c r="D787" s="50" t="s">
        <v>70</v>
      </c>
      <c r="E787" s="50" t="str">
        <f t="shared" si="6"/>
        <v>Россия</v>
      </c>
      <c r="F787" s="51" t="s">
        <v>79</v>
      </c>
      <c r="G787" s="52">
        <v>918</v>
      </c>
      <c r="I787" s="7" t="str">
        <f t="shared" si="7"/>
        <v>Букерс</v>
      </c>
      <c r="J787" s="53" t="s">
        <v>115</v>
      </c>
      <c r="K787" s="51" t="s">
        <v>89</v>
      </c>
    </row>
    <row r="788" spans="1:11" x14ac:dyDescent="0.3">
      <c r="A788" s="48">
        <v>44287</v>
      </c>
      <c r="B788" s="48" t="s">
        <v>19</v>
      </c>
      <c r="C788" s="49" t="s">
        <v>108</v>
      </c>
      <c r="D788" s="50" t="s">
        <v>80</v>
      </c>
      <c r="E788" s="50" t="str">
        <f t="shared" si="6"/>
        <v>Шотландия</v>
      </c>
      <c r="F788" s="51" t="s">
        <v>81</v>
      </c>
      <c r="G788" s="52">
        <v>543</v>
      </c>
      <c r="I788" s="7" t="str">
        <f t="shared" si="7"/>
        <v>Джек Дениелс</v>
      </c>
      <c r="J788" s="53" t="s">
        <v>115</v>
      </c>
      <c r="K788" s="51" t="s">
        <v>90</v>
      </c>
    </row>
    <row r="789" spans="1:11" x14ac:dyDescent="0.3">
      <c r="A789" s="48">
        <v>44287</v>
      </c>
      <c r="B789" s="48" t="s">
        <v>19</v>
      </c>
      <c r="C789" s="49" t="s">
        <v>108</v>
      </c>
      <c r="D789" s="50" t="s">
        <v>80</v>
      </c>
      <c r="E789" s="50" t="str">
        <f t="shared" si="6"/>
        <v>Шотландия</v>
      </c>
      <c r="F789" s="51" t="s">
        <v>82</v>
      </c>
      <c r="G789" s="52">
        <v>145</v>
      </c>
      <c r="I789" s="7" t="str">
        <f t="shared" si="7"/>
        <v>Джим Бим</v>
      </c>
      <c r="J789" s="53" t="s">
        <v>115</v>
      </c>
      <c r="K789" s="51" t="s">
        <v>91</v>
      </c>
    </row>
    <row r="790" spans="1:11" x14ac:dyDescent="0.3">
      <c r="A790" s="48">
        <v>44287</v>
      </c>
      <c r="B790" s="48" t="s">
        <v>19</v>
      </c>
      <c r="C790" s="49" t="s">
        <v>108</v>
      </c>
      <c r="D790" s="50" t="s">
        <v>80</v>
      </c>
      <c r="E790" s="50" t="str">
        <f t="shared" si="6"/>
        <v>Шотландия</v>
      </c>
      <c r="F790" s="51" t="s">
        <v>83</v>
      </c>
      <c r="G790" s="52">
        <v>387</v>
      </c>
      <c r="I790" s="7" t="str">
        <f t="shared" si="7"/>
        <v>Канадиан</v>
      </c>
      <c r="J790" s="53" t="s">
        <v>115</v>
      </c>
      <c r="K790" s="51" t="s">
        <v>92</v>
      </c>
    </row>
    <row r="791" spans="1:11" x14ac:dyDescent="0.3">
      <c r="A791" s="48">
        <v>44287</v>
      </c>
      <c r="B791" s="48" t="s">
        <v>19</v>
      </c>
      <c r="C791" s="49" t="s">
        <v>108</v>
      </c>
      <c r="D791" s="50" t="s">
        <v>80</v>
      </c>
      <c r="E791" s="50" t="str">
        <f t="shared" si="6"/>
        <v>Шотландия</v>
      </c>
      <c r="F791" s="51" t="s">
        <v>84</v>
      </c>
      <c r="G791" s="52">
        <v>446</v>
      </c>
      <c r="I791" s="7" t="str">
        <f t="shared" si="7"/>
        <v>Кентукки</v>
      </c>
      <c r="J791" s="53" t="s">
        <v>115</v>
      </c>
      <c r="K791" s="51" t="s">
        <v>93</v>
      </c>
    </row>
    <row r="792" spans="1:11" x14ac:dyDescent="0.3">
      <c r="A792" s="48">
        <v>44287</v>
      </c>
      <c r="B792" s="48" t="s">
        <v>19</v>
      </c>
      <c r="C792" s="49" t="s">
        <v>108</v>
      </c>
      <c r="D792" s="50" t="s">
        <v>80</v>
      </c>
      <c r="E792" s="50" t="str">
        <f t="shared" si="6"/>
        <v>Ирландия</v>
      </c>
      <c r="F792" s="51" t="s">
        <v>85</v>
      </c>
      <c r="G792" s="52">
        <v>314</v>
      </c>
      <c r="I792" s="7" t="str">
        <f t="shared" si="7"/>
        <v>Вудфорд</v>
      </c>
      <c r="J792" s="53" t="s">
        <v>115</v>
      </c>
      <c r="K792" s="51" t="s">
        <v>94</v>
      </c>
    </row>
    <row r="793" spans="1:11" x14ac:dyDescent="0.3">
      <c r="A793" s="48">
        <v>44287</v>
      </c>
      <c r="B793" s="48" t="s">
        <v>19</v>
      </c>
      <c r="C793" s="49" t="s">
        <v>108</v>
      </c>
      <c r="D793" s="50" t="s">
        <v>80</v>
      </c>
      <c r="E793" s="50" t="str">
        <f t="shared" si="6"/>
        <v>Ирландия</v>
      </c>
      <c r="F793" s="51" t="s">
        <v>86</v>
      </c>
      <c r="G793" s="52">
        <v>157</v>
      </c>
      <c r="I793" s="7" t="str">
        <f t="shared" si="7"/>
        <v>Букерс</v>
      </c>
      <c r="J793" s="53" t="s">
        <v>115</v>
      </c>
      <c r="K793" s="51" t="s">
        <v>89</v>
      </c>
    </row>
    <row r="794" spans="1:11" x14ac:dyDescent="0.3">
      <c r="A794" s="48">
        <v>44287</v>
      </c>
      <c r="B794" s="48" t="s">
        <v>19</v>
      </c>
      <c r="C794" s="49" t="s">
        <v>108</v>
      </c>
      <c r="D794" s="50" t="s">
        <v>80</v>
      </c>
      <c r="E794" s="50" t="str">
        <f t="shared" si="6"/>
        <v>Ирландия</v>
      </c>
      <c r="F794" s="51" t="s">
        <v>87</v>
      </c>
      <c r="G794" s="52">
        <v>901</v>
      </c>
      <c r="I794" s="7" t="str">
        <f t="shared" si="7"/>
        <v>Джек Дениелс</v>
      </c>
      <c r="J794" s="53" t="s">
        <v>115</v>
      </c>
      <c r="K794" s="51" t="s">
        <v>90</v>
      </c>
    </row>
    <row r="795" spans="1:11" x14ac:dyDescent="0.3">
      <c r="A795" s="48">
        <v>44287</v>
      </c>
      <c r="B795" s="48" t="s">
        <v>19</v>
      </c>
      <c r="C795" s="49" t="s">
        <v>108</v>
      </c>
      <c r="D795" s="50" t="s">
        <v>80</v>
      </c>
      <c r="E795" s="50" t="str">
        <f t="shared" si="6"/>
        <v>Ирландия</v>
      </c>
      <c r="F795" s="51" t="s">
        <v>88</v>
      </c>
      <c r="G795" s="52">
        <v>1197</v>
      </c>
      <c r="I795" s="7" t="str">
        <f t="shared" si="7"/>
        <v>Джим Бим</v>
      </c>
      <c r="J795" s="53" t="s">
        <v>115</v>
      </c>
      <c r="K795" s="51" t="s">
        <v>91</v>
      </c>
    </row>
    <row r="796" spans="1:11" x14ac:dyDescent="0.3">
      <c r="A796" s="48">
        <v>44287</v>
      </c>
      <c r="B796" s="48" t="s">
        <v>19</v>
      </c>
      <c r="C796" s="49" t="s">
        <v>108</v>
      </c>
      <c r="D796" s="50" t="s">
        <v>80</v>
      </c>
      <c r="E796" s="50" t="str">
        <f t="shared" si="6"/>
        <v>США</v>
      </c>
      <c r="F796" s="51" t="s">
        <v>89</v>
      </c>
      <c r="G796" s="52">
        <v>279</v>
      </c>
      <c r="I796" s="7" t="str">
        <f t="shared" si="7"/>
        <v>Канадиан</v>
      </c>
      <c r="J796" s="53" t="s">
        <v>115</v>
      </c>
      <c r="K796" s="51" t="s">
        <v>92</v>
      </c>
    </row>
    <row r="797" spans="1:11" x14ac:dyDescent="0.3">
      <c r="A797" s="48">
        <v>44287</v>
      </c>
      <c r="B797" s="48" t="s">
        <v>19</v>
      </c>
      <c r="C797" s="49" t="s">
        <v>108</v>
      </c>
      <c r="D797" s="50" t="s">
        <v>80</v>
      </c>
      <c r="E797" s="50" t="str">
        <f t="shared" si="6"/>
        <v>США</v>
      </c>
      <c r="F797" s="51" t="s">
        <v>90</v>
      </c>
      <c r="G797" s="52">
        <v>565</v>
      </c>
      <c r="I797" s="7" t="str">
        <f t="shared" si="7"/>
        <v>Кентукки</v>
      </c>
      <c r="J797" s="53" t="s">
        <v>115</v>
      </c>
      <c r="K797" s="51" t="s">
        <v>93</v>
      </c>
    </row>
    <row r="798" spans="1:11" x14ac:dyDescent="0.3">
      <c r="A798" s="48">
        <v>44287</v>
      </c>
      <c r="B798" s="48" t="s">
        <v>19</v>
      </c>
      <c r="C798" s="49" t="s">
        <v>108</v>
      </c>
      <c r="D798" s="50" t="s">
        <v>80</v>
      </c>
      <c r="E798" s="50" t="str">
        <f t="shared" si="6"/>
        <v>США</v>
      </c>
      <c r="F798" s="51" t="s">
        <v>91</v>
      </c>
      <c r="G798" s="52">
        <v>390</v>
      </c>
      <c r="I798" s="7" t="str">
        <f t="shared" si="7"/>
        <v>Вудфорд</v>
      </c>
      <c r="J798" s="53" t="s">
        <v>115</v>
      </c>
      <c r="K798" s="51" t="s">
        <v>94</v>
      </c>
    </row>
    <row r="799" spans="1:11" x14ac:dyDescent="0.3">
      <c r="A799" s="48">
        <v>44287</v>
      </c>
      <c r="B799" s="48" t="s">
        <v>19</v>
      </c>
      <c r="C799" s="49" t="s">
        <v>108</v>
      </c>
      <c r="D799" s="50" t="s">
        <v>80</v>
      </c>
      <c r="E799" s="50" t="str">
        <f t="shared" si="6"/>
        <v>США</v>
      </c>
      <c r="F799" s="51" t="s">
        <v>92</v>
      </c>
      <c r="G799" s="52">
        <v>444</v>
      </c>
      <c r="I799" s="7" t="str">
        <f t="shared" si="7"/>
        <v>Букерс</v>
      </c>
      <c r="J799" s="53" t="s">
        <v>115</v>
      </c>
      <c r="K799" s="51" t="s">
        <v>89</v>
      </c>
    </row>
    <row r="800" spans="1:11" x14ac:dyDescent="0.3">
      <c r="A800" s="48">
        <v>44287</v>
      </c>
      <c r="B800" s="48" t="s">
        <v>19</v>
      </c>
      <c r="C800" s="49" t="s">
        <v>108</v>
      </c>
      <c r="D800" s="50" t="s">
        <v>80</v>
      </c>
      <c r="E800" s="50" t="str">
        <f t="shared" si="6"/>
        <v>США</v>
      </c>
      <c r="F800" s="51" t="s">
        <v>93</v>
      </c>
      <c r="G800" s="52">
        <v>929</v>
      </c>
      <c r="I800" s="7" t="str">
        <f t="shared" si="7"/>
        <v>Джек Дениелс</v>
      </c>
      <c r="J800" s="53" t="s">
        <v>115</v>
      </c>
      <c r="K800" s="51" t="s">
        <v>90</v>
      </c>
    </row>
    <row r="801" spans="1:11" x14ac:dyDescent="0.3">
      <c r="A801" s="48">
        <v>44287</v>
      </c>
      <c r="B801" s="48" t="s">
        <v>19</v>
      </c>
      <c r="C801" s="49" t="s">
        <v>108</v>
      </c>
      <c r="D801" s="50" t="s">
        <v>80</v>
      </c>
      <c r="E801" s="50" t="str">
        <f t="shared" si="6"/>
        <v>США</v>
      </c>
      <c r="F801" s="51" t="s">
        <v>94</v>
      </c>
      <c r="G801" s="52">
        <v>733</v>
      </c>
      <c r="I801" s="7" t="str">
        <f t="shared" si="7"/>
        <v>Джим Бим</v>
      </c>
      <c r="J801" s="53" t="s">
        <v>115</v>
      </c>
      <c r="K801" s="51" t="s">
        <v>91</v>
      </c>
    </row>
    <row r="802" spans="1:11" x14ac:dyDescent="0.3">
      <c r="A802" s="48">
        <v>44287</v>
      </c>
      <c r="B802" s="48" t="s">
        <v>19</v>
      </c>
      <c r="C802" s="49" t="s">
        <v>108</v>
      </c>
      <c r="D802" s="50" t="s">
        <v>95</v>
      </c>
      <c r="E802" s="50" t="str">
        <f t="shared" si="6"/>
        <v>Голландия</v>
      </c>
      <c r="F802" s="51" t="s">
        <v>96</v>
      </c>
      <c r="G802" s="52">
        <v>559</v>
      </c>
      <c r="I802" s="7" t="str">
        <f t="shared" si="7"/>
        <v>Канадиан</v>
      </c>
      <c r="J802" s="53" t="s">
        <v>115</v>
      </c>
      <c r="K802" s="51" t="s">
        <v>92</v>
      </c>
    </row>
    <row r="803" spans="1:11" x14ac:dyDescent="0.3">
      <c r="A803" s="48">
        <v>44287</v>
      </c>
      <c r="B803" s="48" t="s">
        <v>19</v>
      </c>
      <c r="C803" s="49" t="s">
        <v>108</v>
      </c>
      <c r="D803" s="50" t="s">
        <v>95</v>
      </c>
      <c r="E803" s="50" t="str">
        <f t="shared" si="6"/>
        <v>Голландия</v>
      </c>
      <c r="F803" s="51" t="s">
        <v>97</v>
      </c>
      <c r="G803" s="52">
        <v>1209</v>
      </c>
      <c r="I803" s="7" t="str">
        <f t="shared" si="7"/>
        <v>Кентукки</v>
      </c>
      <c r="J803" s="53" t="s">
        <v>115</v>
      </c>
      <c r="K803" s="51" t="s">
        <v>93</v>
      </c>
    </row>
    <row r="804" spans="1:11" x14ac:dyDescent="0.3">
      <c r="A804" s="48">
        <v>44287</v>
      </c>
      <c r="B804" s="48" t="s">
        <v>19</v>
      </c>
      <c r="C804" s="49" t="s">
        <v>108</v>
      </c>
      <c r="D804" s="50" t="s">
        <v>95</v>
      </c>
      <c r="E804" s="50" t="str">
        <f t="shared" si="6"/>
        <v>Голландия</v>
      </c>
      <c r="F804" s="51" t="s">
        <v>98</v>
      </c>
      <c r="G804" s="52">
        <v>156</v>
      </c>
      <c r="I804" s="7" t="str">
        <f t="shared" si="7"/>
        <v>Вудфорд</v>
      </c>
      <c r="J804" s="53" t="s">
        <v>115</v>
      </c>
      <c r="K804" s="51" t="s">
        <v>94</v>
      </c>
    </row>
    <row r="805" spans="1:11" x14ac:dyDescent="0.3">
      <c r="A805" s="48">
        <v>44287</v>
      </c>
      <c r="B805" s="48" t="s">
        <v>19</v>
      </c>
      <c r="C805" s="49" t="s">
        <v>108</v>
      </c>
      <c r="D805" s="50" t="s">
        <v>95</v>
      </c>
      <c r="E805" s="50" t="str">
        <f t="shared" si="6"/>
        <v>Голландия</v>
      </c>
      <c r="F805" s="51" t="s">
        <v>99</v>
      </c>
      <c r="G805" s="52">
        <v>173</v>
      </c>
      <c r="I805" s="7" t="str">
        <f t="shared" si="7"/>
        <v>Букерс</v>
      </c>
      <c r="J805" s="53" t="s">
        <v>115</v>
      </c>
      <c r="K805" s="51" t="s">
        <v>89</v>
      </c>
    </row>
    <row r="806" spans="1:11" x14ac:dyDescent="0.3">
      <c r="A806" s="48">
        <v>44287</v>
      </c>
      <c r="B806" s="48" t="s">
        <v>19</v>
      </c>
      <c r="C806" s="49" t="s">
        <v>108</v>
      </c>
      <c r="D806" s="50" t="s">
        <v>95</v>
      </c>
      <c r="E806" s="50" t="str">
        <f t="shared" si="6"/>
        <v>Голландия</v>
      </c>
      <c r="F806" s="51" t="s">
        <v>100</v>
      </c>
      <c r="G806" s="52">
        <v>1052</v>
      </c>
      <c r="I806" s="7" t="str">
        <f t="shared" si="7"/>
        <v>Джек Дениелс</v>
      </c>
      <c r="J806" s="53" t="s">
        <v>115</v>
      </c>
      <c r="K806" s="51" t="s">
        <v>90</v>
      </c>
    </row>
    <row r="807" spans="1:11" x14ac:dyDescent="0.3">
      <c r="A807" s="48">
        <v>44287</v>
      </c>
      <c r="B807" s="48" t="s">
        <v>19</v>
      </c>
      <c r="C807" s="49" t="s">
        <v>108</v>
      </c>
      <c r="D807" s="50" t="s">
        <v>95</v>
      </c>
      <c r="E807" s="50" t="str">
        <f t="shared" si="6"/>
        <v>Великобритания</v>
      </c>
      <c r="F807" s="51" t="s">
        <v>101</v>
      </c>
      <c r="G807" s="52">
        <v>1202</v>
      </c>
      <c r="I807" s="7" t="str">
        <f t="shared" si="7"/>
        <v>Джим Бим</v>
      </c>
      <c r="J807" s="53" t="s">
        <v>115</v>
      </c>
      <c r="K807" s="51" t="s">
        <v>91</v>
      </c>
    </row>
    <row r="808" spans="1:11" x14ac:dyDescent="0.3">
      <c r="A808" s="48">
        <v>44287</v>
      </c>
      <c r="B808" s="48" t="s">
        <v>19</v>
      </c>
      <c r="C808" s="49" t="s">
        <v>108</v>
      </c>
      <c r="D808" s="50" t="s">
        <v>95</v>
      </c>
      <c r="E808" s="50" t="str">
        <f t="shared" si="6"/>
        <v>Великобритания</v>
      </c>
      <c r="F808" s="51" t="s">
        <v>102</v>
      </c>
      <c r="G808" s="52">
        <v>325</v>
      </c>
      <c r="I808" s="7" t="str">
        <f t="shared" si="7"/>
        <v>Канадиан</v>
      </c>
      <c r="J808" s="53" t="s">
        <v>115</v>
      </c>
      <c r="K808" s="51" t="s">
        <v>92</v>
      </c>
    </row>
    <row r="809" spans="1:11" x14ac:dyDescent="0.3">
      <c r="A809" s="48">
        <v>44287</v>
      </c>
      <c r="B809" s="48" t="s">
        <v>19</v>
      </c>
      <c r="C809" s="49" t="s">
        <v>108</v>
      </c>
      <c r="D809" s="50" t="s">
        <v>95</v>
      </c>
      <c r="E809" s="50" t="str">
        <f t="shared" si="6"/>
        <v>Италия</v>
      </c>
      <c r="F809" s="51" t="s">
        <v>103</v>
      </c>
      <c r="G809" s="52">
        <v>314</v>
      </c>
      <c r="I809" s="7" t="str">
        <f t="shared" si="7"/>
        <v>Кентукки</v>
      </c>
      <c r="J809" s="53" t="s">
        <v>115</v>
      </c>
      <c r="K809" s="51" t="s">
        <v>93</v>
      </c>
    </row>
    <row r="810" spans="1:11" x14ac:dyDescent="0.3">
      <c r="A810" s="48">
        <v>44287</v>
      </c>
      <c r="B810" s="48" t="s">
        <v>19</v>
      </c>
      <c r="C810" s="49" t="s">
        <v>108</v>
      </c>
      <c r="D810" s="50" t="s">
        <v>95</v>
      </c>
      <c r="E810" s="50" t="str">
        <f t="shared" si="6"/>
        <v>Италия</v>
      </c>
      <c r="F810" s="51" t="s">
        <v>104</v>
      </c>
      <c r="G810" s="52">
        <v>1057</v>
      </c>
      <c r="I810" s="7" t="str">
        <f t="shared" si="7"/>
        <v>Вудфорд</v>
      </c>
      <c r="J810" s="53" t="s">
        <v>115</v>
      </c>
      <c r="K810" s="51" t="s">
        <v>94</v>
      </c>
    </row>
    <row r="811" spans="1:11" x14ac:dyDescent="0.3">
      <c r="A811" s="48">
        <v>44287</v>
      </c>
      <c r="B811" s="48" t="s">
        <v>19</v>
      </c>
      <c r="C811" s="49" t="s">
        <v>108</v>
      </c>
      <c r="D811" s="50" t="s">
        <v>95</v>
      </c>
      <c r="E811" s="50" t="str">
        <f t="shared" si="6"/>
        <v>Италия</v>
      </c>
      <c r="F811" s="51" t="s">
        <v>105</v>
      </c>
      <c r="G811" s="52">
        <v>1164</v>
      </c>
      <c r="I811" s="7" t="str">
        <f t="shared" si="7"/>
        <v>Букерс</v>
      </c>
      <c r="J811" s="53" t="s">
        <v>115</v>
      </c>
      <c r="K811" s="51" t="s">
        <v>89</v>
      </c>
    </row>
    <row r="812" spans="1:11" x14ac:dyDescent="0.3">
      <c r="A812" s="48">
        <v>44287</v>
      </c>
      <c r="B812" s="48" t="s">
        <v>19</v>
      </c>
      <c r="C812" s="49" t="s">
        <v>108</v>
      </c>
      <c r="D812" s="50" t="s">
        <v>95</v>
      </c>
      <c r="E812" s="50" t="str">
        <f t="shared" si="6"/>
        <v>Италия</v>
      </c>
      <c r="F812" s="51" t="s">
        <v>106</v>
      </c>
      <c r="G812" s="52">
        <v>646</v>
      </c>
      <c r="I812" s="7" t="str">
        <f t="shared" si="7"/>
        <v>Джек Дениелс</v>
      </c>
      <c r="J812" s="53" t="s">
        <v>115</v>
      </c>
      <c r="K812" s="51" t="s">
        <v>90</v>
      </c>
    </row>
    <row r="813" spans="1:11" x14ac:dyDescent="0.3">
      <c r="A813" s="48">
        <v>44287</v>
      </c>
      <c r="B813" s="48" t="s">
        <v>19</v>
      </c>
      <c r="C813" s="49" t="s">
        <v>110</v>
      </c>
      <c r="D813" s="50" t="s">
        <v>49</v>
      </c>
      <c r="E813" s="50" t="str">
        <f t="shared" si="6"/>
        <v>Россия</v>
      </c>
      <c r="F813" s="51" t="s">
        <v>50</v>
      </c>
      <c r="G813" s="52">
        <v>164</v>
      </c>
      <c r="I813" s="7" t="str">
        <f t="shared" si="7"/>
        <v>Джим Бим</v>
      </c>
      <c r="J813" s="53" t="s">
        <v>115</v>
      </c>
      <c r="K813" s="51" t="s">
        <v>91</v>
      </c>
    </row>
    <row r="814" spans="1:11" x14ac:dyDescent="0.3">
      <c r="A814" s="48">
        <v>44287</v>
      </c>
      <c r="B814" s="48" t="s">
        <v>19</v>
      </c>
      <c r="C814" s="49" t="s">
        <v>110</v>
      </c>
      <c r="D814" s="50" t="s">
        <v>49</v>
      </c>
      <c r="E814" s="50" t="str">
        <f t="shared" si="6"/>
        <v>Россия</v>
      </c>
      <c r="F814" s="51" t="s">
        <v>53</v>
      </c>
      <c r="G814" s="52">
        <v>160</v>
      </c>
      <c r="I814" s="7" t="str">
        <f t="shared" si="7"/>
        <v>Канадиан</v>
      </c>
      <c r="J814" s="53" t="s">
        <v>115</v>
      </c>
      <c r="K814" s="51" t="s">
        <v>92</v>
      </c>
    </row>
    <row r="815" spans="1:11" x14ac:dyDescent="0.3">
      <c r="A815" s="48">
        <v>44287</v>
      </c>
      <c r="B815" s="48" t="s">
        <v>19</v>
      </c>
      <c r="C815" s="49" t="s">
        <v>110</v>
      </c>
      <c r="D815" s="50" t="s">
        <v>49</v>
      </c>
      <c r="E815" s="50" t="str">
        <f t="shared" si="6"/>
        <v>Россия</v>
      </c>
      <c r="F815" s="51" t="s">
        <v>55</v>
      </c>
      <c r="G815" s="52">
        <v>406</v>
      </c>
      <c r="I815" s="7" t="str">
        <f t="shared" si="7"/>
        <v>Кентукки</v>
      </c>
      <c r="J815" s="53" t="s">
        <v>115</v>
      </c>
      <c r="K815" s="51" t="s">
        <v>93</v>
      </c>
    </row>
    <row r="816" spans="1:11" x14ac:dyDescent="0.3">
      <c r="A816" s="48">
        <v>44287</v>
      </c>
      <c r="B816" s="48" t="s">
        <v>19</v>
      </c>
      <c r="C816" s="49" t="s">
        <v>110</v>
      </c>
      <c r="D816" s="50" t="s">
        <v>49</v>
      </c>
      <c r="E816" s="50" t="str">
        <f t="shared" si="6"/>
        <v>Россия</v>
      </c>
      <c r="F816" s="51" t="s">
        <v>57</v>
      </c>
      <c r="G816" s="52">
        <v>692</v>
      </c>
      <c r="I816" s="7" t="str">
        <f t="shared" si="7"/>
        <v>Вудфорд</v>
      </c>
      <c r="J816" s="53" t="s">
        <v>115</v>
      </c>
      <c r="K816" s="51" t="s">
        <v>94</v>
      </c>
    </row>
    <row r="817" spans="1:11" x14ac:dyDescent="0.3">
      <c r="A817" s="48">
        <v>44287</v>
      </c>
      <c r="B817" s="48" t="s">
        <v>19</v>
      </c>
      <c r="C817" s="49" t="s">
        <v>110</v>
      </c>
      <c r="D817" s="50" t="s">
        <v>49</v>
      </c>
      <c r="E817" s="50" t="str">
        <f t="shared" si="6"/>
        <v>Россия</v>
      </c>
      <c r="F817" s="51" t="s">
        <v>59</v>
      </c>
      <c r="G817" s="52">
        <v>1191</v>
      </c>
      <c r="I817" s="7" t="str">
        <f t="shared" si="7"/>
        <v>Букерс</v>
      </c>
      <c r="J817" s="53" t="s">
        <v>115</v>
      </c>
      <c r="K817" s="51" t="s">
        <v>89</v>
      </c>
    </row>
    <row r="818" spans="1:11" x14ac:dyDescent="0.3">
      <c r="A818" s="48">
        <v>44287</v>
      </c>
      <c r="B818" s="48" t="s">
        <v>19</v>
      </c>
      <c r="C818" s="49" t="s">
        <v>110</v>
      </c>
      <c r="D818" s="50" t="s">
        <v>49</v>
      </c>
      <c r="E818" s="50" t="str">
        <f t="shared" si="6"/>
        <v>Россия</v>
      </c>
      <c r="F818" s="51" t="s">
        <v>61</v>
      </c>
      <c r="G818" s="52">
        <v>652</v>
      </c>
      <c r="I818" s="7" t="str">
        <f t="shared" si="7"/>
        <v>Джек Дениелс</v>
      </c>
      <c r="J818" s="53" t="s">
        <v>115</v>
      </c>
      <c r="K818" s="51" t="s">
        <v>90</v>
      </c>
    </row>
    <row r="819" spans="1:11" x14ac:dyDescent="0.3">
      <c r="A819" s="48">
        <v>44287</v>
      </c>
      <c r="B819" s="48" t="s">
        <v>19</v>
      </c>
      <c r="C819" s="49" t="s">
        <v>110</v>
      </c>
      <c r="D819" s="50" t="s">
        <v>49</v>
      </c>
      <c r="E819" s="50" t="str">
        <f t="shared" si="6"/>
        <v>Швеция</v>
      </c>
      <c r="F819" s="51" t="s">
        <v>63</v>
      </c>
      <c r="G819" s="52">
        <v>189</v>
      </c>
      <c r="I819" s="7" t="str">
        <f t="shared" si="7"/>
        <v>Джим Бим</v>
      </c>
      <c r="J819" s="53" t="s">
        <v>115</v>
      </c>
      <c r="K819" s="51" t="s">
        <v>91</v>
      </c>
    </row>
    <row r="820" spans="1:11" x14ac:dyDescent="0.3">
      <c r="A820" s="48">
        <v>44287</v>
      </c>
      <c r="B820" s="48" t="s">
        <v>19</v>
      </c>
      <c r="C820" s="49" t="s">
        <v>110</v>
      </c>
      <c r="D820" s="50" t="s">
        <v>49</v>
      </c>
      <c r="E820" s="50" t="str">
        <f t="shared" si="6"/>
        <v>Швеция</v>
      </c>
      <c r="F820" s="51" t="s">
        <v>153</v>
      </c>
      <c r="G820" s="52">
        <v>801</v>
      </c>
      <c r="I820" s="7" t="str">
        <f t="shared" si="7"/>
        <v>Канадиан</v>
      </c>
      <c r="J820" s="53" t="s">
        <v>115</v>
      </c>
      <c r="K820" s="51" t="s">
        <v>92</v>
      </c>
    </row>
    <row r="821" spans="1:11" x14ac:dyDescent="0.3">
      <c r="A821" s="48">
        <v>44287</v>
      </c>
      <c r="B821" s="48" t="s">
        <v>19</v>
      </c>
      <c r="C821" s="49" t="s">
        <v>110</v>
      </c>
      <c r="D821" s="50" t="s">
        <v>49</v>
      </c>
      <c r="E821" s="50" t="str">
        <f t="shared" si="6"/>
        <v>Украина</v>
      </c>
      <c r="F821" s="51" t="s">
        <v>64</v>
      </c>
      <c r="G821" s="52">
        <v>895</v>
      </c>
      <c r="I821" s="7" t="str">
        <f t="shared" si="7"/>
        <v>Кентукки</v>
      </c>
      <c r="J821" s="53" t="s">
        <v>115</v>
      </c>
      <c r="K821" s="51" t="s">
        <v>93</v>
      </c>
    </row>
    <row r="822" spans="1:11" x14ac:dyDescent="0.3">
      <c r="A822" s="48">
        <v>44287</v>
      </c>
      <c r="B822" s="48" t="s">
        <v>19</v>
      </c>
      <c r="C822" s="49" t="s">
        <v>110</v>
      </c>
      <c r="D822" s="50" t="s">
        <v>49</v>
      </c>
      <c r="E822" s="50" t="str">
        <f t="shared" si="6"/>
        <v>Украина</v>
      </c>
      <c r="F822" s="51" t="s">
        <v>65</v>
      </c>
      <c r="G822" s="52">
        <v>1086</v>
      </c>
      <c r="I822" s="7" t="str">
        <f t="shared" si="7"/>
        <v>Вудфорд</v>
      </c>
      <c r="J822" s="53" t="s">
        <v>115</v>
      </c>
      <c r="K822" s="51" t="s">
        <v>94</v>
      </c>
    </row>
    <row r="823" spans="1:11" x14ac:dyDescent="0.3">
      <c r="A823" s="48">
        <v>44287</v>
      </c>
      <c r="B823" s="48" t="s">
        <v>19</v>
      </c>
      <c r="C823" s="49" t="s">
        <v>110</v>
      </c>
      <c r="D823" s="50" t="s">
        <v>49</v>
      </c>
      <c r="E823" s="50" t="str">
        <f t="shared" si="6"/>
        <v>Украина</v>
      </c>
      <c r="F823" s="51" t="s">
        <v>66</v>
      </c>
      <c r="G823" s="52">
        <v>857</v>
      </c>
      <c r="I823" s="7" t="str">
        <f t="shared" si="7"/>
        <v>Букерс</v>
      </c>
      <c r="J823" s="53" t="s">
        <v>115</v>
      </c>
      <c r="K823" s="51" t="s">
        <v>89</v>
      </c>
    </row>
    <row r="824" spans="1:11" x14ac:dyDescent="0.3">
      <c r="A824" s="48">
        <v>44287</v>
      </c>
      <c r="B824" s="48" t="s">
        <v>19</v>
      </c>
      <c r="C824" s="49" t="s">
        <v>110</v>
      </c>
      <c r="D824" s="50" t="s">
        <v>49</v>
      </c>
      <c r="E824" s="50" t="str">
        <f t="shared" si="6"/>
        <v>Украина</v>
      </c>
      <c r="F824" s="51" t="s">
        <v>67</v>
      </c>
      <c r="G824" s="52">
        <v>141</v>
      </c>
      <c r="I824" s="7" t="str">
        <f t="shared" si="7"/>
        <v>Джек Дениелс</v>
      </c>
      <c r="J824" s="53" t="s">
        <v>115</v>
      </c>
      <c r="K824" s="51" t="s">
        <v>90</v>
      </c>
    </row>
    <row r="825" spans="1:11" x14ac:dyDescent="0.3">
      <c r="A825" s="48">
        <v>44287</v>
      </c>
      <c r="B825" s="48" t="s">
        <v>19</v>
      </c>
      <c r="C825" s="49" t="s">
        <v>110</v>
      </c>
      <c r="D825" s="50" t="s">
        <v>49</v>
      </c>
      <c r="E825" s="50" t="str">
        <f t="shared" si="6"/>
        <v>Украина</v>
      </c>
      <c r="F825" s="51" t="s">
        <v>68</v>
      </c>
      <c r="G825" s="52">
        <v>692</v>
      </c>
      <c r="I825" s="7" t="str">
        <f t="shared" si="7"/>
        <v>Джим Бим</v>
      </c>
      <c r="J825" s="53" t="s">
        <v>115</v>
      </c>
      <c r="K825" s="51" t="s">
        <v>91</v>
      </c>
    </row>
    <row r="826" spans="1:11" x14ac:dyDescent="0.3">
      <c r="A826" s="48">
        <v>44287</v>
      </c>
      <c r="B826" s="48" t="s">
        <v>19</v>
      </c>
      <c r="C826" s="49" t="s">
        <v>110</v>
      </c>
      <c r="D826" s="50" t="s">
        <v>49</v>
      </c>
      <c r="E826" s="50" t="str">
        <f t="shared" si="6"/>
        <v>Украина</v>
      </c>
      <c r="F826" s="51" t="s">
        <v>69</v>
      </c>
      <c r="G826" s="52">
        <v>417</v>
      </c>
      <c r="I826" s="7" t="str">
        <f t="shared" si="7"/>
        <v>Канадиан</v>
      </c>
      <c r="J826" s="53" t="s">
        <v>115</v>
      </c>
      <c r="K826" s="51" t="s">
        <v>92</v>
      </c>
    </row>
    <row r="827" spans="1:11" x14ac:dyDescent="0.3">
      <c r="A827" s="48">
        <v>44287</v>
      </c>
      <c r="B827" s="48" t="s">
        <v>19</v>
      </c>
      <c r="C827" s="49" t="s">
        <v>110</v>
      </c>
      <c r="D827" s="50" t="s">
        <v>70</v>
      </c>
      <c r="E827" s="50" t="str">
        <f t="shared" si="6"/>
        <v>Франция</v>
      </c>
      <c r="F827" s="51" t="s">
        <v>71</v>
      </c>
      <c r="G827" s="52">
        <v>930</v>
      </c>
      <c r="I827" s="7" t="str">
        <f t="shared" si="7"/>
        <v>Кентукки</v>
      </c>
      <c r="J827" s="53" t="s">
        <v>115</v>
      </c>
      <c r="K827" s="51" t="s">
        <v>93</v>
      </c>
    </row>
    <row r="828" spans="1:11" x14ac:dyDescent="0.3">
      <c r="A828" s="48">
        <v>44287</v>
      </c>
      <c r="B828" s="48" t="s">
        <v>19</v>
      </c>
      <c r="C828" s="49" t="s">
        <v>110</v>
      </c>
      <c r="D828" s="50" t="s">
        <v>70</v>
      </c>
      <c r="E828" s="50" t="str">
        <f t="shared" si="6"/>
        <v>Франция</v>
      </c>
      <c r="F828" s="51" t="s">
        <v>72</v>
      </c>
      <c r="G828" s="52">
        <v>437</v>
      </c>
      <c r="I828" s="7" t="str">
        <f t="shared" si="7"/>
        <v>Вудфорд</v>
      </c>
      <c r="J828" s="53" t="s">
        <v>115</v>
      </c>
      <c r="K828" s="51" t="s">
        <v>94</v>
      </c>
    </row>
    <row r="829" spans="1:11" x14ac:dyDescent="0.3">
      <c r="A829" s="48">
        <v>44287</v>
      </c>
      <c r="B829" s="48" t="s">
        <v>19</v>
      </c>
      <c r="C829" s="49" t="s">
        <v>110</v>
      </c>
      <c r="D829" s="50" t="s">
        <v>70</v>
      </c>
      <c r="E829" s="50" t="str">
        <f t="shared" si="6"/>
        <v>Франция</v>
      </c>
      <c r="F829" s="51" t="s">
        <v>73</v>
      </c>
      <c r="G829" s="52">
        <v>300</v>
      </c>
      <c r="I829" s="7" t="str">
        <f t="shared" si="7"/>
        <v>Букерс</v>
      </c>
      <c r="J829" s="53" t="s">
        <v>115</v>
      </c>
      <c r="K829" s="51" t="s">
        <v>89</v>
      </c>
    </row>
    <row r="830" spans="1:11" x14ac:dyDescent="0.3">
      <c r="A830" s="48">
        <v>44287</v>
      </c>
      <c r="B830" s="48" t="s">
        <v>19</v>
      </c>
      <c r="C830" s="49" t="s">
        <v>110</v>
      </c>
      <c r="D830" s="50" t="s">
        <v>70</v>
      </c>
      <c r="E830" s="50" t="str">
        <f t="shared" si="6"/>
        <v>Франция</v>
      </c>
      <c r="F830" s="51" t="s">
        <v>74</v>
      </c>
      <c r="G830" s="52">
        <v>1140</v>
      </c>
      <c r="I830" s="7" t="str">
        <f t="shared" si="7"/>
        <v>Джек Дениелс</v>
      </c>
      <c r="J830" s="53" t="s">
        <v>115</v>
      </c>
      <c r="K830" s="51" t="s">
        <v>90</v>
      </c>
    </row>
    <row r="831" spans="1:11" x14ac:dyDescent="0.3">
      <c r="A831" s="48">
        <v>44287</v>
      </c>
      <c r="B831" s="48" t="s">
        <v>19</v>
      </c>
      <c r="C831" s="49" t="s">
        <v>110</v>
      </c>
      <c r="D831" s="50" t="s">
        <v>70</v>
      </c>
      <c r="E831" s="50" t="str">
        <f t="shared" si="6"/>
        <v>Франция</v>
      </c>
      <c r="F831" s="51" t="s">
        <v>75</v>
      </c>
      <c r="G831" s="52">
        <v>646</v>
      </c>
      <c r="I831" s="7" t="str">
        <f t="shared" si="7"/>
        <v>Джим Бим</v>
      </c>
      <c r="J831" s="53" t="s">
        <v>115</v>
      </c>
      <c r="K831" s="51" t="s">
        <v>91</v>
      </c>
    </row>
    <row r="832" spans="1:11" x14ac:dyDescent="0.3">
      <c r="A832" s="48">
        <v>44287</v>
      </c>
      <c r="B832" s="48" t="s">
        <v>19</v>
      </c>
      <c r="C832" s="49" t="s">
        <v>110</v>
      </c>
      <c r="D832" s="50" t="s">
        <v>70</v>
      </c>
      <c r="E832" s="50" t="str">
        <f t="shared" si="6"/>
        <v>Армения</v>
      </c>
      <c r="F832" s="51" t="s">
        <v>52</v>
      </c>
      <c r="G832" s="52">
        <v>1018</v>
      </c>
      <c r="I832" s="7" t="str">
        <f t="shared" si="7"/>
        <v>Канадиан</v>
      </c>
      <c r="J832" s="53" t="s">
        <v>115</v>
      </c>
      <c r="K832" s="51" t="s">
        <v>92</v>
      </c>
    </row>
    <row r="833" spans="1:11" x14ac:dyDescent="0.3">
      <c r="A833" s="48">
        <v>44287</v>
      </c>
      <c r="B833" s="48" t="s">
        <v>19</v>
      </c>
      <c r="C833" s="49" t="s">
        <v>110</v>
      </c>
      <c r="D833" s="50" t="s">
        <v>70</v>
      </c>
      <c r="E833" s="50" t="str">
        <f t="shared" si="6"/>
        <v>Армения</v>
      </c>
      <c r="F833" s="51" t="s">
        <v>54</v>
      </c>
      <c r="G833" s="52">
        <v>886</v>
      </c>
      <c r="I833" s="7" t="str">
        <f t="shared" si="7"/>
        <v>Кентукки</v>
      </c>
      <c r="J833" s="53" t="s">
        <v>115</v>
      </c>
      <c r="K833" s="51" t="s">
        <v>93</v>
      </c>
    </row>
    <row r="834" spans="1:11" x14ac:dyDescent="0.3">
      <c r="A834" s="48">
        <v>44287</v>
      </c>
      <c r="B834" s="48" t="s">
        <v>19</v>
      </c>
      <c r="C834" s="49" t="s">
        <v>110</v>
      </c>
      <c r="D834" s="50" t="s">
        <v>70</v>
      </c>
      <c r="E834" s="50" t="str">
        <f t="shared" si="6"/>
        <v>Армения</v>
      </c>
      <c r="F834" s="51" t="s">
        <v>56</v>
      </c>
      <c r="G834" s="52">
        <v>315</v>
      </c>
      <c r="I834" s="7" t="str">
        <f t="shared" si="7"/>
        <v>Вудфорд</v>
      </c>
      <c r="J834" s="53" t="s">
        <v>115</v>
      </c>
      <c r="K834" s="51" t="s">
        <v>94</v>
      </c>
    </row>
    <row r="835" spans="1:11" x14ac:dyDescent="0.3">
      <c r="A835" s="48">
        <v>44287</v>
      </c>
      <c r="B835" s="48" t="s">
        <v>19</v>
      </c>
      <c r="C835" s="49" t="s">
        <v>110</v>
      </c>
      <c r="D835" s="50" t="s">
        <v>70</v>
      </c>
      <c r="E835" s="50" t="str">
        <f t="shared" si="6"/>
        <v>Армения</v>
      </c>
      <c r="F835" s="51" t="s">
        <v>58</v>
      </c>
      <c r="G835" s="52">
        <v>1163</v>
      </c>
      <c r="I835" s="7" t="str">
        <f t="shared" si="7"/>
        <v>Букерс</v>
      </c>
      <c r="J835" s="53" t="s">
        <v>115</v>
      </c>
      <c r="K835" s="51" t="s">
        <v>89</v>
      </c>
    </row>
    <row r="836" spans="1:11" x14ac:dyDescent="0.3">
      <c r="A836" s="48">
        <v>44287</v>
      </c>
      <c r="B836" s="48" t="s">
        <v>19</v>
      </c>
      <c r="C836" s="49" t="s">
        <v>110</v>
      </c>
      <c r="D836" s="50" t="s">
        <v>70</v>
      </c>
      <c r="E836" s="50" t="str">
        <f t="shared" si="6"/>
        <v>Армения</v>
      </c>
      <c r="F836" s="51" t="s">
        <v>60</v>
      </c>
      <c r="G836" s="52">
        <v>423</v>
      </c>
      <c r="I836" s="7" t="str">
        <f t="shared" si="7"/>
        <v>Джек Дениелс</v>
      </c>
      <c r="J836" s="53" t="s">
        <v>115</v>
      </c>
      <c r="K836" s="51" t="s">
        <v>90</v>
      </c>
    </row>
    <row r="837" spans="1:11" x14ac:dyDescent="0.3">
      <c r="A837" s="48">
        <v>44287</v>
      </c>
      <c r="B837" s="48" t="s">
        <v>19</v>
      </c>
      <c r="C837" s="49" t="s">
        <v>110</v>
      </c>
      <c r="D837" s="50" t="s">
        <v>70</v>
      </c>
      <c r="E837" s="50" t="str">
        <f t="shared" si="6"/>
        <v>Армения</v>
      </c>
      <c r="F837" s="51" t="s">
        <v>62</v>
      </c>
      <c r="G837" s="52">
        <v>681</v>
      </c>
      <c r="I837" s="7" t="str">
        <f t="shared" si="7"/>
        <v>Джим Бим</v>
      </c>
      <c r="J837" s="53" t="s">
        <v>115</v>
      </c>
      <c r="K837" s="51" t="s">
        <v>91</v>
      </c>
    </row>
    <row r="838" spans="1:11" x14ac:dyDescent="0.3">
      <c r="A838" s="48">
        <v>44287</v>
      </c>
      <c r="B838" s="48" t="s">
        <v>19</v>
      </c>
      <c r="C838" s="49" t="s">
        <v>110</v>
      </c>
      <c r="D838" s="50" t="s">
        <v>70</v>
      </c>
      <c r="E838" s="50" t="str">
        <f t="shared" si="6"/>
        <v>Россия</v>
      </c>
      <c r="F838" s="51" t="s">
        <v>76</v>
      </c>
      <c r="G838" s="52">
        <v>935</v>
      </c>
      <c r="I838" s="7" t="str">
        <f t="shared" si="7"/>
        <v>Канадиан</v>
      </c>
      <c r="J838" s="53" t="s">
        <v>115</v>
      </c>
      <c r="K838" s="51" t="s">
        <v>92</v>
      </c>
    </row>
    <row r="839" spans="1:11" x14ac:dyDescent="0.3">
      <c r="A839" s="48">
        <v>44287</v>
      </c>
      <c r="B839" s="48" t="s">
        <v>19</v>
      </c>
      <c r="C839" s="49" t="s">
        <v>110</v>
      </c>
      <c r="D839" s="50" t="s">
        <v>70</v>
      </c>
      <c r="E839" s="50" t="str">
        <f t="shared" si="6"/>
        <v>Россия</v>
      </c>
      <c r="F839" s="51" t="s">
        <v>77</v>
      </c>
      <c r="G839" s="52">
        <v>436</v>
      </c>
      <c r="I839" s="7" t="str">
        <f t="shared" si="7"/>
        <v>Кентукки</v>
      </c>
      <c r="J839" s="53" t="s">
        <v>115</v>
      </c>
      <c r="K839" s="51" t="s">
        <v>93</v>
      </c>
    </row>
    <row r="840" spans="1:11" x14ac:dyDescent="0.3">
      <c r="A840" s="48">
        <v>44287</v>
      </c>
      <c r="B840" s="48" t="s">
        <v>19</v>
      </c>
      <c r="C840" s="49" t="s">
        <v>110</v>
      </c>
      <c r="D840" s="50" t="s">
        <v>70</v>
      </c>
      <c r="E840" s="50" t="str">
        <f t="shared" si="6"/>
        <v>Россия</v>
      </c>
      <c r="F840" s="51" t="s">
        <v>78</v>
      </c>
      <c r="G840" s="52">
        <v>173</v>
      </c>
      <c r="I840" s="7" t="str">
        <f t="shared" si="7"/>
        <v>Вудфорд</v>
      </c>
      <c r="J840" s="53" t="s">
        <v>115</v>
      </c>
      <c r="K840" s="51" t="s">
        <v>94</v>
      </c>
    </row>
    <row r="841" spans="1:11" x14ac:dyDescent="0.3">
      <c r="A841" s="48">
        <v>44287</v>
      </c>
      <c r="B841" s="48" t="s">
        <v>19</v>
      </c>
      <c r="C841" s="49" t="s">
        <v>110</v>
      </c>
      <c r="D841" s="50" t="s">
        <v>70</v>
      </c>
      <c r="E841" s="50" t="str">
        <f t="shared" si="6"/>
        <v>Россия</v>
      </c>
      <c r="F841" s="51" t="s">
        <v>79</v>
      </c>
      <c r="G841" s="52">
        <v>699</v>
      </c>
      <c r="I841" s="7" t="str">
        <f t="shared" si="7"/>
        <v>Букерс</v>
      </c>
      <c r="J841" s="53" t="s">
        <v>115</v>
      </c>
      <c r="K841" s="51" t="s">
        <v>89</v>
      </c>
    </row>
    <row r="842" spans="1:11" x14ac:dyDescent="0.3">
      <c r="A842" s="48">
        <v>44287</v>
      </c>
      <c r="B842" s="48" t="s">
        <v>19</v>
      </c>
      <c r="C842" s="49" t="s">
        <v>110</v>
      </c>
      <c r="D842" s="50" t="s">
        <v>80</v>
      </c>
      <c r="E842" s="50" t="str">
        <f t="shared" si="6"/>
        <v>Шотландия</v>
      </c>
      <c r="F842" s="51" t="s">
        <v>81</v>
      </c>
      <c r="G842" s="52">
        <v>923</v>
      </c>
      <c r="I842" s="7" t="str">
        <f t="shared" si="7"/>
        <v>Джек Дениелс</v>
      </c>
      <c r="J842" s="53" t="s">
        <v>115</v>
      </c>
      <c r="K842" s="51" t="s">
        <v>90</v>
      </c>
    </row>
    <row r="843" spans="1:11" x14ac:dyDescent="0.3">
      <c r="A843" s="48">
        <v>44287</v>
      </c>
      <c r="B843" s="48" t="s">
        <v>19</v>
      </c>
      <c r="C843" s="49" t="s">
        <v>110</v>
      </c>
      <c r="D843" s="50" t="s">
        <v>80</v>
      </c>
      <c r="E843" s="50" t="str">
        <f t="shared" si="6"/>
        <v>Шотландия</v>
      </c>
      <c r="F843" s="51" t="s">
        <v>82</v>
      </c>
      <c r="G843" s="52">
        <v>317</v>
      </c>
      <c r="I843" s="7" t="str">
        <f t="shared" si="7"/>
        <v>Джим Бим</v>
      </c>
      <c r="J843" s="53" t="s">
        <v>115</v>
      </c>
      <c r="K843" s="51" t="s">
        <v>91</v>
      </c>
    </row>
    <row r="844" spans="1:11" x14ac:dyDescent="0.3">
      <c r="A844" s="48">
        <v>44287</v>
      </c>
      <c r="B844" s="48" t="s">
        <v>19</v>
      </c>
      <c r="C844" s="49" t="s">
        <v>110</v>
      </c>
      <c r="D844" s="50" t="s">
        <v>80</v>
      </c>
      <c r="E844" s="50" t="str">
        <f t="shared" si="6"/>
        <v>Шотландия</v>
      </c>
      <c r="F844" s="51" t="s">
        <v>83</v>
      </c>
      <c r="G844" s="52">
        <v>445</v>
      </c>
      <c r="I844" s="7" t="str">
        <f t="shared" si="7"/>
        <v>Канадиан</v>
      </c>
      <c r="J844" s="53" t="s">
        <v>115</v>
      </c>
      <c r="K844" s="51" t="s">
        <v>92</v>
      </c>
    </row>
    <row r="845" spans="1:11" x14ac:dyDescent="0.3">
      <c r="A845" s="48">
        <v>44287</v>
      </c>
      <c r="B845" s="48" t="s">
        <v>19</v>
      </c>
      <c r="C845" s="49" t="s">
        <v>110</v>
      </c>
      <c r="D845" s="50" t="s">
        <v>80</v>
      </c>
      <c r="E845" s="50" t="str">
        <f t="shared" si="6"/>
        <v>Шотландия</v>
      </c>
      <c r="F845" s="51" t="s">
        <v>84</v>
      </c>
      <c r="G845" s="52">
        <v>962</v>
      </c>
      <c r="I845" s="7" t="str">
        <f t="shared" si="7"/>
        <v>Кентукки</v>
      </c>
      <c r="J845" s="53" t="s">
        <v>115</v>
      </c>
      <c r="K845" s="51" t="s">
        <v>93</v>
      </c>
    </row>
    <row r="846" spans="1:11" x14ac:dyDescent="0.3">
      <c r="A846" s="48">
        <v>44287</v>
      </c>
      <c r="B846" s="48" t="s">
        <v>19</v>
      </c>
      <c r="C846" s="49" t="s">
        <v>110</v>
      </c>
      <c r="D846" s="50" t="s">
        <v>80</v>
      </c>
      <c r="E846" s="50" t="str">
        <f t="shared" si="6"/>
        <v>Ирландия</v>
      </c>
      <c r="F846" s="51" t="s">
        <v>85</v>
      </c>
      <c r="G846" s="52">
        <v>393</v>
      </c>
      <c r="I846" s="7" t="str">
        <f t="shared" si="7"/>
        <v>Вудфорд</v>
      </c>
      <c r="J846" s="53" t="s">
        <v>115</v>
      </c>
      <c r="K846" s="51" t="s">
        <v>94</v>
      </c>
    </row>
    <row r="847" spans="1:11" x14ac:dyDescent="0.3">
      <c r="A847" s="48">
        <v>44287</v>
      </c>
      <c r="B847" s="48" t="s">
        <v>19</v>
      </c>
      <c r="C847" s="49" t="s">
        <v>110</v>
      </c>
      <c r="D847" s="50" t="s">
        <v>80</v>
      </c>
      <c r="E847" s="50" t="str">
        <f t="shared" si="6"/>
        <v>Ирландия</v>
      </c>
      <c r="F847" s="51" t="s">
        <v>86</v>
      </c>
      <c r="G847" s="52">
        <v>671</v>
      </c>
      <c r="I847" s="7" t="str">
        <f t="shared" si="7"/>
        <v>Букерс</v>
      </c>
      <c r="J847" s="53" t="s">
        <v>115</v>
      </c>
      <c r="K847" s="51" t="s">
        <v>89</v>
      </c>
    </row>
    <row r="848" spans="1:11" x14ac:dyDescent="0.3">
      <c r="A848" s="48">
        <v>44287</v>
      </c>
      <c r="B848" s="48" t="s">
        <v>19</v>
      </c>
      <c r="C848" s="49" t="s">
        <v>110</v>
      </c>
      <c r="D848" s="50" t="s">
        <v>80</v>
      </c>
      <c r="E848" s="50" t="str">
        <f t="shared" si="6"/>
        <v>Ирландия</v>
      </c>
      <c r="F848" s="51" t="s">
        <v>87</v>
      </c>
      <c r="G848" s="52">
        <v>727</v>
      </c>
      <c r="I848" s="7" t="str">
        <f t="shared" si="7"/>
        <v>Джек Дениелс</v>
      </c>
      <c r="J848" s="53" t="s">
        <v>115</v>
      </c>
      <c r="K848" s="51" t="s">
        <v>90</v>
      </c>
    </row>
    <row r="849" spans="1:11" x14ac:dyDescent="0.3">
      <c r="A849" s="48">
        <v>44287</v>
      </c>
      <c r="B849" s="48" t="s">
        <v>19</v>
      </c>
      <c r="C849" s="49" t="s">
        <v>110</v>
      </c>
      <c r="D849" s="50" t="s">
        <v>80</v>
      </c>
      <c r="E849" s="50" t="str">
        <f t="shared" si="6"/>
        <v>Ирландия</v>
      </c>
      <c r="F849" s="51" t="s">
        <v>88</v>
      </c>
      <c r="G849" s="52">
        <v>703</v>
      </c>
      <c r="I849" s="7" t="str">
        <f t="shared" si="7"/>
        <v>Джим Бим</v>
      </c>
      <c r="J849" s="53" t="s">
        <v>115</v>
      </c>
      <c r="K849" s="51" t="s">
        <v>91</v>
      </c>
    </row>
    <row r="850" spans="1:11" x14ac:dyDescent="0.3">
      <c r="A850" s="48">
        <v>44287</v>
      </c>
      <c r="B850" s="48" t="s">
        <v>19</v>
      </c>
      <c r="C850" s="49" t="s">
        <v>110</v>
      </c>
      <c r="D850" s="50" t="s">
        <v>80</v>
      </c>
      <c r="E850" s="50" t="str">
        <f t="shared" si="6"/>
        <v>США</v>
      </c>
      <c r="F850" s="51" t="s">
        <v>89</v>
      </c>
      <c r="G850" s="52">
        <v>904</v>
      </c>
      <c r="I850" s="7" t="str">
        <f t="shared" si="7"/>
        <v>Канадиан</v>
      </c>
      <c r="J850" s="53" t="s">
        <v>115</v>
      </c>
      <c r="K850" s="51" t="s">
        <v>92</v>
      </c>
    </row>
    <row r="851" spans="1:11" x14ac:dyDescent="0.3">
      <c r="A851" s="48">
        <v>44287</v>
      </c>
      <c r="B851" s="48" t="s">
        <v>19</v>
      </c>
      <c r="C851" s="49" t="s">
        <v>110</v>
      </c>
      <c r="D851" s="50" t="s">
        <v>80</v>
      </c>
      <c r="E851" s="50" t="str">
        <f t="shared" si="6"/>
        <v>США</v>
      </c>
      <c r="F851" s="51" t="s">
        <v>90</v>
      </c>
      <c r="G851" s="52">
        <v>687</v>
      </c>
      <c r="I851" s="7" t="str">
        <f t="shared" si="7"/>
        <v>Кентукки</v>
      </c>
      <c r="J851" s="53" t="s">
        <v>115</v>
      </c>
      <c r="K851" s="51" t="s">
        <v>93</v>
      </c>
    </row>
    <row r="852" spans="1:11" x14ac:dyDescent="0.3">
      <c r="A852" s="48">
        <v>44287</v>
      </c>
      <c r="B852" s="48" t="s">
        <v>19</v>
      </c>
      <c r="C852" s="49" t="s">
        <v>110</v>
      </c>
      <c r="D852" s="50" t="s">
        <v>80</v>
      </c>
      <c r="E852" s="50" t="str">
        <f t="shared" si="6"/>
        <v>США</v>
      </c>
      <c r="F852" s="51" t="s">
        <v>91</v>
      </c>
      <c r="G852" s="52">
        <v>1208</v>
      </c>
      <c r="I852" s="7" t="str">
        <f t="shared" si="7"/>
        <v>Вудфорд</v>
      </c>
      <c r="J852" s="53" t="s">
        <v>115</v>
      </c>
      <c r="K852" s="51" t="s">
        <v>94</v>
      </c>
    </row>
    <row r="853" spans="1:11" x14ac:dyDescent="0.3">
      <c r="A853" s="48">
        <v>44287</v>
      </c>
      <c r="B853" s="48" t="s">
        <v>19</v>
      </c>
      <c r="C853" s="49" t="s">
        <v>110</v>
      </c>
      <c r="D853" s="50" t="s">
        <v>80</v>
      </c>
      <c r="E853" s="50" t="str">
        <f t="shared" si="6"/>
        <v>США</v>
      </c>
      <c r="F853" s="51" t="s">
        <v>92</v>
      </c>
      <c r="G853" s="52">
        <v>431</v>
      </c>
      <c r="I853" s="7" t="str">
        <f t="shared" si="7"/>
        <v>Букерс</v>
      </c>
      <c r="J853" s="53" t="s">
        <v>115</v>
      </c>
      <c r="K853" s="51" t="s">
        <v>89</v>
      </c>
    </row>
    <row r="854" spans="1:11" x14ac:dyDescent="0.3">
      <c r="A854" s="48">
        <v>44287</v>
      </c>
      <c r="B854" s="48" t="s">
        <v>19</v>
      </c>
      <c r="C854" s="49" t="s">
        <v>110</v>
      </c>
      <c r="D854" s="50" t="s">
        <v>80</v>
      </c>
      <c r="E854" s="50" t="str">
        <f t="shared" si="6"/>
        <v>США</v>
      </c>
      <c r="F854" s="51" t="s">
        <v>93</v>
      </c>
      <c r="G854" s="52">
        <v>1168</v>
      </c>
      <c r="I854" s="7" t="str">
        <f t="shared" si="7"/>
        <v>Джек Дениелс</v>
      </c>
      <c r="J854" s="53" t="s">
        <v>115</v>
      </c>
      <c r="K854" s="51" t="s">
        <v>90</v>
      </c>
    </row>
    <row r="855" spans="1:11" x14ac:dyDescent="0.3">
      <c r="A855" s="48">
        <v>44287</v>
      </c>
      <c r="B855" s="48" t="s">
        <v>19</v>
      </c>
      <c r="C855" s="49" t="s">
        <v>110</v>
      </c>
      <c r="D855" s="50" t="s">
        <v>80</v>
      </c>
      <c r="E855" s="50" t="str">
        <f t="shared" si="6"/>
        <v>США</v>
      </c>
      <c r="F855" s="51" t="s">
        <v>94</v>
      </c>
      <c r="G855" s="52">
        <v>438</v>
      </c>
      <c r="I855" s="7" t="str">
        <f t="shared" si="7"/>
        <v>Джим Бим</v>
      </c>
      <c r="J855" s="53" t="s">
        <v>115</v>
      </c>
      <c r="K855" s="51" t="s">
        <v>91</v>
      </c>
    </row>
    <row r="856" spans="1:11" x14ac:dyDescent="0.3">
      <c r="A856" s="48">
        <v>44287</v>
      </c>
      <c r="B856" s="48" t="s">
        <v>19</v>
      </c>
      <c r="C856" s="49" t="s">
        <v>110</v>
      </c>
      <c r="D856" s="50" t="s">
        <v>95</v>
      </c>
      <c r="E856" s="50" t="str">
        <f t="shared" si="6"/>
        <v>Голландия</v>
      </c>
      <c r="F856" s="51" t="s">
        <v>96</v>
      </c>
      <c r="G856" s="52">
        <v>837</v>
      </c>
      <c r="I856" s="7" t="str">
        <f t="shared" si="7"/>
        <v>Канадиан</v>
      </c>
      <c r="J856" s="53" t="s">
        <v>115</v>
      </c>
      <c r="K856" s="51" t="s">
        <v>92</v>
      </c>
    </row>
    <row r="857" spans="1:11" x14ac:dyDescent="0.3">
      <c r="A857" s="48">
        <v>44287</v>
      </c>
      <c r="B857" s="48" t="s">
        <v>19</v>
      </c>
      <c r="C857" s="49" t="s">
        <v>110</v>
      </c>
      <c r="D857" s="50" t="s">
        <v>95</v>
      </c>
      <c r="E857" s="50" t="str">
        <f t="shared" si="6"/>
        <v>Голландия</v>
      </c>
      <c r="F857" s="51" t="s">
        <v>97</v>
      </c>
      <c r="G857" s="52">
        <v>1082</v>
      </c>
      <c r="I857" s="7" t="str">
        <f t="shared" si="7"/>
        <v>Кентукки</v>
      </c>
      <c r="J857" s="53" t="s">
        <v>115</v>
      </c>
      <c r="K857" s="51" t="s">
        <v>93</v>
      </c>
    </row>
    <row r="858" spans="1:11" x14ac:dyDescent="0.3">
      <c r="A858" s="48">
        <v>44287</v>
      </c>
      <c r="B858" s="48" t="s">
        <v>19</v>
      </c>
      <c r="C858" s="49" t="s">
        <v>110</v>
      </c>
      <c r="D858" s="50" t="s">
        <v>95</v>
      </c>
      <c r="E858" s="50" t="str">
        <f t="shared" si="6"/>
        <v>Голландия</v>
      </c>
      <c r="F858" s="51" t="s">
        <v>98</v>
      </c>
      <c r="G858" s="52">
        <v>659</v>
      </c>
      <c r="I858" s="7" t="str">
        <f t="shared" si="7"/>
        <v>Вудфорд</v>
      </c>
      <c r="J858" s="53" t="s">
        <v>115</v>
      </c>
      <c r="K858" s="51" t="s">
        <v>94</v>
      </c>
    </row>
    <row r="859" spans="1:11" x14ac:dyDescent="0.3">
      <c r="A859" s="48">
        <v>44287</v>
      </c>
      <c r="B859" s="48" t="s">
        <v>19</v>
      </c>
      <c r="C859" s="49" t="s">
        <v>110</v>
      </c>
      <c r="D859" s="50" t="s">
        <v>95</v>
      </c>
      <c r="E859" s="50" t="str">
        <f t="shared" si="6"/>
        <v>Голландия</v>
      </c>
      <c r="F859" s="51" t="s">
        <v>99</v>
      </c>
      <c r="G859" s="52">
        <v>375</v>
      </c>
      <c r="I859" s="7" t="str">
        <f t="shared" si="7"/>
        <v>Букерс</v>
      </c>
      <c r="J859" s="53" t="s">
        <v>115</v>
      </c>
      <c r="K859" s="51" t="s">
        <v>89</v>
      </c>
    </row>
    <row r="860" spans="1:11" x14ac:dyDescent="0.3">
      <c r="A860" s="48">
        <v>44287</v>
      </c>
      <c r="B860" s="48" t="s">
        <v>19</v>
      </c>
      <c r="C860" s="49" t="s">
        <v>110</v>
      </c>
      <c r="D860" s="50" t="s">
        <v>95</v>
      </c>
      <c r="E860" s="50" t="str">
        <f t="shared" si="6"/>
        <v>Голландия</v>
      </c>
      <c r="F860" s="51" t="s">
        <v>100</v>
      </c>
      <c r="G860" s="52">
        <v>685</v>
      </c>
      <c r="I860" s="7" t="str">
        <f t="shared" si="7"/>
        <v>Джек Дениелс</v>
      </c>
      <c r="J860" s="53" t="s">
        <v>115</v>
      </c>
      <c r="K860" s="51" t="s">
        <v>90</v>
      </c>
    </row>
    <row r="861" spans="1:11" x14ac:dyDescent="0.3">
      <c r="A861" s="48">
        <v>44287</v>
      </c>
      <c r="B861" s="48" t="s">
        <v>19</v>
      </c>
      <c r="C861" s="49" t="s">
        <v>110</v>
      </c>
      <c r="D861" s="50" t="s">
        <v>95</v>
      </c>
      <c r="E861" s="50" t="str">
        <f t="shared" si="6"/>
        <v>Великобритания</v>
      </c>
      <c r="F861" s="51" t="s">
        <v>101</v>
      </c>
      <c r="G861" s="52">
        <v>651</v>
      </c>
      <c r="I861" s="7" t="str">
        <f t="shared" si="7"/>
        <v>Джим Бим</v>
      </c>
      <c r="J861" s="53" t="s">
        <v>115</v>
      </c>
      <c r="K861" s="51" t="s">
        <v>91</v>
      </c>
    </row>
    <row r="862" spans="1:11" x14ac:dyDescent="0.3">
      <c r="A862" s="48">
        <v>44287</v>
      </c>
      <c r="B862" s="48" t="s">
        <v>19</v>
      </c>
      <c r="C862" s="49" t="s">
        <v>110</v>
      </c>
      <c r="D862" s="50" t="s">
        <v>95</v>
      </c>
      <c r="E862" s="50" t="str">
        <f t="shared" si="6"/>
        <v>Великобритания</v>
      </c>
      <c r="F862" s="51" t="s">
        <v>102</v>
      </c>
      <c r="G862" s="52">
        <v>1152</v>
      </c>
      <c r="I862" s="7" t="str">
        <f t="shared" si="7"/>
        <v>Канадиан</v>
      </c>
      <c r="J862" s="53" t="s">
        <v>115</v>
      </c>
      <c r="K862" s="51" t="s">
        <v>92</v>
      </c>
    </row>
    <row r="863" spans="1:11" x14ac:dyDescent="0.3">
      <c r="A863" s="48">
        <v>44287</v>
      </c>
      <c r="B863" s="48" t="s">
        <v>19</v>
      </c>
      <c r="C863" s="49" t="s">
        <v>110</v>
      </c>
      <c r="D863" s="50" t="s">
        <v>95</v>
      </c>
      <c r="E863" s="50" t="str">
        <f t="shared" si="6"/>
        <v>Италия</v>
      </c>
      <c r="F863" s="51" t="s">
        <v>103</v>
      </c>
      <c r="G863" s="52">
        <v>824</v>
      </c>
      <c r="I863" s="7" t="str">
        <f t="shared" si="7"/>
        <v>Кентукки</v>
      </c>
      <c r="J863" s="53" t="s">
        <v>115</v>
      </c>
      <c r="K863" s="51" t="s">
        <v>93</v>
      </c>
    </row>
    <row r="864" spans="1:11" x14ac:dyDescent="0.3">
      <c r="A864" s="48">
        <v>44287</v>
      </c>
      <c r="B864" s="48" t="s">
        <v>19</v>
      </c>
      <c r="C864" s="49" t="s">
        <v>110</v>
      </c>
      <c r="D864" s="50" t="s">
        <v>95</v>
      </c>
      <c r="E864" s="50" t="str">
        <f t="shared" si="6"/>
        <v>Италия</v>
      </c>
      <c r="F864" s="51" t="s">
        <v>104</v>
      </c>
      <c r="G864" s="52">
        <v>175</v>
      </c>
      <c r="I864" s="7" t="str">
        <f t="shared" si="7"/>
        <v>Вудфорд</v>
      </c>
      <c r="J864" s="53" t="s">
        <v>115</v>
      </c>
      <c r="K864" s="51" t="s">
        <v>94</v>
      </c>
    </row>
    <row r="865" spans="1:11" x14ac:dyDescent="0.3">
      <c r="A865" s="48">
        <v>44287</v>
      </c>
      <c r="B865" s="48" t="s">
        <v>19</v>
      </c>
      <c r="C865" s="49" t="s">
        <v>110</v>
      </c>
      <c r="D865" s="50" t="s">
        <v>95</v>
      </c>
      <c r="E865" s="50" t="str">
        <f t="shared" si="6"/>
        <v>Италия</v>
      </c>
      <c r="F865" s="51" t="s">
        <v>105</v>
      </c>
      <c r="G865" s="52">
        <v>315</v>
      </c>
      <c r="I865" s="7" t="str">
        <f t="shared" si="7"/>
        <v>Букерс</v>
      </c>
      <c r="J865" s="53" t="s">
        <v>115</v>
      </c>
      <c r="K865" s="51" t="s">
        <v>89</v>
      </c>
    </row>
    <row r="866" spans="1:11" x14ac:dyDescent="0.3">
      <c r="A866" s="48">
        <v>44287</v>
      </c>
      <c r="B866" s="48" t="s">
        <v>19</v>
      </c>
      <c r="C866" s="49" t="s">
        <v>110</v>
      </c>
      <c r="D866" s="50" t="s">
        <v>95</v>
      </c>
      <c r="E866" s="50" t="str">
        <f t="shared" si="6"/>
        <v>Италия</v>
      </c>
      <c r="F866" s="51" t="s">
        <v>106</v>
      </c>
      <c r="G866" s="52">
        <v>1179</v>
      </c>
      <c r="I866" s="7" t="str">
        <f t="shared" si="7"/>
        <v>Джек Дениелс</v>
      </c>
      <c r="J866" s="53" t="s">
        <v>115</v>
      </c>
      <c r="K866" s="51" t="s">
        <v>90</v>
      </c>
    </row>
    <row r="867" spans="1:11" x14ac:dyDescent="0.3">
      <c r="A867" s="48">
        <v>44317</v>
      </c>
      <c r="B867" s="48" t="s">
        <v>20</v>
      </c>
      <c r="C867" s="49" t="s">
        <v>48</v>
      </c>
      <c r="D867" s="50" t="s">
        <v>49</v>
      </c>
      <c r="E867" s="50" t="str">
        <f t="shared" si="6"/>
        <v>Россия</v>
      </c>
      <c r="F867" s="51" t="s">
        <v>50</v>
      </c>
      <c r="G867" s="52">
        <v>900</v>
      </c>
      <c r="I867" s="7" t="str">
        <f t="shared" si="7"/>
        <v>Джим Бим</v>
      </c>
      <c r="J867" s="53" t="s">
        <v>115</v>
      </c>
      <c r="K867" s="51" t="s">
        <v>91</v>
      </c>
    </row>
    <row r="868" spans="1:11" x14ac:dyDescent="0.3">
      <c r="A868" s="48">
        <v>44317</v>
      </c>
      <c r="B868" s="48" t="s">
        <v>20</v>
      </c>
      <c r="C868" s="49" t="s">
        <v>48</v>
      </c>
      <c r="D868" s="50" t="s">
        <v>49</v>
      </c>
      <c r="E868" s="50" t="str">
        <f t="shared" si="6"/>
        <v>Россия</v>
      </c>
      <c r="F868" s="51" t="s">
        <v>53</v>
      </c>
      <c r="G868" s="52">
        <v>500</v>
      </c>
      <c r="I868" s="7" t="str">
        <f t="shared" si="7"/>
        <v>Канадиан</v>
      </c>
      <c r="J868" s="53" t="s">
        <v>115</v>
      </c>
      <c r="K868" s="51" t="s">
        <v>92</v>
      </c>
    </row>
    <row r="869" spans="1:11" x14ac:dyDescent="0.3">
      <c r="A869" s="48">
        <v>44317</v>
      </c>
      <c r="B869" s="48" t="s">
        <v>20</v>
      </c>
      <c r="C869" s="49" t="s">
        <v>48</v>
      </c>
      <c r="D869" s="50" t="s">
        <v>49</v>
      </c>
      <c r="E869" s="50" t="str">
        <f t="shared" si="6"/>
        <v>Россия</v>
      </c>
      <c r="F869" s="51" t="s">
        <v>55</v>
      </c>
      <c r="G869" s="52">
        <v>320</v>
      </c>
      <c r="I869" s="7" t="str">
        <f t="shared" si="7"/>
        <v>Кентукки</v>
      </c>
      <c r="J869" s="53" t="s">
        <v>115</v>
      </c>
      <c r="K869" s="51" t="s">
        <v>93</v>
      </c>
    </row>
    <row r="870" spans="1:11" x14ac:dyDescent="0.3">
      <c r="A870" s="48">
        <v>44317</v>
      </c>
      <c r="B870" s="48" t="s">
        <v>20</v>
      </c>
      <c r="C870" s="49" t="s">
        <v>48</v>
      </c>
      <c r="D870" s="50" t="s">
        <v>49</v>
      </c>
      <c r="E870" s="50" t="str">
        <f t="shared" si="6"/>
        <v>Россия</v>
      </c>
      <c r="F870" s="51" t="s">
        <v>57</v>
      </c>
      <c r="G870" s="52">
        <v>225</v>
      </c>
      <c r="I870" s="7" t="str">
        <f t="shared" si="7"/>
        <v>Вудфорд</v>
      </c>
      <c r="J870" s="53" t="s">
        <v>115</v>
      </c>
      <c r="K870" s="51" t="s">
        <v>94</v>
      </c>
    </row>
    <row r="871" spans="1:11" x14ac:dyDescent="0.3">
      <c r="A871" s="48">
        <v>44317</v>
      </c>
      <c r="B871" s="48" t="s">
        <v>20</v>
      </c>
      <c r="C871" s="49" t="s">
        <v>48</v>
      </c>
      <c r="D871" s="50" t="s">
        <v>49</v>
      </c>
      <c r="E871" s="50" t="str">
        <f t="shared" si="6"/>
        <v>Россия</v>
      </c>
      <c r="F871" s="51" t="s">
        <v>59</v>
      </c>
      <c r="G871" s="52">
        <v>856</v>
      </c>
      <c r="I871" s="7" t="str">
        <f t="shared" si="7"/>
        <v>Букерс</v>
      </c>
      <c r="J871" s="53" t="s">
        <v>115</v>
      </c>
      <c r="K871" s="51" t="s">
        <v>89</v>
      </c>
    </row>
    <row r="872" spans="1:11" x14ac:dyDescent="0.3">
      <c r="A872" s="48">
        <v>44317</v>
      </c>
      <c r="B872" s="48" t="s">
        <v>20</v>
      </c>
      <c r="C872" s="49" t="s">
        <v>48</v>
      </c>
      <c r="D872" s="50" t="s">
        <v>49</v>
      </c>
      <c r="E872" s="50" t="str">
        <f t="shared" si="6"/>
        <v>Россия</v>
      </c>
      <c r="F872" s="51" t="s">
        <v>61</v>
      </c>
      <c r="G872" s="52">
        <v>420</v>
      </c>
      <c r="I872" s="7" t="str">
        <f t="shared" si="7"/>
        <v>Джек Дениелс</v>
      </c>
      <c r="J872" s="53" t="s">
        <v>115</v>
      </c>
      <c r="K872" s="51" t="s">
        <v>90</v>
      </c>
    </row>
    <row r="873" spans="1:11" x14ac:dyDescent="0.3">
      <c r="A873" s="48">
        <v>44317</v>
      </c>
      <c r="B873" s="48" t="s">
        <v>20</v>
      </c>
      <c r="C873" s="49" t="s">
        <v>48</v>
      </c>
      <c r="D873" s="50" t="s">
        <v>49</v>
      </c>
      <c r="E873" s="50" t="str">
        <f t="shared" si="6"/>
        <v>Швеция</v>
      </c>
      <c r="F873" s="51" t="s">
        <v>63</v>
      </c>
      <c r="G873" s="52">
        <v>250</v>
      </c>
      <c r="I873" s="7" t="str">
        <f t="shared" si="7"/>
        <v>Джим Бим</v>
      </c>
      <c r="J873" s="53" t="s">
        <v>115</v>
      </c>
      <c r="K873" s="51" t="s">
        <v>91</v>
      </c>
    </row>
    <row r="874" spans="1:11" x14ac:dyDescent="0.3">
      <c r="A874" s="48">
        <v>44317</v>
      </c>
      <c r="B874" s="48" t="s">
        <v>20</v>
      </c>
      <c r="C874" s="49" t="s">
        <v>48</v>
      </c>
      <c r="D874" s="50" t="s">
        <v>49</v>
      </c>
      <c r="E874" s="50" t="str">
        <f t="shared" si="6"/>
        <v>Швеция</v>
      </c>
      <c r="F874" s="51" t="s">
        <v>153</v>
      </c>
      <c r="G874" s="52">
        <v>430</v>
      </c>
      <c r="I874" s="7" t="str">
        <f t="shared" si="7"/>
        <v>Канадиан</v>
      </c>
      <c r="J874" s="53" t="s">
        <v>115</v>
      </c>
      <c r="K874" s="51" t="s">
        <v>92</v>
      </c>
    </row>
    <row r="875" spans="1:11" x14ac:dyDescent="0.3">
      <c r="A875" s="48">
        <v>44317</v>
      </c>
      <c r="B875" s="48" t="s">
        <v>20</v>
      </c>
      <c r="C875" s="49" t="s">
        <v>48</v>
      </c>
      <c r="D875" s="50" t="s">
        <v>49</v>
      </c>
      <c r="E875" s="50" t="str">
        <f t="shared" si="6"/>
        <v>Украина</v>
      </c>
      <c r="F875" s="51" t="s">
        <v>64</v>
      </c>
      <c r="G875" s="52">
        <v>450</v>
      </c>
      <c r="I875" s="7" t="str">
        <f t="shared" si="7"/>
        <v>Кентукки</v>
      </c>
      <c r="J875" s="53" t="s">
        <v>115</v>
      </c>
      <c r="K875" s="51" t="s">
        <v>93</v>
      </c>
    </row>
    <row r="876" spans="1:11" x14ac:dyDescent="0.3">
      <c r="A876" s="48">
        <v>44317</v>
      </c>
      <c r="B876" s="48" t="s">
        <v>20</v>
      </c>
      <c r="C876" s="49" t="s">
        <v>48</v>
      </c>
      <c r="D876" s="50" t="s">
        <v>49</v>
      </c>
      <c r="E876" s="50" t="str">
        <f t="shared" si="6"/>
        <v>Украина</v>
      </c>
      <c r="F876" s="51" t="s">
        <v>65</v>
      </c>
      <c r="G876" s="52">
        <v>896</v>
      </c>
      <c r="I876" s="7" t="str">
        <f t="shared" si="7"/>
        <v>Вудфорд</v>
      </c>
      <c r="J876" s="53" t="s">
        <v>115</v>
      </c>
      <c r="K876" s="51" t="s">
        <v>94</v>
      </c>
    </row>
    <row r="877" spans="1:11" x14ac:dyDescent="0.3">
      <c r="A877" s="48">
        <v>44317</v>
      </c>
      <c r="B877" s="48" t="s">
        <v>20</v>
      </c>
      <c r="C877" s="49" t="s">
        <v>48</v>
      </c>
      <c r="D877" s="50" t="s">
        <v>49</v>
      </c>
      <c r="E877" s="50" t="str">
        <f t="shared" si="6"/>
        <v>Украина</v>
      </c>
      <c r="F877" s="51" t="s">
        <v>66</v>
      </c>
      <c r="G877" s="52">
        <v>425</v>
      </c>
      <c r="I877" s="7" t="str">
        <f t="shared" si="7"/>
        <v>Букерс</v>
      </c>
      <c r="J877" s="53" t="s">
        <v>115</v>
      </c>
      <c r="K877" s="51" t="s">
        <v>89</v>
      </c>
    </row>
    <row r="878" spans="1:11" x14ac:dyDescent="0.3">
      <c r="A878" s="48">
        <v>44317</v>
      </c>
      <c r="B878" s="48" t="s">
        <v>20</v>
      </c>
      <c r="C878" s="49" t="s">
        <v>48</v>
      </c>
      <c r="D878" s="50" t="s">
        <v>49</v>
      </c>
      <c r="E878" s="50" t="str">
        <f t="shared" si="6"/>
        <v>Украина</v>
      </c>
      <c r="F878" s="51" t="s">
        <v>67</v>
      </c>
      <c r="G878" s="52">
        <v>680</v>
      </c>
      <c r="I878" s="7" t="str">
        <f t="shared" si="7"/>
        <v>Джек Дениелс</v>
      </c>
      <c r="J878" s="53" t="s">
        <v>115</v>
      </c>
      <c r="K878" s="51" t="s">
        <v>90</v>
      </c>
    </row>
    <row r="879" spans="1:11" x14ac:dyDescent="0.3">
      <c r="A879" s="48">
        <v>44317</v>
      </c>
      <c r="B879" s="48" t="s">
        <v>20</v>
      </c>
      <c r="C879" s="49" t="s">
        <v>48</v>
      </c>
      <c r="D879" s="50" t="s">
        <v>49</v>
      </c>
      <c r="E879" s="50" t="str">
        <f t="shared" si="6"/>
        <v>Украина</v>
      </c>
      <c r="F879" s="51" t="s">
        <v>68</v>
      </c>
      <c r="G879" s="52">
        <v>200</v>
      </c>
      <c r="I879" s="7" t="str">
        <f t="shared" si="7"/>
        <v>Джим Бим</v>
      </c>
      <c r="J879" s="53" t="s">
        <v>115</v>
      </c>
      <c r="K879" s="51" t="s">
        <v>91</v>
      </c>
    </row>
    <row r="880" spans="1:11" x14ac:dyDescent="0.3">
      <c r="A880" s="48">
        <v>44317</v>
      </c>
      <c r="B880" s="48" t="s">
        <v>20</v>
      </c>
      <c r="C880" s="49" t="s">
        <v>48</v>
      </c>
      <c r="D880" s="50" t="s">
        <v>49</v>
      </c>
      <c r="E880" s="50" t="str">
        <f t="shared" si="6"/>
        <v>Украина</v>
      </c>
      <c r="F880" s="51" t="s">
        <v>69</v>
      </c>
      <c r="G880" s="52">
        <v>732</v>
      </c>
      <c r="I880" s="7" t="str">
        <f t="shared" si="7"/>
        <v>Канадиан</v>
      </c>
      <c r="J880" s="53" t="s">
        <v>115</v>
      </c>
      <c r="K880" s="51" t="s">
        <v>92</v>
      </c>
    </row>
    <row r="881" spans="1:11" x14ac:dyDescent="0.3">
      <c r="A881" s="48">
        <v>44317</v>
      </c>
      <c r="B881" s="48" t="s">
        <v>20</v>
      </c>
      <c r="C881" s="49" t="s">
        <v>48</v>
      </c>
      <c r="D881" s="50" t="s">
        <v>70</v>
      </c>
      <c r="E881" s="50" t="str">
        <f t="shared" si="6"/>
        <v>Франция</v>
      </c>
      <c r="F881" s="51" t="s">
        <v>71</v>
      </c>
      <c r="G881" s="52">
        <v>320</v>
      </c>
      <c r="I881" s="7" t="str">
        <f t="shared" si="7"/>
        <v>Кентукки</v>
      </c>
      <c r="J881" s="53" t="s">
        <v>115</v>
      </c>
      <c r="K881" s="51" t="s">
        <v>93</v>
      </c>
    </row>
    <row r="882" spans="1:11" x14ac:dyDescent="0.3">
      <c r="A882" s="48">
        <v>44317</v>
      </c>
      <c r="B882" s="48" t="s">
        <v>20</v>
      </c>
      <c r="C882" s="49" t="s">
        <v>48</v>
      </c>
      <c r="D882" s="50" t="s">
        <v>70</v>
      </c>
      <c r="E882" s="50" t="str">
        <f t="shared" si="6"/>
        <v>Франция</v>
      </c>
      <c r="F882" s="51" t="s">
        <v>72</v>
      </c>
      <c r="G882" s="52">
        <v>420</v>
      </c>
      <c r="I882" s="7" t="str">
        <f t="shared" si="7"/>
        <v>Вудфорд</v>
      </c>
      <c r="J882" s="53" t="s">
        <v>115</v>
      </c>
      <c r="K882" s="51" t="s">
        <v>94</v>
      </c>
    </row>
    <row r="883" spans="1:11" x14ac:dyDescent="0.3">
      <c r="A883" s="48">
        <v>44317</v>
      </c>
      <c r="B883" s="48" t="s">
        <v>20</v>
      </c>
      <c r="C883" s="49" t="s">
        <v>48</v>
      </c>
      <c r="D883" s="50" t="s">
        <v>70</v>
      </c>
      <c r="E883" s="50" t="str">
        <f t="shared" si="6"/>
        <v>Франция</v>
      </c>
      <c r="F883" s="51" t="s">
        <v>73</v>
      </c>
      <c r="G883" s="52">
        <v>530</v>
      </c>
      <c r="I883" s="7" t="str">
        <f t="shared" si="7"/>
        <v>Букерс</v>
      </c>
      <c r="J883" s="53" t="s">
        <v>115</v>
      </c>
      <c r="K883" s="51" t="s">
        <v>89</v>
      </c>
    </row>
    <row r="884" spans="1:11" x14ac:dyDescent="0.3">
      <c r="A884" s="48">
        <v>44317</v>
      </c>
      <c r="B884" s="48" t="s">
        <v>20</v>
      </c>
      <c r="C884" s="49" t="s">
        <v>48</v>
      </c>
      <c r="D884" s="50" t="s">
        <v>70</v>
      </c>
      <c r="E884" s="50" t="str">
        <f t="shared" si="6"/>
        <v>Франция</v>
      </c>
      <c r="F884" s="51" t="s">
        <v>74</v>
      </c>
      <c r="G884" s="52">
        <v>1100</v>
      </c>
      <c r="I884" s="7" t="str">
        <f t="shared" si="7"/>
        <v>Джек Дениелс</v>
      </c>
      <c r="J884" s="53" t="s">
        <v>115</v>
      </c>
      <c r="K884" s="51" t="s">
        <v>90</v>
      </c>
    </row>
    <row r="885" spans="1:11" x14ac:dyDescent="0.3">
      <c r="A885" s="48">
        <v>44317</v>
      </c>
      <c r="B885" s="48" t="s">
        <v>20</v>
      </c>
      <c r="C885" s="49" t="s">
        <v>48</v>
      </c>
      <c r="D885" s="50" t="s">
        <v>70</v>
      </c>
      <c r="E885" s="50" t="str">
        <f t="shared" si="6"/>
        <v>Франция</v>
      </c>
      <c r="F885" s="51" t="s">
        <v>75</v>
      </c>
      <c r="G885" s="52">
        <v>260</v>
      </c>
      <c r="I885" s="7" t="str">
        <f t="shared" si="7"/>
        <v>Джим Бим</v>
      </c>
      <c r="J885" s="53" t="s">
        <v>115</v>
      </c>
      <c r="K885" s="51" t="s">
        <v>91</v>
      </c>
    </row>
    <row r="886" spans="1:11" x14ac:dyDescent="0.3">
      <c r="A886" s="48">
        <v>44317</v>
      </c>
      <c r="B886" s="48" t="s">
        <v>20</v>
      </c>
      <c r="C886" s="49" t="s">
        <v>48</v>
      </c>
      <c r="D886" s="50" t="s">
        <v>70</v>
      </c>
      <c r="E886" s="50" t="str">
        <f t="shared" si="6"/>
        <v>Армения</v>
      </c>
      <c r="F886" s="51" t="s">
        <v>52</v>
      </c>
      <c r="G886" s="52">
        <v>400</v>
      </c>
      <c r="I886" s="7" t="str">
        <f t="shared" si="7"/>
        <v>Канадиан</v>
      </c>
      <c r="J886" s="53" t="s">
        <v>115</v>
      </c>
      <c r="K886" s="51" t="s">
        <v>92</v>
      </c>
    </row>
    <row r="887" spans="1:11" x14ac:dyDescent="0.3">
      <c r="A887" s="48">
        <v>44317</v>
      </c>
      <c r="B887" s="48" t="s">
        <v>20</v>
      </c>
      <c r="C887" s="49" t="s">
        <v>48</v>
      </c>
      <c r="D887" s="50" t="s">
        <v>70</v>
      </c>
      <c r="E887" s="50" t="str">
        <f t="shared" si="6"/>
        <v>Армения</v>
      </c>
      <c r="F887" s="51" t="s">
        <v>54</v>
      </c>
      <c r="G887" s="52">
        <v>450</v>
      </c>
      <c r="I887" s="7" t="str">
        <f t="shared" si="7"/>
        <v>Кентукки</v>
      </c>
      <c r="J887" s="53" t="s">
        <v>115</v>
      </c>
      <c r="K887" s="51" t="s">
        <v>93</v>
      </c>
    </row>
    <row r="888" spans="1:11" x14ac:dyDescent="0.3">
      <c r="A888" s="48">
        <v>44317</v>
      </c>
      <c r="B888" s="48" t="s">
        <v>20</v>
      </c>
      <c r="C888" s="49" t="s">
        <v>48</v>
      </c>
      <c r="D888" s="50" t="s">
        <v>70</v>
      </c>
      <c r="E888" s="50" t="str">
        <f t="shared" si="6"/>
        <v>Армения</v>
      </c>
      <c r="F888" s="51" t="s">
        <v>56</v>
      </c>
      <c r="G888" s="52">
        <v>750</v>
      </c>
      <c r="I888" s="7" t="str">
        <f t="shared" si="7"/>
        <v>Вудфорд</v>
      </c>
      <c r="J888" s="53" t="s">
        <v>115</v>
      </c>
      <c r="K888" s="51" t="s">
        <v>94</v>
      </c>
    </row>
    <row r="889" spans="1:11" x14ac:dyDescent="0.3">
      <c r="A889" s="48">
        <v>44317</v>
      </c>
      <c r="B889" s="48" t="s">
        <v>20</v>
      </c>
      <c r="C889" s="49" t="s">
        <v>48</v>
      </c>
      <c r="D889" s="50" t="s">
        <v>70</v>
      </c>
      <c r="E889" s="50" t="str">
        <f t="shared" si="6"/>
        <v>Армения</v>
      </c>
      <c r="F889" s="51" t="s">
        <v>58</v>
      </c>
      <c r="G889" s="52">
        <v>380</v>
      </c>
      <c r="I889" s="7" t="str">
        <f t="shared" si="7"/>
        <v>Букерс</v>
      </c>
      <c r="J889" s="53" t="s">
        <v>115</v>
      </c>
      <c r="K889" s="51" t="s">
        <v>89</v>
      </c>
    </row>
    <row r="890" spans="1:11" x14ac:dyDescent="0.3">
      <c r="A890" s="48">
        <v>44317</v>
      </c>
      <c r="B890" s="48" t="s">
        <v>20</v>
      </c>
      <c r="C890" s="49" t="s">
        <v>48</v>
      </c>
      <c r="D890" s="50" t="s">
        <v>70</v>
      </c>
      <c r="E890" s="50" t="str">
        <f t="shared" si="6"/>
        <v>Армения</v>
      </c>
      <c r="F890" s="51" t="s">
        <v>60</v>
      </c>
      <c r="G890" s="52">
        <v>500</v>
      </c>
      <c r="I890" s="7" t="str">
        <f t="shared" si="7"/>
        <v>Джек Дениелс</v>
      </c>
      <c r="J890" s="53" t="s">
        <v>115</v>
      </c>
      <c r="K890" s="51" t="s">
        <v>90</v>
      </c>
    </row>
    <row r="891" spans="1:11" x14ac:dyDescent="0.3">
      <c r="A891" s="48">
        <v>44317</v>
      </c>
      <c r="B891" s="48" t="s">
        <v>20</v>
      </c>
      <c r="C891" s="49" t="s">
        <v>48</v>
      </c>
      <c r="D891" s="50" t="s">
        <v>70</v>
      </c>
      <c r="E891" s="50" t="str">
        <f t="shared" si="6"/>
        <v>Армения</v>
      </c>
      <c r="F891" s="51" t="s">
        <v>62</v>
      </c>
      <c r="G891" s="52">
        <v>400</v>
      </c>
      <c r="I891" s="7" t="str">
        <f t="shared" si="7"/>
        <v>Джим Бим</v>
      </c>
      <c r="J891" s="53" t="s">
        <v>115</v>
      </c>
      <c r="K891" s="51" t="s">
        <v>91</v>
      </c>
    </row>
    <row r="892" spans="1:11" x14ac:dyDescent="0.3">
      <c r="A892" s="48">
        <v>44317</v>
      </c>
      <c r="B892" s="48" t="s">
        <v>20</v>
      </c>
      <c r="C892" s="49" t="s">
        <v>48</v>
      </c>
      <c r="D892" s="50" t="s">
        <v>70</v>
      </c>
      <c r="E892" s="50" t="str">
        <f t="shared" si="6"/>
        <v>Россия</v>
      </c>
      <c r="F892" s="51" t="s">
        <v>76</v>
      </c>
      <c r="G892" s="52">
        <v>450</v>
      </c>
      <c r="I892" s="7" t="str">
        <f t="shared" si="7"/>
        <v>Канадиан</v>
      </c>
      <c r="J892" s="53" t="s">
        <v>115</v>
      </c>
      <c r="K892" s="51" t="s">
        <v>92</v>
      </c>
    </row>
    <row r="893" spans="1:11" x14ac:dyDescent="0.3">
      <c r="A893" s="48">
        <v>44317</v>
      </c>
      <c r="B893" s="48" t="s">
        <v>20</v>
      </c>
      <c r="C893" s="49" t="s">
        <v>48</v>
      </c>
      <c r="D893" s="50" t="s">
        <v>70</v>
      </c>
      <c r="E893" s="50" t="str">
        <f t="shared" si="6"/>
        <v>Россия</v>
      </c>
      <c r="F893" s="51" t="s">
        <v>77</v>
      </c>
      <c r="G893" s="52">
        <v>560</v>
      </c>
      <c r="I893" s="7" t="str">
        <f t="shared" si="7"/>
        <v>Кентукки</v>
      </c>
      <c r="J893" s="53" t="s">
        <v>115</v>
      </c>
      <c r="K893" s="51" t="s">
        <v>93</v>
      </c>
    </row>
    <row r="894" spans="1:11" x14ac:dyDescent="0.3">
      <c r="A894" s="48">
        <v>44317</v>
      </c>
      <c r="B894" s="48" t="s">
        <v>20</v>
      </c>
      <c r="C894" s="49" t="s">
        <v>48</v>
      </c>
      <c r="D894" s="50" t="s">
        <v>70</v>
      </c>
      <c r="E894" s="50" t="str">
        <f t="shared" si="6"/>
        <v>Россия</v>
      </c>
      <c r="F894" s="51" t="s">
        <v>78</v>
      </c>
      <c r="G894" s="52">
        <v>1170</v>
      </c>
      <c r="I894" s="7" t="str">
        <f t="shared" si="7"/>
        <v>Вудфорд</v>
      </c>
      <c r="J894" s="53" t="s">
        <v>115</v>
      </c>
      <c r="K894" s="51" t="s">
        <v>94</v>
      </c>
    </row>
    <row r="895" spans="1:11" x14ac:dyDescent="0.3">
      <c r="A895" s="48">
        <v>44317</v>
      </c>
      <c r="B895" s="48" t="s">
        <v>20</v>
      </c>
      <c r="C895" s="49" t="s">
        <v>48</v>
      </c>
      <c r="D895" s="50" t="s">
        <v>70</v>
      </c>
      <c r="E895" s="50" t="str">
        <f t="shared" si="6"/>
        <v>Россия</v>
      </c>
      <c r="F895" s="51" t="s">
        <v>79</v>
      </c>
      <c r="G895" s="52">
        <v>520</v>
      </c>
      <c r="I895" s="7" t="str">
        <f t="shared" si="7"/>
        <v>Благофф</v>
      </c>
      <c r="J895" s="53" t="s">
        <v>116</v>
      </c>
      <c r="K895" s="51" t="s">
        <v>64</v>
      </c>
    </row>
    <row r="896" spans="1:11" x14ac:dyDescent="0.3">
      <c r="A896" s="48">
        <v>44317</v>
      </c>
      <c r="B896" s="48" t="s">
        <v>20</v>
      </c>
      <c r="C896" s="49" t="s">
        <v>48</v>
      </c>
      <c r="D896" s="50" t="s">
        <v>80</v>
      </c>
      <c r="E896" s="50" t="str">
        <f t="shared" si="6"/>
        <v>Шотландия</v>
      </c>
      <c r="F896" s="51" t="s">
        <v>81</v>
      </c>
      <c r="G896" s="52">
        <v>305</v>
      </c>
      <c r="I896" s="7" t="str">
        <f t="shared" si="7"/>
        <v>Хортица</v>
      </c>
      <c r="J896" s="53" t="s">
        <v>116</v>
      </c>
      <c r="K896" s="51" t="s">
        <v>65</v>
      </c>
    </row>
    <row r="897" spans="1:11" x14ac:dyDescent="0.3">
      <c r="A897" s="48">
        <v>44317</v>
      </c>
      <c r="B897" s="48" t="s">
        <v>20</v>
      </c>
      <c r="C897" s="49" t="s">
        <v>48</v>
      </c>
      <c r="D897" s="50" t="s">
        <v>80</v>
      </c>
      <c r="E897" s="50" t="str">
        <f t="shared" si="6"/>
        <v>Шотландия</v>
      </c>
      <c r="F897" s="51" t="s">
        <v>82</v>
      </c>
      <c r="G897" s="52">
        <v>493</v>
      </c>
      <c r="I897" s="7" t="str">
        <f t="shared" si="7"/>
        <v>Екатеринослав</v>
      </c>
      <c r="J897" s="53" t="s">
        <v>116</v>
      </c>
      <c r="K897" s="51" t="s">
        <v>66</v>
      </c>
    </row>
    <row r="898" spans="1:11" x14ac:dyDescent="0.3">
      <c r="A898" s="48">
        <v>44317</v>
      </c>
      <c r="B898" s="48" t="s">
        <v>20</v>
      </c>
      <c r="C898" s="49" t="s">
        <v>48</v>
      </c>
      <c r="D898" s="50" t="s">
        <v>80</v>
      </c>
      <c r="E898" s="50" t="str">
        <f t="shared" si="6"/>
        <v>Шотландия</v>
      </c>
      <c r="F898" s="51" t="s">
        <v>83</v>
      </c>
      <c r="G898" s="52">
        <v>755</v>
      </c>
      <c r="I898" s="7" t="str">
        <f t="shared" si="7"/>
        <v>Украинская пшеница</v>
      </c>
      <c r="J898" s="53" t="s">
        <v>116</v>
      </c>
      <c r="K898" s="51" t="s">
        <v>67</v>
      </c>
    </row>
    <row r="899" spans="1:11" x14ac:dyDescent="0.3">
      <c r="A899" s="48">
        <v>44317</v>
      </c>
      <c r="B899" s="48" t="s">
        <v>20</v>
      </c>
      <c r="C899" s="49" t="s">
        <v>48</v>
      </c>
      <c r="D899" s="50" t="s">
        <v>80</v>
      </c>
      <c r="E899" s="50" t="str">
        <f t="shared" si="6"/>
        <v>Шотландия</v>
      </c>
      <c r="F899" s="51" t="s">
        <v>84</v>
      </c>
      <c r="G899" s="52">
        <v>1336</v>
      </c>
      <c r="I899" s="7" t="str">
        <f t="shared" si="7"/>
        <v>Немирофф</v>
      </c>
      <c r="J899" s="53" t="s">
        <v>116</v>
      </c>
      <c r="K899" s="51" t="s">
        <v>68</v>
      </c>
    </row>
    <row r="900" spans="1:11" x14ac:dyDescent="0.3">
      <c r="A900" s="48">
        <v>44317</v>
      </c>
      <c r="B900" s="48" t="s">
        <v>20</v>
      </c>
      <c r="C900" s="49" t="s">
        <v>48</v>
      </c>
      <c r="D900" s="50" t="s">
        <v>80</v>
      </c>
      <c r="E900" s="50" t="str">
        <f t="shared" si="6"/>
        <v>Ирландия</v>
      </c>
      <c r="F900" s="51" t="s">
        <v>85</v>
      </c>
      <c r="G900" s="52">
        <v>1640</v>
      </c>
      <c r="I900" s="7" t="str">
        <f t="shared" si="7"/>
        <v>Медовая</v>
      </c>
      <c r="J900" s="53" t="s">
        <v>116</v>
      </c>
      <c r="K900" s="51" t="s">
        <v>69</v>
      </c>
    </row>
    <row r="901" spans="1:11" x14ac:dyDescent="0.3">
      <c r="A901" s="48">
        <v>44317</v>
      </c>
      <c r="B901" s="48" t="s">
        <v>20</v>
      </c>
      <c r="C901" s="49" t="s">
        <v>48</v>
      </c>
      <c r="D901" s="50" t="s">
        <v>80</v>
      </c>
      <c r="E901" s="50" t="str">
        <f t="shared" si="6"/>
        <v>Ирландия</v>
      </c>
      <c r="F901" s="51" t="s">
        <v>86</v>
      </c>
      <c r="G901" s="52">
        <v>481</v>
      </c>
      <c r="I901" s="7" t="str">
        <f t="shared" si="7"/>
        <v>Благофф</v>
      </c>
      <c r="J901" s="53" t="s">
        <v>116</v>
      </c>
      <c r="K901" s="51" t="s">
        <v>64</v>
      </c>
    </row>
    <row r="902" spans="1:11" x14ac:dyDescent="0.3">
      <c r="A902" s="48">
        <v>44317</v>
      </c>
      <c r="B902" s="48" t="s">
        <v>20</v>
      </c>
      <c r="C902" s="49" t="s">
        <v>48</v>
      </c>
      <c r="D902" s="50" t="s">
        <v>80</v>
      </c>
      <c r="E902" s="50" t="str">
        <f t="shared" si="6"/>
        <v>Ирландия</v>
      </c>
      <c r="F902" s="51" t="s">
        <v>87</v>
      </c>
      <c r="G902" s="52">
        <v>512</v>
      </c>
      <c r="I902" s="7" t="str">
        <f t="shared" si="7"/>
        <v>Хортица</v>
      </c>
      <c r="J902" s="53" t="s">
        <v>116</v>
      </c>
      <c r="K902" s="51" t="s">
        <v>65</v>
      </c>
    </row>
    <row r="903" spans="1:11" x14ac:dyDescent="0.3">
      <c r="A903" s="48">
        <v>44317</v>
      </c>
      <c r="B903" s="48" t="s">
        <v>20</v>
      </c>
      <c r="C903" s="49" t="s">
        <v>48</v>
      </c>
      <c r="D903" s="50" t="s">
        <v>80</v>
      </c>
      <c r="E903" s="50" t="str">
        <f t="shared" si="6"/>
        <v>Ирландия</v>
      </c>
      <c r="F903" s="51" t="s">
        <v>88</v>
      </c>
      <c r="G903" s="52">
        <v>960</v>
      </c>
      <c r="I903" s="7" t="str">
        <f t="shared" si="7"/>
        <v>Екатеринослав</v>
      </c>
      <c r="J903" s="53" t="s">
        <v>116</v>
      </c>
      <c r="K903" s="51" t="s">
        <v>66</v>
      </c>
    </row>
    <row r="904" spans="1:11" x14ac:dyDescent="0.3">
      <c r="A904" s="48">
        <v>44317</v>
      </c>
      <c r="B904" s="48" t="s">
        <v>20</v>
      </c>
      <c r="C904" s="49" t="s">
        <v>48</v>
      </c>
      <c r="D904" s="50" t="s">
        <v>80</v>
      </c>
      <c r="E904" s="50" t="str">
        <f t="shared" si="6"/>
        <v>США</v>
      </c>
      <c r="F904" s="51" t="s">
        <v>89</v>
      </c>
      <c r="G904" s="52">
        <v>550</v>
      </c>
      <c r="I904" s="7" t="str">
        <f t="shared" si="7"/>
        <v>Украинская пшеница</v>
      </c>
      <c r="J904" s="53" t="s">
        <v>116</v>
      </c>
      <c r="K904" s="51" t="s">
        <v>67</v>
      </c>
    </row>
    <row r="905" spans="1:11" x14ac:dyDescent="0.3">
      <c r="A905" s="48">
        <v>44317</v>
      </c>
      <c r="B905" s="48" t="s">
        <v>20</v>
      </c>
      <c r="C905" s="49" t="s">
        <v>48</v>
      </c>
      <c r="D905" s="50" t="s">
        <v>80</v>
      </c>
      <c r="E905" s="50" t="str">
        <f t="shared" si="6"/>
        <v>США</v>
      </c>
      <c r="F905" s="51" t="s">
        <v>90</v>
      </c>
      <c r="G905" s="52">
        <v>312</v>
      </c>
      <c r="I905" s="7" t="str">
        <f t="shared" si="7"/>
        <v>Немирофф</v>
      </c>
      <c r="J905" s="53" t="s">
        <v>116</v>
      </c>
      <c r="K905" s="51" t="s">
        <v>68</v>
      </c>
    </row>
    <row r="906" spans="1:11" x14ac:dyDescent="0.3">
      <c r="A906" s="48">
        <v>44317</v>
      </c>
      <c r="B906" s="48" t="s">
        <v>20</v>
      </c>
      <c r="C906" s="49" t="s">
        <v>48</v>
      </c>
      <c r="D906" s="50" t="s">
        <v>80</v>
      </c>
      <c r="E906" s="50" t="str">
        <f t="shared" si="6"/>
        <v>США</v>
      </c>
      <c r="F906" s="51" t="s">
        <v>91</v>
      </c>
      <c r="G906" s="52">
        <v>183</v>
      </c>
      <c r="I906" s="7" t="str">
        <f t="shared" si="7"/>
        <v>Медовая</v>
      </c>
      <c r="J906" s="53" t="s">
        <v>116</v>
      </c>
      <c r="K906" s="51" t="s">
        <v>69</v>
      </c>
    </row>
    <row r="907" spans="1:11" x14ac:dyDescent="0.3">
      <c r="A907" s="48">
        <v>44317</v>
      </c>
      <c r="B907" s="48" t="s">
        <v>20</v>
      </c>
      <c r="C907" s="49" t="s">
        <v>48</v>
      </c>
      <c r="D907" s="50" t="s">
        <v>80</v>
      </c>
      <c r="E907" s="50" t="str">
        <f t="shared" si="6"/>
        <v>США</v>
      </c>
      <c r="F907" s="51" t="s">
        <v>92</v>
      </c>
      <c r="G907" s="52">
        <v>423</v>
      </c>
      <c r="I907" s="7" t="str">
        <f t="shared" si="7"/>
        <v>Благофф</v>
      </c>
      <c r="J907" s="53" t="s">
        <v>116</v>
      </c>
      <c r="K907" s="51" t="s">
        <v>64</v>
      </c>
    </row>
    <row r="908" spans="1:11" x14ac:dyDescent="0.3">
      <c r="A908" s="48">
        <v>44317</v>
      </c>
      <c r="B908" s="48" t="s">
        <v>20</v>
      </c>
      <c r="C908" s="49" t="s">
        <v>48</v>
      </c>
      <c r="D908" s="50" t="s">
        <v>80</v>
      </c>
      <c r="E908" s="50" t="str">
        <f t="shared" si="6"/>
        <v>США</v>
      </c>
      <c r="F908" s="51" t="s">
        <v>93</v>
      </c>
      <c r="G908" s="52">
        <v>364</v>
      </c>
      <c r="I908" s="7" t="str">
        <f t="shared" si="7"/>
        <v>Хортица</v>
      </c>
      <c r="J908" s="53" t="s">
        <v>116</v>
      </c>
      <c r="K908" s="51" t="s">
        <v>65</v>
      </c>
    </row>
    <row r="909" spans="1:11" x14ac:dyDescent="0.3">
      <c r="A909" s="48">
        <v>44317</v>
      </c>
      <c r="B909" s="48" t="s">
        <v>20</v>
      </c>
      <c r="C909" s="49" t="s">
        <v>48</v>
      </c>
      <c r="D909" s="50" t="s">
        <v>80</v>
      </c>
      <c r="E909" s="50" t="str">
        <f t="shared" si="6"/>
        <v>США</v>
      </c>
      <c r="F909" s="51" t="s">
        <v>94</v>
      </c>
      <c r="G909" s="52">
        <v>514</v>
      </c>
      <c r="I909" s="7" t="str">
        <f t="shared" si="7"/>
        <v>Екатеринослав</v>
      </c>
      <c r="J909" s="53" t="s">
        <v>116</v>
      </c>
      <c r="K909" s="51" t="s">
        <v>66</v>
      </c>
    </row>
    <row r="910" spans="1:11" x14ac:dyDescent="0.3">
      <c r="A910" s="48">
        <v>44317</v>
      </c>
      <c r="B910" s="48" t="s">
        <v>20</v>
      </c>
      <c r="C910" s="49" t="s">
        <v>48</v>
      </c>
      <c r="D910" s="50" t="s">
        <v>95</v>
      </c>
      <c r="E910" s="50" t="str">
        <f t="shared" si="6"/>
        <v>Голландия</v>
      </c>
      <c r="F910" s="51" t="s">
        <v>96</v>
      </c>
      <c r="G910" s="52">
        <v>154</v>
      </c>
      <c r="I910" s="7" t="str">
        <f t="shared" si="7"/>
        <v>Украинская пшеница</v>
      </c>
      <c r="J910" s="53" t="s">
        <v>116</v>
      </c>
      <c r="K910" s="51" t="s">
        <v>67</v>
      </c>
    </row>
    <row r="911" spans="1:11" x14ac:dyDescent="0.3">
      <c r="A911" s="48">
        <v>44317</v>
      </c>
      <c r="B911" s="48" t="s">
        <v>20</v>
      </c>
      <c r="C911" s="49" t="s">
        <v>48</v>
      </c>
      <c r="D911" s="50" t="s">
        <v>95</v>
      </c>
      <c r="E911" s="50" t="str">
        <f t="shared" si="6"/>
        <v>Голландия</v>
      </c>
      <c r="F911" s="51" t="s">
        <v>97</v>
      </c>
      <c r="G911" s="52">
        <v>256</v>
      </c>
      <c r="I911" s="7" t="str">
        <f t="shared" si="7"/>
        <v>Немирофф</v>
      </c>
      <c r="J911" s="53" t="s">
        <v>116</v>
      </c>
      <c r="K911" s="51" t="s">
        <v>68</v>
      </c>
    </row>
    <row r="912" spans="1:11" x14ac:dyDescent="0.3">
      <c r="A912" s="48">
        <v>44317</v>
      </c>
      <c r="B912" s="48" t="s">
        <v>20</v>
      </c>
      <c r="C912" s="49" t="s">
        <v>48</v>
      </c>
      <c r="D912" s="50" t="s">
        <v>95</v>
      </c>
      <c r="E912" s="50" t="str">
        <f t="shared" si="6"/>
        <v>Голландия</v>
      </c>
      <c r="F912" s="51" t="s">
        <v>98</v>
      </c>
      <c r="G912" s="52">
        <v>310</v>
      </c>
      <c r="I912" s="7" t="str">
        <f t="shared" si="7"/>
        <v>Медовая</v>
      </c>
      <c r="J912" s="53" t="s">
        <v>116</v>
      </c>
      <c r="K912" s="51" t="s">
        <v>69</v>
      </c>
    </row>
    <row r="913" spans="1:11" x14ac:dyDescent="0.3">
      <c r="A913" s="48">
        <v>44317</v>
      </c>
      <c r="B913" s="48" t="s">
        <v>20</v>
      </c>
      <c r="C913" s="49" t="s">
        <v>48</v>
      </c>
      <c r="D913" s="50" t="s">
        <v>95</v>
      </c>
      <c r="E913" s="50" t="str">
        <f t="shared" si="6"/>
        <v>Голландия</v>
      </c>
      <c r="F913" s="51" t="s">
        <v>99</v>
      </c>
      <c r="G913" s="52">
        <v>628</v>
      </c>
      <c r="I913" s="7" t="str">
        <f t="shared" si="7"/>
        <v>Благофф</v>
      </c>
      <c r="J913" s="53" t="s">
        <v>116</v>
      </c>
      <c r="K913" s="51" t="s">
        <v>64</v>
      </c>
    </row>
    <row r="914" spans="1:11" x14ac:dyDescent="0.3">
      <c r="A914" s="48">
        <v>44317</v>
      </c>
      <c r="B914" s="48" t="s">
        <v>20</v>
      </c>
      <c r="C914" s="49" t="s">
        <v>48</v>
      </c>
      <c r="D914" s="50" t="s">
        <v>95</v>
      </c>
      <c r="E914" s="50" t="str">
        <f t="shared" si="6"/>
        <v>Голландия</v>
      </c>
      <c r="F914" s="51" t="s">
        <v>100</v>
      </c>
      <c r="G914" s="52">
        <v>1175</v>
      </c>
      <c r="I914" s="7" t="str">
        <f t="shared" si="7"/>
        <v>Хортица</v>
      </c>
      <c r="J914" s="53" t="s">
        <v>116</v>
      </c>
      <c r="K914" s="51" t="s">
        <v>65</v>
      </c>
    </row>
    <row r="915" spans="1:11" x14ac:dyDescent="0.3">
      <c r="A915" s="48">
        <v>44317</v>
      </c>
      <c r="B915" s="48" t="s">
        <v>20</v>
      </c>
      <c r="C915" s="49" t="s">
        <v>48</v>
      </c>
      <c r="D915" s="50" t="s">
        <v>95</v>
      </c>
      <c r="E915" s="50" t="str">
        <f t="shared" si="6"/>
        <v>Великобритания</v>
      </c>
      <c r="F915" s="51" t="s">
        <v>101</v>
      </c>
      <c r="G915" s="52">
        <v>185</v>
      </c>
      <c r="I915" s="7" t="str">
        <f t="shared" si="7"/>
        <v>Екатеринослав</v>
      </c>
      <c r="J915" s="53" t="s">
        <v>116</v>
      </c>
      <c r="K915" s="51" t="s">
        <v>66</v>
      </c>
    </row>
    <row r="916" spans="1:11" x14ac:dyDescent="0.3">
      <c r="A916" s="48">
        <v>44317</v>
      </c>
      <c r="B916" s="48" t="s">
        <v>20</v>
      </c>
      <c r="C916" s="49" t="s">
        <v>48</v>
      </c>
      <c r="D916" s="50" t="s">
        <v>95</v>
      </c>
      <c r="E916" s="50" t="str">
        <f t="shared" si="6"/>
        <v>Великобритания</v>
      </c>
      <c r="F916" s="51" t="s">
        <v>102</v>
      </c>
      <c r="G916" s="52">
        <v>1306</v>
      </c>
      <c r="I916" s="7" t="str">
        <f t="shared" si="7"/>
        <v>Украинская пшеница</v>
      </c>
      <c r="J916" s="53" t="s">
        <v>116</v>
      </c>
      <c r="K916" s="51" t="s">
        <v>67</v>
      </c>
    </row>
    <row r="917" spans="1:11" x14ac:dyDescent="0.3">
      <c r="A917" s="48">
        <v>44317</v>
      </c>
      <c r="B917" s="48" t="s">
        <v>20</v>
      </c>
      <c r="C917" s="49" t="s">
        <v>48</v>
      </c>
      <c r="D917" s="50" t="s">
        <v>95</v>
      </c>
      <c r="E917" s="50" t="str">
        <f t="shared" si="6"/>
        <v>Италия</v>
      </c>
      <c r="F917" s="51" t="s">
        <v>103</v>
      </c>
      <c r="G917" s="52">
        <v>234</v>
      </c>
      <c r="I917" s="7" t="str">
        <f t="shared" si="7"/>
        <v>Немирофф</v>
      </c>
      <c r="J917" s="53" t="s">
        <v>116</v>
      </c>
      <c r="K917" s="51" t="s">
        <v>68</v>
      </c>
    </row>
    <row r="918" spans="1:11" x14ac:dyDescent="0.3">
      <c r="A918" s="48">
        <v>44317</v>
      </c>
      <c r="B918" s="48" t="s">
        <v>20</v>
      </c>
      <c r="C918" s="49" t="s">
        <v>48</v>
      </c>
      <c r="D918" s="50" t="s">
        <v>95</v>
      </c>
      <c r="E918" s="50" t="str">
        <f t="shared" si="6"/>
        <v>Италия</v>
      </c>
      <c r="F918" s="51" t="s">
        <v>104</v>
      </c>
      <c r="G918" s="52">
        <v>791</v>
      </c>
      <c r="I918" s="7" t="str">
        <f t="shared" si="7"/>
        <v>Медовая</v>
      </c>
      <c r="J918" s="53" t="s">
        <v>116</v>
      </c>
      <c r="K918" s="51" t="s">
        <v>69</v>
      </c>
    </row>
    <row r="919" spans="1:11" x14ac:dyDescent="0.3">
      <c r="A919" s="48">
        <v>44317</v>
      </c>
      <c r="B919" s="48" t="s">
        <v>20</v>
      </c>
      <c r="C919" s="49" t="s">
        <v>48</v>
      </c>
      <c r="D919" s="50" t="s">
        <v>95</v>
      </c>
      <c r="E919" s="50" t="str">
        <f t="shared" si="6"/>
        <v>Италия</v>
      </c>
      <c r="F919" s="51" t="s">
        <v>105</v>
      </c>
      <c r="G919" s="52">
        <v>644</v>
      </c>
      <c r="I919" s="7" t="str">
        <f t="shared" si="7"/>
        <v>Благофф</v>
      </c>
      <c r="J919" s="53" t="s">
        <v>116</v>
      </c>
      <c r="K919" s="51" t="s">
        <v>64</v>
      </c>
    </row>
    <row r="920" spans="1:11" x14ac:dyDescent="0.3">
      <c r="A920" s="48">
        <v>44317</v>
      </c>
      <c r="B920" s="48" t="s">
        <v>20</v>
      </c>
      <c r="C920" s="49" t="s">
        <v>48</v>
      </c>
      <c r="D920" s="50" t="s">
        <v>95</v>
      </c>
      <c r="E920" s="50" t="str">
        <f t="shared" si="6"/>
        <v>Италия</v>
      </c>
      <c r="F920" s="51" t="s">
        <v>106</v>
      </c>
      <c r="G920" s="52">
        <v>343</v>
      </c>
      <c r="I920" s="7" t="str">
        <f t="shared" si="7"/>
        <v>Хортица</v>
      </c>
      <c r="J920" s="53" t="s">
        <v>116</v>
      </c>
      <c r="K920" s="51" t="s">
        <v>65</v>
      </c>
    </row>
    <row r="921" spans="1:11" x14ac:dyDescent="0.3">
      <c r="A921" s="48">
        <v>44317</v>
      </c>
      <c r="B921" s="48" t="s">
        <v>20</v>
      </c>
      <c r="C921" s="49" t="s">
        <v>107</v>
      </c>
      <c r="D921" s="50" t="s">
        <v>49</v>
      </c>
      <c r="E921" s="50" t="str">
        <f t="shared" si="6"/>
        <v>Россия</v>
      </c>
      <c r="F921" s="51" t="s">
        <v>50</v>
      </c>
      <c r="G921" s="52">
        <v>197</v>
      </c>
      <c r="I921" s="7" t="str">
        <f t="shared" si="7"/>
        <v>Екатеринослав</v>
      </c>
      <c r="J921" s="53" t="s">
        <v>116</v>
      </c>
      <c r="K921" s="51" t="s">
        <v>66</v>
      </c>
    </row>
    <row r="922" spans="1:11" x14ac:dyDescent="0.3">
      <c r="A922" s="48">
        <v>44317</v>
      </c>
      <c r="B922" s="48" t="s">
        <v>20</v>
      </c>
      <c r="C922" s="49" t="s">
        <v>107</v>
      </c>
      <c r="D922" s="50" t="s">
        <v>49</v>
      </c>
      <c r="E922" s="50" t="str">
        <f t="shared" si="6"/>
        <v>Россия</v>
      </c>
      <c r="F922" s="51" t="s">
        <v>53</v>
      </c>
      <c r="G922" s="52">
        <v>353</v>
      </c>
      <c r="I922" s="7" t="str">
        <f t="shared" si="7"/>
        <v>Украинская пшеница</v>
      </c>
      <c r="J922" s="53" t="s">
        <v>116</v>
      </c>
      <c r="K922" s="51" t="s">
        <v>67</v>
      </c>
    </row>
    <row r="923" spans="1:11" x14ac:dyDescent="0.3">
      <c r="A923" s="48">
        <v>44317</v>
      </c>
      <c r="B923" s="48" t="s">
        <v>20</v>
      </c>
      <c r="C923" s="49" t="s">
        <v>107</v>
      </c>
      <c r="D923" s="50" t="s">
        <v>49</v>
      </c>
      <c r="E923" s="50" t="str">
        <f t="shared" si="6"/>
        <v>Россия</v>
      </c>
      <c r="F923" s="51" t="s">
        <v>55</v>
      </c>
      <c r="G923" s="52">
        <v>393</v>
      </c>
      <c r="I923" s="7" t="str">
        <f t="shared" si="7"/>
        <v>Немирофф</v>
      </c>
      <c r="J923" s="53" t="s">
        <v>116</v>
      </c>
      <c r="K923" s="51" t="s">
        <v>68</v>
      </c>
    </row>
    <row r="924" spans="1:11" x14ac:dyDescent="0.3">
      <c r="A924" s="48">
        <v>44317</v>
      </c>
      <c r="B924" s="48" t="s">
        <v>20</v>
      </c>
      <c r="C924" s="49" t="s">
        <v>107</v>
      </c>
      <c r="D924" s="50" t="s">
        <v>49</v>
      </c>
      <c r="E924" s="50" t="str">
        <f t="shared" si="6"/>
        <v>Россия</v>
      </c>
      <c r="F924" s="51" t="s">
        <v>57</v>
      </c>
      <c r="G924" s="52">
        <v>190</v>
      </c>
      <c r="I924" s="7" t="str">
        <f t="shared" si="7"/>
        <v>Медовая</v>
      </c>
      <c r="J924" s="53" t="s">
        <v>116</v>
      </c>
      <c r="K924" s="51" t="s">
        <v>69</v>
      </c>
    </row>
    <row r="925" spans="1:11" x14ac:dyDescent="0.3">
      <c r="A925" s="48">
        <v>44317</v>
      </c>
      <c r="B925" s="48" t="s">
        <v>20</v>
      </c>
      <c r="C925" s="49" t="s">
        <v>107</v>
      </c>
      <c r="D925" s="50" t="s">
        <v>49</v>
      </c>
      <c r="E925" s="50" t="str">
        <f t="shared" si="6"/>
        <v>Россия</v>
      </c>
      <c r="F925" s="51" t="s">
        <v>59</v>
      </c>
      <c r="G925" s="52">
        <v>747</v>
      </c>
      <c r="I925" s="7" t="str">
        <f t="shared" si="7"/>
        <v>Благофф</v>
      </c>
      <c r="J925" s="53" t="s">
        <v>116</v>
      </c>
      <c r="K925" s="51" t="s">
        <v>64</v>
      </c>
    </row>
    <row r="926" spans="1:11" x14ac:dyDescent="0.3">
      <c r="A926" s="48">
        <v>44317</v>
      </c>
      <c r="B926" s="48" t="s">
        <v>20</v>
      </c>
      <c r="C926" s="49" t="s">
        <v>107</v>
      </c>
      <c r="D926" s="50" t="s">
        <v>49</v>
      </c>
      <c r="E926" s="50" t="str">
        <f t="shared" si="6"/>
        <v>Россия</v>
      </c>
      <c r="F926" s="51" t="s">
        <v>61</v>
      </c>
      <c r="G926" s="52">
        <v>917</v>
      </c>
      <c r="I926" s="7" t="str">
        <f t="shared" si="7"/>
        <v>Хортица</v>
      </c>
      <c r="J926" s="53" t="s">
        <v>116</v>
      </c>
      <c r="K926" s="51" t="s">
        <v>65</v>
      </c>
    </row>
    <row r="927" spans="1:11" x14ac:dyDescent="0.3">
      <c r="A927" s="48">
        <v>44317</v>
      </c>
      <c r="B927" s="48" t="s">
        <v>20</v>
      </c>
      <c r="C927" s="49" t="s">
        <v>107</v>
      </c>
      <c r="D927" s="50" t="s">
        <v>49</v>
      </c>
      <c r="E927" s="50" t="str">
        <f t="shared" si="6"/>
        <v>Швеция</v>
      </c>
      <c r="F927" s="51" t="s">
        <v>63</v>
      </c>
      <c r="G927" s="52">
        <v>747</v>
      </c>
      <c r="I927" s="7" t="str">
        <f t="shared" si="7"/>
        <v>Екатеринослав</v>
      </c>
      <c r="J927" s="53" t="s">
        <v>116</v>
      </c>
      <c r="K927" s="51" t="s">
        <v>66</v>
      </c>
    </row>
    <row r="928" spans="1:11" x14ac:dyDescent="0.3">
      <c r="A928" s="48">
        <v>44317</v>
      </c>
      <c r="B928" s="48" t="s">
        <v>20</v>
      </c>
      <c r="C928" s="49" t="s">
        <v>107</v>
      </c>
      <c r="D928" s="50" t="s">
        <v>49</v>
      </c>
      <c r="E928" s="50" t="str">
        <f t="shared" si="6"/>
        <v>Швеция</v>
      </c>
      <c r="F928" s="51" t="s">
        <v>153</v>
      </c>
      <c r="G928" s="52">
        <v>163</v>
      </c>
      <c r="I928" s="7" t="str">
        <f t="shared" si="7"/>
        <v>Украинская пшеница</v>
      </c>
      <c r="J928" s="53" t="s">
        <v>116</v>
      </c>
      <c r="K928" s="51" t="s">
        <v>67</v>
      </c>
    </row>
    <row r="929" spans="1:11" x14ac:dyDescent="0.3">
      <c r="A929" s="48">
        <v>44317</v>
      </c>
      <c r="B929" s="48" t="s">
        <v>20</v>
      </c>
      <c r="C929" s="49" t="s">
        <v>107</v>
      </c>
      <c r="D929" s="50" t="s">
        <v>49</v>
      </c>
      <c r="E929" s="50" t="str">
        <f t="shared" si="6"/>
        <v>Украина</v>
      </c>
      <c r="F929" s="51" t="s">
        <v>64</v>
      </c>
      <c r="G929" s="52">
        <v>516</v>
      </c>
      <c r="I929" s="7" t="str">
        <f t="shared" si="7"/>
        <v>Немирофф</v>
      </c>
      <c r="J929" s="53" t="s">
        <v>116</v>
      </c>
      <c r="K929" s="51" t="s">
        <v>68</v>
      </c>
    </row>
    <row r="930" spans="1:11" x14ac:dyDescent="0.3">
      <c r="A930" s="48">
        <v>44317</v>
      </c>
      <c r="B930" s="48" t="s">
        <v>20</v>
      </c>
      <c r="C930" s="49" t="s">
        <v>107</v>
      </c>
      <c r="D930" s="50" t="s">
        <v>49</v>
      </c>
      <c r="E930" s="50" t="str">
        <f t="shared" si="6"/>
        <v>Украина</v>
      </c>
      <c r="F930" s="51" t="s">
        <v>65</v>
      </c>
      <c r="G930" s="52">
        <v>850</v>
      </c>
      <c r="I930" s="7" t="str">
        <f t="shared" si="7"/>
        <v>Медовая</v>
      </c>
      <c r="J930" s="53" t="s">
        <v>116</v>
      </c>
      <c r="K930" s="51" t="s">
        <v>69</v>
      </c>
    </row>
    <row r="931" spans="1:11" x14ac:dyDescent="0.3">
      <c r="A931" s="48">
        <v>44317</v>
      </c>
      <c r="B931" s="48" t="s">
        <v>20</v>
      </c>
      <c r="C931" s="49" t="s">
        <v>107</v>
      </c>
      <c r="D931" s="50" t="s">
        <v>49</v>
      </c>
      <c r="E931" s="50" t="str">
        <f t="shared" si="6"/>
        <v>Украина</v>
      </c>
      <c r="F931" s="51" t="s">
        <v>66</v>
      </c>
      <c r="G931" s="52">
        <v>939</v>
      </c>
      <c r="I931" s="7" t="str">
        <f t="shared" si="7"/>
        <v>Благофф</v>
      </c>
      <c r="J931" s="53" t="s">
        <v>116</v>
      </c>
      <c r="K931" s="51" t="s">
        <v>64</v>
      </c>
    </row>
    <row r="932" spans="1:11" x14ac:dyDescent="0.3">
      <c r="A932" s="48">
        <v>44317</v>
      </c>
      <c r="B932" s="48" t="s">
        <v>20</v>
      </c>
      <c r="C932" s="49" t="s">
        <v>107</v>
      </c>
      <c r="D932" s="50" t="s">
        <v>49</v>
      </c>
      <c r="E932" s="50" t="str">
        <f t="shared" si="6"/>
        <v>Украина</v>
      </c>
      <c r="F932" s="51" t="s">
        <v>67</v>
      </c>
      <c r="G932" s="52">
        <v>203</v>
      </c>
      <c r="I932" s="7" t="str">
        <f t="shared" si="7"/>
        <v>Хортица</v>
      </c>
      <c r="J932" s="53" t="s">
        <v>116</v>
      </c>
      <c r="K932" s="51" t="s">
        <v>65</v>
      </c>
    </row>
    <row r="933" spans="1:11" x14ac:dyDescent="0.3">
      <c r="A933" s="48">
        <v>44317</v>
      </c>
      <c r="B933" s="48" t="s">
        <v>20</v>
      </c>
      <c r="C933" s="49" t="s">
        <v>107</v>
      </c>
      <c r="D933" s="50" t="s">
        <v>49</v>
      </c>
      <c r="E933" s="50" t="str">
        <f t="shared" si="6"/>
        <v>Украина</v>
      </c>
      <c r="F933" s="51" t="s">
        <v>68</v>
      </c>
      <c r="G933" s="52">
        <v>310</v>
      </c>
      <c r="I933" s="7" t="str">
        <f t="shared" si="7"/>
        <v>Екатеринослав</v>
      </c>
      <c r="J933" s="53" t="s">
        <v>116</v>
      </c>
      <c r="K933" s="51" t="s">
        <v>66</v>
      </c>
    </row>
    <row r="934" spans="1:11" x14ac:dyDescent="0.3">
      <c r="A934" s="48">
        <v>44317</v>
      </c>
      <c r="B934" s="48" t="s">
        <v>20</v>
      </c>
      <c r="C934" s="49" t="s">
        <v>107</v>
      </c>
      <c r="D934" s="50" t="s">
        <v>49</v>
      </c>
      <c r="E934" s="50" t="str">
        <f t="shared" si="6"/>
        <v>Украина</v>
      </c>
      <c r="F934" s="51" t="s">
        <v>69</v>
      </c>
      <c r="G934" s="52">
        <v>1117</v>
      </c>
      <c r="I934" s="7" t="str">
        <f t="shared" si="7"/>
        <v>Украинская пшеница</v>
      </c>
      <c r="J934" s="53" t="s">
        <v>116</v>
      </c>
      <c r="K934" s="51" t="s">
        <v>67</v>
      </c>
    </row>
    <row r="935" spans="1:11" x14ac:dyDescent="0.3">
      <c r="A935" s="48">
        <v>44317</v>
      </c>
      <c r="B935" s="48" t="s">
        <v>20</v>
      </c>
      <c r="C935" s="49" t="s">
        <v>107</v>
      </c>
      <c r="D935" s="50" t="s">
        <v>70</v>
      </c>
      <c r="E935" s="50" t="str">
        <f t="shared" si="6"/>
        <v>Франция</v>
      </c>
      <c r="F935" s="51" t="s">
        <v>71</v>
      </c>
      <c r="G935" s="52">
        <v>779</v>
      </c>
      <c r="I935" s="7" t="str">
        <f t="shared" si="7"/>
        <v>Немирофф</v>
      </c>
      <c r="J935" s="53" t="s">
        <v>116</v>
      </c>
      <c r="K935" s="51" t="s">
        <v>68</v>
      </c>
    </row>
    <row r="936" spans="1:11" x14ac:dyDescent="0.3">
      <c r="A936" s="48">
        <v>44317</v>
      </c>
      <c r="B936" s="48" t="s">
        <v>20</v>
      </c>
      <c r="C936" s="49" t="s">
        <v>107</v>
      </c>
      <c r="D936" s="50" t="s">
        <v>70</v>
      </c>
      <c r="E936" s="50" t="str">
        <f t="shared" si="6"/>
        <v>Франция</v>
      </c>
      <c r="F936" s="51" t="s">
        <v>72</v>
      </c>
      <c r="G936" s="52">
        <v>706</v>
      </c>
      <c r="I936" s="7" t="str">
        <f t="shared" si="7"/>
        <v>Медовая</v>
      </c>
      <c r="J936" s="53" t="s">
        <v>116</v>
      </c>
      <c r="K936" s="51" t="s">
        <v>69</v>
      </c>
    </row>
    <row r="937" spans="1:11" x14ac:dyDescent="0.3">
      <c r="A937" s="48">
        <v>44317</v>
      </c>
      <c r="B937" s="48" t="s">
        <v>20</v>
      </c>
      <c r="C937" s="49" t="s">
        <v>107</v>
      </c>
      <c r="D937" s="50" t="s">
        <v>70</v>
      </c>
      <c r="E937" s="50" t="str">
        <f t="shared" si="6"/>
        <v>Франция</v>
      </c>
      <c r="F937" s="51" t="s">
        <v>73</v>
      </c>
      <c r="G937" s="52">
        <v>253</v>
      </c>
      <c r="I937" s="7" t="str">
        <f t="shared" si="7"/>
        <v>Благофф</v>
      </c>
      <c r="J937" s="53" t="s">
        <v>116</v>
      </c>
      <c r="K937" s="51" t="s">
        <v>64</v>
      </c>
    </row>
    <row r="938" spans="1:11" x14ac:dyDescent="0.3">
      <c r="A938" s="48">
        <v>44317</v>
      </c>
      <c r="B938" s="48" t="s">
        <v>20</v>
      </c>
      <c r="C938" s="49" t="s">
        <v>107</v>
      </c>
      <c r="D938" s="50" t="s">
        <v>70</v>
      </c>
      <c r="E938" s="50" t="str">
        <f t="shared" si="6"/>
        <v>Франция</v>
      </c>
      <c r="F938" s="51" t="s">
        <v>74</v>
      </c>
      <c r="G938" s="52">
        <v>321</v>
      </c>
      <c r="I938" s="7" t="str">
        <f t="shared" si="7"/>
        <v>Хортица</v>
      </c>
      <c r="J938" s="53" t="s">
        <v>116</v>
      </c>
      <c r="K938" s="51" t="s">
        <v>65</v>
      </c>
    </row>
    <row r="939" spans="1:11" x14ac:dyDescent="0.3">
      <c r="A939" s="48">
        <v>44317</v>
      </c>
      <c r="B939" s="48" t="s">
        <v>20</v>
      </c>
      <c r="C939" s="49" t="s">
        <v>107</v>
      </c>
      <c r="D939" s="50" t="s">
        <v>70</v>
      </c>
      <c r="E939" s="50" t="str">
        <f t="shared" si="6"/>
        <v>Франция</v>
      </c>
      <c r="F939" s="51" t="s">
        <v>75</v>
      </c>
      <c r="G939" s="52">
        <v>1166</v>
      </c>
      <c r="I939" s="7" t="str">
        <f t="shared" si="7"/>
        <v>Екатеринослав</v>
      </c>
      <c r="J939" s="53" t="s">
        <v>116</v>
      </c>
      <c r="K939" s="51" t="s">
        <v>66</v>
      </c>
    </row>
    <row r="940" spans="1:11" x14ac:dyDescent="0.3">
      <c r="A940" s="48">
        <v>44317</v>
      </c>
      <c r="B940" s="48" t="s">
        <v>20</v>
      </c>
      <c r="C940" s="49" t="s">
        <v>107</v>
      </c>
      <c r="D940" s="50" t="s">
        <v>70</v>
      </c>
      <c r="E940" s="50" t="str">
        <f t="shared" si="6"/>
        <v>Армения</v>
      </c>
      <c r="F940" s="51" t="s">
        <v>52</v>
      </c>
      <c r="G940" s="52">
        <v>171</v>
      </c>
      <c r="I940" s="7" t="str">
        <f t="shared" si="7"/>
        <v>Украинская пшеница</v>
      </c>
      <c r="J940" s="53" t="s">
        <v>116</v>
      </c>
      <c r="K940" s="51" t="s">
        <v>67</v>
      </c>
    </row>
    <row r="941" spans="1:11" x14ac:dyDescent="0.3">
      <c r="A941" s="48">
        <v>44317</v>
      </c>
      <c r="B941" s="48" t="s">
        <v>20</v>
      </c>
      <c r="C941" s="49" t="s">
        <v>107</v>
      </c>
      <c r="D941" s="50" t="s">
        <v>70</v>
      </c>
      <c r="E941" s="50" t="str">
        <f t="shared" si="6"/>
        <v>Армения</v>
      </c>
      <c r="F941" s="51" t="s">
        <v>54</v>
      </c>
      <c r="G941" s="52">
        <v>708</v>
      </c>
      <c r="I941" s="7" t="str">
        <f t="shared" si="7"/>
        <v>Немирофф</v>
      </c>
      <c r="J941" s="53" t="s">
        <v>116</v>
      </c>
      <c r="K941" s="51" t="s">
        <v>68</v>
      </c>
    </row>
    <row r="942" spans="1:11" x14ac:dyDescent="0.3">
      <c r="A942" s="48">
        <v>44317</v>
      </c>
      <c r="B942" s="48" t="s">
        <v>20</v>
      </c>
      <c r="C942" s="49" t="s">
        <v>107</v>
      </c>
      <c r="D942" s="50" t="s">
        <v>70</v>
      </c>
      <c r="E942" s="50" t="str">
        <f t="shared" si="6"/>
        <v>Армения</v>
      </c>
      <c r="F942" s="51" t="s">
        <v>56</v>
      </c>
      <c r="G942" s="52">
        <v>712</v>
      </c>
      <c r="I942" s="7" t="str">
        <f t="shared" si="7"/>
        <v>Медовая</v>
      </c>
      <c r="J942" s="53" t="s">
        <v>116</v>
      </c>
      <c r="K942" s="51" t="s">
        <v>69</v>
      </c>
    </row>
    <row r="943" spans="1:11" x14ac:dyDescent="0.3">
      <c r="A943" s="48">
        <v>44317</v>
      </c>
      <c r="B943" s="48" t="s">
        <v>20</v>
      </c>
      <c r="C943" s="49" t="s">
        <v>107</v>
      </c>
      <c r="D943" s="50" t="s">
        <v>70</v>
      </c>
      <c r="E943" s="50" t="str">
        <f t="shared" si="6"/>
        <v>Армения</v>
      </c>
      <c r="F943" s="51" t="s">
        <v>58</v>
      </c>
      <c r="G943" s="52">
        <v>258</v>
      </c>
      <c r="I943" s="7" t="str">
        <f t="shared" si="7"/>
        <v>Благофф</v>
      </c>
      <c r="J943" s="53" t="s">
        <v>116</v>
      </c>
      <c r="K943" s="51" t="s">
        <v>64</v>
      </c>
    </row>
    <row r="944" spans="1:11" x14ac:dyDescent="0.3">
      <c r="A944" s="48">
        <v>44317</v>
      </c>
      <c r="B944" s="48" t="s">
        <v>20</v>
      </c>
      <c r="C944" s="49" t="s">
        <v>107</v>
      </c>
      <c r="D944" s="50" t="s">
        <v>70</v>
      </c>
      <c r="E944" s="50" t="str">
        <f t="shared" si="6"/>
        <v>Армения</v>
      </c>
      <c r="F944" s="51" t="s">
        <v>60</v>
      </c>
      <c r="G944" s="52">
        <v>333</v>
      </c>
      <c r="I944" s="7" t="str">
        <f t="shared" si="7"/>
        <v>Хортица</v>
      </c>
      <c r="J944" s="53" t="s">
        <v>116</v>
      </c>
      <c r="K944" s="51" t="s">
        <v>65</v>
      </c>
    </row>
    <row r="945" spans="1:11" x14ac:dyDescent="0.3">
      <c r="A945" s="48">
        <v>44317</v>
      </c>
      <c r="B945" s="48" t="s">
        <v>20</v>
      </c>
      <c r="C945" s="49" t="s">
        <v>107</v>
      </c>
      <c r="D945" s="50" t="s">
        <v>70</v>
      </c>
      <c r="E945" s="50" t="str">
        <f t="shared" si="6"/>
        <v>Армения</v>
      </c>
      <c r="F945" s="51" t="s">
        <v>62</v>
      </c>
      <c r="G945" s="52">
        <v>944</v>
      </c>
      <c r="I945" s="7" t="str">
        <f t="shared" si="7"/>
        <v>Екатеринослав</v>
      </c>
      <c r="J945" s="53" t="s">
        <v>116</v>
      </c>
      <c r="K945" s="51" t="s">
        <v>66</v>
      </c>
    </row>
    <row r="946" spans="1:11" x14ac:dyDescent="0.3">
      <c r="A946" s="48">
        <v>44317</v>
      </c>
      <c r="B946" s="48" t="s">
        <v>20</v>
      </c>
      <c r="C946" s="49" t="s">
        <v>107</v>
      </c>
      <c r="D946" s="50" t="s">
        <v>70</v>
      </c>
      <c r="E946" s="50" t="str">
        <f t="shared" si="6"/>
        <v>Россия</v>
      </c>
      <c r="F946" s="51" t="s">
        <v>76</v>
      </c>
      <c r="G946" s="52">
        <v>217</v>
      </c>
      <c r="I946" s="7" t="str">
        <f t="shared" si="7"/>
        <v>Украинская пшеница</v>
      </c>
      <c r="J946" s="53" t="s">
        <v>116</v>
      </c>
      <c r="K946" s="51" t="s">
        <v>67</v>
      </c>
    </row>
    <row r="947" spans="1:11" x14ac:dyDescent="0.3">
      <c r="A947" s="48">
        <v>44317</v>
      </c>
      <c r="B947" s="48" t="s">
        <v>20</v>
      </c>
      <c r="C947" s="49" t="s">
        <v>107</v>
      </c>
      <c r="D947" s="50" t="s">
        <v>70</v>
      </c>
      <c r="E947" s="50" t="str">
        <f t="shared" si="6"/>
        <v>Россия</v>
      </c>
      <c r="F947" s="51" t="s">
        <v>77</v>
      </c>
      <c r="G947" s="52">
        <v>887</v>
      </c>
      <c r="I947" s="7" t="str">
        <f t="shared" si="7"/>
        <v>Немирофф</v>
      </c>
      <c r="J947" s="53" t="s">
        <v>116</v>
      </c>
      <c r="K947" s="51" t="s">
        <v>68</v>
      </c>
    </row>
    <row r="948" spans="1:11" x14ac:dyDescent="0.3">
      <c r="A948" s="48">
        <v>44317</v>
      </c>
      <c r="B948" s="48" t="s">
        <v>20</v>
      </c>
      <c r="C948" s="49" t="s">
        <v>107</v>
      </c>
      <c r="D948" s="50" t="s">
        <v>70</v>
      </c>
      <c r="E948" s="50" t="str">
        <f t="shared" si="6"/>
        <v>Россия</v>
      </c>
      <c r="F948" s="51" t="s">
        <v>78</v>
      </c>
      <c r="G948" s="52">
        <v>1081</v>
      </c>
      <c r="I948" s="7" t="str">
        <f t="shared" si="7"/>
        <v>Медовая</v>
      </c>
      <c r="J948" s="53" t="s">
        <v>116</v>
      </c>
      <c r="K948" s="51" t="s">
        <v>69</v>
      </c>
    </row>
    <row r="949" spans="1:11" x14ac:dyDescent="0.3">
      <c r="A949" s="48">
        <v>44317</v>
      </c>
      <c r="B949" s="48" t="s">
        <v>20</v>
      </c>
      <c r="C949" s="49" t="s">
        <v>107</v>
      </c>
      <c r="D949" s="50" t="s">
        <v>70</v>
      </c>
      <c r="E949" s="50" t="str">
        <f t="shared" si="6"/>
        <v>Россия</v>
      </c>
      <c r="F949" s="51" t="s">
        <v>79</v>
      </c>
      <c r="G949" s="52">
        <v>166</v>
      </c>
      <c r="I949" s="7" t="str">
        <f t="shared" si="7"/>
        <v>Благофф</v>
      </c>
      <c r="J949" s="53" t="s">
        <v>116</v>
      </c>
      <c r="K949" s="51" t="s">
        <v>64</v>
      </c>
    </row>
    <row r="950" spans="1:11" x14ac:dyDescent="0.3">
      <c r="A950" s="48">
        <v>44317</v>
      </c>
      <c r="B950" s="48" t="s">
        <v>20</v>
      </c>
      <c r="C950" s="49" t="s">
        <v>107</v>
      </c>
      <c r="D950" s="50" t="s">
        <v>80</v>
      </c>
      <c r="E950" s="50" t="str">
        <f t="shared" si="6"/>
        <v>Шотландия</v>
      </c>
      <c r="F950" s="51" t="s">
        <v>81</v>
      </c>
      <c r="G950" s="52">
        <v>146</v>
      </c>
      <c r="I950" s="7" t="str">
        <f t="shared" si="7"/>
        <v>Хортица</v>
      </c>
      <c r="J950" s="53" t="s">
        <v>116</v>
      </c>
      <c r="K950" s="51" t="s">
        <v>65</v>
      </c>
    </row>
    <row r="951" spans="1:11" x14ac:dyDescent="0.3">
      <c r="A951" s="48">
        <v>44317</v>
      </c>
      <c r="B951" s="48" t="s">
        <v>20</v>
      </c>
      <c r="C951" s="49" t="s">
        <v>107</v>
      </c>
      <c r="D951" s="50" t="s">
        <v>80</v>
      </c>
      <c r="E951" s="50" t="str">
        <f t="shared" si="6"/>
        <v>Шотландия</v>
      </c>
      <c r="F951" s="51" t="s">
        <v>82</v>
      </c>
      <c r="G951" s="52">
        <v>201</v>
      </c>
      <c r="I951" s="7" t="str">
        <f t="shared" si="7"/>
        <v>Екатеринослав</v>
      </c>
      <c r="J951" s="53" t="s">
        <v>116</v>
      </c>
      <c r="K951" s="51" t="s">
        <v>66</v>
      </c>
    </row>
    <row r="952" spans="1:11" x14ac:dyDescent="0.3">
      <c r="A952" s="48">
        <v>44317</v>
      </c>
      <c r="B952" s="48" t="s">
        <v>20</v>
      </c>
      <c r="C952" s="49" t="s">
        <v>107</v>
      </c>
      <c r="D952" s="50" t="s">
        <v>80</v>
      </c>
      <c r="E952" s="50" t="str">
        <f t="shared" si="6"/>
        <v>Шотландия</v>
      </c>
      <c r="F952" s="51" t="s">
        <v>83</v>
      </c>
      <c r="G952" s="52">
        <v>280</v>
      </c>
      <c r="I952" s="7" t="str">
        <f t="shared" si="7"/>
        <v>Украинская пшеница</v>
      </c>
      <c r="J952" s="53" t="s">
        <v>116</v>
      </c>
      <c r="K952" s="51" t="s">
        <v>67</v>
      </c>
    </row>
    <row r="953" spans="1:11" x14ac:dyDescent="0.3">
      <c r="A953" s="48">
        <v>44317</v>
      </c>
      <c r="B953" s="48" t="s">
        <v>20</v>
      </c>
      <c r="C953" s="49" t="s">
        <v>107</v>
      </c>
      <c r="D953" s="50" t="s">
        <v>80</v>
      </c>
      <c r="E953" s="50" t="str">
        <f t="shared" si="6"/>
        <v>Ирландия</v>
      </c>
      <c r="F953" s="51" t="s">
        <v>85</v>
      </c>
      <c r="G953" s="52">
        <v>461</v>
      </c>
      <c r="I953" s="7" t="str">
        <f t="shared" si="7"/>
        <v>Немирофф</v>
      </c>
      <c r="J953" s="53" t="s">
        <v>116</v>
      </c>
      <c r="K953" s="51" t="s">
        <v>68</v>
      </c>
    </row>
    <row r="954" spans="1:11" x14ac:dyDescent="0.3">
      <c r="A954" s="48">
        <v>44317</v>
      </c>
      <c r="B954" s="48" t="s">
        <v>20</v>
      </c>
      <c r="C954" s="49" t="s">
        <v>107</v>
      </c>
      <c r="D954" s="50" t="s">
        <v>80</v>
      </c>
      <c r="E954" s="50" t="str">
        <f t="shared" si="6"/>
        <v>Ирландия</v>
      </c>
      <c r="F954" s="51" t="s">
        <v>86</v>
      </c>
      <c r="G954" s="52">
        <v>290</v>
      </c>
      <c r="I954" s="7" t="str">
        <f t="shared" si="7"/>
        <v>Медовая</v>
      </c>
      <c r="J954" s="53" t="s">
        <v>116</v>
      </c>
      <c r="K954" s="51" t="s">
        <v>69</v>
      </c>
    </row>
    <row r="955" spans="1:11" x14ac:dyDescent="0.3">
      <c r="A955" s="48">
        <v>44317</v>
      </c>
      <c r="B955" s="48" t="s">
        <v>20</v>
      </c>
      <c r="C955" s="49" t="s">
        <v>107</v>
      </c>
      <c r="D955" s="50" t="s">
        <v>80</v>
      </c>
      <c r="E955" s="50" t="str">
        <f t="shared" si="6"/>
        <v>Ирландия</v>
      </c>
      <c r="F955" s="51" t="s">
        <v>87</v>
      </c>
      <c r="G955" s="52">
        <v>631</v>
      </c>
      <c r="I955" s="7" t="str">
        <f t="shared" si="7"/>
        <v>Благофф</v>
      </c>
      <c r="J955" s="53" t="s">
        <v>116</v>
      </c>
      <c r="K955" s="51" t="s">
        <v>64</v>
      </c>
    </row>
    <row r="956" spans="1:11" x14ac:dyDescent="0.3">
      <c r="A956" s="48">
        <v>44317</v>
      </c>
      <c r="B956" s="48" t="s">
        <v>20</v>
      </c>
      <c r="C956" s="49" t="s">
        <v>107</v>
      </c>
      <c r="D956" s="50" t="s">
        <v>80</v>
      </c>
      <c r="E956" s="50" t="str">
        <f t="shared" si="6"/>
        <v>Ирландия</v>
      </c>
      <c r="F956" s="51" t="s">
        <v>88</v>
      </c>
      <c r="G956" s="52">
        <v>152</v>
      </c>
      <c r="I956" s="7" t="str">
        <f t="shared" si="7"/>
        <v>Хортица</v>
      </c>
      <c r="J956" s="53" t="s">
        <v>116</v>
      </c>
      <c r="K956" s="51" t="s">
        <v>65</v>
      </c>
    </row>
    <row r="957" spans="1:11" x14ac:dyDescent="0.3">
      <c r="A957" s="48">
        <v>44317</v>
      </c>
      <c r="B957" s="48" t="s">
        <v>20</v>
      </c>
      <c r="C957" s="49" t="s">
        <v>107</v>
      </c>
      <c r="D957" s="50" t="s">
        <v>80</v>
      </c>
      <c r="E957" s="50" t="str">
        <f t="shared" si="6"/>
        <v>США</v>
      </c>
      <c r="F957" s="51" t="s">
        <v>89</v>
      </c>
      <c r="G957" s="52">
        <v>723</v>
      </c>
      <c r="I957" s="7" t="str">
        <f t="shared" si="7"/>
        <v>Екатеринослав</v>
      </c>
      <c r="J957" s="53" t="s">
        <v>116</v>
      </c>
      <c r="K957" s="51" t="s">
        <v>66</v>
      </c>
    </row>
    <row r="958" spans="1:11" x14ac:dyDescent="0.3">
      <c r="A958" s="48">
        <v>44317</v>
      </c>
      <c r="B958" s="48" t="s">
        <v>20</v>
      </c>
      <c r="C958" s="49" t="s">
        <v>107</v>
      </c>
      <c r="D958" s="50" t="s">
        <v>80</v>
      </c>
      <c r="E958" s="50" t="str">
        <f t="shared" si="6"/>
        <v>США</v>
      </c>
      <c r="F958" s="51" t="s">
        <v>90</v>
      </c>
      <c r="G958" s="52">
        <v>917</v>
      </c>
      <c r="I958" s="7" t="str">
        <f t="shared" si="7"/>
        <v>Украинская пшеница</v>
      </c>
      <c r="J958" s="53" t="s">
        <v>116</v>
      </c>
      <c r="K958" s="51" t="s">
        <v>67</v>
      </c>
    </row>
    <row r="959" spans="1:11" x14ac:dyDescent="0.3">
      <c r="A959" s="48">
        <v>44317</v>
      </c>
      <c r="B959" s="48" t="s">
        <v>20</v>
      </c>
      <c r="C959" s="49" t="s">
        <v>107</v>
      </c>
      <c r="D959" s="50" t="s">
        <v>80</v>
      </c>
      <c r="E959" s="50" t="str">
        <f t="shared" si="6"/>
        <v>США</v>
      </c>
      <c r="F959" s="51" t="s">
        <v>91</v>
      </c>
      <c r="G959" s="52">
        <v>164</v>
      </c>
      <c r="I959" s="7" t="str">
        <f t="shared" si="7"/>
        <v>Немирофф</v>
      </c>
      <c r="J959" s="53" t="s">
        <v>116</v>
      </c>
      <c r="K959" s="51" t="s">
        <v>68</v>
      </c>
    </row>
    <row r="960" spans="1:11" x14ac:dyDescent="0.3">
      <c r="A960" s="48">
        <v>44317</v>
      </c>
      <c r="B960" s="48" t="s">
        <v>20</v>
      </c>
      <c r="C960" s="49" t="s">
        <v>107</v>
      </c>
      <c r="D960" s="50" t="s">
        <v>80</v>
      </c>
      <c r="E960" s="50" t="str">
        <f t="shared" si="6"/>
        <v>США</v>
      </c>
      <c r="F960" s="51" t="s">
        <v>92</v>
      </c>
      <c r="G960" s="52">
        <v>710</v>
      </c>
      <c r="I960" s="7" t="str">
        <f t="shared" si="7"/>
        <v>Медовая</v>
      </c>
      <c r="J960" s="53" t="s">
        <v>116</v>
      </c>
      <c r="K960" s="51" t="s">
        <v>69</v>
      </c>
    </row>
    <row r="961" spans="1:11" x14ac:dyDescent="0.3">
      <c r="A961" s="48">
        <v>44317</v>
      </c>
      <c r="B961" s="48" t="s">
        <v>20</v>
      </c>
      <c r="C961" s="49" t="s">
        <v>107</v>
      </c>
      <c r="D961" s="50" t="s">
        <v>80</v>
      </c>
      <c r="E961" s="50" t="str">
        <f t="shared" si="6"/>
        <v>США</v>
      </c>
      <c r="F961" s="51" t="s">
        <v>93</v>
      </c>
      <c r="G961" s="52">
        <v>301</v>
      </c>
      <c r="I961" s="7" t="str">
        <f t="shared" si="7"/>
        <v>Благофф</v>
      </c>
      <c r="J961" s="53" t="s">
        <v>116</v>
      </c>
      <c r="K961" s="51" t="s">
        <v>64</v>
      </c>
    </row>
    <row r="962" spans="1:11" x14ac:dyDescent="0.3">
      <c r="A962" s="48">
        <v>44317</v>
      </c>
      <c r="B962" s="48" t="s">
        <v>20</v>
      </c>
      <c r="C962" s="49" t="s">
        <v>107</v>
      </c>
      <c r="D962" s="50" t="s">
        <v>80</v>
      </c>
      <c r="E962" s="50" t="str">
        <f t="shared" si="6"/>
        <v>США</v>
      </c>
      <c r="F962" s="51" t="s">
        <v>94</v>
      </c>
      <c r="G962" s="52">
        <v>480</v>
      </c>
      <c r="I962" s="7" t="str">
        <f t="shared" si="7"/>
        <v>Хортица</v>
      </c>
      <c r="J962" s="53" t="s">
        <v>116</v>
      </c>
      <c r="K962" s="51" t="s">
        <v>65</v>
      </c>
    </row>
    <row r="963" spans="1:11" x14ac:dyDescent="0.3">
      <c r="A963" s="48">
        <v>44317</v>
      </c>
      <c r="B963" s="48" t="s">
        <v>20</v>
      </c>
      <c r="C963" s="49" t="s">
        <v>107</v>
      </c>
      <c r="D963" s="50" t="s">
        <v>95</v>
      </c>
      <c r="E963" s="50" t="str">
        <f t="shared" si="6"/>
        <v>Голландия</v>
      </c>
      <c r="F963" s="51" t="s">
        <v>96</v>
      </c>
      <c r="G963" s="52">
        <v>252</v>
      </c>
      <c r="I963" s="7" t="str">
        <f t="shared" si="7"/>
        <v>Екатеринослав</v>
      </c>
      <c r="J963" s="53" t="s">
        <v>116</v>
      </c>
      <c r="K963" s="51" t="s">
        <v>66</v>
      </c>
    </row>
    <row r="964" spans="1:11" x14ac:dyDescent="0.3">
      <c r="A964" s="48">
        <v>44317</v>
      </c>
      <c r="B964" s="48" t="s">
        <v>20</v>
      </c>
      <c r="C964" s="49" t="s">
        <v>107</v>
      </c>
      <c r="D964" s="50" t="s">
        <v>95</v>
      </c>
      <c r="E964" s="50" t="str">
        <f t="shared" si="6"/>
        <v>Голландия</v>
      </c>
      <c r="F964" s="51" t="s">
        <v>97</v>
      </c>
      <c r="G964" s="52">
        <v>482</v>
      </c>
      <c r="I964" s="7" t="str">
        <f t="shared" si="7"/>
        <v>Украинская пшеница</v>
      </c>
      <c r="J964" s="53" t="s">
        <v>116</v>
      </c>
      <c r="K964" s="51" t="s">
        <v>67</v>
      </c>
    </row>
    <row r="965" spans="1:11" x14ac:dyDescent="0.3">
      <c r="A965" s="48">
        <v>44317</v>
      </c>
      <c r="B965" s="48" t="s">
        <v>20</v>
      </c>
      <c r="C965" s="49" t="s">
        <v>107</v>
      </c>
      <c r="D965" s="50" t="s">
        <v>95</v>
      </c>
      <c r="E965" s="50" t="str">
        <f t="shared" si="6"/>
        <v>Голландия</v>
      </c>
      <c r="F965" s="51" t="s">
        <v>98</v>
      </c>
      <c r="G965" s="52">
        <v>152</v>
      </c>
      <c r="I965" s="7" t="str">
        <f t="shared" si="7"/>
        <v>Немирофф</v>
      </c>
      <c r="J965" s="53" t="s">
        <v>116</v>
      </c>
      <c r="K965" s="51" t="s">
        <v>68</v>
      </c>
    </row>
    <row r="966" spans="1:11" x14ac:dyDescent="0.3">
      <c r="A966" s="48">
        <v>44317</v>
      </c>
      <c r="B966" s="48" t="s">
        <v>20</v>
      </c>
      <c r="C966" s="49" t="s">
        <v>107</v>
      </c>
      <c r="D966" s="50" t="s">
        <v>95</v>
      </c>
      <c r="E966" s="50" t="str">
        <f t="shared" si="6"/>
        <v>Голландия</v>
      </c>
      <c r="F966" s="51" t="s">
        <v>99</v>
      </c>
      <c r="G966" s="52">
        <v>585</v>
      </c>
      <c r="I966" s="7" t="str">
        <f t="shared" si="7"/>
        <v>Медовая</v>
      </c>
      <c r="J966" s="53" t="s">
        <v>116</v>
      </c>
      <c r="K966" s="51" t="s">
        <v>69</v>
      </c>
    </row>
    <row r="967" spans="1:11" x14ac:dyDescent="0.3">
      <c r="A967" s="48">
        <v>44317</v>
      </c>
      <c r="B967" s="48" t="s">
        <v>20</v>
      </c>
      <c r="C967" s="49" t="s">
        <v>107</v>
      </c>
      <c r="D967" s="50" t="s">
        <v>95</v>
      </c>
      <c r="E967" s="50" t="str">
        <f t="shared" si="6"/>
        <v>Голландия</v>
      </c>
      <c r="F967" s="51" t="s">
        <v>100</v>
      </c>
      <c r="G967" s="52">
        <v>390</v>
      </c>
      <c r="I967" s="7" t="str">
        <f t="shared" si="7"/>
        <v>Благофф</v>
      </c>
      <c r="J967" s="53" t="s">
        <v>116</v>
      </c>
      <c r="K967" s="51" t="s">
        <v>64</v>
      </c>
    </row>
    <row r="968" spans="1:11" x14ac:dyDescent="0.3">
      <c r="A968" s="48">
        <v>44317</v>
      </c>
      <c r="B968" s="48" t="s">
        <v>20</v>
      </c>
      <c r="C968" s="49" t="s">
        <v>107</v>
      </c>
      <c r="D968" s="50" t="s">
        <v>95</v>
      </c>
      <c r="E968" s="50" t="str">
        <f t="shared" si="6"/>
        <v>Великобритания</v>
      </c>
      <c r="F968" s="51" t="s">
        <v>101</v>
      </c>
      <c r="G968" s="52">
        <v>349</v>
      </c>
      <c r="I968" s="7" t="str">
        <f t="shared" si="7"/>
        <v>Хортица</v>
      </c>
      <c r="J968" s="53" t="s">
        <v>116</v>
      </c>
      <c r="K968" s="51" t="s">
        <v>65</v>
      </c>
    </row>
    <row r="969" spans="1:11" x14ac:dyDescent="0.3">
      <c r="A969" s="48">
        <v>44317</v>
      </c>
      <c r="B969" s="48" t="s">
        <v>20</v>
      </c>
      <c r="C969" s="49" t="s">
        <v>107</v>
      </c>
      <c r="D969" s="50" t="s">
        <v>95</v>
      </c>
      <c r="E969" s="50" t="str">
        <f t="shared" si="6"/>
        <v>Великобритания</v>
      </c>
      <c r="F969" s="51" t="s">
        <v>102</v>
      </c>
      <c r="G969" s="52">
        <v>489</v>
      </c>
      <c r="I969" s="7" t="str">
        <f t="shared" si="7"/>
        <v>Екатеринослав</v>
      </c>
      <c r="J969" s="53" t="s">
        <v>116</v>
      </c>
      <c r="K969" s="51" t="s">
        <v>66</v>
      </c>
    </row>
    <row r="970" spans="1:11" x14ac:dyDescent="0.3">
      <c r="A970" s="48">
        <v>44317</v>
      </c>
      <c r="B970" s="48" t="s">
        <v>20</v>
      </c>
      <c r="C970" s="49" t="s">
        <v>107</v>
      </c>
      <c r="D970" s="50" t="s">
        <v>95</v>
      </c>
      <c r="E970" s="50" t="str">
        <f t="shared" si="6"/>
        <v>Италия</v>
      </c>
      <c r="F970" s="51" t="s">
        <v>103</v>
      </c>
      <c r="G970" s="52">
        <v>980</v>
      </c>
      <c r="I970" s="7" t="str">
        <f t="shared" si="7"/>
        <v>Украинская пшеница</v>
      </c>
      <c r="J970" s="53" t="s">
        <v>116</v>
      </c>
      <c r="K970" s="51" t="s">
        <v>67</v>
      </c>
    </row>
    <row r="971" spans="1:11" x14ac:dyDescent="0.3">
      <c r="A971" s="48">
        <v>44317</v>
      </c>
      <c r="B971" s="48" t="s">
        <v>20</v>
      </c>
      <c r="C971" s="49" t="s">
        <v>107</v>
      </c>
      <c r="D971" s="50" t="s">
        <v>95</v>
      </c>
      <c r="E971" s="50" t="str">
        <f t="shared" si="6"/>
        <v>Италия</v>
      </c>
      <c r="F971" s="51" t="s">
        <v>104</v>
      </c>
      <c r="G971" s="52">
        <v>310</v>
      </c>
      <c r="I971" s="7" t="str">
        <f t="shared" si="7"/>
        <v>Немирофф</v>
      </c>
      <c r="J971" s="53" t="s">
        <v>116</v>
      </c>
      <c r="K971" s="51" t="s">
        <v>68</v>
      </c>
    </row>
    <row r="972" spans="1:11" x14ac:dyDescent="0.3">
      <c r="A972" s="48">
        <v>44317</v>
      </c>
      <c r="B972" s="48" t="s">
        <v>20</v>
      </c>
      <c r="C972" s="49" t="s">
        <v>107</v>
      </c>
      <c r="D972" s="50" t="s">
        <v>95</v>
      </c>
      <c r="E972" s="50" t="str">
        <f t="shared" si="6"/>
        <v>Италия</v>
      </c>
      <c r="F972" s="51" t="s">
        <v>105</v>
      </c>
      <c r="G972" s="52">
        <v>687</v>
      </c>
      <c r="I972" s="7" t="str">
        <f t="shared" si="7"/>
        <v>Медовая</v>
      </c>
      <c r="J972" s="53" t="s">
        <v>116</v>
      </c>
      <c r="K972" s="51" t="s">
        <v>69</v>
      </c>
    </row>
    <row r="973" spans="1:11" x14ac:dyDescent="0.3">
      <c r="A973" s="48">
        <v>44317</v>
      </c>
      <c r="B973" s="48" t="s">
        <v>20</v>
      </c>
      <c r="C973" s="49" t="s">
        <v>107</v>
      </c>
      <c r="D973" s="50" t="s">
        <v>95</v>
      </c>
      <c r="E973" s="50" t="str">
        <f t="shared" si="6"/>
        <v>Италия</v>
      </c>
      <c r="F973" s="51" t="s">
        <v>106</v>
      </c>
      <c r="G973" s="52">
        <v>863</v>
      </c>
      <c r="I973" s="7" t="str">
        <f t="shared" si="7"/>
        <v>Благофф</v>
      </c>
      <c r="J973" s="53" t="s">
        <v>116</v>
      </c>
      <c r="K973" s="51" t="s">
        <v>64</v>
      </c>
    </row>
    <row r="974" spans="1:11" x14ac:dyDescent="0.3">
      <c r="A974" s="48">
        <v>44317</v>
      </c>
      <c r="B974" s="48" t="s">
        <v>20</v>
      </c>
      <c r="C974" s="49" t="s">
        <v>108</v>
      </c>
      <c r="D974" s="50" t="s">
        <v>49</v>
      </c>
      <c r="E974" s="50" t="str">
        <f t="shared" si="6"/>
        <v>Россия</v>
      </c>
      <c r="F974" s="51" t="s">
        <v>50</v>
      </c>
      <c r="G974" s="52">
        <v>334</v>
      </c>
      <c r="I974" s="7" t="str">
        <f t="shared" si="7"/>
        <v>Хортица</v>
      </c>
      <c r="J974" s="53" t="s">
        <v>116</v>
      </c>
      <c r="K974" s="51" t="s">
        <v>65</v>
      </c>
    </row>
    <row r="975" spans="1:11" x14ac:dyDescent="0.3">
      <c r="A975" s="48">
        <v>44317</v>
      </c>
      <c r="B975" s="48" t="s">
        <v>20</v>
      </c>
      <c r="C975" s="49" t="s">
        <v>108</v>
      </c>
      <c r="D975" s="50" t="s">
        <v>49</v>
      </c>
      <c r="E975" s="50" t="str">
        <f t="shared" si="6"/>
        <v>Россия</v>
      </c>
      <c r="F975" s="51" t="s">
        <v>53</v>
      </c>
      <c r="G975" s="52">
        <v>452</v>
      </c>
      <c r="I975" s="7" t="str">
        <f t="shared" si="7"/>
        <v>Екатеринослав</v>
      </c>
      <c r="J975" s="53" t="s">
        <v>116</v>
      </c>
      <c r="K975" s="51" t="s">
        <v>66</v>
      </c>
    </row>
    <row r="976" spans="1:11" x14ac:dyDescent="0.3">
      <c r="A976" s="48">
        <v>44317</v>
      </c>
      <c r="B976" s="48" t="s">
        <v>20</v>
      </c>
      <c r="C976" s="49" t="s">
        <v>108</v>
      </c>
      <c r="D976" s="50" t="s">
        <v>49</v>
      </c>
      <c r="E976" s="50" t="str">
        <f t="shared" si="6"/>
        <v>Россия</v>
      </c>
      <c r="F976" s="51" t="s">
        <v>55</v>
      </c>
      <c r="G976" s="52">
        <v>982</v>
      </c>
      <c r="I976" s="7" t="str">
        <f t="shared" si="7"/>
        <v>Украинская пшеница</v>
      </c>
      <c r="J976" s="53" t="s">
        <v>116</v>
      </c>
      <c r="K976" s="51" t="s">
        <v>67</v>
      </c>
    </row>
    <row r="977" spans="1:11" x14ac:dyDescent="0.3">
      <c r="A977" s="48">
        <v>44317</v>
      </c>
      <c r="B977" s="48" t="s">
        <v>20</v>
      </c>
      <c r="C977" s="49" t="s">
        <v>108</v>
      </c>
      <c r="D977" s="50" t="s">
        <v>49</v>
      </c>
      <c r="E977" s="50" t="str">
        <f t="shared" si="6"/>
        <v>Россия</v>
      </c>
      <c r="F977" s="51" t="s">
        <v>57</v>
      </c>
      <c r="G977" s="52">
        <v>150</v>
      </c>
      <c r="I977" s="7" t="str">
        <f t="shared" si="7"/>
        <v>Немирофф</v>
      </c>
      <c r="J977" s="53" t="s">
        <v>116</v>
      </c>
      <c r="K977" s="51" t="s">
        <v>68</v>
      </c>
    </row>
    <row r="978" spans="1:11" x14ac:dyDescent="0.3">
      <c r="A978" s="48">
        <v>44317</v>
      </c>
      <c r="B978" s="48" t="s">
        <v>20</v>
      </c>
      <c r="C978" s="49" t="s">
        <v>108</v>
      </c>
      <c r="D978" s="50" t="s">
        <v>49</v>
      </c>
      <c r="E978" s="50" t="str">
        <f t="shared" si="6"/>
        <v>Россия</v>
      </c>
      <c r="F978" s="51" t="s">
        <v>59</v>
      </c>
      <c r="G978" s="52">
        <v>554</v>
      </c>
      <c r="I978" s="7" t="str">
        <f t="shared" si="7"/>
        <v>Медовая</v>
      </c>
      <c r="J978" s="53" t="s">
        <v>116</v>
      </c>
      <c r="K978" s="51" t="s">
        <v>69</v>
      </c>
    </row>
    <row r="979" spans="1:11" x14ac:dyDescent="0.3">
      <c r="A979" s="48">
        <v>44317</v>
      </c>
      <c r="B979" s="48" t="s">
        <v>20</v>
      </c>
      <c r="C979" s="49" t="s">
        <v>108</v>
      </c>
      <c r="D979" s="50" t="s">
        <v>49</v>
      </c>
      <c r="E979" s="50" t="str">
        <f t="shared" si="6"/>
        <v>Россия</v>
      </c>
      <c r="F979" s="51" t="s">
        <v>61</v>
      </c>
      <c r="G979" s="52">
        <v>1076</v>
      </c>
      <c r="I979" s="7" t="str">
        <f t="shared" si="7"/>
        <v>Благофф</v>
      </c>
      <c r="J979" s="53" t="s">
        <v>116</v>
      </c>
      <c r="K979" s="51" t="s">
        <v>64</v>
      </c>
    </row>
    <row r="980" spans="1:11" x14ac:dyDescent="0.3">
      <c r="A980" s="48">
        <v>44317</v>
      </c>
      <c r="B980" s="48" t="s">
        <v>20</v>
      </c>
      <c r="C980" s="49" t="s">
        <v>108</v>
      </c>
      <c r="D980" s="50" t="s">
        <v>49</v>
      </c>
      <c r="E980" s="50" t="str">
        <f t="shared" si="6"/>
        <v>Швеция</v>
      </c>
      <c r="F980" s="51" t="s">
        <v>63</v>
      </c>
      <c r="G980" s="52">
        <v>338</v>
      </c>
      <c r="I980" s="7" t="str">
        <f t="shared" si="7"/>
        <v>Хортица</v>
      </c>
      <c r="J980" s="53" t="s">
        <v>116</v>
      </c>
      <c r="K980" s="51" t="s">
        <v>65</v>
      </c>
    </row>
    <row r="981" spans="1:11" x14ac:dyDescent="0.3">
      <c r="A981" s="48">
        <v>44317</v>
      </c>
      <c r="B981" s="48" t="s">
        <v>20</v>
      </c>
      <c r="C981" s="49" t="s">
        <v>108</v>
      </c>
      <c r="D981" s="50" t="s">
        <v>49</v>
      </c>
      <c r="E981" s="50" t="str">
        <f t="shared" si="6"/>
        <v>Швеция</v>
      </c>
      <c r="F981" s="51" t="s">
        <v>153</v>
      </c>
      <c r="G981" s="52">
        <v>625</v>
      </c>
      <c r="I981" s="7" t="str">
        <f t="shared" si="7"/>
        <v>Екатеринослав</v>
      </c>
      <c r="J981" s="53" t="s">
        <v>116</v>
      </c>
      <c r="K981" s="51" t="s">
        <v>66</v>
      </c>
    </row>
    <row r="982" spans="1:11" x14ac:dyDescent="0.3">
      <c r="A982" s="48">
        <v>44317</v>
      </c>
      <c r="B982" s="48" t="s">
        <v>20</v>
      </c>
      <c r="C982" s="49" t="s">
        <v>108</v>
      </c>
      <c r="D982" s="50" t="s">
        <v>49</v>
      </c>
      <c r="E982" s="50" t="str">
        <f t="shared" si="6"/>
        <v>Украина</v>
      </c>
      <c r="F982" s="51" t="s">
        <v>64</v>
      </c>
      <c r="G982" s="52">
        <v>168</v>
      </c>
      <c r="I982" s="7" t="str">
        <f t="shared" si="7"/>
        <v>Украинская пшеница</v>
      </c>
      <c r="J982" s="53" t="s">
        <v>116</v>
      </c>
      <c r="K982" s="51" t="s">
        <v>67</v>
      </c>
    </row>
    <row r="983" spans="1:11" x14ac:dyDescent="0.3">
      <c r="A983" s="48">
        <v>44317</v>
      </c>
      <c r="B983" s="48" t="s">
        <v>20</v>
      </c>
      <c r="C983" s="49" t="s">
        <v>108</v>
      </c>
      <c r="D983" s="50" t="s">
        <v>49</v>
      </c>
      <c r="E983" s="50" t="str">
        <f t="shared" si="6"/>
        <v>Украина</v>
      </c>
      <c r="F983" s="51" t="s">
        <v>65</v>
      </c>
      <c r="G983" s="52">
        <v>478</v>
      </c>
      <c r="I983" s="7" t="str">
        <f t="shared" si="7"/>
        <v>Немирофф</v>
      </c>
      <c r="J983" s="53" t="s">
        <v>116</v>
      </c>
      <c r="K983" s="51" t="s">
        <v>68</v>
      </c>
    </row>
    <row r="984" spans="1:11" x14ac:dyDescent="0.3">
      <c r="A984" s="48">
        <v>44317</v>
      </c>
      <c r="B984" s="48" t="s">
        <v>20</v>
      </c>
      <c r="C984" s="49" t="s">
        <v>108</v>
      </c>
      <c r="D984" s="50" t="s">
        <v>49</v>
      </c>
      <c r="E984" s="50" t="str">
        <f t="shared" si="6"/>
        <v>Украина</v>
      </c>
      <c r="F984" s="51" t="s">
        <v>66</v>
      </c>
      <c r="G984" s="52">
        <v>597</v>
      </c>
      <c r="I984" s="7" t="str">
        <f t="shared" si="7"/>
        <v>Медовая</v>
      </c>
      <c r="J984" s="53" t="s">
        <v>116</v>
      </c>
      <c r="K984" s="51" t="s">
        <v>69</v>
      </c>
    </row>
    <row r="985" spans="1:11" x14ac:dyDescent="0.3">
      <c r="A985" s="48">
        <v>44317</v>
      </c>
      <c r="B985" s="48" t="s">
        <v>20</v>
      </c>
      <c r="C985" s="49" t="s">
        <v>108</v>
      </c>
      <c r="D985" s="50" t="s">
        <v>49</v>
      </c>
      <c r="E985" s="50" t="str">
        <f t="shared" si="6"/>
        <v>Украина</v>
      </c>
      <c r="F985" s="51" t="s">
        <v>67</v>
      </c>
      <c r="G985" s="52">
        <v>315</v>
      </c>
      <c r="I985" s="7" t="str">
        <f t="shared" si="7"/>
        <v>Благофф</v>
      </c>
      <c r="J985" s="53" t="s">
        <v>116</v>
      </c>
      <c r="K985" s="51" t="s">
        <v>64</v>
      </c>
    </row>
    <row r="986" spans="1:11" x14ac:dyDescent="0.3">
      <c r="A986" s="48">
        <v>44317</v>
      </c>
      <c r="B986" s="48" t="s">
        <v>20</v>
      </c>
      <c r="C986" s="49" t="s">
        <v>108</v>
      </c>
      <c r="D986" s="50" t="s">
        <v>49</v>
      </c>
      <c r="E986" s="50" t="str">
        <f t="shared" si="6"/>
        <v>Украина</v>
      </c>
      <c r="F986" s="51" t="s">
        <v>68</v>
      </c>
      <c r="G986" s="52">
        <v>490</v>
      </c>
      <c r="I986" s="7" t="str">
        <f t="shared" si="7"/>
        <v>Хортица</v>
      </c>
      <c r="J986" s="53" t="s">
        <v>116</v>
      </c>
      <c r="K986" s="51" t="s">
        <v>65</v>
      </c>
    </row>
    <row r="987" spans="1:11" x14ac:dyDescent="0.3">
      <c r="A987" s="48">
        <v>44317</v>
      </c>
      <c r="B987" s="48" t="s">
        <v>20</v>
      </c>
      <c r="C987" s="49" t="s">
        <v>108</v>
      </c>
      <c r="D987" s="50" t="s">
        <v>49</v>
      </c>
      <c r="E987" s="50" t="str">
        <f t="shared" si="6"/>
        <v>Украина</v>
      </c>
      <c r="F987" s="51" t="s">
        <v>69</v>
      </c>
      <c r="G987" s="52">
        <v>655</v>
      </c>
      <c r="I987" s="7" t="str">
        <f t="shared" si="7"/>
        <v>Екатеринослав</v>
      </c>
      <c r="J987" s="53" t="s">
        <v>116</v>
      </c>
      <c r="K987" s="51" t="s">
        <v>66</v>
      </c>
    </row>
    <row r="988" spans="1:11" x14ac:dyDescent="0.3">
      <c r="A988" s="48">
        <v>44317</v>
      </c>
      <c r="B988" s="48" t="s">
        <v>20</v>
      </c>
      <c r="C988" s="49" t="s">
        <v>108</v>
      </c>
      <c r="D988" s="50" t="s">
        <v>70</v>
      </c>
      <c r="E988" s="50" t="str">
        <f t="shared" si="6"/>
        <v>Франция</v>
      </c>
      <c r="F988" s="51" t="s">
        <v>71</v>
      </c>
      <c r="G988" s="52">
        <v>324</v>
      </c>
      <c r="I988" s="7" t="str">
        <f t="shared" si="7"/>
        <v>Украинская пшеница</v>
      </c>
      <c r="J988" s="53" t="s">
        <v>116</v>
      </c>
      <c r="K988" s="51" t="s">
        <v>67</v>
      </c>
    </row>
    <row r="989" spans="1:11" x14ac:dyDescent="0.3">
      <c r="A989" s="48">
        <v>44317</v>
      </c>
      <c r="B989" s="48" t="s">
        <v>20</v>
      </c>
      <c r="C989" s="49" t="s">
        <v>108</v>
      </c>
      <c r="D989" s="50" t="s">
        <v>70</v>
      </c>
      <c r="E989" s="50" t="str">
        <f t="shared" si="6"/>
        <v>Франция</v>
      </c>
      <c r="F989" s="51" t="s">
        <v>72</v>
      </c>
      <c r="G989" s="52">
        <v>563</v>
      </c>
      <c r="I989" s="7" t="str">
        <f t="shared" si="7"/>
        <v>Немирофф</v>
      </c>
      <c r="J989" s="53" t="s">
        <v>116</v>
      </c>
      <c r="K989" s="51" t="s">
        <v>68</v>
      </c>
    </row>
    <row r="990" spans="1:11" x14ac:dyDescent="0.3">
      <c r="A990" s="48">
        <v>44317</v>
      </c>
      <c r="B990" s="48" t="s">
        <v>20</v>
      </c>
      <c r="C990" s="49" t="s">
        <v>108</v>
      </c>
      <c r="D990" s="50" t="s">
        <v>70</v>
      </c>
      <c r="E990" s="50" t="str">
        <f t="shared" si="6"/>
        <v>Франция</v>
      </c>
      <c r="F990" s="51" t="s">
        <v>73</v>
      </c>
      <c r="G990" s="52">
        <v>944</v>
      </c>
      <c r="I990" s="7" t="str">
        <f t="shared" si="7"/>
        <v>Медовая</v>
      </c>
      <c r="J990" s="53" t="s">
        <v>116</v>
      </c>
      <c r="K990" s="51" t="s">
        <v>69</v>
      </c>
    </row>
    <row r="991" spans="1:11" x14ac:dyDescent="0.3">
      <c r="A991" s="48">
        <v>44317</v>
      </c>
      <c r="B991" s="48" t="s">
        <v>20</v>
      </c>
      <c r="C991" s="49" t="s">
        <v>108</v>
      </c>
      <c r="D991" s="50" t="s">
        <v>70</v>
      </c>
      <c r="E991" s="50" t="str">
        <f t="shared" si="6"/>
        <v>Франция</v>
      </c>
      <c r="F991" s="51" t="s">
        <v>74</v>
      </c>
      <c r="G991" s="52">
        <v>1292</v>
      </c>
      <c r="I991" s="7" t="str">
        <f t="shared" si="7"/>
        <v>Благофф</v>
      </c>
      <c r="J991" s="53" t="s">
        <v>116</v>
      </c>
      <c r="K991" s="51" t="s">
        <v>64</v>
      </c>
    </row>
    <row r="992" spans="1:11" x14ac:dyDescent="0.3">
      <c r="A992" s="48">
        <v>44317</v>
      </c>
      <c r="B992" s="48" t="s">
        <v>20</v>
      </c>
      <c r="C992" s="49" t="s">
        <v>108</v>
      </c>
      <c r="D992" s="50" t="s">
        <v>70</v>
      </c>
      <c r="E992" s="50" t="str">
        <f t="shared" si="6"/>
        <v>Франция</v>
      </c>
      <c r="F992" s="51" t="s">
        <v>75</v>
      </c>
      <c r="G992" s="52">
        <v>442</v>
      </c>
      <c r="I992" s="7" t="str">
        <f t="shared" si="7"/>
        <v>Хортица</v>
      </c>
      <c r="J992" s="53" t="s">
        <v>116</v>
      </c>
      <c r="K992" s="51" t="s">
        <v>65</v>
      </c>
    </row>
    <row r="993" spans="1:11" x14ac:dyDescent="0.3">
      <c r="A993" s="48">
        <v>44317</v>
      </c>
      <c r="B993" s="48" t="s">
        <v>20</v>
      </c>
      <c r="C993" s="49" t="s">
        <v>108</v>
      </c>
      <c r="D993" s="50" t="s">
        <v>70</v>
      </c>
      <c r="E993" s="50" t="str">
        <f t="shared" si="6"/>
        <v>Армения</v>
      </c>
      <c r="F993" s="51" t="s">
        <v>52</v>
      </c>
      <c r="G993" s="52">
        <v>172</v>
      </c>
      <c r="I993" s="7" t="str">
        <f t="shared" si="7"/>
        <v>Екатеринослав</v>
      </c>
      <c r="J993" s="53" t="s">
        <v>116</v>
      </c>
      <c r="K993" s="51" t="s">
        <v>66</v>
      </c>
    </row>
    <row r="994" spans="1:11" x14ac:dyDescent="0.3">
      <c r="A994" s="48">
        <v>44317</v>
      </c>
      <c r="B994" s="48" t="s">
        <v>20</v>
      </c>
      <c r="C994" s="49" t="s">
        <v>108</v>
      </c>
      <c r="D994" s="50" t="s">
        <v>70</v>
      </c>
      <c r="E994" s="50" t="str">
        <f t="shared" si="6"/>
        <v>Армения</v>
      </c>
      <c r="F994" s="51" t="s">
        <v>54</v>
      </c>
      <c r="G994" s="52">
        <v>902</v>
      </c>
      <c r="I994" s="7" t="str">
        <f t="shared" si="7"/>
        <v>Украинская пшеница</v>
      </c>
      <c r="J994" s="53" t="s">
        <v>116</v>
      </c>
      <c r="K994" s="51" t="s">
        <v>67</v>
      </c>
    </row>
    <row r="995" spans="1:11" x14ac:dyDescent="0.3">
      <c r="A995" s="48">
        <v>44317</v>
      </c>
      <c r="B995" s="48" t="s">
        <v>20</v>
      </c>
      <c r="C995" s="49" t="s">
        <v>108</v>
      </c>
      <c r="D995" s="50" t="s">
        <v>70</v>
      </c>
      <c r="E995" s="50" t="str">
        <f t="shared" si="6"/>
        <v>Армения</v>
      </c>
      <c r="F995" s="51" t="s">
        <v>56</v>
      </c>
      <c r="G995" s="52">
        <v>1064</v>
      </c>
      <c r="I995" s="7" t="str">
        <f t="shared" si="7"/>
        <v>Немирофф</v>
      </c>
      <c r="J995" s="53" t="s">
        <v>116</v>
      </c>
      <c r="K995" s="51" t="s">
        <v>68</v>
      </c>
    </row>
    <row r="996" spans="1:11" x14ac:dyDescent="0.3">
      <c r="A996" s="48">
        <v>44317</v>
      </c>
      <c r="B996" s="48" t="s">
        <v>20</v>
      </c>
      <c r="C996" s="49" t="s">
        <v>108</v>
      </c>
      <c r="D996" s="50" t="s">
        <v>70</v>
      </c>
      <c r="E996" s="50" t="str">
        <f t="shared" si="6"/>
        <v>Армения</v>
      </c>
      <c r="F996" s="51" t="s">
        <v>58</v>
      </c>
      <c r="G996" s="52">
        <v>1263</v>
      </c>
      <c r="I996" s="7" t="str">
        <f t="shared" si="7"/>
        <v>Медовая</v>
      </c>
      <c r="J996" s="53" t="s">
        <v>116</v>
      </c>
      <c r="K996" s="51" t="s">
        <v>69</v>
      </c>
    </row>
    <row r="997" spans="1:11" x14ac:dyDescent="0.3">
      <c r="A997" s="48">
        <v>44317</v>
      </c>
      <c r="B997" s="48" t="s">
        <v>20</v>
      </c>
      <c r="C997" s="49" t="s">
        <v>108</v>
      </c>
      <c r="D997" s="50" t="s">
        <v>70</v>
      </c>
      <c r="E997" s="50" t="str">
        <f t="shared" si="6"/>
        <v>Армения</v>
      </c>
      <c r="F997" s="51" t="s">
        <v>60</v>
      </c>
      <c r="G997" s="52">
        <v>699</v>
      </c>
      <c r="I997" s="7" t="str">
        <f t="shared" si="7"/>
        <v>Благофф</v>
      </c>
      <c r="J997" s="53" t="s">
        <v>116</v>
      </c>
      <c r="K997" s="51" t="s">
        <v>64</v>
      </c>
    </row>
    <row r="998" spans="1:11" x14ac:dyDescent="0.3">
      <c r="A998" s="48">
        <v>44317</v>
      </c>
      <c r="B998" s="48" t="s">
        <v>20</v>
      </c>
      <c r="C998" s="49" t="s">
        <v>108</v>
      </c>
      <c r="D998" s="50" t="s">
        <v>70</v>
      </c>
      <c r="E998" s="50" t="str">
        <f t="shared" si="6"/>
        <v>Армения</v>
      </c>
      <c r="F998" s="51" t="s">
        <v>62</v>
      </c>
      <c r="G998" s="52">
        <v>637</v>
      </c>
      <c r="I998" s="7" t="str">
        <f t="shared" si="7"/>
        <v>Хортица</v>
      </c>
      <c r="J998" s="53" t="s">
        <v>116</v>
      </c>
      <c r="K998" s="51" t="s">
        <v>65</v>
      </c>
    </row>
    <row r="999" spans="1:11" x14ac:dyDescent="0.3">
      <c r="A999" s="48">
        <v>44317</v>
      </c>
      <c r="B999" s="48" t="s">
        <v>20</v>
      </c>
      <c r="C999" s="49" t="s">
        <v>108</v>
      </c>
      <c r="D999" s="50" t="s">
        <v>70</v>
      </c>
      <c r="E999" s="50" t="str">
        <f t="shared" si="6"/>
        <v>Россия</v>
      </c>
      <c r="F999" s="51" t="s">
        <v>76</v>
      </c>
      <c r="G999" s="52">
        <v>312</v>
      </c>
      <c r="I999" s="7" t="str">
        <f t="shared" si="7"/>
        <v>Екатеринослав</v>
      </c>
      <c r="J999" s="53" t="s">
        <v>116</v>
      </c>
      <c r="K999" s="51" t="s">
        <v>66</v>
      </c>
    </row>
    <row r="1000" spans="1:11" x14ac:dyDescent="0.3">
      <c r="A1000" s="48">
        <v>44317</v>
      </c>
      <c r="B1000" s="48" t="s">
        <v>20</v>
      </c>
      <c r="C1000" s="49" t="s">
        <v>108</v>
      </c>
      <c r="D1000" s="50" t="s">
        <v>70</v>
      </c>
      <c r="E1000" s="50" t="str">
        <f t="shared" si="6"/>
        <v>Россия</v>
      </c>
      <c r="F1000" s="51" t="s">
        <v>77</v>
      </c>
      <c r="G1000" s="52">
        <v>1153</v>
      </c>
      <c r="I1000" s="7" t="str">
        <f t="shared" si="7"/>
        <v>Украинская пшеница</v>
      </c>
      <c r="J1000" s="53" t="s">
        <v>116</v>
      </c>
      <c r="K1000" s="51" t="s">
        <v>67</v>
      </c>
    </row>
    <row r="1001" spans="1:11" x14ac:dyDescent="0.3">
      <c r="A1001" s="48">
        <v>44317</v>
      </c>
      <c r="B1001" s="48" t="s">
        <v>20</v>
      </c>
      <c r="C1001" s="49" t="s">
        <v>108</v>
      </c>
      <c r="D1001" s="50" t="s">
        <v>70</v>
      </c>
      <c r="E1001" s="50" t="str">
        <f t="shared" si="6"/>
        <v>Россия</v>
      </c>
      <c r="F1001" s="51" t="s">
        <v>78</v>
      </c>
      <c r="G1001" s="52">
        <v>192</v>
      </c>
      <c r="I1001" s="7" t="str">
        <f t="shared" si="7"/>
        <v>Немирофф</v>
      </c>
      <c r="J1001" s="53" t="s">
        <v>116</v>
      </c>
      <c r="K1001" s="51" t="s">
        <v>68</v>
      </c>
    </row>
    <row r="1002" spans="1:11" x14ac:dyDescent="0.3">
      <c r="A1002" s="48">
        <v>44317</v>
      </c>
      <c r="B1002" s="48" t="s">
        <v>20</v>
      </c>
      <c r="C1002" s="49" t="s">
        <v>108</v>
      </c>
      <c r="D1002" s="50" t="s">
        <v>70</v>
      </c>
      <c r="E1002" s="50" t="str">
        <f t="shared" si="6"/>
        <v>Россия</v>
      </c>
      <c r="F1002" s="51" t="s">
        <v>79</v>
      </c>
      <c r="G1002" s="52">
        <v>964</v>
      </c>
      <c r="I1002" s="7" t="str">
        <f t="shared" si="7"/>
        <v>Медовая</v>
      </c>
      <c r="J1002" s="53" t="s">
        <v>116</v>
      </c>
      <c r="K1002" s="51" t="s">
        <v>69</v>
      </c>
    </row>
    <row r="1003" spans="1:11" x14ac:dyDescent="0.3">
      <c r="A1003" s="48">
        <v>44317</v>
      </c>
      <c r="B1003" s="48" t="s">
        <v>20</v>
      </c>
      <c r="C1003" s="49" t="s">
        <v>108</v>
      </c>
      <c r="D1003" s="50" t="s">
        <v>80</v>
      </c>
      <c r="E1003" s="50" t="str">
        <f t="shared" si="6"/>
        <v>Шотландия</v>
      </c>
      <c r="F1003" s="51" t="s">
        <v>81</v>
      </c>
      <c r="G1003" s="52">
        <v>586</v>
      </c>
      <c r="I1003" s="7" t="str">
        <f t="shared" si="7"/>
        <v>Благофф</v>
      </c>
      <c r="J1003" s="53" t="s">
        <v>116</v>
      </c>
      <c r="K1003" s="51" t="s">
        <v>64</v>
      </c>
    </row>
    <row r="1004" spans="1:11" x14ac:dyDescent="0.3">
      <c r="A1004" s="48">
        <v>44317</v>
      </c>
      <c r="B1004" s="48" t="s">
        <v>20</v>
      </c>
      <c r="C1004" s="49" t="s">
        <v>108</v>
      </c>
      <c r="D1004" s="50" t="s">
        <v>80</v>
      </c>
      <c r="E1004" s="50" t="str">
        <f t="shared" si="6"/>
        <v>Шотландия</v>
      </c>
      <c r="F1004" s="51" t="s">
        <v>82</v>
      </c>
      <c r="G1004" s="52">
        <v>160</v>
      </c>
      <c r="I1004" s="7" t="str">
        <f t="shared" si="7"/>
        <v>Хортица</v>
      </c>
      <c r="J1004" s="53" t="s">
        <v>116</v>
      </c>
      <c r="K1004" s="51" t="s">
        <v>65</v>
      </c>
    </row>
    <row r="1005" spans="1:11" x14ac:dyDescent="0.3">
      <c r="A1005" s="48">
        <v>44317</v>
      </c>
      <c r="B1005" s="48" t="s">
        <v>20</v>
      </c>
      <c r="C1005" s="49" t="s">
        <v>108</v>
      </c>
      <c r="D1005" s="50" t="s">
        <v>80</v>
      </c>
      <c r="E1005" s="50" t="str">
        <f t="shared" si="6"/>
        <v>Шотландия</v>
      </c>
      <c r="F1005" s="51" t="s">
        <v>83</v>
      </c>
      <c r="G1005" s="52">
        <v>418</v>
      </c>
      <c r="I1005" s="7" t="str">
        <f t="shared" si="7"/>
        <v>Екатеринослав</v>
      </c>
      <c r="J1005" s="53" t="s">
        <v>116</v>
      </c>
      <c r="K1005" s="51" t="s">
        <v>66</v>
      </c>
    </row>
    <row r="1006" spans="1:11" x14ac:dyDescent="0.3">
      <c r="A1006" s="48">
        <v>44317</v>
      </c>
      <c r="B1006" s="48" t="s">
        <v>20</v>
      </c>
      <c r="C1006" s="49" t="s">
        <v>108</v>
      </c>
      <c r="D1006" s="50" t="s">
        <v>80</v>
      </c>
      <c r="E1006" s="50" t="str">
        <f t="shared" si="6"/>
        <v>Шотландия</v>
      </c>
      <c r="F1006" s="51" t="s">
        <v>84</v>
      </c>
      <c r="G1006" s="52">
        <v>486</v>
      </c>
      <c r="I1006" s="7" t="str">
        <f t="shared" si="7"/>
        <v>Украинская пшеница</v>
      </c>
      <c r="J1006" s="53" t="s">
        <v>116</v>
      </c>
      <c r="K1006" s="51" t="s">
        <v>67</v>
      </c>
    </row>
    <row r="1007" spans="1:11" x14ac:dyDescent="0.3">
      <c r="A1007" s="48">
        <v>44317</v>
      </c>
      <c r="B1007" s="48" t="s">
        <v>20</v>
      </c>
      <c r="C1007" s="49" t="s">
        <v>108</v>
      </c>
      <c r="D1007" s="50" t="s">
        <v>80</v>
      </c>
      <c r="E1007" s="50" t="str">
        <f t="shared" si="6"/>
        <v>Ирландия</v>
      </c>
      <c r="F1007" s="51" t="s">
        <v>85</v>
      </c>
      <c r="G1007" s="52">
        <v>345</v>
      </c>
      <c r="I1007" s="7" t="str">
        <f t="shared" si="7"/>
        <v>Немирофф</v>
      </c>
      <c r="J1007" s="53" t="s">
        <v>116</v>
      </c>
      <c r="K1007" s="51" t="s">
        <v>68</v>
      </c>
    </row>
    <row r="1008" spans="1:11" x14ac:dyDescent="0.3">
      <c r="A1008" s="48">
        <v>44317</v>
      </c>
      <c r="B1008" s="48" t="s">
        <v>20</v>
      </c>
      <c r="C1008" s="49" t="s">
        <v>108</v>
      </c>
      <c r="D1008" s="50" t="s">
        <v>80</v>
      </c>
      <c r="E1008" s="50" t="str">
        <f t="shared" si="6"/>
        <v>Ирландия</v>
      </c>
      <c r="F1008" s="51" t="s">
        <v>86</v>
      </c>
      <c r="G1008" s="52">
        <v>170</v>
      </c>
      <c r="I1008" s="7" t="str">
        <f t="shared" si="7"/>
        <v>Медовая</v>
      </c>
      <c r="J1008" s="53" t="s">
        <v>116</v>
      </c>
      <c r="K1008" s="51" t="s">
        <v>69</v>
      </c>
    </row>
    <row r="1009" spans="1:11" x14ac:dyDescent="0.3">
      <c r="A1009" s="48">
        <v>44317</v>
      </c>
      <c r="B1009" s="48" t="s">
        <v>20</v>
      </c>
      <c r="C1009" s="49" t="s">
        <v>108</v>
      </c>
      <c r="D1009" s="50" t="s">
        <v>80</v>
      </c>
      <c r="E1009" s="50" t="str">
        <f t="shared" si="6"/>
        <v>Ирландия</v>
      </c>
      <c r="F1009" s="51" t="s">
        <v>87</v>
      </c>
      <c r="G1009" s="52">
        <v>982</v>
      </c>
      <c r="I1009" s="7" t="str">
        <f t="shared" si="7"/>
        <v>Благофф</v>
      </c>
      <c r="J1009" s="53" t="s">
        <v>116</v>
      </c>
      <c r="K1009" s="51" t="s">
        <v>64</v>
      </c>
    </row>
    <row r="1010" spans="1:11" x14ac:dyDescent="0.3">
      <c r="A1010" s="48">
        <v>44317</v>
      </c>
      <c r="B1010" s="48" t="s">
        <v>20</v>
      </c>
      <c r="C1010" s="49" t="s">
        <v>108</v>
      </c>
      <c r="D1010" s="50" t="s">
        <v>80</v>
      </c>
      <c r="E1010" s="50" t="str">
        <f t="shared" si="6"/>
        <v>Ирландия</v>
      </c>
      <c r="F1010" s="51" t="s">
        <v>88</v>
      </c>
      <c r="G1010" s="52">
        <v>1257</v>
      </c>
      <c r="I1010" s="7" t="str">
        <f t="shared" si="7"/>
        <v>Хортица</v>
      </c>
      <c r="J1010" s="53" t="s">
        <v>116</v>
      </c>
      <c r="K1010" s="51" t="s">
        <v>65</v>
      </c>
    </row>
    <row r="1011" spans="1:11" x14ac:dyDescent="0.3">
      <c r="A1011" s="48">
        <v>44317</v>
      </c>
      <c r="B1011" s="48" t="s">
        <v>20</v>
      </c>
      <c r="C1011" s="49" t="s">
        <v>108</v>
      </c>
      <c r="D1011" s="50" t="s">
        <v>80</v>
      </c>
      <c r="E1011" s="50" t="str">
        <f t="shared" si="6"/>
        <v>США</v>
      </c>
      <c r="F1011" s="51" t="s">
        <v>89</v>
      </c>
      <c r="G1011" s="52">
        <v>301</v>
      </c>
      <c r="I1011" s="7" t="str">
        <f t="shared" si="7"/>
        <v>Екатеринослав</v>
      </c>
      <c r="J1011" s="53" t="s">
        <v>116</v>
      </c>
      <c r="K1011" s="51" t="s">
        <v>66</v>
      </c>
    </row>
    <row r="1012" spans="1:11" x14ac:dyDescent="0.3">
      <c r="A1012" s="48">
        <v>44317</v>
      </c>
      <c r="B1012" s="48" t="s">
        <v>20</v>
      </c>
      <c r="C1012" s="49" t="s">
        <v>108</v>
      </c>
      <c r="D1012" s="50" t="s">
        <v>80</v>
      </c>
      <c r="E1012" s="50" t="str">
        <f t="shared" si="6"/>
        <v>США</v>
      </c>
      <c r="F1012" s="51" t="s">
        <v>90</v>
      </c>
      <c r="G1012" s="52">
        <v>610</v>
      </c>
      <c r="I1012" s="7" t="str">
        <f t="shared" si="7"/>
        <v>Украинская пшеница</v>
      </c>
      <c r="J1012" s="53" t="s">
        <v>116</v>
      </c>
      <c r="K1012" s="51" t="s">
        <v>67</v>
      </c>
    </row>
    <row r="1013" spans="1:11" x14ac:dyDescent="0.3">
      <c r="A1013" s="48">
        <v>44317</v>
      </c>
      <c r="B1013" s="48" t="s">
        <v>20</v>
      </c>
      <c r="C1013" s="49" t="s">
        <v>108</v>
      </c>
      <c r="D1013" s="50" t="s">
        <v>80</v>
      </c>
      <c r="E1013" s="50" t="str">
        <f t="shared" si="6"/>
        <v>США</v>
      </c>
      <c r="F1013" s="51" t="s">
        <v>91</v>
      </c>
      <c r="G1013" s="52">
        <v>417</v>
      </c>
      <c r="I1013" s="7" t="str">
        <f t="shared" si="7"/>
        <v>Немирофф</v>
      </c>
      <c r="J1013" s="53" t="s">
        <v>116</v>
      </c>
      <c r="K1013" s="51" t="s">
        <v>68</v>
      </c>
    </row>
    <row r="1014" spans="1:11" x14ac:dyDescent="0.3">
      <c r="A1014" s="48">
        <v>44317</v>
      </c>
      <c r="B1014" s="48" t="s">
        <v>20</v>
      </c>
      <c r="C1014" s="49" t="s">
        <v>108</v>
      </c>
      <c r="D1014" s="50" t="s">
        <v>80</v>
      </c>
      <c r="E1014" s="50" t="str">
        <f t="shared" si="6"/>
        <v>США</v>
      </c>
      <c r="F1014" s="51" t="s">
        <v>92</v>
      </c>
      <c r="G1014" s="52">
        <v>475</v>
      </c>
      <c r="I1014" s="7" t="str">
        <f t="shared" si="7"/>
        <v>Медовая</v>
      </c>
      <c r="J1014" s="53" t="s">
        <v>116</v>
      </c>
      <c r="K1014" s="51" t="s">
        <v>69</v>
      </c>
    </row>
    <row r="1015" spans="1:11" x14ac:dyDescent="0.3">
      <c r="A1015" s="48">
        <v>44317</v>
      </c>
      <c r="B1015" s="48" t="s">
        <v>20</v>
      </c>
      <c r="C1015" s="49" t="s">
        <v>108</v>
      </c>
      <c r="D1015" s="50" t="s">
        <v>80</v>
      </c>
      <c r="E1015" s="50" t="str">
        <f t="shared" si="6"/>
        <v>США</v>
      </c>
      <c r="F1015" s="51" t="s">
        <v>93</v>
      </c>
      <c r="G1015" s="52">
        <v>994</v>
      </c>
      <c r="I1015" s="7" t="str">
        <f t="shared" si="7"/>
        <v>Благофф</v>
      </c>
      <c r="J1015" s="53" t="s">
        <v>116</v>
      </c>
      <c r="K1015" s="51" t="s">
        <v>64</v>
      </c>
    </row>
    <row r="1016" spans="1:11" x14ac:dyDescent="0.3">
      <c r="A1016" s="48">
        <v>44317</v>
      </c>
      <c r="B1016" s="48" t="s">
        <v>20</v>
      </c>
      <c r="C1016" s="49" t="s">
        <v>108</v>
      </c>
      <c r="D1016" s="50" t="s">
        <v>80</v>
      </c>
      <c r="E1016" s="50" t="str">
        <f t="shared" si="6"/>
        <v>США</v>
      </c>
      <c r="F1016" s="51" t="s">
        <v>94</v>
      </c>
      <c r="G1016" s="52">
        <v>784</v>
      </c>
      <c r="I1016" s="7" t="str">
        <f t="shared" si="7"/>
        <v>Хортица</v>
      </c>
      <c r="J1016" s="53" t="s">
        <v>116</v>
      </c>
      <c r="K1016" s="51" t="s">
        <v>65</v>
      </c>
    </row>
    <row r="1017" spans="1:11" x14ac:dyDescent="0.3">
      <c r="A1017" s="48">
        <v>44317</v>
      </c>
      <c r="B1017" s="48" t="s">
        <v>20</v>
      </c>
      <c r="C1017" s="49" t="s">
        <v>108</v>
      </c>
      <c r="D1017" s="50" t="s">
        <v>95</v>
      </c>
      <c r="E1017" s="50" t="str">
        <f t="shared" si="6"/>
        <v>Голландия</v>
      </c>
      <c r="F1017" s="51" t="s">
        <v>96</v>
      </c>
      <c r="G1017" s="52">
        <v>598</v>
      </c>
      <c r="I1017" s="7" t="str">
        <f t="shared" si="7"/>
        <v>Екатеринослав</v>
      </c>
      <c r="J1017" s="53" t="s">
        <v>116</v>
      </c>
      <c r="K1017" s="51" t="s">
        <v>66</v>
      </c>
    </row>
    <row r="1018" spans="1:11" x14ac:dyDescent="0.3">
      <c r="A1018" s="48">
        <v>44317</v>
      </c>
      <c r="B1018" s="48" t="s">
        <v>20</v>
      </c>
      <c r="C1018" s="49" t="s">
        <v>108</v>
      </c>
      <c r="D1018" s="50" t="s">
        <v>95</v>
      </c>
      <c r="E1018" s="50" t="str">
        <f t="shared" si="6"/>
        <v>Голландия</v>
      </c>
      <c r="F1018" s="51" t="s">
        <v>97</v>
      </c>
      <c r="G1018" s="52">
        <v>1294</v>
      </c>
      <c r="I1018" s="7" t="str">
        <f t="shared" si="7"/>
        <v>Украинская пшеница</v>
      </c>
      <c r="J1018" s="53" t="s">
        <v>116</v>
      </c>
      <c r="K1018" s="51" t="s">
        <v>67</v>
      </c>
    </row>
    <row r="1019" spans="1:11" x14ac:dyDescent="0.3">
      <c r="A1019" s="48">
        <v>44317</v>
      </c>
      <c r="B1019" s="48" t="s">
        <v>20</v>
      </c>
      <c r="C1019" s="49" t="s">
        <v>108</v>
      </c>
      <c r="D1019" s="50" t="s">
        <v>95</v>
      </c>
      <c r="E1019" s="50" t="str">
        <f t="shared" si="6"/>
        <v>Голландия</v>
      </c>
      <c r="F1019" s="51" t="s">
        <v>98</v>
      </c>
      <c r="G1019" s="52">
        <v>168</v>
      </c>
      <c r="I1019" s="7" t="str">
        <f t="shared" si="7"/>
        <v>Немирофф</v>
      </c>
      <c r="J1019" s="53" t="s">
        <v>116</v>
      </c>
      <c r="K1019" s="51" t="s">
        <v>68</v>
      </c>
    </row>
    <row r="1020" spans="1:11" x14ac:dyDescent="0.3">
      <c r="A1020" s="48">
        <v>44317</v>
      </c>
      <c r="B1020" s="48" t="s">
        <v>20</v>
      </c>
      <c r="C1020" s="49" t="s">
        <v>108</v>
      </c>
      <c r="D1020" s="50" t="s">
        <v>95</v>
      </c>
      <c r="E1020" s="50" t="str">
        <f t="shared" si="6"/>
        <v>Голландия</v>
      </c>
      <c r="F1020" s="51" t="s">
        <v>99</v>
      </c>
      <c r="G1020" s="52">
        <v>187</v>
      </c>
      <c r="I1020" s="7" t="str">
        <f t="shared" si="7"/>
        <v>Медовая</v>
      </c>
      <c r="J1020" s="53" t="s">
        <v>116</v>
      </c>
      <c r="K1020" s="51" t="s">
        <v>69</v>
      </c>
    </row>
    <row r="1021" spans="1:11" x14ac:dyDescent="0.3">
      <c r="A1021" s="48">
        <v>44317</v>
      </c>
      <c r="B1021" s="48" t="s">
        <v>20</v>
      </c>
      <c r="C1021" s="49" t="s">
        <v>108</v>
      </c>
      <c r="D1021" s="50" t="s">
        <v>95</v>
      </c>
      <c r="E1021" s="50" t="str">
        <f t="shared" si="6"/>
        <v>Голландия</v>
      </c>
      <c r="F1021" s="51" t="s">
        <v>100</v>
      </c>
      <c r="G1021" s="52">
        <v>1136</v>
      </c>
      <c r="I1021" s="7" t="str">
        <f t="shared" si="7"/>
        <v>Благофф</v>
      </c>
      <c r="J1021" s="53" t="s">
        <v>116</v>
      </c>
      <c r="K1021" s="51" t="s">
        <v>64</v>
      </c>
    </row>
    <row r="1022" spans="1:11" x14ac:dyDescent="0.3">
      <c r="A1022" s="48">
        <v>44317</v>
      </c>
      <c r="B1022" s="48" t="s">
        <v>20</v>
      </c>
      <c r="C1022" s="49" t="s">
        <v>108</v>
      </c>
      <c r="D1022" s="50" t="s">
        <v>95</v>
      </c>
      <c r="E1022" s="50" t="str">
        <f t="shared" si="6"/>
        <v>Великобритания</v>
      </c>
      <c r="F1022" s="51" t="s">
        <v>101</v>
      </c>
      <c r="G1022" s="52">
        <v>1286</v>
      </c>
      <c r="I1022" s="7" t="str">
        <f t="shared" si="7"/>
        <v>Хортица</v>
      </c>
      <c r="J1022" s="53" t="s">
        <v>116</v>
      </c>
      <c r="K1022" s="51" t="s">
        <v>65</v>
      </c>
    </row>
    <row r="1023" spans="1:11" x14ac:dyDescent="0.3">
      <c r="A1023" s="48">
        <v>44317</v>
      </c>
      <c r="B1023" s="48" t="s">
        <v>20</v>
      </c>
      <c r="C1023" s="49" t="s">
        <v>108</v>
      </c>
      <c r="D1023" s="50" t="s">
        <v>95</v>
      </c>
      <c r="E1023" s="50" t="str">
        <f t="shared" si="6"/>
        <v>Великобритания</v>
      </c>
      <c r="F1023" s="51" t="s">
        <v>102</v>
      </c>
      <c r="G1023" s="52">
        <v>348</v>
      </c>
      <c r="I1023" s="7" t="str">
        <f t="shared" si="7"/>
        <v>Екатеринослав</v>
      </c>
      <c r="J1023" s="53" t="s">
        <v>116</v>
      </c>
      <c r="K1023" s="51" t="s">
        <v>66</v>
      </c>
    </row>
    <row r="1024" spans="1:11" x14ac:dyDescent="0.3">
      <c r="A1024" s="48">
        <v>44317</v>
      </c>
      <c r="B1024" s="48" t="s">
        <v>20</v>
      </c>
      <c r="C1024" s="49" t="s">
        <v>108</v>
      </c>
      <c r="D1024" s="50" t="s">
        <v>95</v>
      </c>
      <c r="E1024" s="50" t="str">
        <f t="shared" si="6"/>
        <v>Италия</v>
      </c>
      <c r="F1024" s="51" t="s">
        <v>103</v>
      </c>
      <c r="G1024" s="52">
        <v>336</v>
      </c>
      <c r="I1024" s="7" t="str">
        <f t="shared" si="7"/>
        <v>Украинская пшеница</v>
      </c>
      <c r="J1024" s="53" t="s">
        <v>116</v>
      </c>
      <c r="K1024" s="51" t="s">
        <v>67</v>
      </c>
    </row>
    <row r="1025" spans="1:11" x14ac:dyDescent="0.3">
      <c r="A1025" s="48">
        <v>44317</v>
      </c>
      <c r="B1025" s="48" t="s">
        <v>20</v>
      </c>
      <c r="C1025" s="49" t="s">
        <v>108</v>
      </c>
      <c r="D1025" s="50" t="s">
        <v>95</v>
      </c>
      <c r="E1025" s="50" t="str">
        <f t="shared" si="6"/>
        <v>Италия</v>
      </c>
      <c r="F1025" s="51" t="s">
        <v>104</v>
      </c>
      <c r="G1025" s="52">
        <v>1131</v>
      </c>
      <c r="I1025" s="7" t="str">
        <f t="shared" si="7"/>
        <v>Немирофф</v>
      </c>
      <c r="J1025" s="53" t="s">
        <v>116</v>
      </c>
      <c r="K1025" s="51" t="s">
        <v>68</v>
      </c>
    </row>
    <row r="1026" spans="1:11" x14ac:dyDescent="0.3">
      <c r="A1026" s="48">
        <v>44317</v>
      </c>
      <c r="B1026" s="48" t="s">
        <v>20</v>
      </c>
      <c r="C1026" s="49" t="s">
        <v>108</v>
      </c>
      <c r="D1026" s="50" t="s">
        <v>95</v>
      </c>
      <c r="E1026" s="50" t="str">
        <f t="shared" si="6"/>
        <v>Италия</v>
      </c>
      <c r="F1026" s="51" t="s">
        <v>105</v>
      </c>
      <c r="G1026" s="52">
        <v>1245</v>
      </c>
      <c r="I1026" s="7" t="str">
        <f t="shared" si="7"/>
        <v>Медовая</v>
      </c>
      <c r="J1026" s="53" t="s">
        <v>116</v>
      </c>
      <c r="K1026" s="51" t="s">
        <v>69</v>
      </c>
    </row>
    <row r="1027" spans="1:11" x14ac:dyDescent="0.3">
      <c r="A1027" s="48">
        <v>44317</v>
      </c>
      <c r="B1027" s="48" t="s">
        <v>20</v>
      </c>
      <c r="C1027" s="49" t="s">
        <v>108</v>
      </c>
      <c r="D1027" s="50" t="s">
        <v>95</v>
      </c>
      <c r="E1027" s="50" t="str">
        <f t="shared" ref="E1027:E1281" si="8">VLOOKUP(F1027,$I$7:$J$1296,2,FALSE)</f>
        <v>Италия</v>
      </c>
      <c r="F1027" s="51" t="s">
        <v>106</v>
      </c>
      <c r="G1027" s="52">
        <v>691</v>
      </c>
      <c r="I1027" s="7" t="str">
        <f t="shared" ref="I1027:I1281" si="9">K1027</f>
        <v>Благофф</v>
      </c>
      <c r="J1027" s="53" t="s">
        <v>116</v>
      </c>
      <c r="K1027" s="51" t="s">
        <v>64</v>
      </c>
    </row>
    <row r="1028" spans="1:11" x14ac:dyDescent="0.3">
      <c r="A1028" s="48">
        <v>44317</v>
      </c>
      <c r="B1028" s="48" t="s">
        <v>20</v>
      </c>
      <c r="C1028" s="49" t="s">
        <v>110</v>
      </c>
      <c r="D1028" s="50" t="s">
        <v>49</v>
      </c>
      <c r="E1028" s="50" t="str">
        <f t="shared" si="8"/>
        <v>Россия</v>
      </c>
      <c r="F1028" s="51" t="s">
        <v>50</v>
      </c>
      <c r="G1028" s="52">
        <v>184</v>
      </c>
      <c r="I1028" s="7" t="str">
        <f t="shared" si="9"/>
        <v>Хортица</v>
      </c>
      <c r="J1028" s="53" t="s">
        <v>116</v>
      </c>
      <c r="K1028" s="51" t="s">
        <v>65</v>
      </c>
    </row>
    <row r="1029" spans="1:11" x14ac:dyDescent="0.3">
      <c r="A1029" s="48">
        <v>44317</v>
      </c>
      <c r="B1029" s="48" t="s">
        <v>20</v>
      </c>
      <c r="C1029" s="49" t="s">
        <v>110</v>
      </c>
      <c r="D1029" s="50" t="s">
        <v>49</v>
      </c>
      <c r="E1029" s="50" t="str">
        <f t="shared" si="8"/>
        <v>Россия</v>
      </c>
      <c r="F1029" s="51" t="s">
        <v>53</v>
      </c>
      <c r="G1029" s="52">
        <v>171</v>
      </c>
      <c r="I1029" s="7" t="str">
        <f t="shared" si="9"/>
        <v>Екатеринослав</v>
      </c>
      <c r="J1029" s="53" t="s">
        <v>116</v>
      </c>
      <c r="K1029" s="51" t="s">
        <v>66</v>
      </c>
    </row>
    <row r="1030" spans="1:11" x14ac:dyDescent="0.3">
      <c r="A1030" s="48">
        <v>44317</v>
      </c>
      <c r="B1030" s="48" t="s">
        <v>20</v>
      </c>
      <c r="C1030" s="49" t="s">
        <v>110</v>
      </c>
      <c r="D1030" s="50" t="s">
        <v>49</v>
      </c>
      <c r="E1030" s="50" t="str">
        <f t="shared" si="8"/>
        <v>Россия</v>
      </c>
      <c r="F1030" s="51" t="s">
        <v>55</v>
      </c>
      <c r="G1030" s="52">
        <v>434</v>
      </c>
      <c r="I1030" s="7" t="str">
        <f t="shared" si="9"/>
        <v>Украинская пшеница</v>
      </c>
      <c r="J1030" s="53" t="s">
        <v>116</v>
      </c>
      <c r="K1030" s="51" t="s">
        <v>67</v>
      </c>
    </row>
    <row r="1031" spans="1:11" x14ac:dyDescent="0.3">
      <c r="A1031" s="48">
        <v>44317</v>
      </c>
      <c r="B1031" s="48" t="s">
        <v>20</v>
      </c>
      <c r="C1031" s="49" t="s">
        <v>110</v>
      </c>
      <c r="D1031" s="50" t="s">
        <v>49</v>
      </c>
      <c r="E1031" s="50" t="str">
        <f t="shared" si="8"/>
        <v>Россия</v>
      </c>
      <c r="F1031" s="51" t="s">
        <v>57</v>
      </c>
      <c r="G1031" s="52">
        <v>713</v>
      </c>
      <c r="I1031" s="7" t="str">
        <f t="shared" si="9"/>
        <v>Немирофф</v>
      </c>
      <c r="J1031" s="53" t="s">
        <v>116</v>
      </c>
      <c r="K1031" s="51" t="s">
        <v>68</v>
      </c>
    </row>
    <row r="1032" spans="1:11" x14ac:dyDescent="0.3">
      <c r="A1032" s="48">
        <v>44317</v>
      </c>
      <c r="B1032" s="48" t="s">
        <v>20</v>
      </c>
      <c r="C1032" s="49" t="s">
        <v>110</v>
      </c>
      <c r="D1032" s="50" t="s">
        <v>49</v>
      </c>
      <c r="E1032" s="50" t="str">
        <f t="shared" si="8"/>
        <v>Россия</v>
      </c>
      <c r="F1032" s="51" t="s">
        <v>59</v>
      </c>
      <c r="G1032" s="52">
        <v>1227</v>
      </c>
      <c r="I1032" s="7" t="str">
        <f t="shared" si="9"/>
        <v>Медовая</v>
      </c>
      <c r="J1032" s="53" t="s">
        <v>116</v>
      </c>
      <c r="K1032" s="51" t="s">
        <v>69</v>
      </c>
    </row>
    <row r="1033" spans="1:11" x14ac:dyDescent="0.3">
      <c r="A1033" s="48">
        <v>44317</v>
      </c>
      <c r="B1033" s="48" t="s">
        <v>20</v>
      </c>
      <c r="C1033" s="49" t="s">
        <v>110</v>
      </c>
      <c r="D1033" s="50" t="s">
        <v>49</v>
      </c>
      <c r="E1033" s="50" t="str">
        <f t="shared" si="8"/>
        <v>Россия</v>
      </c>
      <c r="F1033" s="51" t="s">
        <v>61</v>
      </c>
      <c r="G1033" s="52">
        <v>730</v>
      </c>
      <c r="I1033" s="7" t="str">
        <f t="shared" si="9"/>
        <v>Благофф</v>
      </c>
      <c r="J1033" s="53" t="s">
        <v>116</v>
      </c>
      <c r="K1033" s="51" t="s">
        <v>64</v>
      </c>
    </row>
    <row r="1034" spans="1:11" x14ac:dyDescent="0.3">
      <c r="A1034" s="48">
        <v>44317</v>
      </c>
      <c r="B1034" s="48" t="s">
        <v>20</v>
      </c>
      <c r="C1034" s="49" t="s">
        <v>110</v>
      </c>
      <c r="D1034" s="50" t="s">
        <v>49</v>
      </c>
      <c r="E1034" s="50" t="str">
        <f t="shared" si="8"/>
        <v>Швеция</v>
      </c>
      <c r="F1034" s="51" t="s">
        <v>63</v>
      </c>
      <c r="G1034" s="52">
        <v>212</v>
      </c>
      <c r="I1034" s="7" t="str">
        <f t="shared" si="9"/>
        <v>Хортица</v>
      </c>
      <c r="J1034" s="53" t="s">
        <v>116</v>
      </c>
      <c r="K1034" s="51" t="s">
        <v>65</v>
      </c>
    </row>
    <row r="1035" spans="1:11" x14ac:dyDescent="0.3">
      <c r="A1035" s="48">
        <v>44317</v>
      </c>
      <c r="B1035" s="48" t="s">
        <v>20</v>
      </c>
      <c r="C1035" s="49" t="s">
        <v>110</v>
      </c>
      <c r="D1035" s="50" t="s">
        <v>49</v>
      </c>
      <c r="E1035" s="50" t="str">
        <f t="shared" si="8"/>
        <v>Швеция</v>
      </c>
      <c r="F1035" s="51" t="s">
        <v>153</v>
      </c>
      <c r="G1035" s="52">
        <v>897</v>
      </c>
      <c r="I1035" s="7" t="str">
        <f t="shared" si="9"/>
        <v>Екатеринослав</v>
      </c>
      <c r="J1035" s="53" t="s">
        <v>116</v>
      </c>
      <c r="K1035" s="51" t="s">
        <v>66</v>
      </c>
    </row>
    <row r="1036" spans="1:11" x14ac:dyDescent="0.3">
      <c r="A1036" s="48">
        <v>44317</v>
      </c>
      <c r="B1036" s="48" t="s">
        <v>20</v>
      </c>
      <c r="C1036" s="49" t="s">
        <v>110</v>
      </c>
      <c r="D1036" s="50" t="s">
        <v>49</v>
      </c>
      <c r="E1036" s="50" t="str">
        <f t="shared" si="8"/>
        <v>Украина</v>
      </c>
      <c r="F1036" s="51" t="s">
        <v>64</v>
      </c>
      <c r="G1036" s="52">
        <v>1002</v>
      </c>
      <c r="I1036" s="7" t="str">
        <f t="shared" si="9"/>
        <v>Украинская пшеница</v>
      </c>
      <c r="J1036" s="53" t="s">
        <v>116</v>
      </c>
      <c r="K1036" s="51" t="s">
        <v>67</v>
      </c>
    </row>
    <row r="1037" spans="1:11" x14ac:dyDescent="0.3">
      <c r="A1037" s="48">
        <v>44317</v>
      </c>
      <c r="B1037" s="48" t="s">
        <v>20</v>
      </c>
      <c r="C1037" s="49" t="s">
        <v>110</v>
      </c>
      <c r="D1037" s="50" t="s">
        <v>49</v>
      </c>
      <c r="E1037" s="50" t="str">
        <f t="shared" si="8"/>
        <v>Украина</v>
      </c>
      <c r="F1037" s="51" t="s">
        <v>65</v>
      </c>
      <c r="G1037" s="52">
        <v>1216</v>
      </c>
      <c r="I1037" s="7" t="str">
        <f t="shared" si="9"/>
        <v>Немирофф</v>
      </c>
      <c r="J1037" s="53" t="s">
        <v>116</v>
      </c>
      <c r="K1037" s="51" t="s">
        <v>68</v>
      </c>
    </row>
    <row r="1038" spans="1:11" x14ac:dyDescent="0.3">
      <c r="A1038" s="48">
        <v>44317</v>
      </c>
      <c r="B1038" s="48" t="s">
        <v>20</v>
      </c>
      <c r="C1038" s="49" t="s">
        <v>110</v>
      </c>
      <c r="D1038" s="50" t="s">
        <v>49</v>
      </c>
      <c r="E1038" s="50" t="str">
        <f t="shared" si="8"/>
        <v>Украина</v>
      </c>
      <c r="F1038" s="51" t="s">
        <v>66</v>
      </c>
      <c r="G1038" s="52">
        <v>917</v>
      </c>
      <c r="I1038" s="7" t="str">
        <f t="shared" si="9"/>
        <v>Медовая</v>
      </c>
      <c r="J1038" s="53" t="s">
        <v>116</v>
      </c>
      <c r="K1038" s="51" t="s">
        <v>69</v>
      </c>
    </row>
    <row r="1039" spans="1:11" x14ac:dyDescent="0.3">
      <c r="A1039" s="48">
        <v>44317</v>
      </c>
      <c r="B1039" s="48" t="s">
        <v>20</v>
      </c>
      <c r="C1039" s="49" t="s">
        <v>110</v>
      </c>
      <c r="D1039" s="50" t="s">
        <v>49</v>
      </c>
      <c r="E1039" s="50" t="str">
        <f t="shared" si="8"/>
        <v>Украина</v>
      </c>
      <c r="F1039" s="51" t="s">
        <v>67</v>
      </c>
      <c r="G1039" s="52">
        <v>151</v>
      </c>
      <c r="I1039" s="7" t="str">
        <f t="shared" si="9"/>
        <v>Дор Голд</v>
      </c>
      <c r="J1039" s="53" t="s">
        <v>117</v>
      </c>
      <c r="K1039" s="51" t="s">
        <v>71</v>
      </c>
    </row>
    <row r="1040" spans="1:11" x14ac:dyDescent="0.3">
      <c r="A1040" s="48">
        <v>44317</v>
      </c>
      <c r="B1040" s="48" t="s">
        <v>20</v>
      </c>
      <c r="C1040" s="49" t="s">
        <v>110</v>
      </c>
      <c r="D1040" s="50" t="s">
        <v>49</v>
      </c>
      <c r="E1040" s="50" t="str">
        <f t="shared" si="8"/>
        <v>Украина</v>
      </c>
      <c r="F1040" s="51" t="s">
        <v>68</v>
      </c>
      <c r="G1040" s="52">
        <v>740</v>
      </c>
      <c r="I1040" s="7" t="str">
        <f t="shared" si="9"/>
        <v>Дор Легенд</v>
      </c>
      <c r="J1040" s="53" t="s">
        <v>117</v>
      </c>
      <c r="K1040" s="51" t="s">
        <v>72</v>
      </c>
    </row>
    <row r="1041" spans="1:11" x14ac:dyDescent="0.3">
      <c r="A1041" s="48">
        <v>44317</v>
      </c>
      <c r="B1041" s="48" t="s">
        <v>20</v>
      </c>
      <c r="C1041" s="49" t="s">
        <v>110</v>
      </c>
      <c r="D1041" s="50" t="s">
        <v>49</v>
      </c>
      <c r="E1041" s="50" t="str">
        <f t="shared" si="8"/>
        <v>Украина</v>
      </c>
      <c r="F1041" s="51" t="s">
        <v>69</v>
      </c>
      <c r="G1041" s="52">
        <v>446</v>
      </c>
      <c r="I1041" s="7" t="str">
        <f t="shared" si="9"/>
        <v>Готье</v>
      </c>
      <c r="J1041" s="53" t="s">
        <v>117</v>
      </c>
      <c r="K1041" s="51" t="s">
        <v>73</v>
      </c>
    </row>
    <row r="1042" spans="1:11" x14ac:dyDescent="0.3">
      <c r="A1042" s="48">
        <v>44317</v>
      </c>
      <c r="B1042" s="48" t="s">
        <v>20</v>
      </c>
      <c r="C1042" s="49" t="s">
        <v>110</v>
      </c>
      <c r="D1042" s="50" t="s">
        <v>70</v>
      </c>
      <c r="E1042" s="50" t="str">
        <f t="shared" si="8"/>
        <v>Франция</v>
      </c>
      <c r="F1042" s="51" t="s">
        <v>71</v>
      </c>
      <c r="G1042" s="52">
        <v>1042</v>
      </c>
      <c r="I1042" s="7" t="str">
        <f t="shared" si="9"/>
        <v>Делямэн</v>
      </c>
      <c r="J1042" s="53" t="s">
        <v>117</v>
      </c>
      <c r="K1042" s="51" t="s">
        <v>74</v>
      </c>
    </row>
    <row r="1043" spans="1:11" x14ac:dyDescent="0.3">
      <c r="A1043" s="48">
        <v>44317</v>
      </c>
      <c r="B1043" s="48" t="s">
        <v>20</v>
      </c>
      <c r="C1043" s="49" t="s">
        <v>110</v>
      </c>
      <c r="D1043" s="50" t="s">
        <v>70</v>
      </c>
      <c r="E1043" s="50" t="str">
        <f t="shared" si="8"/>
        <v>Франция</v>
      </c>
      <c r="F1043" s="51" t="s">
        <v>72</v>
      </c>
      <c r="G1043" s="52">
        <v>489</v>
      </c>
      <c r="I1043" s="7" t="str">
        <f t="shared" si="9"/>
        <v>Жан Фийу</v>
      </c>
      <c r="J1043" s="53" t="s">
        <v>117</v>
      </c>
      <c r="K1043" s="51" t="s">
        <v>75</v>
      </c>
    </row>
    <row r="1044" spans="1:11" x14ac:dyDescent="0.3">
      <c r="A1044" s="48">
        <v>44317</v>
      </c>
      <c r="B1044" s="48" t="s">
        <v>20</v>
      </c>
      <c r="C1044" s="49" t="s">
        <v>110</v>
      </c>
      <c r="D1044" s="50" t="s">
        <v>70</v>
      </c>
      <c r="E1044" s="50" t="str">
        <f t="shared" si="8"/>
        <v>Франция</v>
      </c>
      <c r="F1044" s="51" t="s">
        <v>73</v>
      </c>
      <c r="G1044" s="52">
        <v>336</v>
      </c>
      <c r="I1044" s="7" t="str">
        <f t="shared" si="9"/>
        <v>Дор Голд</v>
      </c>
      <c r="J1044" s="53" t="s">
        <v>117</v>
      </c>
      <c r="K1044" s="51" t="s">
        <v>71</v>
      </c>
    </row>
    <row r="1045" spans="1:11" x14ac:dyDescent="0.3">
      <c r="A1045" s="48">
        <v>44317</v>
      </c>
      <c r="B1045" s="48" t="s">
        <v>20</v>
      </c>
      <c r="C1045" s="49" t="s">
        <v>110</v>
      </c>
      <c r="D1045" s="50" t="s">
        <v>70</v>
      </c>
      <c r="E1045" s="50" t="str">
        <f t="shared" si="8"/>
        <v>Франция</v>
      </c>
      <c r="F1045" s="51" t="s">
        <v>74</v>
      </c>
      <c r="G1045" s="52">
        <v>1277</v>
      </c>
      <c r="I1045" s="7" t="str">
        <f t="shared" si="9"/>
        <v>Дор Легенд</v>
      </c>
      <c r="J1045" s="53" t="s">
        <v>117</v>
      </c>
      <c r="K1045" s="51" t="s">
        <v>72</v>
      </c>
    </row>
    <row r="1046" spans="1:11" x14ac:dyDescent="0.3">
      <c r="A1046" s="48">
        <v>44317</v>
      </c>
      <c r="B1046" s="48" t="s">
        <v>20</v>
      </c>
      <c r="C1046" s="49" t="s">
        <v>110</v>
      </c>
      <c r="D1046" s="50" t="s">
        <v>70</v>
      </c>
      <c r="E1046" s="50" t="str">
        <f t="shared" si="8"/>
        <v>Франция</v>
      </c>
      <c r="F1046" s="51" t="s">
        <v>75</v>
      </c>
      <c r="G1046" s="52">
        <v>724</v>
      </c>
      <c r="I1046" s="7" t="str">
        <f t="shared" si="9"/>
        <v>Готье</v>
      </c>
      <c r="J1046" s="53" t="s">
        <v>117</v>
      </c>
      <c r="K1046" s="51" t="s">
        <v>73</v>
      </c>
    </row>
    <row r="1047" spans="1:11" x14ac:dyDescent="0.3">
      <c r="A1047" s="48">
        <v>44317</v>
      </c>
      <c r="B1047" s="48" t="s">
        <v>20</v>
      </c>
      <c r="C1047" s="49" t="s">
        <v>110</v>
      </c>
      <c r="D1047" s="50" t="s">
        <v>70</v>
      </c>
      <c r="E1047" s="50" t="str">
        <f t="shared" si="8"/>
        <v>Армения</v>
      </c>
      <c r="F1047" s="51" t="s">
        <v>52</v>
      </c>
      <c r="G1047" s="52">
        <v>1140</v>
      </c>
      <c r="I1047" s="7" t="str">
        <f t="shared" si="9"/>
        <v>Делямэн</v>
      </c>
      <c r="J1047" s="53" t="s">
        <v>117</v>
      </c>
      <c r="K1047" s="51" t="s">
        <v>74</v>
      </c>
    </row>
    <row r="1048" spans="1:11" x14ac:dyDescent="0.3">
      <c r="A1048" s="48">
        <v>44317</v>
      </c>
      <c r="B1048" s="48" t="s">
        <v>20</v>
      </c>
      <c r="C1048" s="49" t="s">
        <v>110</v>
      </c>
      <c r="D1048" s="50" t="s">
        <v>70</v>
      </c>
      <c r="E1048" s="50" t="str">
        <f t="shared" si="8"/>
        <v>Армения</v>
      </c>
      <c r="F1048" s="51" t="s">
        <v>54</v>
      </c>
      <c r="G1048" s="52">
        <v>992</v>
      </c>
      <c r="I1048" s="7" t="str">
        <f t="shared" si="9"/>
        <v>Жан Фийу</v>
      </c>
      <c r="J1048" s="53" t="s">
        <v>117</v>
      </c>
      <c r="K1048" s="51" t="s">
        <v>75</v>
      </c>
    </row>
    <row r="1049" spans="1:11" x14ac:dyDescent="0.3">
      <c r="A1049" s="48">
        <v>44317</v>
      </c>
      <c r="B1049" s="48" t="s">
        <v>20</v>
      </c>
      <c r="C1049" s="49" t="s">
        <v>110</v>
      </c>
      <c r="D1049" s="50" t="s">
        <v>70</v>
      </c>
      <c r="E1049" s="50" t="str">
        <f t="shared" si="8"/>
        <v>Армения</v>
      </c>
      <c r="F1049" s="51" t="s">
        <v>56</v>
      </c>
      <c r="G1049" s="52">
        <v>321</v>
      </c>
      <c r="I1049" s="7" t="str">
        <f t="shared" si="9"/>
        <v>Дор Голд</v>
      </c>
      <c r="J1049" s="53" t="s">
        <v>117</v>
      </c>
      <c r="K1049" s="51" t="s">
        <v>71</v>
      </c>
    </row>
    <row r="1050" spans="1:11" x14ac:dyDescent="0.3">
      <c r="A1050" s="48">
        <v>44317</v>
      </c>
      <c r="B1050" s="48" t="s">
        <v>20</v>
      </c>
      <c r="C1050" s="49" t="s">
        <v>110</v>
      </c>
      <c r="D1050" s="50" t="s">
        <v>70</v>
      </c>
      <c r="E1050" s="50" t="str">
        <f t="shared" si="8"/>
        <v>Армения</v>
      </c>
      <c r="F1050" s="51" t="s">
        <v>58</v>
      </c>
      <c r="G1050" s="52">
        <v>1186</v>
      </c>
      <c r="I1050" s="7" t="str">
        <f t="shared" si="9"/>
        <v>Дор Легенд</v>
      </c>
      <c r="J1050" s="53" t="s">
        <v>117</v>
      </c>
      <c r="K1050" s="51" t="s">
        <v>72</v>
      </c>
    </row>
    <row r="1051" spans="1:11" x14ac:dyDescent="0.3">
      <c r="A1051" s="48">
        <v>44317</v>
      </c>
      <c r="B1051" s="48" t="s">
        <v>20</v>
      </c>
      <c r="C1051" s="49" t="s">
        <v>110</v>
      </c>
      <c r="D1051" s="50" t="s">
        <v>70</v>
      </c>
      <c r="E1051" s="50" t="str">
        <f t="shared" si="8"/>
        <v>Армения</v>
      </c>
      <c r="F1051" s="51" t="s">
        <v>60</v>
      </c>
      <c r="G1051" s="52">
        <v>453</v>
      </c>
      <c r="I1051" s="7" t="str">
        <f t="shared" si="9"/>
        <v>Готье</v>
      </c>
      <c r="J1051" s="53" t="s">
        <v>117</v>
      </c>
      <c r="K1051" s="51" t="s">
        <v>73</v>
      </c>
    </row>
    <row r="1052" spans="1:11" x14ac:dyDescent="0.3">
      <c r="A1052" s="48">
        <v>44317</v>
      </c>
      <c r="B1052" s="48" t="s">
        <v>20</v>
      </c>
      <c r="C1052" s="49" t="s">
        <v>110</v>
      </c>
      <c r="D1052" s="50" t="s">
        <v>70</v>
      </c>
      <c r="E1052" s="50" t="str">
        <f t="shared" si="8"/>
        <v>Армения</v>
      </c>
      <c r="F1052" s="51" t="s">
        <v>62</v>
      </c>
      <c r="G1052" s="52">
        <v>729</v>
      </c>
      <c r="I1052" s="7" t="str">
        <f t="shared" si="9"/>
        <v>Делямэн</v>
      </c>
      <c r="J1052" s="53" t="s">
        <v>117</v>
      </c>
      <c r="K1052" s="51" t="s">
        <v>74</v>
      </c>
    </row>
    <row r="1053" spans="1:11" x14ac:dyDescent="0.3">
      <c r="A1053" s="48">
        <v>44317</v>
      </c>
      <c r="B1053" s="48" t="s">
        <v>20</v>
      </c>
      <c r="C1053" s="49" t="s">
        <v>110</v>
      </c>
      <c r="D1053" s="50" t="s">
        <v>70</v>
      </c>
      <c r="E1053" s="50" t="str">
        <f t="shared" si="8"/>
        <v>Россия</v>
      </c>
      <c r="F1053" s="51" t="s">
        <v>76</v>
      </c>
      <c r="G1053" s="52">
        <v>963</v>
      </c>
      <c r="I1053" s="7" t="str">
        <f t="shared" si="9"/>
        <v>Жан Фийу</v>
      </c>
      <c r="J1053" s="53" t="s">
        <v>117</v>
      </c>
      <c r="K1053" s="51" t="s">
        <v>75</v>
      </c>
    </row>
    <row r="1054" spans="1:11" x14ac:dyDescent="0.3">
      <c r="A1054" s="48">
        <v>44317</v>
      </c>
      <c r="B1054" s="48" t="s">
        <v>20</v>
      </c>
      <c r="C1054" s="49" t="s">
        <v>110</v>
      </c>
      <c r="D1054" s="50" t="s">
        <v>70</v>
      </c>
      <c r="E1054" s="50" t="str">
        <f t="shared" si="8"/>
        <v>Россия</v>
      </c>
      <c r="F1054" s="51" t="s">
        <v>77</v>
      </c>
      <c r="G1054" s="52">
        <v>445</v>
      </c>
      <c r="I1054" s="7" t="str">
        <f t="shared" si="9"/>
        <v>Дор Голд</v>
      </c>
      <c r="J1054" s="53" t="s">
        <v>117</v>
      </c>
      <c r="K1054" s="51" t="s">
        <v>71</v>
      </c>
    </row>
    <row r="1055" spans="1:11" x14ac:dyDescent="0.3">
      <c r="A1055" s="48">
        <v>44317</v>
      </c>
      <c r="B1055" s="48" t="s">
        <v>20</v>
      </c>
      <c r="C1055" s="49" t="s">
        <v>110</v>
      </c>
      <c r="D1055" s="50" t="s">
        <v>70</v>
      </c>
      <c r="E1055" s="50" t="str">
        <f t="shared" si="8"/>
        <v>Россия</v>
      </c>
      <c r="F1055" s="51" t="s">
        <v>78</v>
      </c>
      <c r="G1055" s="52">
        <v>176</v>
      </c>
      <c r="I1055" s="7" t="str">
        <f t="shared" si="9"/>
        <v>Дор Легенд</v>
      </c>
      <c r="J1055" s="53" t="s">
        <v>117</v>
      </c>
      <c r="K1055" s="51" t="s">
        <v>72</v>
      </c>
    </row>
    <row r="1056" spans="1:11" x14ac:dyDescent="0.3">
      <c r="A1056" s="48">
        <v>44317</v>
      </c>
      <c r="B1056" s="48" t="s">
        <v>20</v>
      </c>
      <c r="C1056" s="49" t="s">
        <v>110</v>
      </c>
      <c r="D1056" s="50" t="s">
        <v>70</v>
      </c>
      <c r="E1056" s="50" t="str">
        <f t="shared" si="8"/>
        <v>Россия</v>
      </c>
      <c r="F1056" s="51" t="s">
        <v>79</v>
      </c>
      <c r="G1056" s="52">
        <v>713</v>
      </c>
      <c r="I1056" s="7" t="str">
        <f t="shared" si="9"/>
        <v>Готье</v>
      </c>
      <c r="J1056" s="53" t="s">
        <v>117</v>
      </c>
      <c r="K1056" s="51" t="s">
        <v>73</v>
      </c>
    </row>
    <row r="1057" spans="1:11" x14ac:dyDescent="0.3">
      <c r="A1057" s="48">
        <v>44317</v>
      </c>
      <c r="B1057" s="48" t="s">
        <v>20</v>
      </c>
      <c r="C1057" s="49" t="s">
        <v>110</v>
      </c>
      <c r="D1057" s="50" t="s">
        <v>80</v>
      </c>
      <c r="E1057" s="50" t="str">
        <f t="shared" si="8"/>
        <v>Шотландия</v>
      </c>
      <c r="F1057" s="51" t="s">
        <v>81</v>
      </c>
      <c r="G1057" s="52">
        <v>988</v>
      </c>
      <c r="I1057" s="7" t="str">
        <f t="shared" si="9"/>
        <v>Делямэн</v>
      </c>
      <c r="J1057" s="53" t="s">
        <v>117</v>
      </c>
      <c r="K1057" s="51" t="s">
        <v>74</v>
      </c>
    </row>
    <row r="1058" spans="1:11" x14ac:dyDescent="0.3">
      <c r="A1058" s="48">
        <v>44317</v>
      </c>
      <c r="B1058" s="48" t="s">
        <v>20</v>
      </c>
      <c r="C1058" s="49" t="s">
        <v>110</v>
      </c>
      <c r="D1058" s="50" t="s">
        <v>80</v>
      </c>
      <c r="E1058" s="50" t="str">
        <f t="shared" si="8"/>
        <v>Шотландия</v>
      </c>
      <c r="F1058" s="51" t="s">
        <v>82</v>
      </c>
      <c r="G1058" s="52">
        <v>339</v>
      </c>
      <c r="I1058" s="7" t="str">
        <f t="shared" si="9"/>
        <v>Жан Фийу</v>
      </c>
      <c r="J1058" s="53" t="s">
        <v>117</v>
      </c>
      <c r="K1058" s="51" t="s">
        <v>75</v>
      </c>
    </row>
    <row r="1059" spans="1:11" x14ac:dyDescent="0.3">
      <c r="A1059" s="48">
        <v>44317</v>
      </c>
      <c r="B1059" s="48" t="s">
        <v>20</v>
      </c>
      <c r="C1059" s="49" t="s">
        <v>110</v>
      </c>
      <c r="D1059" s="50" t="s">
        <v>80</v>
      </c>
      <c r="E1059" s="50" t="str">
        <f t="shared" si="8"/>
        <v>Шотландия</v>
      </c>
      <c r="F1059" s="51" t="s">
        <v>83</v>
      </c>
      <c r="G1059" s="52">
        <v>476</v>
      </c>
      <c r="I1059" s="7" t="str">
        <f t="shared" si="9"/>
        <v>Дор Голд</v>
      </c>
      <c r="J1059" s="53" t="s">
        <v>117</v>
      </c>
      <c r="K1059" s="51" t="s">
        <v>71</v>
      </c>
    </row>
    <row r="1060" spans="1:11" x14ac:dyDescent="0.3">
      <c r="A1060" s="48">
        <v>44317</v>
      </c>
      <c r="B1060" s="48" t="s">
        <v>20</v>
      </c>
      <c r="C1060" s="49" t="s">
        <v>110</v>
      </c>
      <c r="D1060" s="50" t="s">
        <v>80</v>
      </c>
      <c r="E1060" s="50" t="str">
        <f t="shared" si="8"/>
        <v>Шотландия</v>
      </c>
      <c r="F1060" s="51" t="s">
        <v>84</v>
      </c>
      <c r="G1060" s="52">
        <v>1029</v>
      </c>
      <c r="I1060" s="7" t="str">
        <f t="shared" si="9"/>
        <v>Дор Легенд</v>
      </c>
      <c r="J1060" s="53" t="s">
        <v>117</v>
      </c>
      <c r="K1060" s="51" t="s">
        <v>72</v>
      </c>
    </row>
    <row r="1061" spans="1:11" x14ac:dyDescent="0.3">
      <c r="A1061" s="48">
        <v>44317</v>
      </c>
      <c r="B1061" s="48" t="s">
        <v>20</v>
      </c>
      <c r="C1061" s="49" t="s">
        <v>110</v>
      </c>
      <c r="D1061" s="50" t="s">
        <v>80</v>
      </c>
      <c r="E1061" s="50" t="str">
        <f t="shared" si="8"/>
        <v>Ирландия</v>
      </c>
      <c r="F1061" s="51" t="s">
        <v>85</v>
      </c>
      <c r="G1061" s="52">
        <v>421</v>
      </c>
      <c r="I1061" s="7" t="str">
        <f t="shared" si="9"/>
        <v>Готье</v>
      </c>
      <c r="J1061" s="53" t="s">
        <v>117</v>
      </c>
      <c r="K1061" s="51" t="s">
        <v>73</v>
      </c>
    </row>
    <row r="1062" spans="1:11" x14ac:dyDescent="0.3">
      <c r="A1062" s="48">
        <v>44317</v>
      </c>
      <c r="B1062" s="48" t="s">
        <v>20</v>
      </c>
      <c r="C1062" s="49" t="s">
        <v>110</v>
      </c>
      <c r="D1062" s="50" t="s">
        <v>80</v>
      </c>
      <c r="E1062" s="50" t="str">
        <f t="shared" si="8"/>
        <v>Ирландия</v>
      </c>
      <c r="F1062" s="51" t="s">
        <v>86</v>
      </c>
      <c r="G1062" s="52">
        <v>718</v>
      </c>
      <c r="I1062" s="7" t="str">
        <f t="shared" si="9"/>
        <v>Делямэн</v>
      </c>
      <c r="J1062" s="53" t="s">
        <v>117</v>
      </c>
      <c r="K1062" s="51" t="s">
        <v>74</v>
      </c>
    </row>
    <row r="1063" spans="1:11" x14ac:dyDescent="0.3">
      <c r="A1063" s="48">
        <v>44317</v>
      </c>
      <c r="B1063" s="48" t="s">
        <v>20</v>
      </c>
      <c r="C1063" s="49" t="s">
        <v>110</v>
      </c>
      <c r="D1063" s="50" t="s">
        <v>80</v>
      </c>
      <c r="E1063" s="50" t="str">
        <f t="shared" si="8"/>
        <v>Ирландия</v>
      </c>
      <c r="F1063" s="51" t="s">
        <v>87</v>
      </c>
      <c r="G1063" s="52">
        <v>778</v>
      </c>
      <c r="I1063" s="7" t="str">
        <f t="shared" si="9"/>
        <v>Жан Фийу</v>
      </c>
      <c r="J1063" s="53" t="s">
        <v>117</v>
      </c>
      <c r="K1063" s="51" t="s">
        <v>75</v>
      </c>
    </row>
    <row r="1064" spans="1:11" x14ac:dyDescent="0.3">
      <c r="A1064" s="48">
        <v>44317</v>
      </c>
      <c r="B1064" s="48" t="s">
        <v>20</v>
      </c>
      <c r="C1064" s="49" t="s">
        <v>110</v>
      </c>
      <c r="D1064" s="50" t="s">
        <v>80</v>
      </c>
      <c r="E1064" s="50" t="str">
        <f t="shared" si="8"/>
        <v>Ирландия</v>
      </c>
      <c r="F1064" s="51" t="s">
        <v>88</v>
      </c>
      <c r="G1064" s="52">
        <v>752</v>
      </c>
      <c r="I1064" s="7" t="str">
        <f t="shared" si="9"/>
        <v>Дор Голд</v>
      </c>
      <c r="J1064" s="53" t="s">
        <v>117</v>
      </c>
      <c r="K1064" s="51" t="s">
        <v>71</v>
      </c>
    </row>
    <row r="1065" spans="1:11" x14ac:dyDescent="0.3">
      <c r="A1065" s="48">
        <v>44317</v>
      </c>
      <c r="B1065" s="48" t="s">
        <v>20</v>
      </c>
      <c r="C1065" s="49" t="s">
        <v>110</v>
      </c>
      <c r="D1065" s="50" t="s">
        <v>80</v>
      </c>
      <c r="E1065" s="50" t="str">
        <f t="shared" si="8"/>
        <v>США</v>
      </c>
      <c r="F1065" s="51" t="s">
        <v>89</v>
      </c>
      <c r="G1065" s="52">
        <v>967</v>
      </c>
      <c r="I1065" s="7" t="str">
        <f t="shared" si="9"/>
        <v>Дор Легенд</v>
      </c>
      <c r="J1065" s="53" t="s">
        <v>117</v>
      </c>
      <c r="K1065" s="51" t="s">
        <v>72</v>
      </c>
    </row>
    <row r="1066" spans="1:11" x14ac:dyDescent="0.3">
      <c r="A1066" s="48">
        <v>44317</v>
      </c>
      <c r="B1066" s="48" t="s">
        <v>20</v>
      </c>
      <c r="C1066" s="49" t="s">
        <v>110</v>
      </c>
      <c r="D1066" s="50" t="s">
        <v>80</v>
      </c>
      <c r="E1066" s="50" t="str">
        <f t="shared" si="8"/>
        <v>США</v>
      </c>
      <c r="F1066" s="51" t="s">
        <v>90</v>
      </c>
      <c r="G1066" s="52">
        <v>735</v>
      </c>
      <c r="I1066" s="7" t="str">
        <f t="shared" si="9"/>
        <v>Готье</v>
      </c>
      <c r="J1066" s="53" t="s">
        <v>117</v>
      </c>
      <c r="K1066" s="51" t="s">
        <v>73</v>
      </c>
    </row>
    <row r="1067" spans="1:11" x14ac:dyDescent="0.3">
      <c r="A1067" s="48">
        <v>44317</v>
      </c>
      <c r="B1067" s="48" t="s">
        <v>20</v>
      </c>
      <c r="C1067" s="49" t="s">
        <v>110</v>
      </c>
      <c r="D1067" s="50" t="s">
        <v>80</v>
      </c>
      <c r="E1067" s="50" t="str">
        <f t="shared" si="8"/>
        <v>США</v>
      </c>
      <c r="F1067" s="51" t="s">
        <v>91</v>
      </c>
      <c r="G1067" s="52">
        <v>1293</v>
      </c>
      <c r="I1067" s="7" t="str">
        <f t="shared" si="9"/>
        <v>Делямэн</v>
      </c>
      <c r="J1067" s="53" t="s">
        <v>117</v>
      </c>
      <c r="K1067" s="51" t="s">
        <v>74</v>
      </c>
    </row>
    <row r="1068" spans="1:11" x14ac:dyDescent="0.3">
      <c r="A1068" s="48">
        <v>44317</v>
      </c>
      <c r="B1068" s="48" t="s">
        <v>20</v>
      </c>
      <c r="C1068" s="49" t="s">
        <v>110</v>
      </c>
      <c r="D1068" s="50" t="s">
        <v>80</v>
      </c>
      <c r="E1068" s="50" t="str">
        <f t="shared" si="8"/>
        <v>США</v>
      </c>
      <c r="F1068" s="51" t="s">
        <v>92</v>
      </c>
      <c r="G1068" s="52">
        <v>461</v>
      </c>
      <c r="I1068" s="7" t="str">
        <f t="shared" si="9"/>
        <v>Жан Фийу</v>
      </c>
      <c r="J1068" s="53" t="s">
        <v>117</v>
      </c>
      <c r="K1068" s="51" t="s">
        <v>75</v>
      </c>
    </row>
    <row r="1069" spans="1:11" x14ac:dyDescent="0.3">
      <c r="A1069" s="48">
        <v>44317</v>
      </c>
      <c r="B1069" s="48" t="s">
        <v>20</v>
      </c>
      <c r="C1069" s="49" t="s">
        <v>110</v>
      </c>
      <c r="D1069" s="50" t="s">
        <v>80</v>
      </c>
      <c r="E1069" s="50" t="str">
        <f t="shared" si="8"/>
        <v>США</v>
      </c>
      <c r="F1069" s="51" t="s">
        <v>93</v>
      </c>
      <c r="G1069" s="52">
        <v>1250</v>
      </c>
      <c r="I1069" s="7" t="str">
        <f t="shared" si="9"/>
        <v>Дор Голд</v>
      </c>
      <c r="J1069" s="53" t="s">
        <v>117</v>
      </c>
      <c r="K1069" s="51" t="s">
        <v>71</v>
      </c>
    </row>
    <row r="1070" spans="1:11" x14ac:dyDescent="0.3">
      <c r="A1070" s="48">
        <v>44317</v>
      </c>
      <c r="B1070" s="48" t="s">
        <v>20</v>
      </c>
      <c r="C1070" s="49" t="s">
        <v>110</v>
      </c>
      <c r="D1070" s="50" t="s">
        <v>80</v>
      </c>
      <c r="E1070" s="50" t="str">
        <f t="shared" si="8"/>
        <v>США</v>
      </c>
      <c r="F1070" s="51" t="s">
        <v>94</v>
      </c>
      <c r="G1070" s="52">
        <v>469</v>
      </c>
      <c r="I1070" s="7" t="str">
        <f t="shared" si="9"/>
        <v>Дор Легенд</v>
      </c>
      <c r="J1070" s="53" t="s">
        <v>117</v>
      </c>
      <c r="K1070" s="51" t="s">
        <v>72</v>
      </c>
    </row>
    <row r="1071" spans="1:11" x14ac:dyDescent="0.3">
      <c r="A1071" s="48">
        <v>44317</v>
      </c>
      <c r="B1071" s="48" t="s">
        <v>20</v>
      </c>
      <c r="C1071" s="49" t="s">
        <v>110</v>
      </c>
      <c r="D1071" s="50" t="s">
        <v>95</v>
      </c>
      <c r="E1071" s="50" t="str">
        <f t="shared" si="8"/>
        <v>Голландия</v>
      </c>
      <c r="F1071" s="51" t="s">
        <v>96</v>
      </c>
      <c r="G1071" s="52">
        <v>896</v>
      </c>
      <c r="I1071" s="7" t="str">
        <f t="shared" si="9"/>
        <v>Готье</v>
      </c>
      <c r="J1071" s="53" t="s">
        <v>117</v>
      </c>
      <c r="K1071" s="51" t="s">
        <v>73</v>
      </c>
    </row>
    <row r="1072" spans="1:11" x14ac:dyDescent="0.3">
      <c r="A1072" s="48">
        <v>44317</v>
      </c>
      <c r="B1072" s="48" t="s">
        <v>20</v>
      </c>
      <c r="C1072" s="49" t="s">
        <v>110</v>
      </c>
      <c r="D1072" s="50" t="s">
        <v>95</v>
      </c>
      <c r="E1072" s="50" t="str">
        <f t="shared" si="8"/>
        <v>Голландия</v>
      </c>
      <c r="F1072" s="51" t="s">
        <v>97</v>
      </c>
      <c r="G1072" s="52">
        <v>1158</v>
      </c>
      <c r="I1072" s="7" t="str">
        <f t="shared" si="9"/>
        <v>Делямэн</v>
      </c>
      <c r="J1072" s="53" t="s">
        <v>117</v>
      </c>
      <c r="K1072" s="51" t="s">
        <v>74</v>
      </c>
    </row>
    <row r="1073" spans="1:11" x14ac:dyDescent="0.3">
      <c r="A1073" s="48">
        <v>44317</v>
      </c>
      <c r="B1073" s="48" t="s">
        <v>20</v>
      </c>
      <c r="C1073" s="49" t="s">
        <v>110</v>
      </c>
      <c r="D1073" s="50" t="s">
        <v>95</v>
      </c>
      <c r="E1073" s="50" t="str">
        <f t="shared" si="8"/>
        <v>Голландия</v>
      </c>
      <c r="F1073" s="51" t="s">
        <v>98</v>
      </c>
      <c r="G1073" s="52">
        <v>705</v>
      </c>
      <c r="I1073" s="7" t="str">
        <f t="shared" si="9"/>
        <v>Жан Фийу</v>
      </c>
      <c r="J1073" s="53" t="s">
        <v>117</v>
      </c>
      <c r="K1073" s="51" t="s">
        <v>75</v>
      </c>
    </row>
    <row r="1074" spans="1:11" x14ac:dyDescent="0.3">
      <c r="A1074" s="48">
        <v>44317</v>
      </c>
      <c r="B1074" s="48" t="s">
        <v>20</v>
      </c>
      <c r="C1074" s="49" t="s">
        <v>110</v>
      </c>
      <c r="D1074" s="50" t="s">
        <v>95</v>
      </c>
      <c r="E1074" s="50" t="str">
        <f t="shared" si="8"/>
        <v>Голландия</v>
      </c>
      <c r="F1074" s="51" t="s">
        <v>99</v>
      </c>
      <c r="G1074" s="52">
        <v>401</v>
      </c>
      <c r="I1074" s="7" t="str">
        <f t="shared" si="9"/>
        <v>Дор Голд</v>
      </c>
      <c r="J1074" s="53" t="s">
        <v>117</v>
      </c>
      <c r="K1074" s="51" t="s">
        <v>71</v>
      </c>
    </row>
    <row r="1075" spans="1:11" x14ac:dyDescent="0.3">
      <c r="A1075" s="48">
        <v>44317</v>
      </c>
      <c r="B1075" s="48" t="s">
        <v>20</v>
      </c>
      <c r="C1075" s="49" t="s">
        <v>110</v>
      </c>
      <c r="D1075" s="50" t="s">
        <v>95</v>
      </c>
      <c r="E1075" s="50" t="str">
        <f t="shared" si="8"/>
        <v>Голландия</v>
      </c>
      <c r="F1075" s="51" t="s">
        <v>100</v>
      </c>
      <c r="G1075" s="52">
        <v>733</v>
      </c>
      <c r="I1075" s="7" t="str">
        <f t="shared" si="9"/>
        <v>Дор Легенд</v>
      </c>
      <c r="J1075" s="53" t="s">
        <v>117</v>
      </c>
      <c r="K1075" s="51" t="s">
        <v>72</v>
      </c>
    </row>
    <row r="1076" spans="1:11" x14ac:dyDescent="0.3">
      <c r="A1076" s="48">
        <v>44317</v>
      </c>
      <c r="B1076" s="48" t="s">
        <v>20</v>
      </c>
      <c r="C1076" s="49" t="s">
        <v>110</v>
      </c>
      <c r="D1076" s="50" t="s">
        <v>95</v>
      </c>
      <c r="E1076" s="50" t="str">
        <f t="shared" si="8"/>
        <v>Великобритания</v>
      </c>
      <c r="F1076" s="51" t="s">
        <v>101</v>
      </c>
      <c r="G1076" s="52">
        <v>697</v>
      </c>
      <c r="I1076" s="7" t="str">
        <f t="shared" si="9"/>
        <v>Готье</v>
      </c>
      <c r="J1076" s="53" t="s">
        <v>117</v>
      </c>
      <c r="K1076" s="51" t="s">
        <v>73</v>
      </c>
    </row>
    <row r="1077" spans="1:11" x14ac:dyDescent="0.3">
      <c r="A1077" s="48">
        <v>44317</v>
      </c>
      <c r="B1077" s="48" t="s">
        <v>20</v>
      </c>
      <c r="C1077" s="49" t="s">
        <v>110</v>
      </c>
      <c r="D1077" s="50" t="s">
        <v>95</v>
      </c>
      <c r="E1077" s="50" t="str">
        <f t="shared" si="8"/>
        <v>Великобритания</v>
      </c>
      <c r="F1077" s="51" t="s">
        <v>102</v>
      </c>
      <c r="G1077" s="52">
        <v>1233</v>
      </c>
      <c r="I1077" s="7" t="str">
        <f t="shared" si="9"/>
        <v>Делямэн</v>
      </c>
      <c r="J1077" s="53" t="s">
        <v>117</v>
      </c>
      <c r="K1077" s="51" t="s">
        <v>74</v>
      </c>
    </row>
    <row r="1078" spans="1:11" x14ac:dyDescent="0.3">
      <c r="A1078" s="48">
        <v>44317</v>
      </c>
      <c r="B1078" s="48" t="s">
        <v>20</v>
      </c>
      <c r="C1078" s="49" t="s">
        <v>110</v>
      </c>
      <c r="D1078" s="50" t="s">
        <v>95</v>
      </c>
      <c r="E1078" s="50" t="str">
        <f t="shared" si="8"/>
        <v>Италия</v>
      </c>
      <c r="F1078" s="51" t="s">
        <v>103</v>
      </c>
      <c r="G1078" s="52">
        <v>882</v>
      </c>
      <c r="I1078" s="7" t="str">
        <f t="shared" si="9"/>
        <v>Жан Фийу</v>
      </c>
      <c r="J1078" s="53" t="s">
        <v>117</v>
      </c>
      <c r="K1078" s="51" t="s">
        <v>75</v>
      </c>
    </row>
    <row r="1079" spans="1:11" x14ac:dyDescent="0.3">
      <c r="A1079" s="48">
        <v>44317</v>
      </c>
      <c r="B1079" s="48" t="s">
        <v>20</v>
      </c>
      <c r="C1079" s="49" t="s">
        <v>110</v>
      </c>
      <c r="D1079" s="50" t="s">
        <v>95</v>
      </c>
      <c r="E1079" s="50" t="str">
        <f t="shared" si="8"/>
        <v>Италия</v>
      </c>
      <c r="F1079" s="51" t="s">
        <v>104</v>
      </c>
      <c r="G1079" s="52">
        <v>187</v>
      </c>
      <c r="I1079" s="7" t="str">
        <f t="shared" si="9"/>
        <v>Дор Голд</v>
      </c>
      <c r="J1079" s="53" t="s">
        <v>117</v>
      </c>
      <c r="K1079" s="51" t="s">
        <v>71</v>
      </c>
    </row>
    <row r="1080" spans="1:11" x14ac:dyDescent="0.3">
      <c r="A1080" s="48">
        <v>44317</v>
      </c>
      <c r="B1080" s="48" t="s">
        <v>20</v>
      </c>
      <c r="C1080" s="49" t="s">
        <v>110</v>
      </c>
      <c r="D1080" s="50" t="s">
        <v>95</v>
      </c>
      <c r="E1080" s="50" t="str">
        <f t="shared" si="8"/>
        <v>Италия</v>
      </c>
      <c r="F1080" s="51" t="s">
        <v>105</v>
      </c>
      <c r="G1080" s="52">
        <v>337</v>
      </c>
      <c r="I1080" s="7" t="str">
        <f t="shared" si="9"/>
        <v>Дор Легенд</v>
      </c>
      <c r="J1080" s="53" t="s">
        <v>117</v>
      </c>
      <c r="K1080" s="51" t="s">
        <v>72</v>
      </c>
    </row>
    <row r="1081" spans="1:11" x14ac:dyDescent="0.3">
      <c r="A1081" s="48">
        <v>44317</v>
      </c>
      <c r="B1081" s="48" t="s">
        <v>20</v>
      </c>
      <c r="C1081" s="49" t="s">
        <v>110</v>
      </c>
      <c r="D1081" s="50" t="s">
        <v>95</v>
      </c>
      <c r="E1081" s="50" t="str">
        <f t="shared" si="8"/>
        <v>Италия</v>
      </c>
      <c r="F1081" s="51" t="s">
        <v>106</v>
      </c>
      <c r="G1081" s="52">
        <v>1262</v>
      </c>
      <c r="I1081" s="7" t="str">
        <f t="shared" si="9"/>
        <v>Готье</v>
      </c>
      <c r="J1081" s="53" t="s">
        <v>117</v>
      </c>
      <c r="K1081" s="51" t="s">
        <v>73</v>
      </c>
    </row>
    <row r="1082" spans="1:11" x14ac:dyDescent="0.3">
      <c r="A1082" s="48">
        <v>44348</v>
      </c>
      <c r="B1082" s="48" t="s">
        <v>21</v>
      </c>
      <c r="C1082" s="49" t="s">
        <v>48</v>
      </c>
      <c r="D1082" s="50" t="s">
        <v>49</v>
      </c>
      <c r="E1082" s="50" t="str">
        <f t="shared" si="8"/>
        <v>Россия</v>
      </c>
      <c r="F1082" s="51" t="s">
        <v>50</v>
      </c>
      <c r="G1082" s="52">
        <v>950</v>
      </c>
      <c r="I1082" s="7" t="str">
        <f t="shared" si="9"/>
        <v>Делямэн</v>
      </c>
      <c r="J1082" s="53" t="s">
        <v>117</v>
      </c>
      <c r="K1082" s="51" t="s">
        <v>74</v>
      </c>
    </row>
    <row r="1083" spans="1:11" x14ac:dyDescent="0.3">
      <c r="A1083" s="48">
        <v>44348</v>
      </c>
      <c r="B1083" s="48" t="s">
        <v>21</v>
      </c>
      <c r="C1083" s="49" t="s">
        <v>48</v>
      </c>
      <c r="D1083" s="50" t="s">
        <v>49</v>
      </c>
      <c r="E1083" s="50" t="str">
        <f t="shared" si="8"/>
        <v>Россия</v>
      </c>
      <c r="F1083" s="51" t="s">
        <v>53</v>
      </c>
      <c r="G1083" s="52">
        <v>520</v>
      </c>
      <c r="I1083" s="7" t="str">
        <f t="shared" si="9"/>
        <v>Жан Фийу</v>
      </c>
      <c r="J1083" s="53" t="s">
        <v>117</v>
      </c>
      <c r="K1083" s="51" t="s">
        <v>75</v>
      </c>
    </row>
    <row r="1084" spans="1:11" x14ac:dyDescent="0.3">
      <c r="A1084" s="48">
        <v>44348</v>
      </c>
      <c r="B1084" s="48" t="s">
        <v>21</v>
      </c>
      <c r="C1084" s="49" t="s">
        <v>48</v>
      </c>
      <c r="D1084" s="50" t="s">
        <v>49</v>
      </c>
      <c r="E1084" s="50" t="str">
        <f t="shared" si="8"/>
        <v>Россия</v>
      </c>
      <c r="F1084" s="51" t="s">
        <v>55</v>
      </c>
      <c r="G1084" s="52">
        <v>340</v>
      </c>
      <c r="I1084" s="7" t="str">
        <f t="shared" si="9"/>
        <v>Дор Голд</v>
      </c>
      <c r="J1084" s="53" t="s">
        <v>117</v>
      </c>
      <c r="K1084" s="51" t="s">
        <v>71</v>
      </c>
    </row>
    <row r="1085" spans="1:11" x14ac:dyDescent="0.3">
      <c r="A1085" s="48">
        <v>44348</v>
      </c>
      <c r="B1085" s="48" t="s">
        <v>21</v>
      </c>
      <c r="C1085" s="49" t="s">
        <v>48</v>
      </c>
      <c r="D1085" s="50" t="s">
        <v>49</v>
      </c>
      <c r="E1085" s="50" t="str">
        <f t="shared" si="8"/>
        <v>Россия</v>
      </c>
      <c r="F1085" s="51" t="s">
        <v>57</v>
      </c>
      <c r="G1085" s="52">
        <v>250</v>
      </c>
      <c r="I1085" s="7" t="str">
        <f t="shared" si="9"/>
        <v>Дор Легенд</v>
      </c>
      <c r="J1085" s="53" t="s">
        <v>117</v>
      </c>
      <c r="K1085" s="51" t="s">
        <v>72</v>
      </c>
    </row>
    <row r="1086" spans="1:11" x14ac:dyDescent="0.3">
      <c r="A1086" s="48">
        <v>44348</v>
      </c>
      <c r="B1086" s="48" t="s">
        <v>21</v>
      </c>
      <c r="C1086" s="49" t="s">
        <v>48</v>
      </c>
      <c r="D1086" s="50" t="s">
        <v>49</v>
      </c>
      <c r="E1086" s="50" t="str">
        <f t="shared" si="8"/>
        <v>Россия</v>
      </c>
      <c r="F1086" s="51" t="s">
        <v>59</v>
      </c>
      <c r="G1086" s="52">
        <v>900</v>
      </c>
      <c r="I1086" s="7" t="str">
        <f t="shared" si="9"/>
        <v>Готье</v>
      </c>
      <c r="J1086" s="53" t="s">
        <v>117</v>
      </c>
      <c r="K1086" s="51" t="s">
        <v>73</v>
      </c>
    </row>
    <row r="1087" spans="1:11" x14ac:dyDescent="0.3">
      <c r="A1087" s="48">
        <v>44348</v>
      </c>
      <c r="B1087" s="48" t="s">
        <v>21</v>
      </c>
      <c r="C1087" s="49" t="s">
        <v>48</v>
      </c>
      <c r="D1087" s="50" t="s">
        <v>49</v>
      </c>
      <c r="E1087" s="50" t="str">
        <f t="shared" si="8"/>
        <v>Россия</v>
      </c>
      <c r="F1087" s="51" t="s">
        <v>61</v>
      </c>
      <c r="G1087" s="52">
        <v>450</v>
      </c>
      <c r="I1087" s="7" t="str">
        <f t="shared" si="9"/>
        <v>Делямэн</v>
      </c>
      <c r="J1087" s="53" t="s">
        <v>117</v>
      </c>
      <c r="K1087" s="51" t="s">
        <v>74</v>
      </c>
    </row>
    <row r="1088" spans="1:11" x14ac:dyDescent="0.3">
      <c r="A1088" s="48">
        <v>44348</v>
      </c>
      <c r="B1088" s="48" t="s">
        <v>21</v>
      </c>
      <c r="C1088" s="49" t="s">
        <v>48</v>
      </c>
      <c r="D1088" s="50" t="s">
        <v>49</v>
      </c>
      <c r="E1088" s="50" t="str">
        <f t="shared" si="8"/>
        <v>Швеция</v>
      </c>
      <c r="F1088" s="51" t="s">
        <v>63</v>
      </c>
      <c r="G1088" s="52">
        <v>300</v>
      </c>
      <c r="I1088" s="7" t="str">
        <f t="shared" si="9"/>
        <v>Жан Фийу</v>
      </c>
      <c r="J1088" s="53" t="s">
        <v>117</v>
      </c>
      <c r="K1088" s="51" t="s">
        <v>75</v>
      </c>
    </row>
    <row r="1089" spans="1:11" x14ac:dyDescent="0.3">
      <c r="A1089" s="48">
        <v>44348</v>
      </c>
      <c r="B1089" s="48" t="s">
        <v>21</v>
      </c>
      <c r="C1089" s="49" t="s">
        <v>48</v>
      </c>
      <c r="D1089" s="50" t="s">
        <v>49</v>
      </c>
      <c r="E1089" s="50" t="str">
        <f t="shared" si="8"/>
        <v>Швеция</v>
      </c>
      <c r="F1089" s="51" t="s">
        <v>153</v>
      </c>
      <c r="G1089" s="52">
        <v>500</v>
      </c>
      <c r="I1089" s="7" t="str">
        <f t="shared" si="9"/>
        <v>Дор Голд</v>
      </c>
      <c r="J1089" s="53" t="s">
        <v>117</v>
      </c>
      <c r="K1089" s="51" t="s">
        <v>71</v>
      </c>
    </row>
    <row r="1090" spans="1:11" x14ac:dyDescent="0.3">
      <c r="A1090" s="48">
        <v>44348</v>
      </c>
      <c r="B1090" s="48" t="s">
        <v>21</v>
      </c>
      <c r="C1090" s="49" t="s">
        <v>48</v>
      </c>
      <c r="D1090" s="50" t="s">
        <v>49</v>
      </c>
      <c r="E1090" s="50" t="str">
        <f t="shared" si="8"/>
        <v>Украина</v>
      </c>
      <c r="F1090" s="51" t="s">
        <v>64</v>
      </c>
      <c r="G1090" s="52">
        <v>500</v>
      </c>
      <c r="I1090" s="7" t="str">
        <f t="shared" si="9"/>
        <v>Дор Легенд</v>
      </c>
      <c r="J1090" s="53" t="s">
        <v>117</v>
      </c>
      <c r="K1090" s="51" t="s">
        <v>72</v>
      </c>
    </row>
    <row r="1091" spans="1:11" x14ac:dyDescent="0.3">
      <c r="A1091" s="48">
        <v>44348</v>
      </c>
      <c r="B1091" s="48" t="s">
        <v>21</v>
      </c>
      <c r="C1091" s="49" t="s">
        <v>48</v>
      </c>
      <c r="D1091" s="50" t="s">
        <v>49</v>
      </c>
      <c r="E1091" s="50" t="str">
        <f t="shared" si="8"/>
        <v>Украина</v>
      </c>
      <c r="F1091" s="51" t="s">
        <v>65</v>
      </c>
      <c r="G1091" s="52">
        <v>900</v>
      </c>
      <c r="I1091" s="7" t="str">
        <f t="shared" si="9"/>
        <v>Готье</v>
      </c>
      <c r="J1091" s="53" t="s">
        <v>117</v>
      </c>
      <c r="K1091" s="51" t="s">
        <v>73</v>
      </c>
    </row>
    <row r="1092" spans="1:11" x14ac:dyDescent="0.3">
      <c r="A1092" s="48">
        <v>44348</v>
      </c>
      <c r="B1092" s="48" t="s">
        <v>21</v>
      </c>
      <c r="C1092" s="49" t="s">
        <v>48</v>
      </c>
      <c r="D1092" s="50" t="s">
        <v>49</v>
      </c>
      <c r="E1092" s="50" t="str">
        <f t="shared" si="8"/>
        <v>Украина</v>
      </c>
      <c r="F1092" s="51" t="s">
        <v>66</v>
      </c>
      <c r="G1092" s="52">
        <v>500</v>
      </c>
      <c r="I1092" s="7" t="str">
        <f t="shared" si="9"/>
        <v>Делямэн</v>
      </c>
      <c r="J1092" s="53" t="s">
        <v>117</v>
      </c>
      <c r="K1092" s="51" t="s">
        <v>74</v>
      </c>
    </row>
    <row r="1093" spans="1:11" x14ac:dyDescent="0.3">
      <c r="A1093" s="48">
        <v>44348</v>
      </c>
      <c r="B1093" s="48" t="s">
        <v>21</v>
      </c>
      <c r="C1093" s="49" t="s">
        <v>48</v>
      </c>
      <c r="D1093" s="50" t="s">
        <v>49</v>
      </c>
      <c r="E1093" s="50" t="str">
        <f t="shared" si="8"/>
        <v>Украина</v>
      </c>
      <c r="F1093" s="51" t="s">
        <v>67</v>
      </c>
      <c r="G1093" s="52">
        <v>700</v>
      </c>
      <c r="I1093" s="7" t="str">
        <f t="shared" si="9"/>
        <v>Жан Фийу</v>
      </c>
      <c r="J1093" s="53" t="s">
        <v>117</v>
      </c>
      <c r="K1093" s="51" t="s">
        <v>75</v>
      </c>
    </row>
    <row r="1094" spans="1:11" x14ac:dyDescent="0.3">
      <c r="A1094" s="48">
        <v>44348</v>
      </c>
      <c r="B1094" s="48" t="s">
        <v>21</v>
      </c>
      <c r="C1094" s="49" t="s">
        <v>48</v>
      </c>
      <c r="D1094" s="50" t="s">
        <v>49</v>
      </c>
      <c r="E1094" s="50" t="str">
        <f t="shared" si="8"/>
        <v>Украина</v>
      </c>
      <c r="F1094" s="51" t="s">
        <v>68</v>
      </c>
      <c r="G1094" s="52">
        <v>300</v>
      </c>
      <c r="I1094" s="7" t="str">
        <f t="shared" si="9"/>
        <v>Дор Голд</v>
      </c>
      <c r="J1094" s="53" t="s">
        <v>117</v>
      </c>
      <c r="K1094" s="51" t="s">
        <v>71</v>
      </c>
    </row>
    <row r="1095" spans="1:11" x14ac:dyDescent="0.3">
      <c r="A1095" s="48">
        <v>44348</v>
      </c>
      <c r="B1095" s="48" t="s">
        <v>21</v>
      </c>
      <c r="C1095" s="49" t="s">
        <v>48</v>
      </c>
      <c r="D1095" s="50" t="s">
        <v>49</v>
      </c>
      <c r="E1095" s="50" t="str">
        <f t="shared" si="8"/>
        <v>Украина</v>
      </c>
      <c r="F1095" s="51" t="s">
        <v>69</v>
      </c>
      <c r="G1095" s="52">
        <v>800</v>
      </c>
      <c r="I1095" s="7" t="str">
        <f t="shared" si="9"/>
        <v>Дор Легенд</v>
      </c>
      <c r="J1095" s="53" t="s">
        <v>117</v>
      </c>
      <c r="K1095" s="51" t="s">
        <v>72</v>
      </c>
    </row>
    <row r="1096" spans="1:11" x14ac:dyDescent="0.3">
      <c r="A1096" s="48">
        <v>44348</v>
      </c>
      <c r="B1096" s="48" t="s">
        <v>21</v>
      </c>
      <c r="C1096" s="49" t="s">
        <v>48</v>
      </c>
      <c r="D1096" s="50" t="s">
        <v>70</v>
      </c>
      <c r="E1096" s="50" t="str">
        <f t="shared" si="8"/>
        <v>Франция</v>
      </c>
      <c r="F1096" s="51" t="s">
        <v>71</v>
      </c>
      <c r="G1096" s="52">
        <v>340</v>
      </c>
      <c r="I1096" s="7" t="str">
        <f t="shared" si="9"/>
        <v>Готье</v>
      </c>
      <c r="J1096" s="53" t="s">
        <v>117</v>
      </c>
      <c r="K1096" s="51" t="s">
        <v>73</v>
      </c>
    </row>
    <row r="1097" spans="1:11" x14ac:dyDescent="0.3">
      <c r="A1097" s="48">
        <v>44348</v>
      </c>
      <c r="B1097" s="48" t="s">
        <v>21</v>
      </c>
      <c r="C1097" s="49" t="s">
        <v>48</v>
      </c>
      <c r="D1097" s="50" t="s">
        <v>70</v>
      </c>
      <c r="E1097" s="50" t="str">
        <f t="shared" si="8"/>
        <v>Франция</v>
      </c>
      <c r="F1097" s="51" t="s">
        <v>72</v>
      </c>
      <c r="G1097" s="52">
        <v>460</v>
      </c>
      <c r="I1097" s="7" t="str">
        <f t="shared" si="9"/>
        <v>Делямэн</v>
      </c>
      <c r="J1097" s="53" t="s">
        <v>117</v>
      </c>
      <c r="K1097" s="51" t="s">
        <v>74</v>
      </c>
    </row>
    <row r="1098" spans="1:11" x14ac:dyDescent="0.3">
      <c r="A1098" s="48">
        <v>44348</v>
      </c>
      <c r="B1098" s="48" t="s">
        <v>21</v>
      </c>
      <c r="C1098" s="49" t="s">
        <v>48</v>
      </c>
      <c r="D1098" s="50" t="s">
        <v>70</v>
      </c>
      <c r="E1098" s="50" t="str">
        <f t="shared" si="8"/>
        <v>Франция</v>
      </c>
      <c r="F1098" s="51" t="s">
        <v>73</v>
      </c>
      <c r="G1098" s="52">
        <v>550</v>
      </c>
      <c r="I1098" s="7" t="str">
        <f t="shared" si="9"/>
        <v>Жан Фийу</v>
      </c>
      <c r="J1098" s="53" t="s">
        <v>117</v>
      </c>
      <c r="K1098" s="51" t="s">
        <v>75</v>
      </c>
    </row>
    <row r="1099" spans="1:11" x14ac:dyDescent="0.3">
      <c r="A1099" s="48">
        <v>44348</v>
      </c>
      <c r="B1099" s="48" t="s">
        <v>21</v>
      </c>
      <c r="C1099" s="49" t="s">
        <v>48</v>
      </c>
      <c r="D1099" s="50" t="s">
        <v>70</v>
      </c>
      <c r="E1099" s="50" t="str">
        <f t="shared" si="8"/>
        <v>Франция</v>
      </c>
      <c r="F1099" s="51" t="s">
        <v>74</v>
      </c>
      <c r="G1099" s="52">
        <v>1150</v>
      </c>
      <c r="I1099" s="7" t="str">
        <f t="shared" si="9"/>
        <v>Дор Голд</v>
      </c>
      <c r="J1099" s="53" t="s">
        <v>117</v>
      </c>
      <c r="K1099" s="51" t="s">
        <v>71</v>
      </c>
    </row>
    <row r="1100" spans="1:11" x14ac:dyDescent="0.3">
      <c r="A1100" s="48">
        <v>44348</v>
      </c>
      <c r="B1100" s="48" t="s">
        <v>21</v>
      </c>
      <c r="C1100" s="49" t="s">
        <v>48</v>
      </c>
      <c r="D1100" s="50" t="s">
        <v>70</v>
      </c>
      <c r="E1100" s="50" t="str">
        <f t="shared" si="8"/>
        <v>Франция</v>
      </c>
      <c r="F1100" s="51" t="s">
        <v>75</v>
      </c>
      <c r="G1100" s="52">
        <v>280</v>
      </c>
      <c r="I1100" s="7" t="str">
        <f t="shared" si="9"/>
        <v>Дор Легенд</v>
      </c>
      <c r="J1100" s="53" t="s">
        <v>117</v>
      </c>
      <c r="K1100" s="51" t="s">
        <v>72</v>
      </c>
    </row>
    <row r="1101" spans="1:11" x14ac:dyDescent="0.3">
      <c r="A1101" s="48">
        <v>44348</v>
      </c>
      <c r="B1101" s="48" t="s">
        <v>21</v>
      </c>
      <c r="C1101" s="49" t="s">
        <v>48</v>
      </c>
      <c r="D1101" s="50" t="s">
        <v>70</v>
      </c>
      <c r="E1101" s="50" t="str">
        <f t="shared" si="8"/>
        <v>Армения</v>
      </c>
      <c r="F1101" s="51" t="s">
        <v>52</v>
      </c>
      <c r="G1101" s="52">
        <v>420</v>
      </c>
      <c r="I1101" s="7" t="str">
        <f t="shared" si="9"/>
        <v>Готье</v>
      </c>
      <c r="J1101" s="53" t="s">
        <v>117</v>
      </c>
      <c r="K1101" s="51" t="s">
        <v>73</v>
      </c>
    </row>
    <row r="1102" spans="1:11" x14ac:dyDescent="0.3">
      <c r="A1102" s="48">
        <v>44348</v>
      </c>
      <c r="B1102" s="48" t="s">
        <v>21</v>
      </c>
      <c r="C1102" s="49" t="s">
        <v>48</v>
      </c>
      <c r="D1102" s="50" t="s">
        <v>70</v>
      </c>
      <c r="E1102" s="50" t="str">
        <f t="shared" si="8"/>
        <v>Армения</v>
      </c>
      <c r="F1102" s="51" t="s">
        <v>54</v>
      </c>
      <c r="G1102" s="52">
        <v>470</v>
      </c>
      <c r="I1102" s="7" t="str">
        <f t="shared" si="9"/>
        <v>Делямэн</v>
      </c>
      <c r="J1102" s="53" t="s">
        <v>117</v>
      </c>
      <c r="K1102" s="51" t="s">
        <v>74</v>
      </c>
    </row>
    <row r="1103" spans="1:11" x14ac:dyDescent="0.3">
      <c r="A1103" s="48">
        <v>44348</v>
      </c>
      <c r="B1103" s="48" t="s">
        <v>21</v>
      </c>
      <c r="C1103" s="49" t="s">
        <v>48</v>
      </c>
      <c r="D1103" s="50" t="s">
        <v>70</v>
      </c>
      <c r="E1103" s="50" t="str">
        <f t="shared" si="8"/>
        <v>Армения</v>
      </c>
      <c r="F1103" s="51" t="s">
        <v>56</v>
      </c>
      <c r="G1103" s="52">
        <v>759</v>
      </c>
      <c r="I1103" s="7" t="str">
        <f t="shared" si="9"/>
        <v>Жан Фийу</v>
      </c>
      <c r="J1103" s="53" t="s">
        <v>117</v>
      </c>
      <c r="K1103" s="51" t="s">
        <v>75</v>
      </c>
    </row>
    <row r="1104" spans="1:11" x14ac:dyDescent="0.3">
      <c r="A1104" s="48">
        <v>44348</v>
      </c>
      <c r="B1104" s="48" t="s">
        <v>21</v>
      </c>
      <c r="C1104" s="49" t="s">
        <v>48</v>
      </c>
      <c r="D1104" s="50" t="s">
        <v>70</v>
      </c>
      <c r="E1104" s="50" t="str">
        <f t="shared" si="8"/>
        <v>Армения</v>
      </c>
      <c r="F1104" s="51" t="s">
        <v>58</v>
      </c>
      <c r="G1104" s="52">
        <v>400</v>
      </c>
      <c r="I1104" s="7" t="str">
        <f t="shared" si="9"/>
        <v>Дор Голд</v>
      </c>
      <c r="J1104" s="53" t="s">
        <v>117</v>
      </c>
      <c r="K1104" s="51" t="s">
        <v>71</v>
      </c>
    </row>
    <row r="1105" spans="1:11" x14ac:dyDescent="0.3">
      <c r="A1105" s="48">
        <v>44348</v>
      </c>
      <c r="B1105" s="48" t="s">
        <v>21</v>
      </c>
      <c r="C1105" s="49" t="s">
        <v>48</v>
      </c>
      <c r="D1105" s="50" t="s">
        <v>70</v>
      </c>
      <c r="E1105" s="50" t="str">
        <f t="shared" si="8"/>
        <v>Армения</v>
      </c>
      <c r="F1105" s="51" t="s">
        <v>60</v>
      </c>
      <c r="G1105" s="52">
        <v>510</v>
      </c>
      <c r="I1105" s="7" t="str">
        <f t="shared" si="9"/>
        <v>Дор Легенд</v>
      </c>
      <c r="J1105" s="53" t="s">
        <v>117</v>
      </c>
      <c r="K1105" s="51" t="s">
        <v>72</v>
      </c>
    </row>
    <row r="1106" spans="1:11" x14ac:dyDescent="0.3">
      <c r="A1106" s="48">
        <v>44348</v>
      </c>
      <c r="B1106" s="48" t="s">
        <v>21</v>
      </c>
      <c r="C1106" s="49" t="s">
        <v>48</v>
      </c>
      <c r="D1106" s="50" t="s">
        <v>70</v>
      </c>
      <c r="E1106" s="50" t="str">
        <f t="shared" si="8"/>
        <v>Армения</v>
      </c>
      <c r="F1106" s="51" t="s">
        <v>62</v>
      </c>
      <c r="G1106" s="52">
        <v>415</v>
      </c>
      <c r="I1106" s="7" t="str">
        <f t="shared" si="9"/>
        <v>Готье</v>
      </c>
      <c r="J1106" s="53" t="s">
        <v>117</v>
      </c>
      <c r="K1106" s="51" t="s">
        <v>73</v>
      </c>
    </row>
    <row r="1107" spans="1:11" x14ac:dyDescent="0.3">
      <c r="A1107" s="48">
        <v>44348</v>
      </c>
      <c r="B1107" s="48" t="s">
        <v>21</v>
      </c>
      <c r="C1107" s="49" t="s">
        <v>48</v>
      </c>
      <c r="D1107" s="50" t="s">
        <v>70</v>
      </c>
      <c r="E1107" s="50" t="str">
        <f t="shared" si="8"/>
        <v>Россия</v>
      </c>
      <c r="F1107" s="51" t="s">
        <v>76</v>
      </c>
      <c r="G1107" s="52">
        <v>469</v>
      </c>
      <c r="I1107" s="7" t="str">
        <f t="shared" si="9"/>
        <v>Делямэн</v>
      </c>
      <c r="J1107" s="53" t="s">
        <v>117</v>
      </c>
      <c r="K1107" s="51" t="s">
        <v>74</v>
      </c>
    </row>
    <row r="1108" spans="1:11" x14ac:dyDescent="0.3">
      <c r="A1108" s="48">
        <v>44348</v>
      </c>
      <c r="B1108" s="48" t="s">
        <v>21</v>
      </c>
      <c r="C1108" s="49" t="s">
        <v>48</v>
      </c>
      <c r="D1108" s="50" t="s">
        <v>70</v>
      </c>
      <c r="E1108" s="50" t="str">
        <f t="shared" si="8"/>
        <v>Россия</v>
      </c>
      <c r="F1108" s="51" t="s">
        <v>77</v>
      </c>
      <c r="G1108" s="52">
        <v>578</v>
      </c>
      <c r="I1108" s="7" t="str">
        <f t="shared" si="9"/>
        <v>Жан Фийу</v>
      </c>
      <c r="J1108" s="53" t="s">
        <v>117</v>
      </c>
      <c r="K1108" s="51" t="s">
        <v>75</v>
      </c>
    </row>
    <row r="1109" spans="1:11" x14ac:dyDescent="0.3">
      <c r="A1109" s="48">
        <v>44348</v>
      </c>
      <c r="B1109" s="48" t="s">
        <v>21</v>
      </c>
      <c r="C1109" s="49" t="s">
        <v>48</v>
      </c>
      <c r="D1109" s="50" t="s">
        <v>70</v>
      </c>
      <c r="E1109" s="50" t="str">
        <f t="shared" si="8"/>
        <v>Россия</v>
      </c>
      <c r="F1109" s="51" t="s">
        <v>78</v>
      </c>
      <c r="G1109" s="52">
        <v>1190</v>
      </c>
      <c r="I1109" s="7" t="str">
        <f t="shared" si="9"/>
        <v>Дор Голд</v>
      </c>
      <c r="J1109" s="53" t="s">
        <v>117</v>
      </c>
      <c r="K1109" s="51" t="s">
        <v>71</v>
      </c>
    </row>
    <row r="1110" spans="1:11" x14ac:dyDescent="0.3">
      <c r="A1110" s="48">
        <v>44348</v>
      </c>
      <c r="B1110" s="48" t="s">
        <v>21</v>
      </c>
      <c r="C1110" s="49" t="s">
        <v>48</v>
      </c>
      <c r="D1110" s="50" t="s">
        <v>70</v>
      </c>
      <c r="E1110" s="50" t="str">
        <f t="shared" si="8"/>
        <v>Россия</v>
      </c>
      <c r="F1110" s="51" t="s">
        <v>79</v>
      </c>
      <c r="G1110" s="52">
        <v>535</v>
      </c>
      <c r="I1110" s="7" t="str">
        <f t="shared" si="9"/>
        <v>Дор Легенд</v>
      </c>
      <c r="J1110" s="53" t="s">
        <v>117</v>
      </c>
      <c r="K1110" s="51" t="s">
        <v>72</v>
      </c>
    </row>
    <row r="1111" spans="1:11" x14ac:dyDescent="0.3">
      <c r="A1111" s="48">
        <v>44348</v>
      </c>
      <c r="B1111" s="48" t="s">
        <v>21</v>
      </c>
      <c r="C1111" s="49" t="s">
        <v>48</v>
      </c>
      <c r="D1111" s="50" t="s">
        <v>80</v>
      </c>
      <c r="E1111" s="50" t="str">
        <f t="shared" si="8"/>
        <v>Шотландия</v>
      </c>
      <c r="F1111" s="51" t="s">
        <v>81</v>
      </c>
      <c r="G1111" s="52">
        <v>332</v>
      </c>
      <c r="I1111" s="7" t="str">
        <f t="shared" si="9"/>
        <v>Готье</v>
      </c>
      <c r="J1111" s="53" t="s">
        <v>117</v>
      </c>
      <c r="K1111" s="51" t="s">
        <v>73</v>
      </c>
    </row>
    <row r="1112" spans="1:11" x14ac:dyDescent="0.3">
      <c r="A1112" s="48">
        <v>44348</v>
      </c>
      <c r="B1112" s="48" t="s">
        <v>21</v>
      </c>
      <c r="C1112" s="49" t="s">
        <v>48</v>
      </c>
      <c r="D1112" s="50" t="s">
        <v>80</v>
      </c>
      <c r="E1112" s="50" t="str">
        <f t="shared" si="8"/>
        <v>Шотландия</v>
      </c>
      <c r="F1112" s="51" t="s">
        <v>82</v>
      </c>
      <c r="G1112" s="52">
        <v>587</v>
      </c>
      <c r="I1112" s="7" t="str">
        <f t="shared" si="9"/>
        <v>Делямэн</v>
      </c>
      <c r="J1112" s="53" t="s">
        <v>117</v>
      </c>
      <c r="K1112" s="51" t="s">
        <v>74</v>
      </c>
    </row>
    <row r="1113" spans="1:11" x14ac:dyDescent="0.3">
      <c r="A1113" s="48">
        <v>44348</v>
      </c>
      <c r="B1113" s="48" t="s">
        <v>21</v>
      </c>
      <c r="C1113" s="49" t="s">
        <v>48</v>
      </c>
      <c r="D1113" s="50" t="s">
        <v>80</v>
      </c>
      <c r="E1113" s="50" t="str">
        <f t="shared" si="8"/>
        <v>Шотландия</v>
      </c>
      <c r="F1113" s="51" t="s">
        <v>83</v>
      </c>
      <c r="G1113" s="52">
        <v>823</v>
      </c>
      <c r="I1113" s="7" t="str">
        <f t="shared" si="9"/>
        <v>Жан Фийу</v>
      </c>
      <c r="J1113" s="53" t="s">
        <v>117</v>
      </c>
      <c r="K1113" s="51" t="s">
        <v>75</v>
      </c>
    </row>
    <row r="1114" spans="1:11" x14ac:dyDescent="0.3">
      <c r="A1114" s="48">
        <v>44348</v>
      </c>
      <c r="B1114" s="48" t="s">
        <v>21</v>
      </c>
      <c r="C1114" s="49" t="s">
        <v>48</v>
      </c>
      <c r="D1114" s="50" t="s">
        <v>80</v>
      </c>
      <c r="E1114" s="50" t="str">
        <f t="shared" si="8"/>
        <v>Шотландия</v>
      </c>
      <c r="F1114" s="51" t="s">
        <v>84</v>
      </c>
      <c r="G1114" s="52">
        <v>1456</v>
      </c>
      <c r="I1114" s="7" t="str">
        <f t="shared" si="9"/>
        <v>Дор Голд</v>
      </c>
      <c r="J1114" s="53" t="s">
        <v>117</v>
      </c>
      <c r="K1114" s="51" t="s">
        <v>71</v>
      </c>
    </row>
    <row r="1115" spans="1:11" x14ac:dyDescent="0.3">
      <c r="A1115" s="48">
        <v>44348</v>
      </c>
      <c r="B1115" s="48" t="s">
        <v>21</v>
      </c>
      <c r="C1115" s="49" t="s">
        <v>48</v>
      </c>
      <c r="D1115" s="50" t="s">
        <v>80</v>
      </c>
      <c r="E1115" s="50" t="str">
        <f t="shared" si="8"/>
        <v>Ирландия</v>
      </c>
      <c r="F1115" s="51" t="s">
        <v>85</v>
      </c>
      <c r="G1115" s="52">
        <v>2148</v>
      </c>
      <c r="I1115" s="7" t="str">
        <f t="shared" si="9"/>
        <v>Дор Легенд</v>
      </c>
      <c r="J1115" s="53" t="s">
        <v>117</v>
      </c>
      <c r="K1115" s="51" t="s">
        <v>72</v>
      </c>
    </row>
    <row r="1116" spans="1:11" x14ac:dyDescent="0.3">
      <c r="A1116" s="48">
        <v>44348</v>
      </c>
      <c r="B1116" s="48" t="s">
        <v>21</v>
      </c>
      <c r="C1116" s="49" t="s">
        <v>48</v>
      </c>
      <c r="D1116" s="50" t="s">
        <v>80</v>
      </c>
      <c r="E1116" s="50" t="str">
        <f t="shared" si="8"/>
        <v>Ирландия</v>
      </c>
      <c r="F1116" s="51" t="s">
        <v>86</v>
      </c>
      <c r="G1116" s="52">
        <v>524</v>
      </c>
      <c r="I1116" s="7" t="str">
        <f t="shared" si="9"/>
        <v>Готье</v>
      </c>
      <c r="J1116" s="53" t="s">
        <v>117</v>
      </c>
      <c r="K1116" s="51" t="s">
        <v>73</v>
      </c>
    </row>
    <row r="1117" spans="1:11" x14ac:dyDescent="0.3">
      <c r="A1117" s="48">
        <v>44348</v>
      </c>
      <c r="B1117" s="48" t="s">
        <v>21</v>
      </c>
      <c r="C1117" s="49" t="s">
        <v>48</v>
      </c>
      <c r="D1117" s="50" t="s">
        <v>80</v>
      </c>
      <c r="E1117" s="50" t="str">
        <f t="shared" si="8"/>
        <v>Ирландия</v>
      </c>
      <c r="F1117" s="51" t="s">
        <v>87</v>
      </c>
      <c r="G1117" s="52">
        <v>589</v>
      </c>
      <c r="I1117" s="7" t="str">
        <f t="shared" si="9"/>
        <v>Делямэн</v>
      </c>
      <c r="J1117" s="53" t="s">
        <v>117</v>
      </c>
      <c r="K1117" s="51" t="s">
        <v>74</v>
      </c>
    </row>
    <row r="1118" spans="1:11" x14ac:dyDescent="0.3">
      <c r="A1118" s="48">
        <v>44348</v>
      </c>
      <c r="B1118" s="48" t="s">
        <v>21</v>
      </c>
      <c r="C1118" s="49" t="s">
        <v>48</v>
      </c>
      <c r="D1118" s="50" t="s">
        <v>80</v>
      </c>
      <c r="E1118" s="50" t="str">
        <f t="shared" si="8"/>
        <v>Ирландия</v>
      </c>
      <c r="F1118" s="51" t="s">
        <v>88</v>
      </c>
      <c r="G1118" s="52">
        <v>1046</v>
      </c>
      <c r="I1118" s="7" t="str">
        <f t="shared" si="9"/>
        <v>Жан Фийу</v>
      </c>
      <c r="J1118" s="53" t="s">
        <v>117</v>
      </c>
      <c r="K1118" s="51" t="s">
        <v>75</v>
      </c>
    </row>
    <row r="1119" spans="1:11" x14ac:dyDescent="0.3">
      <c r="A1119" s="48">
        <v>44348</v>
      </c>
      <c r="B1119" s="48" t="s">
        <v>21</v>
      </c>
      <c r="C1119" s="49" t="s">
        <v>48</v>
      </c>
      <c r="D1119" s="50" t="s">
        <v>80</v>
      </c>
      <c r="E1119" s="50" t="str">
        <f t="shared" si="8"/>
        <v>США</v>
      </c>
      <c r="F1119" s="51" t="s">
        <v>89</v>
      </c>
      <c r="G1119" s="52">
        <v>600</v>
      </c>
      <c r="I1119" s="7" t="str">
        <f t="shared" si="9"/>
        <v>Дор Голд</v>
      </c>
      <c r="J1119" s="53" t="s">
        <v>117</v>
      </c>
      <c r="K1119" s="51" t="s">
        <v>71</v>
      </c>
    </row>
    <row r="1120" spans="1:11" x14ac:dyDescent="0.3">
      <c r="A1120" s="48">
        <v>44348</v>
      </c>
      <c r="B1120" s="48" t="s">
        <v>21</v>
      </c>
      <c r="C1120" s="49" t="s">
        <v>48</v>
      </c>
      <c r="D1120" s="50" t="s">
        <v>80</v>
      </c>
      <c r="E1120" s="50" t="str">
        <f t="shared" si="8"/>
        <v>США</v>
      </c>
      <c r="F1120" s="51" t="s">
        <v>90</v>
      </c>
      <c r="G1120" s="52">
        <v>340</v>
      </c>
      <c r="I1120" s="7" t="str">
        <f t="shared" si="9"/>
        <v>Дор Легенд</v>
      </c>
      <c r="J1120" s="53" t="s">
        <v>117</v>
      </c>
      <c r="K1120" s="51" t="s">
        <v>72</v>
      </c>
    </row>
    <row r="1121" spans="1:11" x14ac:dyDescent="0.3">
      <c r="A1121" s="48">
        <v>44348</v>
      </c>
      <c r="B1121" s="48" t="s">
        <v>21</v>
      </c>
      <c r="C1121" s="49" t="s">
        <v>48</v>
      </c>
      <c r="D1121" s="50" t="s">
        <v>80</v>
      </c>
      <c r="E1121" s="50" t="str">
        <f t="shared" si="8"/>
        <v>США</v>
      </c>
      <c r="F1121" s="51" t="s">
        <v>91</v>
      </c>
      <c r="G1121" s="52">
        <v>199</v>
      </c>
      <c r="I1121" s="7" t="str">
        <f t="shared" si="9"/>
        <v>Готье</v>
      </c>
      <c r="J1121" s="53" t="s">
        <v>117</v>
      </c>
      <c r="K1121" s="51" t="s">
        <v>73</v>
      </c>
    </row>
    <row r="1122" spans="1:11" x14ac:dyDescent="0.3">
      <c r="A1122" s="48">
        <v>44348</v>
      </c>
      <c r="B1122" s="48" t="s">
        <v>21</v>
      </c>
      <c r="C1122" s="49" t="s">
        <v>48</v>
      </c>
      <c r="D1122" s="50" t="s">
        <v>80</v>
      </c>
      <c r="E1122" s="50" t="str">
        <f t="shared" si="8"/>
        <v>США</v>
      </c>
      <c r="F1122" s="51" t="s">
        <v>92</v>
      </c>
      <c r="G1122" s="52">
        <v>461</v>
      </c>
      <c r="I1122" s="7" t="str">
        <f t="shared" si="9"/>
        <v>Делямэн</v>
      </c>
      <c r="J1122" s="53" t="s">
        <v>117</v>
      </c>
      <c r="K1122" s="51" t="s">
        <v>74</v>
      </c>
    </row>
    <row r="1123" spans="1:11" x14ac:dyDescent="0.3">
      <c r="A1123" s="48">
        <v>44348</v>
      </c>
      <c r="B1123" s="48" t="s">
        <v>21</v>
      </c>
      <c r="C1123" s="49" t="s">
        <v>48</v>
      </c>
      <c r="D1123" s="50" t="s">
        <v>80</v>
      </c>
      <c r="E1123" s="50" t="str">
        <f t="shared" si="8"/>
        <v>США</v>
      </c>
      <c r="F1123" s="51" t="s">
        <v>93</v>
      </c>
      <c r="G1123" s="52">
        <v>397</v>
      </c>
      <c r="I1123" s="7" t="str">
        <f t="shared" si="9"/>
        <v>Жан Фийу</v>
      </c>
      <c r="J1123" s="53" t="s">
        <v>117</v>
      </c>
      <c r="K1123" s="51" t="s">
        <v>75</v>
      </c>
    </row>
    <row r="1124" spans="1:11" x14ac:dyDescent="0.3">
      <c r="A1124" s="48">
        <v>44348</v>
      </c>
      <c r="B1124" s="48" t="s">
        <v>21</v>
      </c>
      <c r="C1124" s="49" t="s">
        <v>48</v>
      </c>
      <c r="D1124" s="50" t="s">
        <v>80</v>
      </c>
      <c r="E1124" s="50" t="str">
        <f t="shared" si="8"/>
        <v>США</v>
      </c>
      <c r="F1124" s="51" t="s">
        <v>94</v>
      </c>
      <c r="G1124" s="52">
        <v>560</v>
      </c>
      <c r="I1124" s="7" t="str">
        <f t="shared" si="9"/>
        <v>Дор Голд</v>
      </c>
      <c r="J1124" s="53" t="s">
        <v>117</v>
      </c>
      <c r="K1124" s="51" t="s">
        <v>71</v>
      </c>
    </row>
    <row r="1125" spans="1:11" x14ac:dyDescent="0.3">
      <c r="A1125" s="48">
        <v>44348</v>
      </c>
      <c r="B1125" s="48" t="s">
        <v>21</v>
      </c>
      <c r="C1125" s="49" t="s">
        <v>48</v>
      </c>
      <c r="D1125" s="50" t="s">
        <v>95</v>
      </c>
      <c r="E1125" s="50" t="str">
        <f t="shared" si="8"/>
        <v>Голландия</v>
      </c>
      <c r="F1125" s="51" t="s">
        <v>96</v>
      </c>
      <c r="G1125" s="52">
        <v>165</v>
      </c>
      <c r="I1125" s="7" t="str">
        <f t="shared" si="9"/>
        <v>Дор Легенд</v>
      </c>
      <c r="J1125" s="53" t="s">
        <v>117</v>
      </c>
      <c r="K1125" s="51" t="s">
        <v>72</v>
      </c>
    </row>
    <row r="1126" spans="1:11" x14ac:dyDescent="0.3">
      <c r="A1126" s="48">
        <v>44348</v>
      </c>
      <c r="B1126" s="48" t="s">
        <v>21</v>
      </c>
      <c r="C1126" s="49" t="s">
        <v>48</v>
      </c>
      <c r="D1126" s="50" t="s">
        <v>95</v>
      </c>
      <c r="E1126" s="50" t="str">
        <f t="shared" si="8"/>
        <v>Голландия</v>
      </c>
      <c r="F1126" s="51" t="s">
        <v>97</v>
      </c>
      <c r="G1126" s="52">
        <v>274</v>
      </c>
      <c r="I1126" s="7" t="str">
        <f t="shared" si="9"/>
        <v>Готье</v>
      </c>
      <c r="J1126" s="53" t="s">
        <v>117</v>
      </c>
      <c r="K1126" s="51" t="s">
        <v>73</v>
      </c>
    </row>
    <row r="1127" spans="1:11" x14ac:dyDescent="0.3">
      <c r="A1127" s="48">
        <v>44348</v>
      </c>
      <c r="B1127" s="48" t="s">
        <v>21</v>
      </c>
      <c r="C1127" s="49" t="s">
        <v>48</v>
      </c>
      <c r="D1127" s="50" t="s">
        <v>95</v>
      </c>
      <c r="E1127" s="50" t="str">
        <f t="shared" si="8"/>
        <v>Голландия</v>
      </c>
      <c r="F1127" s="51" t="s">
        <v>98</v>
      </c>
      <c r="G1127" s="52">
        <v>332</v>
      </c>
      <c r="I1127" s="7" t="str">
        <f t="shared" si="9"/>
        <v>Делямэн</v>
      </c>
      <c r="J1127" s="53" t="s">
        <v>117</v>
      </c>
      <c r="K1127" s="51" t="s">
        <v>74</v>
      </c>
    </row>
    <row r="1128" spans="1:11" x14ac:dyDescent="0.3">
      <c r="A1128" s="48">
        <v>44348</v>
      </c>
      <c r="B1128" s="48" t="s">
        <v>21</v>
      </c>
      <c r="C1128" s="49" t="s">
        <v>48</v>
      </c>
      <c r="D1128" s="50" t="s">
        <v>95</v>
      </c>
      <c r="E1128" s="50" t="str">
        <f t="shared" si="8"/>
        <v>Голландия</v>
      </c>
      <c r="F1128" s="51" t="s">
        <v>99</v>
      </c>
      <c r="G1128" s="52">
        <v>672</v>
      </c>
      <c r="I1128" s="7" t="str">
        <f t="shared" si="9"/>
        <v>Жан Фийу</v>
      </c>
      <c r="J1128" s="53" t="s">
        <v>117</v>
      </c>
      <c r="K1128" s="51" t="s">
        <v>75</v>
      </c>
    </row>
    <row r="1129" spans="1:11" x14ac:dyDescent="0.3">
      <c r="A1129" s="48">
        <v>44348</v>
      </c>
      <c r="B1129" s="48" t="s">
        <v>21</v>
      </c>
      <c r="C1129" s="49" t="s">
        <v>48</v>
      </c>
      <c r="D1129" s="50" t="s">
        <v>95</v>
      </c>
      <c r="E1129" s="50" t="str">
        <f t="shared" si="8"/>
        <v>Голландия</v>
      </c>
      <c r="F1129" s="51" t="s">
        <v>100</v>
      </c>
      <c r="G1129" s="52">
        <v>1257</v>
      </c>
      <c r="I1129" s="7" t="str">
        <f t="shared" si="9"/>
        <v>Дор Голд</v>
      </c>
      <c r="J1129" s="53" t="s">
        <v>117</v>
      </c>
      <c r="K1129" s="51" t="s">
        <v>71</v>
      </c>
    </row>
    <row r="1130" spans="1:11" x14ac:dyDescent="0.3">
      <c r="A1130" s="48">
        <v>44348</v>
      </c>
      <c r="B1130" s="48" t="s">
        <v>21</v>
      </c>
      <c r="C1130" s="49" t="s">
        <v>48</v>
      </c>
      <c r="D1130" s="50" t="s">
        <v>95</v>
      </c>
      <c r="E1130" s="50" t="str">
        <f t="shared" si="8"/>
        <v>Великобритания</v>
      </c>
      <c r="F1130" s="51" t="s">
        <v>101</v>
      </c>
      <c r="G1130" s="52">
        <v>198</v>
      </c>
      <c r="I1130" s="7" t="str">
        <f t="shared" si="9"/>
        <v>Дор Легенд</v>
      </c>
      <c r="J1130" s="53" t="s">
        <v>117</v>
      </c>
      <c r="K1130" s="51" t="s">
        <v>72</v>
      </c>
    </row>
    <row r="1131" spans="1:11" x14ac:dyDescent="0.3">
      <c r="A1131" s="48">
        <v>44348</v>
      </c>
      <c r="B1131" s="48" t="s">
        <v>21</v>
      </c>
      <c r="C1131" s="49" t="s">
        <v>48</v>
      </c>
      <c r="D1131" s="50" t="s">
        <v>95</v>
      </c>
      <c r="E1131" s="50" t="str">
        <f t="shared" si="8"/>
        <v>Великобритания</v>
      </c>
      <c r="F1131" s="51" t="s">
        <v>102</v>
      </c>
      <c r="G1131" s="52">
        <v>1397</v>
      </c>
      <c r="I1131" s="7" t="str">
        <f t="shared" si="9"/>
        <v>Готье</v>
      </c>
      <c r="J1131" s="53" t="s">
        <v>117</v>
      </c>
      <c r="K1131" s="51" t="s">
        <v>73</v>
      </c>
    </row>
    <row r="1132" spans="1:11" x14ac:dyDescent="0.3">
      <c r="A1132" s="48">
        <v>44348</v>
      </c>
      <c r="B1132" s="48" t="s">
        <v>21</v>
      </c>
      <c r="C1132" s="49" t="s">
        <v>48</v>
      </c>
      <c r="D1132" s="50" t="s">
        <v>95</v>
      </c>
      <c r="E1132" s="50" t="str">
        <f t="shared" si="8"/>
        <v>Италия</v>
      </c>
      <c r="F1132" s="51" t="s">
        <v>103</v>
      </c>
      <c r="G1132" s="52">
        <v>269</v>
      </c>
      <c r="I1132" s="7" t="str">
        <f t="shared" si="9"/>
        <v>Делямэн</v>
      </c>
      <c r="J1132" s="53" t="s">
        <v>117</v>
      </c>
      <c r="K1132" s="51" t="s">
        <v>74</v>
      </c>
    </row>
    <row r="1133" spans="1:11" x14ac:dyDescent="0.3">
      <c r="A1133" s="48">
        <v>44348</v>
      </c>
      <c r="B1133" s="48" t="s">
        <v>21</v>
      </c>
      <c r="C1133" s="49" t="s">
        <v>48</v>
      </c>
      <c r="D1133" s="50" t="s">
        <v>95</v>
      </c>
      <c r="E1133" s="50" t="str">
        <f t="shared" si="8"/>
        <v>Италия</v>
      </c>
      <c r="F1133" s="51" t="s">
        <v>104</v>
      </c>
      <c r="G1133" s="52">
        <v>846</v>
      </c>
      <c r="I1133" s="7" t="str">
        <f t="shared" si="9"/>
        <v>Жан Фийу</v>
      </c>
      <c r="J1133" s="53" t="s">
        <v>117</v>
      </c>
      <c r="K1133" s="51" t="s">
        <v>75</v>
      </c>
    </row>
    <row r="1134" spans="1:11" x14ac:dyDescent="0.3">
      <c r="A1134" s="48">
        <v>44348</v>
      </c>
      <c r="B1134" s="48" t="s">
        <v>21</v>
      </c>
      <c r="C1134" s="49" t="s">
        <v>48</v>
      </c>
      <c r="D1134" s="50" t="s">
        <v>95</v>
      </c>
      <c r="E1134" s="50" t="str">
        <f t="shared" si="8"/>
        <v>Италия</v>
      </c>
      <c r="F1134" s="51" t="s">
        <v>105</v>
      </c>
      <c r="G1134" s="52">
        <v>689</v>
      </c>
      <c r="I1134" s="7" t="str">
        <f t="shared" si="9"/>
        <v>Дор Голд</v>
      </c>
      <c r="J1134" s="53" t="s">
        <v>117</v>
      </c>
      <c r="K1134" s="51" t="s">
        <v>71</v>
      </c>
    </row>
    <row r="1135" spans="1:11" x14ac:dyDescent="0.3">
      <c r="A1135" s="48">
        <v>44348</v>
      </c>
      <c r="B1135" s="48" t="s">
        <v>21</v>
      </c>
      <c r="C1135" s="49" t="s">
        <v>48</v>
      </c>
      <c r="D1135" s="50" t="s">
        <v>95</v>
      </c>
      <c r="E1135" s="50" t="str">
        <f t="shared" si="8"/>
        <v>Италия</v>
      </c>
      <c r="F1135" s="51" t="s">
        <v>106</v>
      </c>
      <c r="G1135" s="52">
        <v>367</v>
      </c>
      <c r="I1135" s="7" t="str">
        <f t="shared" si="9"/>
        <v>Дор Легенд</v>
      </c>
      <c r="J1135" s="53" t="s">
        <v>117</v>
      </c>
      <c r="K1135" s="51" t="s">
        <v>72</v>
      </c>
    </row>
    <row r="1136" spans="1:11" x14ac:dyDescent="0.3">
      <c r="A1136" s="48">
        <v>44348</v>
      </c>
      <c r="B1136" s="48" t="s">
        <v>21</v>
      </c>
      <c r="C1136" s="49" t="s">
        <v>107</v>
      </c>
      <c r="D1136" s="50" t="s">
        <v>49</v>
      </c>
      <c r="E1136" s="50" t="str">
        <f t="shared" si="8"/>
        <v>Россия</v>
      </c>
      <c r="F1136" s="51" t="s">
        <v>50</v>
      </c>
      <c r="G1136" s="52">
        <v>211</v>
      </c>
      <c r="I1136" s="7" t="str">
        <f t="shared" si="9"/>
        <v>Готье</v>
      </c>
      <c r="J1136" s="53" t="s">
        <v>117</v>
      </c>
      <c r="K1136" s="51" t="s">
        <v>73</v>
      </c>
    </row>
    <row r="1137" spans="1:11" x14ac:dyDescent="0.3">
      <c r="A1137" s="48">
        <v>44348</v>
      </c>
      <c r="B1137" s="48" t="s">
        <v>21</v>
      </c>
      <c r="C1137" s="49" t="s">
        <v>107</v>
      </c>
      <c r="D1137" s="50" t="s">
        <v>49</v>
      </c>
      <c r="E1137" s="50" t="str">
        <f t="shared" si="8"/>
        <v>Россия</v>
      </c>
      <c r="F1137" s="51" t="s">
        <v>53</v>
      </c>
      <c r="G1137" s="52">
        <v>378</v>
      </c>
      <c r="I1137" s="7" t="str">
        <f t="shared" si="9"/>
        <v>Делямэн</v>
      </c>
      <c r="J1137" s="53" t="s">
        <v>117</v>
      </c>
      <c r="K1137" s="51" t="s">
        <v>74</v>
      </c>
    </row>
    <row r="1138" spans="1:11" x14ac:dyDescent="0.3">
      <c r="A1138" s="48">
        <v>44348</v>
      </c>
      <c r="B1138" s="48" t="s">
        <v>21</v>
      </c>
      <c r="C1138" s="49" t="s">
        <v>107</v>
      </c>
      <c r="D1138" s="50" t="s">
        <v>49</v>
      </c>
      <c r="E1138" s="50" t="str">
        <f t="shared" si="8"/>
        <v>Россия</v>
      </c>
      <c r="F1138" s="51" t="s">
        <v>55</v>
      </c>
      <c r="G1138" s="52">
        <v>421</v>
      </c>
      <c r="I1138" s="7" t="str">
        <f t="shared" si="9"/>
        <v>Жан Фийу</v>
      </c>
      <c r="J1138" s="53" t="s">
        <v>117</v>
      </c>
      <c r="K1138" s="51" t="s">
        <v>75</v>
      </c>
    </row>
    <row r="1139" spans="1:11" x14ac:dyDescent="0.3">
      <c r="A1139" s="48">
        <v>44348</v>
      </c>
      <c r="B1139" s="48" t="s">
        <v>21</v>
      </c>
      <c r="C1139" s="49" t="s">
        <v>107</v>
      </c>
      <c r="D1139" s="50" t="s">
        <v>49</v>
      </c>
      <c r="E1139" s="50" t="str">
        <f t="shared" si="8"/>
        <v>Россия</v>
      </c>
      <c r="F1139" s="51" t="s">
        <v>57</v>
      </c>
      <c r="G1139" s="52">
        <v>203</v>
      </c>
      <c r="I1139" s="7" t="str">
        <f t="shared" si="9"/>
        <v>Дор Голд</v>
      </c>
      <c r="J1139" s="53" t="s">
        <v>117</v>
      </c>
      <c r="K1139" s="51" t="s">
        <v>71</v>
      </c>
    </row>
    <row r="1140" spans="1:11" x14ac:dyDescent="0.3">
      <c r="A1140" s="48">
        <v>44348</v>
      </c>
      <c r="B1140" s="48" t="s">
        <v>21</v>
      </c>
      <c r="C1140" s="49" t="s">
        <v>107</v>
      </c>
      <c r="D1140" s="50" t="s">
        <v>49</v>
      </c>
      <c r="E1140" s="50" t="str">
        <f t="shared" si="8"/>
        <v>Россия</v>
      </c>
      <c r="F1140" s="51" t="s">
        <v>59</v>
      </c>
      <c r="G1140" s="52">
        <v>799</v>
      </c>
      <c r="I1140" s="7" t="str">
        <f t="shared" si="9"/>
        <v>Дор Легенд</v>
      </c>
      <c r="J1140" s="53" t="s">
        <v>117</v>
      </c>
      <c r="K1140" s="51" t="s">
        <v>72</v>
      </c>
    </row>
    <row r="1141" spans="1:11" x14ac:dyDescent="0.3">
      <c r="A1141" s="48">
        <v>44348</v>
      </c>
      <c r="B1141" s="48" t="s">
        <v>21</v>
      </c>
      <c r="C1141" s="49" t="s">
        <v>107</v>
      </c>
      <c r="D1141" s="50" t="s">
        <v>49</v>
      </c>
      <c r="E1141" s="50" t="str">
        <f t="shared" si="8"/>
        <v>Россия</v>
      </c>
      <c r="F1141" s="51" t="s">
        <v>61</v>
      </c>
      <c r="G1141" s="52">
        <v>981</v>
      </c>
      <c r="I1141" s="7" t="str">
        <f t="shared" si="9"/>
        <v>Готье</v>
      </c>
      <c r="J1141" s="53" t="s">
        <v>117</v>
      </c>
      <c r="K1141" s="51" t="s">
        <v>73</v>
      </c>
    </row>
    <row r="1142" spans="1:11" x14ac:dyDescent="0.3">
      <c r="A1142" s="48">
        <v>44348</v>
      </c>
      <c r="B1142" s="48" t="s">
        <v>21</v>
      </c>
      <c r="C1142" s="49" t="s">
        <v>107</v>
      </c>
      <c r="D1142" s="50" t="s">
        <v>49</v>
      </c>
      <c r="E1142" s="50" t="str">
        <f t="shared" si="8"/>
        <v>Швеция</v>
      </c>
      <c r="F1142" s="51" t="s">
        <v>63</v>
      </c>
      <c r="G1142" s="52">
        <v>799</v>
      </c>
      <c r="I1142" s="7" t="str">
        <f t="shared" si="9"/>
        <v>Делямэн</v>
      </c>
      <c r="J1142" s="53" t="s">
        <v>117</v>
      </c>
      <c r="K1142" s="51" t="s">
        <v>74</v>
      </c>
    </row>
    <row r="1143" spans="1:11" x14ac:dyDescent="0.3">
      <c r="A1143" s="48">
        <v>44348</v>
      </c>
      <c r="B1143" s="48" t="s">
        <v>21</v>
      </c>
      <c r="C1143" s="49" t="s">
        <v>107</v>
      </c>
      <c r="D1143" s="50" t="s">
        <v>49</v>
      </c>
      <c r="E1143" s="50" t="str">
        <f t="shared" si="8"/>
        <v>Швеция</v>
      </c>
      <c r="F1143" s="51" t="s">
        <v>153</v>
      </c>
      <c r="G1143" s="52">
        <v>174</v>
      </c>
      <c r="I1143" s="7" t="str">
        <f t="shared" si="9"/>
        <v>Жан Фийу</v>
      </c>
      <c r="J1143" s="53" t="s">
        <v>117</v>
      </c>
      <c r="K1143" s="51" t="s">
        <v>75</v>
      </c>
    </row>
    <row r="1144" spans="1:11" x14ac:dyDescent="0.3">
      <c r="A1144" s="48">
        <v>44348</v>
      </c>
      <c r="B1144" s="48" t="s">
        <v>21</v>
      </c>
      <c r="C1144" s="49" t="s">
        <v>107</v>
      </c>
      <c r="D1144" s="50" t="s">
        <v>49</v>
      </c>
      <c r="E1144" s="50" t="str">
        <f t="shared" si="8"/>
        <v>Украина</v>
      </c>
      <c r="F1144" s="51" t="s">
        <v>64</v>
      </c>
      <c r="G1144" s="52">
        <v>552</v>
      </c>
      <c r="I1144" s="7" t="str">
        <f t="shared" si="9"/>
        <v>Дор Голд</v>
      </c>
      <c r="J1144" s="53" t="s">
        <v>117</v>
      </c>
      <c r="K1144" s="51" t="s">
        <v>71</v>
      </c>
    </row>
    <row r="1145" spans="1:11" x14ac:dyDescent="0.3">
      <c r="A1145" s="48">
        <v>44348</v>
      </c>
      <c r="B1145" s="48" t="s">
        <v>21</v>
      </c>
      <c r="C1145" s="49" t="s">
        <v>107</v>
      </c>
      <c r="D1145" s="50" t="s">
        <v>49</v>
      </c>
      <c r="E1145" s="50" t="str">
        <f t="shared" si="8"/>
        <v>Украина</v>
      </c>
      <c r="F1145" s="51" t="s">
        <v>65</v>
      </c>
      <c r="G1145" s="52">
        <v>1114</v>
      </c>
      <c r="I1145" s="7" t="str">
        <f t="shared" si="9"/>
        <v>Дор Легенд</v>
      </c>
      <c r="J1145" s="53" t="s">
        <v>117</v>
      </c>
      <c r="K1145" s="51" t="s">
        <v>72</v>
      </c>
    </row>
    <row r="1146" spans="1:11" x14ac:dyDescent="0.3">
      <c r="A1146" s="48">
        <v>44348</v>
      </c>
      <c r="B1146" s="48" t="s">
        <v>21</v>
      </c>
      <c r="C1146" s="49" t="s">
        <v>107</v>
      </c>
      <c r="D1146" s="50" t="s">
        <v>49</v>
      </c>
      <c r="E1146" s="50" t="str">
        <f t="shared" si="8"/>
        <v>Украина</v>
      </c>
      <c r="F1146" s="51" t="s">
        <v>66</v>
      </c>
      <c r="G1146" s="52">
        <v>1005</v>
      </c>
      <c r="I1146" s="7" t="str">
        <f t="shared" si="9"/>
        <v>Готье</v>
      </c>
      <c r="J1146" s="53" t="s">
        <v>117</v>
      </c>
      <c r="K1146" s="51" t="s">
        <v>73</v>
      </c>
    </row>
    <row r="1147" spans="1:11" x14ac:dyDescent="0.3">
      <c r="A1147" s="48">
        <v>44348</v>
      </c>
      <c r="B1147" s="48" t="s">
        <v>21</v>
      </c>
      <c r="C1147" s="49" t="s">
        <v>107</v>
      </c>
      <c r="D1147" s="50" t="s">
        <v>49</v>
      </c>
      <c r="E1147" s="50" t="str">
        <f t="shared" si="8"/>
        <v>Украина</v>
      </c>
      <c r="F1147" s="51" t="s">
        <v>67</v>
      </c>
      <c r="G1147" s="52">
        <v>217</v>
      </c>
      <c r="I1147" s="7" t="str">
        <f t="shared" si="9"/>
        <v>Делямэн</v>
      </c>
      <c r="J1147" s="53" t="s">
        <v>117</v>
      </c>
      <c r="K1147" s="51" t="s">
        <v>74</v>
      </c>
    </row>
    <row r="1148" spans="1:11" x14ac:dyDescent="0.3">
      <c r="A1148" s="48">
        <v>44348</v>
      </c>
      <c r="B1148" s="48" t="s">
        <v>21</v>
      </c>
      <c r="C1148" s="49" t="s">
        <v>107</v>
      </c>
      <c r="D1148" s="50" t="s">
        <v>49</v>
      </c>
      <c r="E1148" s="50" t="str">
        <f t="shared" si="8"/>
        <v>Украина</v>
      </c>
      <c r="F1148" s="51" t="s">
        <v>68</v>
      </c>
      <c r="G1148" s="52">
        <v>378</v>
      </c>
      <c r="I1148" s="7" t="str">
        <f t="shared" si="9"/>
        <v>Жан Фийу</v>
      </c>
      <c r="J1148" s="53" t="s">
        <v>117</v>
      </c>
      <c r="K1148" s="51" t="s">
        <v>75</v>
      </c>
    </row>
    <row r="1149" spans="1:11" x14ac:dyDescent="0.3">
      <c r="A1149" s="48">
        <v>44348</v>
      </c>
      <c r="B1149" s="48" t="s">
        <v>21</v>
      </c>
      <c r="C1149" s="49" t="s">
        <v>107</v>
      </c>
      <c r="D1149" s="50" t="s">
        <v>49</v>
      </c>
      <c r="E1149" s="50" t="str">
        <f t="shared" si="8"/>
        <v>Украина</v>
      </c>
      <c r="F1149" s="51" t="s">
        <v>69</v>
      </c>
      <c r="G1149" s="52">
        <v>1195</v>
      </c>
      <c r="I1149" s="7" t="str">
        <f t="shared" si="9"/>
        <v>Дор Голд</v>
      </c>
      <c r="J1149" s="53" t="s">
        <v>117</v>
      </c>
      <c r="K1149" s="51" t="s">
        <v>71</v>
      </c>
    </row>
    <row r="1150" spans="1:11" x14ac:dyDescent="0.3">
      <c r="A1150" s="48">
        <v>44348</v>
      </c>
      <c r="B1150" s="48" t="s">
        <v>21</v>
      </c>
      <c r="C1150" s="49" t="s">
        <v>107</v>
      </c>
      <c r="D1150" s="50" t="s">
        <v>70</v>
      </c>
      <c r="E1150" s="50" t="str">
        <f t="shared" si="8"/>
        <v>Франция</v>
      </c>
      <c r="F1150" s="51" t="s">
        <v>71</v>
      </c>
      <c r="G1150" s="52">
        <v>802</v>
      </c>
      <c r="I1150" s="7" t="str">
        <f t="shared" si="9"/>
        <v>Дор Легенд</v>
      </c>
      <c r="J1150" s="53" t="s">
        <v>117</v>
      </c>
      <c r="K1150" s="51" t="s">
        <v>72</v>
      </c>
    </row>
    <row r="1151" spans="1:11" x14ac:dyDescent="0.3">
      <c r="A1151" s="48">
        <v>44348</v>
      </c>
      <c r="B1151" s="48" t="s">
        <v>21</v>
      </c>
      <c r="C1151" s="49" t="s">
        <v>107</v>
      </c>
      <c r="D1151" s="50" t="s">
        <v>70</v>
      </c>
      <c r="E1151" s="50" t="str">
        <f t="shared" si="8"/>
        <v>Франция</v>
      </c>
      <c r="F1151" s="51" t="s">
        <v>72</v>
      </c>
      <c r="G1151" s="52">
        <v>770</v>
      </c>
      <c r="I1151" s="7" t="str">
        <f t="shared" si="9"/>
        <v>Готье</v>
      </c>
      <c r="J1151" s="53" t="s">
        <v>117</v>
      </c>
      <c r="K1151" s="51" t="s">
        <v>73</v>
      </c>
    </row>
    <row r="1152" spans="1:11" x14ac:dyDescent="0.3">
      <c r="A1152" s="48">
        <v>44348</v>
      </c>
      <c r="B1152" s="48" t="s">
        <v>21</v>
      </c>
      <c r="C1152" s="49" t="s">
        <v>107</v>
      </c>
      <c r="D1152" s="50" t="s">
        <v>70</v>
      </c>
      <c r="E1152" s="50" t="str">
        <f t="shared" si="8"/>
        <v>Франция</v>
      </c>
      <c r="F1152" s="51" t="s">
        <v>73</v>
      </c>
      <c r="G1152" s="52">
        <v>273</v>
      </c>
      <c r="I1152" s="7" t="str">
        <f t="shared" si="9"/>
        <v>Делямэн</v>
      </c>
      <c r="J1152" s="53" t="s">
        <v>117</v>
      </c>
      <c r="K1152" s="51" t="s">
        <v>74</v>
      </c>
    </row>
    <row r="1153" spans="1:11" x14ac:dyDescent="0.3">
      <c r="A1153" s="48">
        <v>44348</v>
      </c>
      <c r="B1153" s="48" t="s">
        <v>21</v>
      </c>
      <c r="C1153" s="49" t="s">
        <v>107</v>
      </c>
      <c r="D1153" s="50" t="s">
        <v>70</v>
      </c>
      <c r="E1153" s="50" t="str">
        <f t="shared" si="8"/>
        <v>Франция</v>
      </c>
      <c r="F1153" s="51" t="s">
        <v>74</v>
      </c>
      <c r="G1153" s="52">
        <v>347</v>
      </c>
      <c r="I1153" s="7" t="str">
        <f t="shared" si="9"/>
        <v>Жан Фийу</v>
      </c>
      <c r="J1153" s="53" t="s">
        <v>117</v>
      </c>
      <c r="K1153" s="51" t="s">
        <v>75</v>
      </c>
    </row>
    <row r="1154" spans="1:11" x14ac:dyDescent="0.3">
      <c r="A1154" s="48">
        <v>44348</v>
      </c>
      <c r="B1154" s="48" t="s">
        <v>21</v>
      </c>
      <c r="C1154" s="49" t="s">
        <v>107</v>
      </c>
      <c r="D1154" s="50" t="s">
        <v>70</v>
      </c>
      <c r="E1154" s="50" t="str">
        <f t="shared" si="8"/>
        <v>Франция</v>
      </c>
      <c r="F1154" s="51" t="s">
        <v>75</v>
      </c>
      <c r="G1154" s="52">
        <v>1259</v>
      </c>
      <c r="I1154" s="7" t="str">
        <f t="shared" si="9"/>
        <v>Дор Голд</v>
      </c>
      <c r="J1154" s="53" t="s">
        <v>117</v>
      </c>
      <c r="K1154" s="51" t="s">
        <v>71</v>
      </c>
    </row>
    <row r="1155" spans="1:11" x14ac:dyDescent="0.3">
      <c r="A1155" s="48">
        <v>44348</v>
      </c>
      <c r="B1155" s="48" t="s">
        <v>21</v>
      </c>
      <c r="C1155" s="49" t="s">
        <v>107</v>
      </c>
      <c r="D1155" s="50" t="s">
        <v>70</v>
      </c>
      <c r="E1155" s="50" t="str">
        <f t="shared" si="8"/>
        <v>Армения</v>
      </c>
      <c r="F1155" s="51" t="s">
        <v>52</v>
      </c>
      <c r="G1155" s="52">
        <v>185</v>
      </c>
      <c r="I1155" s="7" t="str">
        <f t="shared" si="9"/>
        <v>Дор Легенд</v>
      </c>
      <c r="J1155" s="53" t="s">
        <v>117</v>
      </c>
      <c r="K1155" s="51" t="s">
        <v>72</v>
      </c>
    </row>
    <row r="1156" spans="1:11" x14ac:dyDescent="0.3">
      <c r="A1156" s="48">
        <v>44348</v>
      </c>
      <c r="B1156" s="48" t="s">
        <v>21</v>
      </c>
      <c r="C1156" s="49" t="s">
        <v>107</v>
      </c>
      <c r="D1156" s="50" t="s">
        <v>70</v>
      </c>
      <c r="E1156" s="50" t="str">
        <f t="shared" si="8"/>
        <v>Армения</v>
      </c>
      <c r="F1156" s="51" t="s">
        <v>54</v>
      </c>
      <c r="G1156" s="52">
        <v>758</v>
      </c>
      <c r="I1156" s="7" t="str">
        <f t="shared" si="9"/>
        <v>Готье</v>
      </c>
      <c r="J1156" s="53" t="s">
        <v>117</v>
      </c>
      <c r="K1156" s="51" t="s">
        <v>73</v>
      </c>
    </row>
    <row r="1157" spans="1:11" x14ac:dyDescent="0.3">
      <c r="A1157" s="48">
        <v>44348</v>
      </c>
      <c r="B1157" s="48" t="s">
        <v>21</v>
      </c>
      <c r="C1157" s="49" t="s">
        <v>107</v>
      </c>
      <c r="D1157" s="50" t="s">
        <v>70</v>
      </c>
      <c r="E1157" s="50" t="str">
        <f t="shared" si="8"/>
        <v>Армения</v>
      </c>
      <c r="F1157" s="51" t="s">
        <v>56</v>
      </c>
      <c r="G1157" s="52">
        <v>769</v>
      </c>
      <c r="I1157" s="7" t="str">
        <f t="shared" si="9"/>
        <v>Делямэн</v>
      </c>
      <c r="J1157" s="53" t="s">
        <v>117</v>
      </c>
      <c r="K1157" s="51" t="s">
        <v>74</v>
      </c>
    </row>
    <row r="1158" spans="1:11" x14ac:dyDescent="0.3">
      <c r="A1158" s="48">
        <v>44348</v>
      </c>
      <c r="B1158" s="48" t="s">
        <v>21</v>
      </c>
      <c r="C1158" s="49" t="s">
        <v>107</v>
      </c>
      <c r="D1158" s="50" t="s">
        <v>70</v>
      </c>
      <c r="E1158" s="50" t="str">
        <f t="shared" si="8"/>
        <v>Армения</v>
      </c>
      <c r="F1158" s="51" t="s">
        <v>58</v>
      </c>
      <c r="G1158" s="52">
        <v>279</v>
      </c>
      <c r="I1158" s="7" t="str">
        <f t="shared" si="9"/>
        <v>Жан Фийу</v>
      </c>
      <c r="J1158" s="53" t="s">
        <v>117</v>
      </c>
      <c r="K1158" s="51" t="s">
        <v>75</v>
      </c>
    </row>
    <row r="1159" spans="1:11" x14ac:dyDescent="0.3">
      <c r="A1159" s="48">
        <v>44348</v>
      </c>
      <c r="B1159" s="48" t="s">
        <v>21</v>
      </c>
      <c r="C1159" s="49" t="s">
        <v>107</v>
      </c>
      <c r="D1159" s="50" t="s">
        <v>70</v>
      </c>
      <c r="E1159" s="50" t="str">
        <f t="shared" si="8"/>
        <v>Армения</v>
      </c>
      <c r="F1159" s="51" t="s">
        <v>60</v>
      </c>
      <c r="G1159" s="52">
        <v>360</v>
      </c>
      <c r="I1159" s="7" t="str">
        <f t="shared" si="9"/>
        <v>Абсолют Цитрон</v>
      </c>
      <c r="J1159" s="53" t="s">
        <v>118</v>
      </c>
      <c r="K1159" s="51" t="s">
        <v>63</v>
      </c>
    </row>
    <row r="1160" spans="1:11" x14ac:dyDescent="0.3">
      <c r="A1160" s="48">
        <v>44348</v>
      </c>
      <c r="B1160" s="48" t="s">
        <v>21</v>
      </c>
      <c r="C1160" s="49" t="s">
        <v>107</v>
      </c>
      <c r="D1160" s="50" t="s">
        <v>70</v>
      </c>
      <c r="E1160" s="50" t="str">
        <f t="shared" si="8"/>
        <v>Армения</v>
      </c>
      <c r="F1160" s="51" t="s">
        <v>62</v>
      </c>
      <c r="G1160" s="52">
        <v>991</v>
      </c>
      <c r="I1160" s="7" t="str">
        <f t="shared" si="9"/>
        <v>Абсолют Мандарин</v>
      </c>
      <c r="J1160" s="53" t="s">
        <v>118</v>
      </c>
      <c r="K1160" s="51" t="s">
        <v>153</v>
      </c>
    </row>
    <row r="1161" spans="1:11" x14ac:dyDescent="0.3">
      <c r="A1161" s="48">
        <v>44348</v>
      </c>
      <c r="B1161" s="48" t="s">
        <v>21</v>
      </c>
      <c r="C1161" s="49" t="s">
        <v>107</v>
      </c>
      <c r="D1161" s="50" t="s">
        <v>70</v>
      </c>
      <c r="E1161" s="50" t="str">
        <f t="shared" si="8"/>
        <v>Россия</v>
      </c>
      <c r="F1161" s="51" t="s">
        <v>76</v>
      </c>
      <c r="G1161" s="52">
        <v>224</v>
      </c>
      <c r="I1161" s="7" t="str">
        <f t="shared" si="9"/>
        <v>Абсолют Цитрон</v>
      </c>
      <c r="J1161" s="53" t="s">
        <v>118</v>
      </c>
      <c r="K1161" s="51" t="s">
        <v>63</v>
      </c>
    </row>
    <row r="1162" spans="1:11" x14ac:dyDescent="0.3">
      <c r="A1162" s="48">
        <v>44348</v>
      </c>
      <c r="B1162" s="48" t="s">
        <v>21</v>
      </c>
      <c r="C1162" s="49" t="s">
        <v>107</v>
      </c>
      <c r="D1162" s="50" t="s">
        <v>70</v>
      </c>
      <c r="E1162" s="50" t="str">
        <f t="shared" si="8"/>
        <v>Россия</v>
      </c>
      <c r="F1162" s="51" t="s">
        <v>77</v>
      </c>
      <c r="G1162" s="52">
        <v>958</v>
      </c>
      <c r="I1162" s="7" t="str">
        <f t="shared" si="9"/>
        <v>Абсолют Мандарин</v>
      </c>
      <c r="J1162" s="53" t="s">
        <v>118</v>
      </c>
      <c r="K1162" s="51" t="s">
        <v>153</v>
      </c>
    </row>
    <row r="1163" spans="1:11" x14ac:dyDescent="0.3">
      <c r="A1163" s="48">
        <v>44348</v>
      </c>
      <c r="B1163" s="48" t="s">
        <v>21</v>
      </c>
      <c r="C1163" s="49" t="s">
        <v>107</v>
      </c>
      <c r="D1163" s="50" t="s">
        <v>70</v>
      </c>
      <c r="E1163" s="50" t="str">
        <f t="shared" si="8"/>
        <v>Россия</v>
      </c>
      <c r="F1163" s="51" t="s">
        <v>78</v>
      </c>
      <c r="G1163" s="52">
        <v>1103</v>
      </c>
      <c r="I1163" s="7" t="str">
        <f t="shared" si="9"/>
        <v>Абсолют Цитрон</v>
      </c>
      <c r="J1163" s="53" t="s">
        <v>118</v>
      </c>
      <c r="K1163" s="51" t="s">
        <v>63</v>
      </c>
    </row>
    <row r="1164" spans="1:11" x14ac:dyDescent="0.3">
      <c r="A1164" s="48">
        <v>44348</v>
      </c>
      <c r="B1164" s="48" t="s">
        <v>21</v>
      </c>
      <c r="C1164" s="49" t="s">
        <v>107</v>
      </c>
      <c r="D1164" s="50" t="s">
        <v>70</v>
      </c>
      <c r="E1164" s="50" t="str">
        <f t="shared" si="8"/>
        <v>Россия</v>
      </c>
      <c r="F1164" s="51" t="s">
        <v>79</v>
      </c>
      <c r="G1164" s="52">
        <v>184</v>
      </c>
      <c r="I1164" s="7" t="str">
        <f t="shared" si="9"/>
        <v>Абсолют Мандарин</v>
      </c>
      <c r="J1164" s="53" t="s">
        <v>118</v>
      </c>
      <c r="K1164" s="51" t="s">
        <v>153</v>
      </c>
    </row>
    <row r="1165" spans="1:11" x14ac:dyDescent="0.3">
      <c r="A1165" s="48">
        <v>44348</v>
      </c>
      <c r="B1165" s="48" t="s">
        <v>21</v>
      </c>
      <c r="C1165" s="49" t="s">
        <v>107</v>
      </c>
      <c r="D1165" s="50" t="s">
        <v>80</v>
      </c>
      <c r="E1165" s="50" t="str">
        <f t="shared" si="8"/>
        <v>Шотландия</v>
      </c>
      <c r="F1165" s="51" t="s">
        <v>81</v>
      </c>
      <c r="G1165" s="52">
        <v>153</v>
      </c>
      <c r="I1165" s="7" t="str">
        <f t="shared" si="9"/>
        <v>Абсолют Цитрон</v>
      </c>
      <c r="J1165" s="53" t="s">
        <v>118</v>
      </c>
      <c r="K1165" s="51" t="s">
        <v>63</v>
      </c>
    </row>
    <row r="1166" spans="1:11" x14ac:dyDescent="0.3">
      <c r="A1166" s="48">
        <v>44348</v>
      </c>
      <c r="B1166" s="48" t="s">
        <v>21</v>
      </c>
      <c r="C1166" s="49" t="s">
        <v>107</v>
      </c>
      <c r="D1166" s="50" t="s">
        <v>80</v>
      </c>
      <c r="E1166" s="50" t="str">
        <f t="shared" si="8"/>
        <v>Шотландия</v>
      </c>
      <c r="F1166" s="51" t="s">
        <v>82</v>
      </c>
      <c r="G1166" s="52">
        <v>211</v>
      </c>
      <c r="I1166" s="7" t="str">
        <f t="shared" si="9"/>
        <v>Абсолют Мандарин</v>
      </c>
      <c r="J1166" s="53" t="s">
        <v>118</v>
      </c>
      <c r="K1166" s="51" t="s">
        <v>153</v>
      </c>
    </row>
    <row r="1167" spans="1:11" x14ac:dyDescent="0.3">
      <c r="A1167" s="48">
        <v>44348</v>
      </c>
      <c r="B1167" s="48" t="s">
        <v>21</v>
      </c>
      <c r="C1167" s="49" t="s">
        <v>107</v>
      </c>
      <c r="D1167" s="50" t="s">
        <v>80</v>
      </c>
      <c r="E1167" s="50" t="str">
        <f t="shared" si="8"/>
        <v>Шотландия</v>
      </c>
      <c r="F1167" s="51" t="s">
        <v>83</v>
      </c>
      <c r="G1167" s="52">
        <v>294</v>
      </c>
      <c r="I1167" s="7" t="str">
        <f t="shared" si="9"/>
        <v>Абсолют Цитрон</v>
      </c>
      <c r="J1167" s="53" t="s">
        <v>118</v>
      </c>
      <c r="K1167" s="51" t="s">
        <v>63</v>
      </c>
    </row>
    <row r="1168" spans="1:11" x14ac:dyDescent="0.3">
      <c r="A1168" s="48">
        <v>44348</v>
      </c>
      <c r="B1168" s="48" t="s">
        <v>21</v>
      </c>
      <c r="C1168" s="49" t="s">
        <v>107</v>
      </c>
      <c r="D1168" s="50" t="s">
        <v>80</v>
      </c>
      <c r="E1168" s="50" t="str">
        <f t="shared" si="8"/>
        <v>Ирландия</v>
      </c>
      <c r="F1168" s="51" t="s">
        <v>85</v>
      </c>
      <c r="G1168" s="52">
        <v>489</v>
      </c>
      <c r="I1168" s="7" t="str">
        <f t="shared" si="9"/>
        <v>Абсолют Мандарин</v>
      </c>
      <c r="J1168" s="53" t="s">
        <v>118</v>
      </c>
      <c r="K1168" s="51" t="s">
        <v>153</v>
      </c>
    </row>
    <row r="1169" spans="1:11" x14ac:dyDescent="0.3">
      <c r="A1169" s="48">
        <v>44348</v>
      </c>
      <c r="B1169" s="48" t="s">
        <v>21</v>
      </c>
      <c r="C1169" s="49" t="s">
        <v>107</v>
      </c>
      <c r="D1169" s="50" t="s">
        <v>80</v>
      </c>
      <c r="E1169" s="50" t="str">
        <f t="shared" si="8"/>
        <v>Ирландия</v>
      </c>
      <c r="F1169" s="51" t="s">
        <v>86</v>
      </c>
      <c r="G1169" s="52">
        <v>296</v>
      </c>
      <c r="I1169" s="7" t="str">
        <f t="shared" si="9"/>
        <v>Абсолют Цитрон</v>
      </c>
      <c r="J1169" s="53" t="s">
        <v>118</v>
      </c>
      <c r="K1169" s="51" t="s">
        <v>63</v>
      </c>
    </row>
    <row r="1170" spans="1:11" x14ac:dyDescent="0.3">
      <c r="A1170" s="48">
        <v>44348</v>
      </c>
      <c r="B1170" s="48" t="s">
        <v>21</v>
      </c>
      <c r="C1170" s="49" t="s">
        <v>107</v>
      </c>
      <c r="D1170" s="50" t="s">
        <v>80</v>
      </c>
      <c r="E1170" s="50" t="str">
        <f t="shared" si="8"/>
        <v>Ирландия</v>
      </c>
      <c r="F1170" s="51" t="s">
        <v>87</v>
      </c>
      <c r="G1170" s="52">
        <v>700</v>
      </c>
      <c r="I1170" s="7" t="str">
        <f t="shared" si="9"/>
        <v>Абсолют Мандарин</v>
      </c>
      <c r="J1170" s="53" t="s">
        <v>118</v>
      </c>
      <c r="K1170" s="51" t="s">
        <v>153</v>
      </c>
    </row>
    <row r="1171" spans="1:11" x14ac:dyDescent="0.3">
      <c r="A1171" s="48">
        <v>44348</v>
      </c>
      <c r="B1171" s="48" t="s">
        <v>21</v>
      </c>
      <c r="C1171" s="49" t="s">
        <v>107</v>
      </c>
      <c r="D1171" s="50" t="s">
        <v>80</v>
      </c>
      <c r="E1171" s="50" t="str">
        <f t="shared" si="8"/>
        <v>Ирландия</v>
      </c>
      <c r="F1171" s="51" t="s">
        <v>88</v>
      </c>
      <c r="G1171" s="52">
        <v>160</v>
      </c>
      <c r="I1171" s="7" t="str">
        <f t="shared" si="9"/>
        <v>Абсолют Цитрон</v>
      </c>
      <c r="J1171" s="53" t="s">
        <v>118</v>
      </c>
      <c r="K1171" s="51" t="s">
        <v>63</v>
      </c>
    </row>
    <row r="1172" spans="1:11" x14ac:dyDescent="0.3">
      <c r="A1172" s="48">
        <v>44348</v>
      </c>
      <c r="B1172" s="48" t="s">
        <v>21</v>
      </c>
      <c r="C1172" s="49" t="s">
        <v>107</v>
      </c>
      <c r="D1172" s="50" t="s">
        <v>80</v>
      </c>
      <c r="E1172" s="50" t="str">
        <f t="shared" si="8"/>
        <v>США</v>
      </c>
      <c r="F1172" s="51" t="s">
        <v>89</v>
      </c>
      <c r="G1172" s="52">
        <v>745</v>
      </c>
      <c r="I1172" s="7" t="str">
        <f t="shared" si="9"/>
        <v>Абсолют Мандарин</v>
      </c>
      <c r="J1172" s="53" t="s">
        <v>118</v>
      </c>
      <c r="K1172" s="51" t="s">
        <v>153</v>
      </c>
    </row>
    <row r="1173" spans="1:11" x14ac:dyDescent="0.3">
      <c r="A1173" s="48">
        <v>44348</v>
      </c>
      <c r="B1173" s="48" t="s">
        <v>21</v>
      </c>
      <c r="C1173" s="49" t="s">
        <v>107</v>
      </c>
      <c r="D1173" s="50" t="s">
        <v>80</v>
      </c>
      <c r="E1173" s="50" t="str">
        <f t="shared" si="8"/>
        <v>США</v>
      </c>
      <c r="F1173" s="51" t="s">
        <v>90</v>
      </c>
      <c r="G1173" s="52">
        <v>981</v>
      </c>
      <c r="I1173" s="7" t="str">
        <f t="shared" si="9"/>
        <v>Абсолют Цитрон</v>
      </c>
      <c r="J1173" s="53" t="s">
        <v>118</v>
      </c>
      <c r="K1173" s="51" t="s">
        <v>63</v>
      </c>
    </row>
    <row r="1174" spans="1:11" x14ac:dyDescent="0.3">
      <c r="A1174" s="48">
        <v>44348</v>
      </c>
      <c r="B1174" s="48" t="s">
        <v>21</v>
      </c>
      <c r="C1174" s="49" t="s">
        <v>107</v>
      </c>
      <c r="D1174" s="50" t="s">
        <v>80</v>
      </c>
      <c r="E1174" s="50" t="str">
        <f t="shared" si="8"/>
        <v>США</v>
      </c>
      <c r="F1174" s="51" t="s">
        <v>91</v>
      </c>
      <c r="G1174" s="52">
        <v>172</v>
      </c>
      <c r="I1174" s="7" t="str">
        <f t="shared" si="9"/>
        <v>Абсолют Мандарин</v>
      </c>
      <c r="J1174" s="53" t="s">
        <v>118</v>
      </c>
      <c r="K1174" s="51" t="s">
        <v>153</v>
      </c>
    </row>
    <row r="1175" spans="1:11" x14ac:dyDescent="0.3">
      <c r="A1175" s="48">
        <v>44348</v>
      </c>
      <c r="B1175" s="48" t="s">
        <v>21</v>
      </c>
      <c r="C1175" s="49" t="s">
        <v>107</v>
      </c>
      <c r="D1175" s="50" t="s">
        <v>80</v>
      </c>
      <c r="E1175" s="50" t="str">
        <f t="shared" si="8"/>
        <v>США</v>
      </c>
      <c r="F1175" s="51" t="s">
        <v>92</v>
      </c>
      <c r="G1175" s="52">
        <v>760</v>
      </c>
      <c r="I1175" s="7" t="str">
        <f t="shared" si="9"/>
        <v>Абсолют Цитрон</v>
      </c>
      <c r="J1175" s="53" t="s">
        <v>118</v>
      </c>
      <c r="K1175" s="51" t="s">
        <v>63</v>
      </c>
    </row>
    <row r="1176" spans="1:11" x14ac:dyDescent="0.3">
      <c r="A1176" s="48">
        <v>44348</v>
      </c>
      <c r="B1176" s="48" t="s">
        <v>21</v>
      </c>
      <c r="C1176" s="49" t="s">
        <v>107</v>
      </c>
      <c r="D1176" s="50" t="s">
        <v>80</v>
      </c>
      <c r="E1176" s="50" t="str">
        <f t="shared" si="8"/>
        <v>США</v>
      </c>
      <c r="F1176" s="51" t="s">
        <v>93</v>
      </c>
      <c r="G1176" s="52">
        <v>322</v>
      </c>
      <c r="I1176" s="7" t="str">
        <f t="shared" si="9"/>
        <v>Абсолют Мандарин</v>
      </c>
      <c r="J1176" s="53" t="s">
        <v>118</v>
      </c>
      <c r="K1176" s="51" t="s">
        <v>153</v>
      </c>
    </row>
    <row r="1177" spans="1:11" x14ac:dyDescent="0.3">
      <c r="A1177" s="48">
        <v>44348</v>
      </c>
      <c r="B1177" s="48" t="s">
        <v>21</v>
      </c>
      <c r="C1177" s="49" t="s">
        <v>107</v>
      </c>
      <c r="D1177" s="50" t="s">
        <v>80</v>
      </c>
      <c r="E1177" s="50" t="str">
        <f t="shared" si="8"/>
        <v>США</v>
      </c>
      <c r="F1177" s="51" t="s">
        <v>94</v>
      </c>
      <c r="G1177" s="52">
        <v>514</v>
      </c>
      <c r="I1177" s="7" t="str">
        <f t="shared" si="9"/>
        <v>Абсолют Цитрон</v>
      </c>
      <c r="J1177" s="53" t="s">
        <v>118</v>
      </c>
      <c r="K1177" s="51" t="s">
        <v>63</v>
      </c>
    </row>
    <row r="1178" spans="1:11" x14ac:dyDescent="0.3">
      <c r="A1178" s="48">
        <v>44348</v>
      </c>
      <c r="B1178" s="48" t="s">
        <v>21</v>
      </c>
      <c r="C1178" s="49" t="s">
        <v>107</v>
      </c>
      <c r="D1178" s="50" t="s">
        <v>95</v>
      </c>
      <c r="E1178" s="50" t="str">
        <f t="shared" si="8"/>
        <v>Голландия</v>
      </c>
      <c r="F1178" s="51" t="s">
        <v>96</v>
      </c>
      <c r="G1178" s="52">
        <v>277</v>
      </c>
      <c r="I1178" s="7" t="str">
        <f t="shared" si="9"/>
        <v>Абсолют Мандарин</v>
      </c>
      <c r="J1178" s="53" t="s">
        <v>118</v>
      </c>
      <c r="K1178" s="51" t="s">
        <v>153</v>
      </c>
    </row>
    <row r="1179" spans="1:11" x14ac:dyDescent="0.3">
      <c r="A1179" s="48">
        <v>44348</v>
      </c>
      <c r="B1179" s="48" t="s">
        <v>21</v>
      </c>
      <c r="C1179" s="49" t="s">
        <v>107</v>
      </c>
      <c r="D1179" s="50" t="s">
        <v>95</v>
      </c>
      <c r="E1179" s="50" t="str">
        <f t="shared" si="8"/>
        <v>Голландия</v>
      </c>
      <c r="F1179" s="51" t="s">
        <v>97</v>
      </c>
      <c r="G1179" s="52">
        <v>516</v>
      </c>
      <c r="I1179" s="7" t="str">
        <f t="shared" si="9"/>
        <v>Абсолют Цитрон</v>
      </c>
      <c r="J1179" s="53" t="s">
        <v>118</v>
      </c>
      <c r="K1179" s="51" t="s">
        <v>63</v>
      </c>
    </row>
    <row r="1180" spans="1:11" x14ac:dyDescent="0.3">
      <c r="A1180" s="48">
        <v>44348</v>
      </c>
      <c r="B1180" s="48" t="s">
        <v>21</v>
      </c>
      <c r="C1180" s="49" t="s">
        <v>107</v>
      </c>
      <c r="D1180" s="50" t="s">
        <v>95</v>
      </c>
      <c r="E1180" s="50" t="str">
        <f t="shared" si="8"/>
        <v>Голландия</v>
      </c>
      <c r="F1180" s="51" t="s">
        <v>98</v>
      </c>
      <c r="G1180" s="52">
        <v>166</v>
      </c>
      <c r="I1180" s="7" t="str">
        <f t="shared" si="9"/>
        <v>Абсолют Мандарин</v>
      </c>
      <c r="J1180" s="53" t="s">
        <v>118</v>
      </c>
      <c r="K1180" s="51" t="s">
        <v>153</v>
      </c>
    </row>
    <row r="1181" spans="1:11" x14ac:dyDescent="0.3">
      <c r="A1181" s="48">
        <v>44348</v>
      </c>
      <c r="B1181" s="48" t="s">
        <v>21</v>
      </c>
      <c r="C1181" s="49" t="s">
        <v>107</v>
      </c>
      <c r="D1181" s="50" t="s">
        <v>95</v>
      </c>
      <c r="E1181" s="50" t="str">
        <f t="shared" si="8"/>
        <v>Голландия</v>
      </c>
      <c r="F1181" s="51" t="s">
        <v>99</v>
      </c>
      <c r="G1181" s="52">
        <v>626</v>
      </c>
      <c r="I1181" s="7" t="str">
        <f t="shared" si="9"/>
        <v>Абсолют Цитрон</v>
      </c>
      <c r="J1181" s="53" t="s">
        <v>118</v>
      </c>
      <c r="K1181" s="51" t="s">
        <v>63</v>
      </c>
    </row>
    <row r="1182" spans="1:11" x14ac:dyDescent="0.3">
      <c r="A1182" s="48">
        <v>44348</v>
      </c>
      <c r="B1182" s="48" t="s">
        <v>21</v>
      </c>
      <c r="C1182" s="49" t="s">
        <v>107</v>
      </c>
      <c r="D1182" s="50" t="s">
        <v>95</v>
      </c>
      <c r="E1182" s="50" t="str">
        <f t="shared" si="8"/>
        <v>Голландия</v>
      </c>
      <c r="F1182" s="51" t="s">
        <v>100</v>
      </c>
      <c r="G1182" s="52">
        <v>436</v>
      </c>
      <c r="I1182" s="7" t="str">
        <f t="shared" si="9"/>
        <v>Абсолют Мандарин</v>
      </c>
      <c r="J1182" s="53" t="s">
        <v>118</v>
      </c>
      <c r="K1182" s="51" t="s">
        <v>153</v>
      </c>
    </row>
    <row r="1183" spans="1:11" x14ac:dyDescent="0.3">
      <c r="A1183" s="48">
        <v>44348</v>
      </c>
      <c r="B1183" s="48" t="s">
        <v>21</v>
      </c>
      <c r="C1183" s="49" t="s">
        <v>107</v>
      </c>
      <c r="D1183" s="50" t="s">
        <v>95</v>
      </c>
      <c r="E1183" s="50" t="str">
        <f t="shared" si="8"/>
        <v>Великобритания</v>
      </c>
      <c r="F1183" s="51" t="s">
        <v>101</v>
      </c>
      <c r="G1183" s="52">
        <v>359</v>
      </c>
      <c r="I1183" s="7" t="str">
        <f t="shared" si="9"/>
        <v>Абсолют Цитрон</v>
      </c>
      <c r="J1183" s="53" t="s">
        <v>118</v>
      </c>
      <c r="K1183" s="51" t="s">
        <v>63</v>
      </c>
    </row>
    <row r="1184" spans="1:11" x14ac:dyDescent="0.3">
      <c r="A1184" s="48">
        <v>44348</v>
      </c>
      <c r="B1184" s="48" t="s">
        <v>21</v>
      </c>
      <c r="C1184" s="49" t="s">
        <v>107</v>
      </c>
      <c r="D1184" s="50" t="s">
        <v>95</v>
      </c>
      <c r="E1184" s="50" t="str">
        <f t="shared" si="8"/>
        <v>Великобритания</v>
      </c>
      <c r="F1184" s="51" t="s">
        <v>102</v>
      </c>
      <c r="G1184" s="52">
        <v>523</v>
      </c>
      <c r="I1184" s="7" t="str">
        <f t="shared" si="9"/>
        <v>Абсолют Мандарин</v>
      </c>
      <c r="J1184" s="53" t="s">
        <v>118</v>
      </c>
      <c r="K1184" s="51" t="s">
        <v>153</v>
      </c>
    </row>
    <row r="1185" spans="1:11" x14ac:dyDescent="0.3">
      <c r="A1185" s="48">
        <v>44348</v>
      </c>
      <c r="B1185" s="48" t="s">
        <v>21</v>
      </c>
      <c r="C1185" s="49" t="s">
        <v>107</v>
      </c>
      <c r="D1185" s="50" t="s">
        <v>95</v>
      </c>
      <c r="E1185" s="50" t="str">
        <f t="shared" si="8"/>
        <v>Италия</v>
      </c>
      <c r="F1185" s="51" t="s">
        <v>103</v>
      </c>
      <c r="G1185" s="52">
        <v>1049</v>
      </c>
      <c r="I1185" s="7" t="str">
        <f t="shared" si="9"/>
        <v>Абсолют Цитрон</v>
      </c>
      <c r="J1185" s="53" t="s">
        <v>118</v>
      </c>
      <c r="K1185" s="51" t="s">
        <v>63</v>
      </c>
    </row>
    <row r="1186" spans="1:11" x14ac:dyDescent="0.3">
      <c r="A1186" s="48">
        <v>44348</v>
      </c>
      <c r="B1186" s="48" t="s">
        <v>21</v>
      </c>
      <c r="C1186" s="49" t="s">
        <v>107</v>
      </c>
      <c r="D1186" s="50" t="s">
        <v>95</v>
      </c>
      <c r="E1186" s="50" t="str">
        <f t="shared" si="8"/>
        <v>Италия</v>
      </c>
      <c r="F1186" s="51" t="s">
        <v>104</v>
      </c>
      <c r="G1186" s="52">
        <v>332</v>
      </c>
      <c r="I1186" s="7" t="str">
        <f t="shared" si="9"/>
        <v>Абсолют Мандарин</v>
      </c>
      <c r="J1186" s="53" t="s">
        <v>118</v>
      </c>
      <c r="K1186" s="51" t="s">
        <v>153</v>
      </c>
    </row>
    <row r="1187" spans="1:11" x14ac:dyDescent="0.3">
      <c r="A1187" s="48">
        <v>44348</v>
      </c>
      <c r="B1187" s="48" t="s">
        <v>21</v>
      </c>
      <c r="C1187" s="49" t="s">
        <v>107</v>
      </c>
      <c r="D1187" s="50" t="s">
        <v>95</v>
      </c>
      <c r="E1187" s="50" t="str">
        <f t="shared" si="8"/>
        <v>Италия</v>
      </c>
      <c r="F1187" s="51" t="s">
        <v>105</v>
      </c>
      <c r="G1187" s="52">
        <v>735</v>
      </c>
      <c r="I1187" s="7" t="str">
        <f t="shared" si="9"/>
        <v>Абсолют Цитрон</v>
      </c>
      <c r="J1187" s="53" t="s">
        <v>118</v>
      </c>
      <c r="K1187" s="51" t="s">
        <v>63</v>
      </c>
    </row>
    <row r="1188" spans="1:11" x14ac:dyDescent="0.3">
      <c r="A1188" s="48">
        <v>44348</v>
      </c>
      <c r="B1188" s="48" t="s">
        <v>21</v>
      </c>
      <c r="C1188" s="49" t="s">
        <v>107</v>
      </c>
      <c r="D1188" s="50" t="s">
        <v>95</v>
      </c>
      <c r="E1188" s="50" t="str">
        <f t="shared" si="8"/>
        <v>Италия</v>
      </c>
      <c r="F1188" s="51" t="s">
        <v>106</v>
      </c>
      <c r="G1188" s="52">
        <v>923</v>
      </c>
      <c r="I1188" s="7" t="str">
        <f t="shared" si="9"/>
        <v>Абсолют Мандарин</v>
      </c>
      <c r="J1188" s="53" t="s">
        <v>118</v>
      </c>
      <c r="K1188" s="51" t="s">
        <v>153</v>
      </c>
    </row>
    <row r="1189" spans="1:11" x14ac:dyDescent="0.3">
      <c r="A1189" s="48">
        <v>44348</v>
      </c>
      <c r="B1189" s="48" t="s">
        <v>21</v>
      </c>
      <c r="C1189" s="49" t="s">
        <v>108</v>
      </c>
      <c r="D1189" s="50" t="s">
        <v>49</v>
      </c>
      <c r="E1189" s="50" t="str">
        <f t="shared" si="8"/>
        <v>Россия</v>
      </c>
      <c r="F1189" s="51" t="s">
        <v>50</v>
      </c>
      <c r="G1189" s="52">
        <v>344</v>
      </c>
      <c r="I1189" s="7" t="str">
        <f t="shared" si="9"/>
        <v>Абсолют Цитрон</v>
      </c>
      <c r="J1189" s="53" t="s">
        <v>118</v>
      </c>
      <c r="K1189" s="51" t="s">
        <v>63</v>
      </c>
    </row>
    <row r="1190" spans="1:11" x14ac:dyDescent="0.3">
      <c r="A1190" s="48">
        <v>44348</v>
      </c>
      <c r="B1190" s="48" t="s">
        <v>21</v>
      </c>
      <c r="C1190" s="49" t="s">
        <v>108</v>
      </c>
      <c r="D1190" s="50" t="s">
        <v>49</v>
      </c>
      <c r="E1190" s="50" t="str">
        <f t="shared" si="8"/>
        <v>Россия</v>
      </c>
      <c r="F1190" s="51" t="s">
        <v>53</v>
      </c>
      <c r="G1190" s="52">
        <v>499</v>
      </c>
      <c r="I1190" s="7" t="str">
        <f t="shared" si="9"/>
        <v>Абсолют Мандарин</v>
      </c>
      <c r="J1190" s="53" t="s">
        <v>118</v>
      </c>
      <c r="K1190" s="51" t="s">
        <v>153</v>
      </c>
    </row>
    <row r="1191" spans="1:11" x14ac:dyDescent="0.3">
      <c r="A1191" s="48">
        <v>44348</v>
      </c>
      <c r="B1191" s="48" t="s">
        <v>21</v>
      </c>
      <c r="C1191" s="49" t="s">
        <v>108</v>
      </c>
      <c r="D1191" s="50" t="s">
        <v>49</v>
      </c>
      <c r="E1191" s="50" t="str">
        <f t="shared" si="8"/>
        <v>Россия</v>
      </c>
      <c r="F1191" s="51" t="s">
        <v>55</v>
      </c>
      <c r="G1191" s="52">
        <v>1011</v>
      </c>
      <c r="I1191" s="7" t="str">
        <f t="shared" si="9"/>
        <v>Абсолют Цитрон</v>
      </c>
      <c r="J1191" s="53" t="s">
        <v>118</v>
      </c>
      <c r="K1191" s="51" t="s">
        <v>63</v>
      </c>
    </row>
    <row r="1192" spans="1:11" x14ac:dyDescent="0.3">
      <c r="A1192" s="48">
        <v>44348</v>
      </c>
      <c r="B1192" s="48" t="s">
        <v>21</v>
      </c>
      <c r="C1192" s="49" t="s">
        <v>108</v>
      </c>
      <c r="D1192" s="50" t="s">
        <v>49</v>
      </c>
      <c r="E1192" s="50" t="str">
        <f t="shared" si="8"/>
        <v>Россия</v>
      </c>
      <c r="F1192" s="51" t="s">
        <v>57</v>
      </c>
      <c r="G1192" s="52">
        <v>161</v>
      </c>
      <c r="I1192" s="7" t="str">
        <f t="shared" si="9"/>
        <v>Абсолют Мандарин</v>
      </c>
      <c r="J1192" s="53" t="s">
        <v>118</v>
      </c>
      <c r="K1192" s="51" t="s">
        <v>153</v>
      </c>
    </row>
    <row r="1193" spans="1:11" x14ac:dyDescent="0.3">
      <c r="A1193" s="48">
        <v>44348</v>
      </c>
      <c r="B1193" s="48" t="s">
        <v>21</v>
      </c>
      <c r="C1193" s="49" t="s">
        <v>108</v>
      </c>
      <c r="D1193" s="50" t="s">
        <v>49</v>
      </c>
      <c r="E1193" s="50" t="str">
        <f t="shared" si="8"/>
        <v>Россия</v>
      </c>
      <c r="F1193" s="51" t="s">
        <v>59</v>
      </c>
      <c r="G1193" s="52">
        <v>612</v>
      </c>
      <c r="I1193" s="7" t="str">
        <f t="shared" si="9"/>
        <v>Абсолют Цитрон</v>
      </c>
      <c r="J1193" s="53" t="s">
        <v>118</v>
      </c>
      <c r="K1193" s="51" t="s">
        <v>63</v>
      </c>
    </row>
    <row r="1194" spans="1:11" x14ac:dyDescent="0.3">
      <c r="A1194" s="48">
        <v>44348</v>
      </c>
      <c r="B1194" s="48" t="s">
        <v>21</v>
      </c>
      <c r="C1194" s="49" t="s">
        <v>108</v>
      </c>
      <c r="D1194" s="50" t="s">
        <v>49</v>
      </c>
      <c r="E1194" s="50" t="str">
        <f t="shared" si="8"/>
        <v>Россия</v>
      </c>
      <c r="F1194" s="51" t="s">
        <v>61</v>
      </c>
      <c r="G1194" s="52">
        <v>1189</v>
      </c>
      <c r="I1194" s="7" t="str">
        <f t="shared" si="9"/>
        <v>Абсолют Мандарин</v>
      </c>
      <c r="J1194" s="53" t="s">
        <v>118</v>
      </c>
      <c r="K1194" s="51" t="s">
        <v>153</v>
      </c>
    </row>
    <row r="1195" spans="1:11" x14ac:dyDescent="0.3">
      <c r="A1195" s="48">
        <v>44348</v>
      </c>
      <c r="B1195" s="48" t="s">
        <v>21</v>
      </c>
      <c r="C1195" s="49" t="s">
        <v>108</v>
      </c>
      <c r="D1195" s="50" t="s">
        <v>49</v>
      </c>
      <c r="E1195" s="50" t="str">
        <f t="shared" si="8"/>
        <v>Швеция</v>
      </c>
      <c r="F1195" s="51" t="s">
        <v>63</v>
      </c>
      <c r="G1195" s="52">
        <v>362</v>
      </c>
      <c r="I1195" s="7" t="str">
        <f t="shared" si="9"/>
        <v>Абсолют Цитрон</v>
      </c>
      <c r="J1195" s="53" t="s">
        <v>118</v>
      </c>
      <c r="K1195" s="51" t="s">
        <v>63</v>
      </c>
    </row>
    <row r="1196" spans="1:11" x14ac:dyDescent="0.3">
      <c r="A1196" s="48">
        <v>44348</v>
      </c>
      <c r="B1196" s="48" t="s">
        <v>21</v>
      </c>
      <c r="C1196" s="49" t="s">
        <v>108</v>
      </c>
      <c r="D1196" s="50" t="s">
        <v>49</v>
      </c>
      <c r="E1196" s="50" t="str">
        <f t="shared" si="8"/>
        <v>Швеция</v>
      </c>
      <c r="F1196" s="51" t="s">
        <v>153</v>
      </c>
      <c r="G1196" s="52">
        <v>691</v>
      </c>
      <c r="I1196" s="7" t="str">
        <f t="shared" si="9"/>
        <v>Абсолют Мандарин</v>
      </c>
      <c r="J1196" s="53" t="s">
        <v>118</v>
      </c>
      <c r="K1196" s="51" t="s">
        <v>153</v>
      </c>
    </row>
    <row r="1197" spans="1:11" x14ac:dyDescent="0.3">
      <c r="A1197" s="48">
        <v>44348</v>
      </c>
      <c r="B1197" s="48" t="s">
        <v>21</v>
      </c>
      <c r="C1197" s="49" t="s">
        <v>108</v>
      </c>
      <c r="D1197" s="50" t="s">
        <v>49</v>
      </c>
      <c r="E1197" s="50" t="str">
        <f t="shared" si="8"/>
        <v>Украина</v>
      </c>
      <c r="F1197" s="51" t="s">
        <v>64</v>
      </c>
      <c r="G1197" s="52">
        <v>173</v>
      </c>
      <c r="I1197" s="7" t="str">
        <f t="shared" si="9"/>
        <v>Абсолют Цитрон</v>
      </c>
      <c r="J1197" s="53" t="s">
        <v>118</v>
      </c>
      <c r="K1197" s="51" t="s">
        <v>63</v>
      </c>
    </row>
    <row r="1198" spans="1:11" x14ac:dyDescent="0.3">
      <c r="A1198" s="48">
        <v>44348</v>
      </c>
      <c r="B1198" s="48" t="s">
        <v>21</v>
      </c>
      <c r="C1198" s="49" t="s">
        <v>108</v>
      </c>
      <c r="D1198" s="50" t="s">
        <v>49</v>
      </c>
      <c r="E1198" s="50" t="str">
        <f t="shared" si="8"/>
        <v>Украина</v>
      </c>
      <c r="F1198" s="51" t="s">
        <v>65</v>
      </c>
      <c r="G1198" s="52">
        <v>516</v>
      </c>
      <c r="I1198" s="7" t="str">
        <f t="shared" si="9"/>
        <v>Абсолют Мандарин</v>
      </c>
      <c r="J1198" s="53" t="s">
        <v>118</v>
      </c>
      <c r="K1198" s="51" t="s">
        <v>153</v>
      </c>
    </row>
    <row r="1199" spans="1:11" x14ac:dyDescent="0.3">
      <c r="A1199" s="48">
        <v>44348</v>
      </c>
      <c r="B1199" s="48" t="s">
        <v>21</v>
      </c>
      <c r="C1199" s="49" t="s">
        <v>108</v>
      </c>
      <c r="D1199" s="50" t="s">
        <v>49</v>
      </c>
      <c r="E1199" s="50" t="str">
        <f t="shared" si="8"/>
        <v>Украина</v>
      </c>
      <c r="F1199" s="51" t="s">
        <v>66</v>
      </c>
      <c r="G1199" s="52">
        <v>660</v>
      </c>
      <c r="I1199" s="7" t="str">
        <f t="shared" si="9"/>
        <v>Абсолют Цитрон</v>
      </c>
      <c r="J1199" s="53" t="s">
        <v>118</v>
      </c>
      <c r="K1199" s="51" t="s">
        <v>63</v>
      </c>
    </row>
    <row r="1200" spans="1:11" x14ac:dyDescent="0.3">
      <c r="A1200" s="48">
        <v>44348</v>
      </c>
      <c r="B1200" s="48" t="s">
        <v>21</v>
      </c>
      <c r="C1200" s="49" t="s">
        <v>108</v>
      </c>
      <c r="D1200" s="50" t="s">
        <v>49</v>
      </c>
      <c r="E1200" s="50" t="str">
        <f t="shared" si="8"/>
        <v>Украина</v>
      </c>
      <c r="F1200" s="51" t="s">
        <v>67</v>
      </c>
      <c r="G1200" s="52">
        <v>343</v>
      </c>
      <c r="I1200" s="7" t="str">
        <f t="shared" si="9"/>
        <v>Абсолют Мандарин</v>
      </c>
      <c r="J1200" s="53" t="s">
        <v>118</v>
      </c>
      <c r="K1200" s="51" t="s">
        <v>153</v>
      </c>
    </row>
    <row r="1201" spans="1:11" x14ac:dyDescent="0.3">
      <c r="A1201" s="48">
        <v>44348</v>
      </c>
      <c r="B1201" s="48" t="s">
        <v>21</v>
      </c>
      <c r="C1201" s="49" t="s">
        <v>108</v>
      </c>
      <c r="D1201" s="50" t="s">
        <v>49</v>
      </c>
      <c r="E1201" s="50" t="str">
        <f t="shared" si="8"/>
        <v>Украина</v>
      </c>
      <c r="F1201" s="51" t="s">
        <v>68</v>
      </c>
      <c r="G1201" s="52">
        <v>534</v>
      </c>
      <c r="I1201" s="7" t="str">
        <f t="shared" si="9"/>
        <v>Абсолют Цитрон</v>
      </c>
      <c r="J1201" s="53" t="s">
        <v>118</v>
      </c>
      <c r="K1201" s="51" t="s">
        <v>63</v>
      </c>
    </row>
    <row r="1202" spans="1:11" x14ac:dyDescent="0.3">
      <c r="A1202" s="48">
        <v>44348</v>
      </c>
      <c r="B1202" s="48" t="s">
        <v>21</v>
      </c>
      <c r="C1202" s="49" t="s">
        <v>108</v>
      </c>
      <c r="D1202" s="50" t="s">
        <v>49</v>
      </c>
      <c r="E1202" s="50" t="str">
        <f t="shared" si="8"/>
        <v>Украина</v>
      </c>
      <c r="F1202" s="51" t="s">
        <v>69</v>
      </c>
      <c r="G1202" s="52">
        <v>714</v>
      </c>
      <c r="I1202" s="7" t="str">
        <f t="shared" si="9"/>
        <v>Абсолют Мандарин</v>
      </c>
      <c r="J1202" s="53" t="s">
        <v>118</v>
      </c>
      <c r="K1202" s="51" t="s">
        <v>153</v>
      </c>
    </row>
    <row r="1203" spans="1:11" x14ac:dyDescent="0.3">
      <c r="A1203" s="48">
        <v>44348</v>
      </c>
      <c r="B1203" s="48" t="s">
        <v>21</v>
      </c>
      <c r="C1203" s="49" t="s">
        <v>108</v>
      </c>
      <c r="D1203" s="50" t="s">
        <v>70</v>
      </c>
      <c r="E1203" s="50" t="str">
        <f t="shared" si="8"/>
        <v>Франция</v>
      </c>
      <c r="F1203" s="51" t="s">
        <v>71</v>
      </c>
      <c r="G1203" s="52">
        <v>347</v>
      </c>
      <c r="I1203" s="7" t="str">
        <f t="shared" si="9"/>
        <v>Абсолют Цитрон</v>
      </c>
      <c r="J1203" s="53" t="s">
        <v>118</v>
      </c>
      <c r="K1203" s="51" t="s">
        <v>63</v>
      </c>
    </row>
    <row r="1204" spans="1:11" x14ac:dyDescent="0.3">
      <c r="A1204" s="48">
        <v>44348</v>
      </c>
      <c r="B1204" s="48" t="s">
        <v>21</v>
      </c>
      <c r="C1204" s="49" t="s">
        <v>108</v>
      </c>
      <c r="D1204" s="50" t="s">
        <v>70</v>
      </c>
      <c r="E1204" s="50" t="str">
        <f t="shared" si="8"/>
        <v>Франция</v>
      </c>
      <c r="F1204" s="51" t="s">
        <v>72</v>
      </c>
      <c r="G1204" s="52">
        <v>602</v>
      </c>
      <c r="I1204" s="7" t="str">
        <f t="shared" si="9"/>
        <v>Абсолют Мандарин</v>
      </c>
      <c r="J1204" s="53" t="s">
        <v>118</v>
      </c>
      <c r="K1204" s="51" t="s">
        <v>153</v>
      </c>
    </row>
    <row r="1205" spans="1:11" x14ac:dyDescent="0.3">
      <c r="A1205" s="48">
        <v>44348</v>
      </c>
      <c r="B1205" s="48" t="s">
        <v>21</v>
      </c>
      <c r="C1205" s="49" t="s">
        <v>108</v>
      </c>
      <c r="D1205" s="50" t="s">
        <v>70</v>
      </c>
      <c r="E1205" s="50" t="str">
        <f t="shared" si="8"/>
        <v>Франция</v>
      </c>
      <c r="F1205" s="51" t="s">
        <v>73</v>
      </c>
      <c r="G1205" s="52">
        <v>991</v>
      </c>
      <c r="I1205" s="7" t="str">
        <f t="shared" si="9"/>
        <v>Абсолют Цитрон</v>
      </c>
      <c r="J1205" s="53" t="s">
        <v>118</v>
      </c>
      <c r="K1205" s="51" t="s">
        <v>63</v>
      </c>
    </row>
    <row r="1206" spans="1:11" x14ac:dyDescent="0.3">
      <c r="A1206" s="48">
        <v>44348</v>
      </c>
      <c r="B1206" s="48" t="s">
        <v>21</v>
      </c>
      <c r="C1206" s="49" t="s">
        <v>108</v>
      </c>
      <c r="D1206" s="50" t="s">
        <v>70</v>
      </c>
      <c r="E1206" s="50" t="str">
        <f t="shared" si="8"/>
        <v>Франция</v>
      </c>
      <c r="F1206" s="51" t="s">
        <v>74</v>
      </c>
      <c r="G1206" s="52">
        <v>1357</v>
      </c>
      <c r="I1206" s="7" t="str">
        <f t="shared" si="9"/>
        <v>Абсолют Мандарин</v>
      </c>
      <c r="J1206" s="53" t="s">
        <v>118</v>
      </c>
      <c r="K1206" s="51" t="s">
        <v>153</v>
      </c>
    </row>
    <row r="1207" spans="1:11" x14ac:dyDescent="0.3">
      <c r="A1207" s="48">
        <v>44348</v>
      </c>
      <c r="B1207" s="48" t="s">
        <v>21</v>
      </c>
      <c r="C1207" s="49" t="s">
        <v>108</v>
      </c>
      <c r="D1207" s="50" t="s">
        <v>70</v>
      </c>
      <c r="E1207" s="50" t="str">
        <f t="shared" si="8"/>
        <v>Франция</v>
      </c>
      <c r="F1207" s="51" t="s">
        <v>75</v>
      </c>
      <c r="G1207" s="52">
        <v>464</v>
      </c>
      <c r="I1207" s="7" t="str">
        <f t="shared" si="9"/>
        <v>Бруклади Рокос</v>
      </c>
      <c r="J1207" s="53" t="s">
        <v>119</v>
      </c>
      <c r="K1207" s="51" t="s">
        <v>81</v>
      </c>
    </row>
    <row r="1208" spans="1:11" x14ac:dyDescent="0.3">
      <c r="A1208" s="48">
        <v>44348</v>
      </c>
      <c r="B1208" s="48" t="s">
        <v>21</v>
      </c>
      <c r="C1208" s="49" t="s">
        <v>108</v>
      </c>
      <c r="D1208" s="50" t="s">
        <v>70</v>
      </c>
      <c r="E1208" s="50" t="str">
        <f t="shared" si="8"/>
        <v>Армения</v>
      </c>
      <c r="F1208" s="51" t="s">
        <v>52</v>
      </c>
      <c r="G1208" s="52">
        <v>186</v>
      </c>
      <c r="I1208" s="7" t="str">
        <f t="shared" si="9"/>
        <v>Гленморанджи</v>
      </c>
      <c r="J1208" s="53" t="s">
        <v>119</v>
      </c>
      <c r="K1208" s="51" t="s">
        <v>82</v>
      </c>
    </row>
    <row r="1209" spans="1:11" x14ac:dyDescent="0.3">
      <c r="A1209" s="48">
        <v>44348</v>
      </c>
      <c r="B1209" s="48" t="s">
        <v>21</v>
      </c>
      <c r="C1209" s="49" t="s">
        <v>108</v>
      </c>
      <c r="D1209" s="50" t="s">
        <v>70</v>
      </c>
      <c r="E1209" s="50" t="str">
        <f t="shared" si="8"/>
        <v>Армения</v>
      </c>
      <c r="F1209" s="51" t="s">
        <v>54</v>
      </c>
      <c r="G1209" s="52">
        <v>1001</v>
      </c>
      <c r="I1209" s="7" t="str">
        <f t="shared" si="9"/>
        <v>Джонни Уокер</v>
      </c>
      <c r="J1209" s="53" t="s">
        <v>119</v>
      </c>
      <c r="K1209" s="51" t="s">
        <v>83</v>
      </c>
    </row>
    <row r="1210" spans="1:11" x14ac:dyDescent="0.3">
      <c r="A1210" s="48">
        <v>44348</v>
      </c>
      <c r="B1210" s="48" t="s">
        <v>21</v>
      </c>
      <c r="C1210" s="49" t="s">
        <v>108</v>
      </c>
      <c r="D1210" s="50" t="s">
        <v>70</v>
      </c>
      <c r="E1210" s="50" t="str">
        <f t="shared" si="8"/>
        <v>Армения</v>
      </c>
      <c r="F1210" s="51" t="s">
        <v>56</v>
      </c>
      <c r="G1210" s="52">
        <v>1117</v>
      </c>
      <c r="I1210" s="7" t="str">
        <f t="shared" si="9"/>
        <v>Аберлуа</v>
      </c>
      <c r="J1210" s="53" t="s">
        <v>119</v>
      </c>
      <c r="K1210" s="51" t="s">
        <v>84</v>
      </c>
    </row>
    <row r="1211" spans="1:11" x14ac:dyDescent="0.3">
      <c r="A1211" s="48">
        <v>44348</v>
      </c>
      <c r="B1211" s="48" t="s">
        <v>21</v>
      </c>
      <c r="C1211" s="49" t="s">
        <v>108</v>
      </c>
      <c r="D1211" s="50" t="s">
        <v>70</v>
      </c>
      <c r="E1211" s="50" t="str">
        <f t="shared" si="8"/>
        <v>Армения</v>
      </c>
      <c r="F1211" s="51" t="s">
        <v>58</v>
      </c>
      <c r="G1211" s="52">
        <v>1326</v>
      </c>
      <c r="I1211" s="7" t="str">
        <f t="shared" si="9"/>
        <v>Бруклади Рокос</v>
      </c>
      <c r="J1211" s="53" t="s">
        <v>119</v>
      </c>
      <c r="K1211" s="51" t="s">
        <v>81</v>
      </c>
    </row>
    <row r="1212" spans="1:11" x14ac:dyDescent="0.3">
      <c r="A1212" s="48">
        <v>44348</v>
      </c>
      <c r="B1212" s="48" t="s">
        <v>21</v>
      </c>
      <c r="C1212" s="49" t="s">
        <v>108</v>
      </c>
      <c r="D1212" s="50" t="s">
        <v>70</v>
      </c>
      <c r="E1212" s="50" t="str">
        <f t="shared" si="8"/>
        <v>Армения</v>
      </c>
      <c r="F1212" s="51" t="s">
        <v>60</v>
      </c>
      <c r="G1212" s="52">
        <v>734</v>
      </c>
      <c r="I1212" s="7" t="str">
        <f t="shared" si="9"/>
        <v>Гленморанджи</v>
      </c>
      <c r="J1212" s="53" t="s">
        <v>119</v>
      </c>
      <c r="K1212" s="51" t="s">
        <v>82</v>
      </c>
    </row>
    <row r="1213" spans="1:11" x14ac:dyDescent="0.3">
      <c r="A1213" s="48">
        <v>44348</v>
      </c>
      <c r="B1213" s="48" t="s">
        <v>21</v>
      </c>
      <c r="C1213" s="49" t="s">
        <v>108</v>
      </c>
      <c r="D1213" s="50" t="s">
        <v>70</v>
      </c>
      <c r="E1213" s="50" t="str">
        <f t="shared" si="8"/>
        <v>Армения</v>
      </c>
      <c r="F1213" s="51" t="s">
        <v>62</v>
      </c>
      <c r="G1213" s="52">
        <v>669</v>
      </c>
      <c r="I1213" s="7" t="str">
        <f t="shared" si="9"/>
        <v>Джонни Уокер</v>
      </c>
      <c r="J1213" s="53" t="s">
        <v>119</v>
      </c>
      <c r="K1213" s="51" t="s">
        <v>83</v>
      </c>
    </row>
    <row r="1214" spans="1:11" x14ac:dyDescent="0.3">
      <c r="A1214" s="48">
        <v>44348</v>
      </c>
      <c r="B1214" s="48" t="s">
        <v>21</v>
      </c>
      <c r="C1214" s="49" t="s">
        <v>108</v>
      </c>
      <c r="D1214" s="50" t="s">
        <v>70</v>
      </c>
      <c r="E1214" s="50" t="str">
        <f t="shared" si="8"/>
        <v>Россия</v>
      </c>
      <c r="F1214" s="51" t="s">
        <v>76</v>
      </c>
      <c r="G1214" s="52">
        <v>328</v>
      </c>
      <c r="I1214" s="7" t="str">
        <f t="shared" si="9"/>
        <v>Бруклади Рокос</v>
      </c>
      <c r="J1214" s="53" t="s">
        <v>119</v>
      </c>
      <c r="K1214" s="51" t="s">
        <v>81</v>
      </c>
    </row>
    <row r="1215" spans="1:11" x14ac:dyDescent="0.3">
      <c r="A1215" s="48">
        <v>44348</v>
      </c>
      <c r="B1215" s="48" t="s">
        <v>21</v>
      </c>
      <c r="C1215" s="49" t="s">
        <v>108</v>
      </c>
      <c r="D1215" s="50" t="s">
        <v>70</v>
      </c>
      <c r="E1215" s="50" t="str">
        <f t="shared" si="8"/>
        <v>Россия</v>
      </c>
      <c r="F1215" s="51" t="s">
        <v>77</v>
      </c>
      <c r="G1215" s="52">
        <v>1211</v>
      </c>
      <c r="I1215" s="7" t="str">
        <f t="shared" si="9"/>
        <v>Гленморанджи</v>
      </c>
      <c r="J1215" s="53" t="s">
        <v>119</v>
      </c>
      <c r="K1215" s="51" t="s">
        <v>82</v>
      </c>
    </row>
    <row r="1216" spans="1:11" x14ac:dyDescent="0.3">
      <c r="A1216" s="48">
        <v>44348</v>
      </c>
      <c r="B1216" s="48" t="s">
        <v>21</v>
      </c>
      <c r="C1216" s="49" t="s">
        <v>108</v>
      </c>
      <c r="D1216" s="50" t="s">
        <v>70</v>
      </c>
      <c r="E1216" s="50" t="str">
        <f t="shared" si="8"/>
        <v>Россия</v>
      </c>
      <c r="F1216" s="51" t="s">
        <v>78</v>
      </c>
      <c r="G1216" s="52">
        <v>202</v>
      </c>
      <c r="I1216" s="7" t="str">
        <f t="shared" si="9"/>
        <v>Джонни Уокер</v>
      </c>
      <c r="J1216" s="53" t="s">
        <v>119</v>
      </c>
      <c r="K1216" s="51" t="s">
        <v>83</v>
      </c>
    </row>
    <row r="1217" spans="1:11" x14ac:dyDescent="0.3">
      <c r="A1217" s="48">
        <v>44348</v>
      </c>
      <c r="B1217" s="48" t="s">
        <v>21</v>
      </c>
      <c r="C1217" s="49" t="s">
        <v>108</v>
      </c>
      <c r="D1217" s="50" t="s">
        <v>70</v>
      </c>
      <c r="E1217" s="50" t="str">
        <f t="shared" si="8"/>
        <v>Россия</v>
      </c>
      <c r="F1217" s="51" t="s">
        <v>79</v>
      </c>
      <c r="G1217" s="52">
        <v>1012</v>
      </c>
      <c r="I1217" s="7" t="str">
        <f t="shared" si="9"/>
        <v>Аберлуа</v>
      </c>
      <c r="J1217" s="53" t="s">
        <v>119</v>
      </c>
      <c r="K1217" s="51" t="s">
        <v>84</v>
      </c>
    </row>
    <row r="1218" spans="1:11" x14ac:dyDescent="0.3">
      <c r="A1218" s="48">
        <v>44348</v>
      </c>
      <c r="B1218" s="48" t="s">
        <v>21</v>
      </c>
      <c r="C1218" s="49" t="s">
        <v>108</v>
      </c>
      <c r="D1218" s="50" t="s">
        <v>80</v>
      </c>
      <c r="E1218" s="50" t="str">
        <f t="shared" si="8"/>
        <v>Шотландия</v>
      </c>
      <c r="F1218" s="51" t="s">
        <v>81</v>
      </c>
      <c r="G1218" s="52">
        <v>615</v>
      </c>
      <c r="I1218" s="7" t="str">
        <f t="shared" si="9"/>
        <v>Бруклади Рокос</v>
      </c>
      <c r="J1218" s="53" t="s">
        <v>119</v>
      </c>
      <c r="K1218" s="51" t="s">
        <v>81</v>
      </c>
    </row>
    <row r="1219" spans="1:11" x14ac:dyDescent="0.3">
      <c r="A1219" s="48">
        <v>44348</v>
      </c>
      <c r="B1219" s="48" t="s">
        <v>21</v>
      </c>
      <c r="C1219" s="49" t="s">
        <v>108</v>
      </c>
      <c r="D1219" s="50" t="s">
        <v>80</v>
      </c>
      <c r="E1219" s="50" t="str">
        <f t="shared" si="8"/>
        <v>Шотландия</v>
      </c>
      <c r="F1219" s="51" t="s">
        <v>82</v>
      </c>
      <c r="G1219" s="52">
        <v>168</v>
      </c>
      <c r="I1219" s="7" t="str">
        <f t="shared" si="9"/>
        <v>Гленморанджи</v>
      </c>
      <c r="J1219" s="53" t="s">
        <v>119</v>
      </c>
      <c r="K1219" s="51" t="s">
        <v>82</v>
      </c>
    </row>
    <row r="1220" spans="1:11" x14ac:dyDescent="0.3">
      <c r="A1220" s="48">
        <v>44348</v>
      </c>
      <c r="B1220" s="48" t="s">
        <v>21</v>
      </c>
      <c r="C1220" s="49" t="s">
        <v>108</v>
      </c>
      <c r="D1220" s="50" t="s">
        <v>80</v>
      </c>
      <c r="E1220" s="50" t="str">
        <f t="shared" si="8"/>
        <v>Шотландия</v>
      </c>
      <c r="F1220" s="51" t="s">
        <v>83</v>
      </c>
      <c r="G1220" s="52">
        <v>447</v>
      </c>
      <c r="I1220" s="7" t="str">
        <f t="shared" si="9"/>
        <v>Джонни Уокер</v>
      </c>
      <c r="J1220" s="53" t="s">
        <v>119</v>
      </c>
      <c r="K1220" s="51" t="s">
        <v>83</v>
      </c>
    </row>
    <row r="1221" spans="1:11" x14ac:dyDescent="0.3">
      <c r="A1221" s="48">
        <v>44348</v>
      </c>
      <c r="B1221" s="48" t="s">
        <v>21</v>
      </c>
      <c r="C1221" s="49" t="s">
        <v>108</v>
      </c>
      <c r="D1221" s="50" t="s">
        <v>80</v>
      </c>
      <c r="E1221" s="50" t="str">
        <f t="shared" si="8"/>
        <v>Шотландия</v>
      </c>
      <c r="F1221" s="51" t="s">
        <v>84</v>
      </c>
      <c r="G1221" s="52">
        <v>520</v>
      </c>
      <c r="I1221" s="7" t="str">
        <f t="shared" si="9"/>
        <v>Аберлуа</v>
      </c>
      <c r="J1221" s="53" t="s">
        <v>119</v>
      </c>
      <c r="K1221" s="51" t="s">
        <v>84</v>
      </c>
    </row>
    <row r="1222" spans="1:11" x14ac:dyDescent="0.3">
      <c r="A1222" s="48">
        <v>44348</v>
      </c>
      <c r="B1222" s="48" t="s">
        <v>21</v>
      </c>
      <c r="C1222" s="49" t="s">
        <v>108</v>
      </c>
      <c r="D1222" s="50" t="s">
        <v>80</v>
      </c>
      <c r="E1222" s="50" t="str">
        <f t="shared" si="8"/>
        <v>Ирландия</v>
      </c>
      <c r="F1222" s="51" t="s">
        <v>85</v>
      </c>
      <c r="G1222" s="52">
        <v>373</v>
      </c>
      <c r="I1222" s="7" t="str">
        <f t="shared" si="9"/>
        <v>Бруклади Рокос</v>
      </c>
      <c r="J1222" s="53" t="s">
        <v>119</v>
      </c>
      <c r="K1222" s="51" t="s">
        <v>81</v>
      </c>
    </row>
    <row r="1223" spans="1:11" x14ac:dyDescent="0.3">
      <c r="A1223" s="48">
        <v>44348</v>
      </c>
      <c r="B1223" s="48" t="s">
        <v>21</v>
      </c>
      <c r="C1223" s="49" t="s">
        <v>108</v>
      </c>
      <c r="D1223" s="50" t="s">
        <v>80</v>
      </c>
      <c r="E1223" s="50" t="str">
        <f t="shared" si="8"/>
        <v>Ирландия</v>
      </c>
      <c r="F1223" s="51" t="s">
        <v>86</v>
      </c>
      <c r="G1223" s="52">
        <v>184</v>
      </c>
      <c r="I1223" s="7" t="str">
        <f t="shared" si="9"/>
        <v>Гленморанджи</v>
      </c>
      <c r="J1223" s="53" t="s">
        <v>119</v>
      </c>
      <c r="K1223" s="51" t="s">
        <v>82</v>
      </c>
    </row>
    <row r="1224" spans="1:11" x14ac:dyDescent="0.3">
      <c r="A1224" s="48">
        <v>44348</v>
      </c>
      <c r="B1224" s="48" t="s">
        <v>21</v>
      </c>
      <c r="C1224" s="49" t="s">
        <v>108</v>
      </c>
      <c r="D1224" s="50" t="s">
        <v>80</v>
      </c>
      <c r="E1224" s="50" t="str">
        <f t="shared" si="8"/>
        <v>Ирландия</v>
      </c>
      <c r="F1224" s="51" t="s">
        <v>87</v>
      </c>
      <c r="G1224" s="52">
        <v>1061</v>
      </c>
      <c r="I1224" s="7" t="str">
        <f t="shared" si="9"/>
        <v>Джонни Уокер</v>
      </c>
      <c r="J1224" s="53" t="s">
        <v>119</v>
      </c>
      <c r="K1224" s="51" t="s">
        <v>83</v>
      </c>
    </row>
    <row r="1225" spans="1:11" x14ac:dyDescent="0.3">
      <c r="A1225" s="48">
        <v>44348</v>
      </c>
      <c r="B1225" s="48" t="s">
        <v>21</v>
      </c>
      <c r="C1225" s="49" t="s">
        <v>108</v>
      </c>
      <c r="D1225" s="50" t="s">
        <v>80</v>
      </c>
      <c r="E1225" s="50" t="str">
        <f t="shared" si="8"/>
        <v>Ирландия</v>
      </c>
      <c r="F1225" s="51" t="s">
        <v>88</v>
      </c>
      <c r="G1225" s="52">
        <v>1358</v>
      </c>
      <c r="I1225" s="7" t="str">
        <f t="shared" si="9"/>
        <v>Аберлуа</v>
      </c>
      <c r="J1225" s="53" t="s">
        <v>119</v>
      </c>
      <c r="K1225" s="51" t="s">
        <v>84</v>
      </c>
    </row>
    <row r="1226" spans="1:11" x14ac:dyDescent="0.3">
      <c r="A1226" s="48">
        <v>44348</v>
      </c>
      <c r="B1226" s="48" t="s">
        <v>21</v>
      </c>
      <c r="C1226" s="49" t="s">
        <v>108</v>
      </c>
      <c r="D1226" s="50" t="s">
        <v>80</v>
      </c>
      <c r="E1226" s="50" t="str">
        <f t="shared" si="8"/>
        <v>США</v>
      </c>
      <c r="F1226" s="51" t="s">
        <v>89</v>
      </c>
      <c r="G1226" s="52">
        <v>325</v>
      </c>
      <c r="I1226" s="7" t="str">
        <f t="shared" si="9"/>
        <v>Бруклади Рокос</v>
      </c>
      <c r="J1226" s="53" t="s">
        <v>119</v>
      </c>
      <c r="K1226" s="51" t="s">
        <v>81</v>
      </c>
    </row>
    <row r="1227" spans="1:11" x14ac:dyDescent="0.3">
      <c r="A1227" s="48">
        <v>44348</v>
      </c>
      <c r="B1227" s="48" t="s">
        <v>21</v>
      </c>
      <c r="C1227" s="49" t="s">
        <v>108</v>
      </c>
      <c r="D1227" s="50" t="s">
        <v>80</v>
      </c>
      <c r="E1227" s="50" t="str">
        <f t="shared" si="8"/>
        <v>США</v>
      </c>
      <c r="F1227" s="51" t="s">
        <v>90</v>
      </c>
      <c r="G1227" s="52">
        <v>659</v>
      </c>
      <c r="I1227" s="7" t="str">
        <f t="shared" si="9"/>
        <v>Гленморанджи</v>
      </c>
      <c r="J1227" s="53" t="s">
        <v>119</v>
      </c>
      <c r="K1227" s="51" t="s">
        <v>82</v>
      </c>
    </row>
    <row r="1228" spans="1:11" x14ac:dyDescent="0.3">
      <c r="A1228" s="48">
        <v>44348</v>
      </c>
      <c r="B1228" s="48" t="s">
        <v>21</v>
      </c>
      <c r="C1228" s="49" t="s">
        <v>108</v>
      </c>
      <c r="D1228" s="50" t="s">
        <v>80</v>
      </c>
      <c r="E1228" s="50" t="str">
        <f t="shared" si="8"/>
        <v>США</v>
      </c>
      <c r="F1228" s="51" t="s">
        <v>91</v>
      </c>
      <c r="G1228" s="52">
        <v>450</v>
      </c>
      <c r="I1228" s="7" t="str">
        <f t="shared" si="9"/>
        <v>Джонни Уокер</v>
      </c>
      <c r="J1228" s="53" t="s">
        <v>119</v>
      </c>
      <c r="K1228" s="51" t="s">
        <v>83</v>
      </c>
    </row>
    <row r="1229" spans="1:11" x14ac:dyDescent="0.3">
      <c r="A1229" s="48">
        <v>44348</v>
      </c>
      <c r="B1229" s="48" t="s">
        <v>21</v>
      </c>
      <c r="C1229" s="49" t="s">
        <v>108</v>
      </c>
      <c r="D1229" s="50" t="s">
        <v>80</v>
      </c>
      <c r="E1229" s="50" t="str">
        <f t="shared" si="8"/>
        <v>США</v>
      </c>
      <c r="F1229" s="51" t="s">
        <v>92</v>
      </c>
      <c r="G1229" s="52">
        <v>513</v>
      </c>
      <c r="I1229" s="7" t="str">
        <f t="shared" si="9"/>
        <v>Бруклади Рокос</v>
      </c>
      <c r="J1229" s="53" t="s">
        <v>119</v>
      </c>
      <c r="K1229" s="51" t="s">
        <v>81</v>
      </c>
    </row>
    <row r="1230" spans="1:11" x14ac:dyDescent="0.3">
      <c r="A1230" s="48">
        <v>44348</v>
      </c>
      <c r="B1230" s="48" t="s">
        <v>21</v>
      </c>
      <c r="C1230" s="49" t="s">
        <v>108</v>
      </c>
      <c r="D1230" s="50" t="s">
        <v>80</v>
      </c>
      <c r="E1230" s="50" t="str">
        <f t="shared" si="8"/>
        <v>США</v>
      </c>
      <c r="F1230" s="51" t="s">
        <v>93</v>
      </c>
      <c r="G1230" s="52">
        <v>1064</v>
      </c>
      <c r="I1230" s="7" t="str">
        <f t="shared" si="9"/>
        <v>Гленморанджи</v>
      </c>
      <c r="J1230" s="53" t="s">
        <v>119</v>
      </c>
      <c r="K1230" s="51" t="s">
        <v>82</v>
      </c>
    </row>
    <row r="1231" spans="1:11" x14ac:dyDescent="0.3">
      <c r="A1231" s="48">
        <v>44348</v>
      </c>
      <c r="B1231" s="48" t="s">
        <v>21</v>
      </c>
      <c r="C1231" s="49" t="s">
        <v>108</v>
      </c>
      <c r="D1231" s="50" t="s">
        <v>80</v>
      </c>
      <c r="E1231" s="50" t="str">
        <f t="shared" si="8"/>
        <v>США</v>
      </c>
      <c r="F1231" s="51" t="s">
        <v>94</v>
      </c>
      <c r="G1231" s="52">
        <v>839</v>
      </c>
      <c r="I1231" s="7" t="str">
        <f t="shared" si="9"/>
        <v>Джонни Уокер</v>
      </c>
      <c r="J1231" s="53" t="s">
        <v>119</v>
      </c>
      <c r="K1231" s="51" t="s">
        <v>83</v>
      </c>
    </row>
    <row r="1232" spans="1:11" x14ac:dyDescent="0.3">
      <c r="A1232" s="48">
        <v>44348</v>
      </c>
      <c r="B1232" s="48" t="s">
        <v>21</v>
      </c>
      <c r="C1232" s="49" t="s">
        <v>108</v>
      </c>
      <c r="D1232" s="50" t="s">
        <v>95</v>
      </c>
      <c r="E1232" s="50" t="str">
        <f t="shared" si="8"/>
        <v>Голландия</v>
      </c>
      <c r="F1232" s="51" t="s">
        <v>96</v>
      </c>
      <c r="G1232" s="52">
        <v>646</v>
      </c>
      <c r="I1232" s="7" t="str">
        <f t="shared" si="9"/>
        <v>Аберлуа</v>
      </c>
      <c r="J1232" s="53" t="s">
        <v>119</v>
      </c>
      <c r="K1232" s="51" t="s">
        <v>84</v>
      </c>
    </row>
    <row r="1233" spans="1:11" x14ac:dyDescent="0.3">
      <c r="A1233" s="48">
        <v>44348</v>
      </c>
      <c r="B1233" s="48" t="s">
        <v>21</v>
      </c>
      <c r="C1233" s="49" t="s">
        <v>108</v>
      </c>
      <c r="D1233" s="50" t="s">
        <v>95</v>
      </c>
      <c r="E1233" s="50" t="str">
        <f t="shared" si="8"/>
        <v>Голландия</v>
      </c>
      <c r="F1233" s="51" t="s">
        <v>97</v>
      </c>
      <c r="G1233" s="52">
        <v>1385</v>
      </c>
      <c r="I1233" s="7" t="str">
        <f t="shared" si="9"/>
        <v>Бруклади Рокос</v>
      </c>
      <c r="J1233" s="53" t="s">
        <v>119</v>
      </c>
      <c r="K1233" s="51" t="s">
        <v>81</v>
      </c>
    </row>
    <row r="1234" spans="1:11" x14ac:dyDescent="0.3">
      <c r="A1234" s="48">
        <v>44348</v>
      </c>
      <c r="B1234" s="48" t="s">
        <v>21</v>
      </c>
      <c r="C1234" s="49" t="s">
        <v>108</v>
      </c>
      <c r="D1234" s="50" t="s">
        <v>95</v>
      </c>
      <c r="E1234" s="50" t="str">
        <f t="shared" si="8"/>
        <v>Голландия</v>
      </c>
      <c r="F1234" s="51" t="s">
        <v>98</v>
      </c>
      <c r="G1234" s="52">
        <v>180</v>
      </c>
      <c r="I1234" s="7" t="str">
        <f t="shared" si="9"/>
        <v>Гленморанджи</v>
      </c>
      <c r="J1234" s="53" t="s">
        <v>119</v>
      </c>
      <c r="K1234" s="51" t="s">
        <v>82</v>
      </c>
    </row>
    <row r="1235" spans="1:11" x14ac:dyDescent="0.3">
      <c r="A1235" s="48">
        <v>44348</v>
      </c>
      <c r="B1235" s="48" t="s">
        <v>21</v>
      </c>
      <c r="C1235" s="49" t="s">
        <v>108</v>
      </c>
      <c r="D1235" s="50" t="s">
        <v>95</v>
      </c>
      <c r="E1235" s="50" t="str">
        <f t="shared" si="8"/>
        <v>Голландия</v>
      </c>
      <c r="F1235" s="51" t="s">
        <v>99</v>
      </c>
      <c r="G1235" s="52">
        <v>200</v>
      </c>
      <c r="I1235" s="7" t="str">
        <f t="shared" si="9"/>
        <v>Джонни Уокер</v>
      </c>
      <c r="J1235" s="53" t="s">
        <v>119</v>
      </c>
      <c r="K1235" s="51" t="s">
        <v>83</v>
      </c>
    </row>
    <row r="1236" spans="1:11" x14ac:dyDescent="0.3">
      <c r="A1236" s="48">
        <v>44348</v>
      </c>
      <c r="B1236" s="48" t="s">
        <v>21</v>
      </c>
      <c r="C1236" s="49" t="s">
        <v>108</v>
      </c>
      <c r="D1236" s="50" t="s">
        <v>95</v>
      </c>
      <c r="E1236" s="50" t="str">
        <f t="shared" si="8"/>
        <v>Голландия</v>
      </c>
      <c r="F1236" s="51" t="s">
        <v>100</v>
      </c>
      <c r="G1236" s="52">
        <v>1216</v>
      </c>
      <c r="I1236" s="7" t="str">
        <f t="shared" si="9"/>
        <v>Аберлуа</v>
      </c>
      <c r="J1236" s="53" t="s">
        <v>119</v>
      </c>
      <c r="K1236" s="51" t="s">
        <v>84</v>
      </c>
    </row>
    <row r="1237" spans="1:11" x14ac:dyDescent="0.3">
      <c r="A1237" s="48">
        <v>44348</v>
      </c>
      <c r="B1237" s="48" t="s">
        <v>21</v>
      </c>
      <c r="C1237" s="49" t="s">
        <v>108</v>
      </c>
      <c r="D1237" s="50" t="s">
        <v>95</v>
      </c>
      <c r="E1237" s="50" t="str">
        <f t="shared" si="8"/>
        <v>Великобритания</v>
      </c>
      <c r="F1237" s="51" t="s">
        <v>101</v>
      </c>
      <c r="G1237" s="52">
        <v>1376</v>
      </c>
      <c r="I1237" s="7" t="str">
        <f t="shared" si="9"/>
        <v>Бруклади Рокос</v>
      </c>
      <c r="J1237" s="53" t="s">
        <v>119</v>
      </c>
      <c r="K1237" s="51" t="s">
        <v>81</v>
      </c>
    </row>
    <row r="1238" spans="1:11" x14ac:dyDescent="0.3">
      <c r="A1238" s="48">
        <v>44348</v>
      </c>
      <c r="B1238" s="48" t="s">
        <v>21</v>
      </c>
      <c r="C1238" s="49" t="s">
        <v>108</v>
      </c>
      <c r="D1238" s="50" t="s">
        <v>95</v>
      </c>
      <c r="E1238" s="50" t="str">
        <f t="shared" si="8"/>
        <v>Великобритания</v>
      </c>
      <c r="F1238" s="51" t="s">
        <v>102</v>
      </c>
      <c r="G1238" s="52">
        <v>372</v>
      </c>
      <c r="I1238" s="7" t="str">
        <f t="shared" si="9"/>
        <v>Гленморанджи</v>
      </c>
      <c r="J1238" s="53" t="s">
        <v>119</v>
      </c>
      <c r="K1238" s="51" t="s">
        <v>82</v>
      </c>
    </row>
    <row r="1239" spans="1:11" x14ac:dyDescent="0.3">
      <c r="A1239" s="48">
        <v>44348</v>
      </c>
      <c r="B1239" s="48" t="s">
        <v>21</v>
      </c>
      <c r="C1239" s="49" t="s">
        <v>108</v>
      </c>
      <c r="D1239" s="50" t="s">
        <v>95</v>
      </c>
      <c r="E1239" s="50" t="str">
        <f t="shared" si="8"/>
        <v>Италия</v>
      </c>
      <c r="F1239" s="51" t="s">
        <v>103</v>
      </c>
      <c r="G1239" s="52">
        <v>360</v>
      </c>
      <c r="I1239" s="7" t="str">
        <f t="shared" si="9"/>
        <v>Джонни Уокер</v>
      </c>
      <c r="J1239" s="53" t="s">
        <v>119</v>
      </c>
      <c r="K1239" s="51" t="s">
        <v>83</v>
      </c>
    </row>
    <row r="1240" spans="1:11" x14ac:dyDescent="0.3">
      <c r="A1240" s="48">
        <v>44348</v>
      </c>
      <c r="B1240" s="48" t="s">
        <v>21</v>
      </c>
      <c r="C1240" s="49" t="s">
        <v>108</v>
      </c>
      <c r="D1240" s="50" t="s">
        <v>95</v>
      </c>
      <c r="E1240" s="50" t="str">
        <f t="shared" si="8"/>
        <v>Италия</v>
      </c>
      <c r="F1240" s="51" t="s">
        <v>104</v>
      </c>
      <c r="G1240" s="52">
        <v>1210</v>
      </c>
      <c r="I1240" s="7" t="str">
        <f t="shared" si="9"/>
        <v>Аберлуа</v>
      </c>
      <c r="J1240" s="53" t="s">
        <v>119</v>
      </c>
      <c r="K1240" s="51" t="s">
        <v>84</v>
      </c>
    </row>
    <row r="1241" spans="1:11" x14ac:dyDescent="0.3">
      <c r="A1241" s="48">
        <v>44348</v>
      </c>
      <c r="B1241" s="48" t="s">
        <v>21</v>
      </c>
      <c r="C1241" s="49" t="s">
        <v>108</v>
      </c>
      <c r="D1241" s="50" t="s">
        <v>95</v>
      </c>
      <c r="E1241" s="50" t="str">
        <f t="shared" si="8"/>
        <v>Италия</v>
      </c>
      <c r="F1241" s="51" t="s">
        <v>105</v>
      </c>
      <c r="G1241" s="52">
        <v>1332</v>
      </c>
      <c r="I1241" s="7" t="str">
        <f t="shared" si="9"/>
        <v>Бруклади Рокос</v>
      </c>
      <c r="J1241" s="53" t="s">
        <v>119</v>
      </c>
      <c r="K1241" s="51" t="s">
        <v>81</v>
      </c>
    </row>
    <row r="1242" spans="1:11" x14ac:dyDescent="0.3">
      <c r="A1242" s="48">
        <v>44348</v>
      </c>
      <c r="B1242" s="48" t="s">
        <v>21</v>
      </c>
      <c r="C1242" s="49" t="s">
        <v>108</v>
      </c>
      <c r="D1242" s="50" t="s">
        <v>95</v>
      </c>
      <c r="E1242" s="50" t="str">
        <f t="shared" si="8"/>
        <v>Италия</v>
      </c>
      <c r="F1242" s="51" t="s">
        <v>106</v>
      </c>
      <c r="G1242" s="52">
        <v>739</v>
      </c>
      <c r="I1242" s="7" t="str">
        <f t="shared" si="9"/>
        <v>Гленморанджи</v>
      </c>
      <c r="J1242" s="53" t="s">
        <v>119</v>
      </c>
      <c r="K1242" s="51" t="s">
        <v>82</v>
      </c>
    </row>
    <row r="1243" spans="1:11" x14ac:dyDescent="0.3">
      <c r="A1243" s="48">
        <v>44348</v>
      </c>
      <c r="B1243" s="48" t="s">
        <v>21</v>
      </c>
      <c r="C1243" s="49" t="s">
        <v>110</v>
      </c>
      <c r="D1243" s="50" t="s">
        <v>49</v>
      </c>
      <c r="E1243" s="50" t="str">
        <f t="shared" si="8"/>
        <v>Россия</v>
      </c>
      <c r="F1243" s="51" t="s">
        <v>50</v>
      </c>
      <c r="G1243" s="52">
        <v>197</v>
      </c>
      <c r="I1243" s="7" t="str">
        <f t="shared" si="9"/>
        <v>Джонни Уокер</v>
      </c>
      <c r="J1243" s="53" t="s">
        <v>119</v>
      </c>
      <c r="K1243" s="51" t="s">
        <v>83</v>
      </c>
    </row>
    <row r="1244" spans="1:11" x14ac:dyDescent="0.3">
      <c r="A1244" s="48">
        <v>44348</v>
      </c>
      <c r="B1244" s="48" t="s">
        <v>21</v>
      </c>
      <c r="C1244" s="49" t="s">
        <v>110</v>
      </c>
      <c r="D1244" s="50" t="s">
        <v>49</v>
      </c>
      <c r="E1244" s="50" t="str">
        <f t="shared" si="8"/>
        <v>Россия</v>
      </c>
      <c r="F1244" s="51" t="s">
        <v>53</v>
      </c>
      <c r="G1244" s="52">
        <v>183</v>
      </c>
      <c r="I1244" s="7" t="str">
        <f t="shared" si="9"/>
        <v>Бруклади Рокос</v>
      </c>
      <c r="J1244" s="53" t="s">
        <v>119</v>
      </c>
      <c r="K1244" s="51" t="s">
        <v>81</v>
      </c>
    </row>
    <row r="1245" spans="1:11" x14ac:dyDescent="0.3">
      <c r="A1245" s="48">
        <v>44348</v>
      </c>
      <c r="B1245" s="48" t="s">
        <v>21</v>
      </c>
      <c r="C1245" s="49" t="s">
        <v>110</v>
      </c>
      <c r="D1245" s="50" t="s">
        <v>49</v>
      </c>
      <c r="E1245" s="50" t="str">
        <f t="shared" si="8"/>
        <v>Россия</v>
      </c>
      <c r="F1245" s="51" t="s">
        <v>55</v>
      </c>
      <c r="G1245" s="52">
        <v>464</v>
      </c>
      <c r="I1245" s="7" t="str">
        <f t="shared" si="9"/>
        <v>Гленморанджи</v>
      </c>
      <c r="J1245" s="53" t="s">
        <v>119</v>
      </c>
      <c r="K1245" s="51" t="s">
        <v>82</v>
      </c>
    </row>
    <row r="1246" spans="1:11" x14ac:dyDescent="0.3">
      <c r="A1246" s="48">
        <v>44348</v>
      </c>
      <c r="B1246" s="48" t="s">
        <v>21</v>
      </c>
      <c r="C1246" s="49" t="s">
        <v>110</v>
      </c>
      <c r="D1246" s="50" t="s">
        <v>49</v>
      </c>
      <c r="E1246" s="50" t="str">
        <f t="shared" si="8"/>
        <v>Россия</v>
      </c>
      <c r="F1246" s="51" t="s">
        <v>57</v>
      </c>
      <c r="G1246" s="52">
        <v>734</v>
      </c>
      <c r="I1246" s="7" t="str">
        <f t="shared" si="9"/>
        <v>Джонни Уокер</v>
      </c>
      <c r="J1246" s="53" t="s">
        <v>119</v>
      </c>
      <c r="K1246" s="51" t="s">
        <v>83</v>
      </c>
    </row>
    <row r="1247" spans="1:11" x14ac:dyDescent="0.3">
      <c r="A1247" s="48">
        <v>44348</v>
      </c>
      <c r="B1247" s="48" t="s">
        <v>21</v>
      </c>
      <c r="C1247" s="49" t="s">
        <v>110</v>
      </c>
      <c r="D1247" s="50" t="s">
        <v>49</v>
      </c>
      <c r="E1247" s="50" t="str">
        <f t="shared" si="8"/>
        <v>Россия</v>
      </c>
      <c r="F1247" s="51" t="s">
        <v>59</v>
      </c>
      <c r="G1247" s="52">
        <v>1264</v>
      </c>
      <c r="I1247" s="7" t="str">
        <f t="shared" si="9"/>
        <v>Аберлуа</v>
      </c>
      <c r="J1247" s="53" t="s">
        <v>119</v>
      </c>
      <c r="K1247" s="51" t="s">
        <v>84</v>
      </c>
    </row>
    <row r="1248" spans="1:11" x14ac:dyDescent="0.3">
      <c r="A1248" s="48">
        <v>44348</v>
      </c>
      <c r="B1248" s="48" t="s">
        <v>21</v>
      </c>
      <c r="C1248" s="49" t="s">
        <v>110</v>
      </c>
      <c r="D1248" s="50" t="s">
        <v>49</v>
      </c>
      <c r="E1248" s="50" t="str">
        <f t="shared" si="8"/>
        <v>Россия</v>
      </c>
      <c r="F1248" s="51" t="s">
        <v>61</v>
      </c>
      <c r="G1248" s="52">
        <v>818</v>
      </c>
      <c r="I1248" s="7" t="str">
        <f t="shared" si="9"/>
        <v>Бруклади Рокос</v>
      </c>
      <c r="J1248" s="53" t="s">
        <v>119</v>
      </c>
      <c r="K1248" s="51" t="s">
        <v>81</v>
      </c>
    </row>
    <row r="1249" spans="1:11" x14ac:dyDescent="0.3">
      <c r="A1249" s="48">
        <v>44348</v>
      </c>
      <c r="B1249" s="48" t="s">
        <v>21</v>
      </c>
      <c r="C1249" s="49" t="s">
        <v>110</v>
      </c>
      <c r="D1249" s="50" t="s">
        <v>49</v>
      </c>
      <c r="E1249" s="50" t="str">
        <f t="shared" si="8"/>
        <v>Швеция</v>
      </c>
      <c r="F1249" s="51" t="s">
        <v>63</v>
      </c>
      <c r="G1249" s="52">
        <v>218</v>
      </c>
      <c r="I1249" s="7" t="str">
        <f t="shared" si="9"/>
        <v>Гленморанджи</v>
      </c>
      <c r="J1249" s="53" t="s">
        <v>119</v>
      </c>
      <c r="K1249" s="51" t="s">
        <v>82</v>
      </c>
    </row>
    <row r="1250" spans="1:11" x14ac:dyDescent="0.3">
      <c r="A1250" s="48">
        <v>44348</v>
      </c>
      <c r="B1250" s="48" t="s">
        <v>21</v>
      </c>
      <c r="C1250" s="49" t="s">
        <v>110</v>
      </c>
      <c r="D1250" s="50" t="s">
        <v>49</v>
      </c>
      <c r="E1250" s="50" t="str">
        <f t="shared" si="8"/>
        <v>Швеция</v>
      </c>
      <c r="F1250" s="51" t="s">
        <v>153</v>
      </c>
      <c r="G1250" s="52">
        <v>960</v>
      </c>
      <c r="I1250" s="7" t="str">
        <f t="shared" si="9"/>
        <v>Джонни Уокер</v>
      </c>
      <c r="J1250" s="53" t="s">
        <v>119</v>
      </c>
      <c r="K1250" s="51" t="s">
        <v>83</v>
      </c>
    </row>
    <row r="1251" spans="1:11" x14ac:dyDescent="0.3">
      <c r="A1251" s="48">
        <v>44348</v>
      </c>
      <c r="B1251" s="48" t="s">
        <v>21</v>
      </c>
      <c r="C1251" s="49" t="s">
        <v>110</v>
      </c>
      <c r="D1251" s="50" t="s">
        <v>49</v>
      </c>
      <c r="E1251" s="50" t="str">
        <f t="shared" si="8"/>
        <v>Украина</v>
      </c>
      <c r="F1251" s="51" t="s">
        <v>64</v>
      </c>
      <c r="G1251" s="52">
        <v>1032</v>
      </c>
      <c r="I1251" s="7" t="str">
        <f t="shared" si="9"/>
        <v>Аберлуа</v>
      </c>
      <c r="J1251" s="53" t="s">
        <v>119</v>
      </c>
      <c r="K1251" s="51" t="s">
        <v>84</v>
      </c>
    </row>
    <row r="1252" spans="1:11" x14ac:dyDescent="0.3">
      <c r="A1252" s="48">
        <v>44348</v>
      </c>
      <c r="B1252" s="48" t="s">
        <v>21</v>
      </c>
      <c r="C1252" s="49" t="s">
        <v>110</v>
      </c>
      <c r="D1252" s="50" t="s">
        <v>49</v>
      </c>
      <c r="E1252" s="50" t="str">
        <f t="shared" si="8"/>
        <v>Украина</v>
      </c>
      <c r="F1252" s="51" t="s">
        <v>65</v>
      </c>
      <c r="G1252" s="52">
        <v>1252</v>
      </c>
      <c r="I1252" s="7" t="str">
        <f t="shared" si="9"/>
        <v>Бруклади Рокос</v>
      </c>
      <c r="J1252" s="53" t="s">
        <v>119</v>
      </c>
      <c r="K1252" s="51" t="s">
        <v>81</v>
      </c>
    </row>
    <row r="1253" spans="1:11" x14ac:dyDescent="0.3">
      <c r="A1253" s="48">
        <v>44348</v>
      </c>
      <c r="B1253" s="48" t="s">
        <v>21</v>
      </c>
      <c r="C1253" s="49" t="s">
        <v>110</v>
      </c>
      <c r="D1253" s="50" t="s">
        <v>49</v>
      </c>
      <c r="E1253" s="50" t="str">
        <f t="shared" si="8"/>
        <v>Украина</v>
      </c>
      <c r="F1253" s="51" t="s">
        <v>66</v>
      </c>
      <c r="G1253" s="52">
        <v>981</v>
      </c>
      <c r="I1253" s="7" t="str">
        <f t="shared" si="9"/>
        <v>Гленморанджи</v>
      </c>
      <c r="J1253" s="53" t="s">
        <v>119</v>
      </c>
      <c r="K1253" s="51" t="s">
        <v>82</v>
      </c>
    </row>
    <row r="1254" spans="1:11" x14ac:dyDescent="0.3">
      <c r="A1254" s="48">
        <v>44348</v>
      </c>
      <c r="B1254" s="48" t="s">
        <v>21</v>
      </c>
      <c r="C1254" s="49" t="s">
        <v>110</v>
      </c>
      <c r="D1254" s="50" t="s">
        <v>49</v>
      </c>
      <c r="E1254" s="50" t="str">
        <f t="shared" si="8"/>
        <v>Украина</v>
      </c>
      <c r="F1254" s="51" t="s">
        <v>67</v>
      </c>
      <c r="G1254" s="52">
        <v>162</v>
      </c>
      <c r="I1254" s="7" t="str">
        <f t="shared" si="9"/>
        <v>Джонни Уокер</v>
      </c>
      <c r="J1254" s="53" t="s">
        <v>119</v>
      </c>
      <c r="K1254" s="51" t="s">
        <v>83</v>
      </c>
    </row>
    <row r="1255" spans="1:11" x14ac:dyDescent="0.3">
      <c r="A1255" s="48">
        <v>44348</v>
      </c>
      <c r="B1255" s="48" t="s">
        <v>21</v>
      </c>
      <c r="C1255" s="49" t="s">
        <v>110</v>
      </c>
      <c r="D1255" s="50" t="s">
        <v>49</v>
      </c>
      <c r="E1255" s="50" t="str">
        <f t="shared" si="8"/>
        <v>Украина</v>
      </c>
      <c r="F1255" s="51" t="s">
        <v>68</v>
      </c>
      <c r="G1255" s="52">
        <v>792</v>
      </c>
      <c r="I1255" s="7" t="str">
        <f t="shared" si="9"/>
        <v>Аберлуа</v>
      </c>
      <c r="J1255" s="53" t="s">
        <v>119</v>
      </c>
      <c r="K1255" s="51" t="s">
        <v>84</v>
      </c>
    </row>
    <row r="1256" spans="1:11" x14ac:dyDescent="0.3">
      <c r="A1256" s="48">
        <v>44348</v>
      </c>
      <c r="B1256" s="48" t="s">
        <v>21</v>
      </c>
      <c r="C1256" s="49" t="s">
        <v>110</v>
      </c>
      <c r="D1256" s="50" t="s">
        <v>49</v>
      </c>
      <c r="E1256" s="50" t="str">
        <f t="shared" si="8"/>
        <v>Украина</v>
      </c>
      <c r="F1256" s="51" t="s">
        <v>69</v>
      </c>
      <c r="G1256" s="52">
        <v>477</v>
      </c>
      <c r="I1256" s="7" t="str">
        <f t="shared" si="9"/>
        <v>Бруклади Рокос</v>
      </c>
      <c r="J1256" s="53" t="s">
        <v>119</v>
      </c>
      <c r="K1256" s="51" t="s">
        <v>81</v>
      </c>
    </row>
    <row r="1257" spans="1:11" x14ac:dyDescent="0.3">
      <c r="A1257" s="48">
        <v>44348</v>
      </c>
      <c r="B1257" s="48" t="s">
        <v>21</v>
      </c>
      <c r="C1257" s="49" t="s">
        <v>110</v>
      </c>
      <c r="D1257" s="50" t="s">
        <v>70</v>
      </c>
      <c r="E1257" s="50" t="str">
        <f t="shared" si="8"/>
        <v>Франция</v>
      </c>
      <c r="F1257" s="51" t="s">
        <v>71</v>
      </c>
      <c r="G1257" s="52">
        <v>1115</v>
      </c>
      <c r="I1257" s="7" t="str">
        <f t="shared" si="9"/>
        <v>Гленморанджи</v>
      </c>
      <c r="J1257" s="53" t="s">
        <v>119</v>
      </c>
      <c r="K1257" s="51" t="s">
        <v>82</v>
      </c>
    </row>
    <row r="1258" spans="1:11" x14ac:dyDescent="0.3">
      <c r="A1258" s="48">
        <v>44348</v>
      </c>
      <c r="B1258" s="48" t="s">
        <v>21</v>
      </c>
      <c r="C1258" s="49" t="s">
        <v>110</v>
      </c>
      <c r="D1258" s="50" t="s">
        <v>70</v>
      </c>
      <c r="E1258" s="50" t="str">
        <f t="shared" si="8"/>
        <v>Франция</v>
      </c>
      <c r="F1258" s="51" t="s">
        <v>72</v>
      </c>
      <c r="G1258" s="52">
        <v>523</v>
      </c>
      <c r="I1258" s="7" t="str">
        <f t="shared" si="9"/>
        <v>Джонни Уокер</v>
      </c>
      <c r="J1258" s="53" t="s">
        <v>119</v>
      </c>
      <c r="K1258" s="51" t="s">
        <v>83</v>
      </c>
    </row>
    <row r="1259" spans="1:11" x14ac:dyDescent="0.3">
      <c r="A1259" s="48">
        <v>44348</v>
      </c>
      <c r="B1259" s="48" t="s">
        <v>21</v>
      </c>
      <c r="C1259" s="49" t="s">
        <v>110</v>
      </c>
      <c r="D1259" s="50" t="s">
        <v>70</v>
      </c>
      <c r="E1259" s="50" t="str">
        <f t="shared" si="8"/>
        <v>Франция</v>
      </c>
      <c r="F1259" s="51" t="s">
        <v>73</v>
      </c>
      <c r="G1259" s="52">
        <v>360</v>
      </c>
      <c r="I1259" s="7" t="str">
        <f t="shared" si="9"/>
        <v>Бруклади Рокос</v>
      </c>
      <c r="J1259" s="53" t="s">
        <v>119</v>
      </c>
      <c r="K1259" s="51" t="s">
        <v>81</v>
      </c>
    </row>
    <row r="1260" spans="1:11" x14ac:dyDescent="0.3">
      <c r="A1260" s="48">
        <v>44348</v>
      </c>
      <c r="B1260" s="48" t="s">
        <v>21</v>
      </c>
      <c r="C1260" s="49" t="s">
        <v>110</v>
      </c>
      <c r="D1260" s="50" t="s">
        <v>70</v>
      </c>
      <c r="E1260" s="50" t="str">
        <f t="shared" si="8"/>
        <v>Франция</v>
      </c>
      <c r="F1260" s="51" t="s">
        <v>74</v>
      </c>
      <c r="G1260" s="52">
        <v>1366</v>
      </c>
      <c r="I1260" s="7" t="str">
        <f t="shared" si="9"/>
        <v>Гленморанджи</v>
      </c>
      <c r="J1260" s="53" t="s">
        <v>119</v>
      </c>
      <c r="K1260" s="51" t="s">
        <v>82</v>
      </c>
    </row>
    <row r="1261" spans="1:11" x14ac:dyDescent="0.3">
      <c r="A1261" s="48">
        <v>44348</v>
      </c>
      <c r="B1261" s="48" t="s">
        <v>21</v>
      </c>
      <c r="C1261" s="49" t="s">
        <v>110</v>
      </c>
      <c r="D1261" s="50" t="s">
        <v>70</v>
      </c>
      <c r="E1261" s="50" t="str">
        <f t="shared" si="8"/>
        <v>Франция</v>
      </c>
      <c r="F1261" s="51" t="s">
        <v>75</v>
      </c>
      <c r="G1261" s="52">
        <v>775</v>
      </c>
      <c r="I1261" s="7" t="str">
        <f t="shared" si="9"/>
        <v>Джонни Уокер</v>
      </c>
      <c r="J1261" s="53" t="s">
        <v>119</v>
      </c>
      <c r="K1261" s="51" t="s">
        <v>83</v>
      </c>
    </row>
    <row r="1262" spans="1:11" x14ac:dyDescent="0.3">
      <c r="A1262" s="48">
        <v>44348</v>
      </c>
      <c r="B1262" s="48" t="s">
        <v>21</v>
      </c>
      <c r="C1262" s="49" t="s">
        <v>110</v>
      </c>
      <c r="D1262" s="50" t="s">
        <v>70</v>
      </c>
      <c r="E1262" s="50" t="str">
        <f t="shared" si="8"/>
        <v>Армения</v>
      </c>
      <c r="F1262" s="51" t="s">
        <v>52</v>
      </c>
      <c r="G1262" s="52">
        <v>1174</v>
      </c>
      <c r="I1262" s="7" t="str">
        <f t="shared" si="9"/>
        <v>Аберлуа</v>
      </c>
      <c r="J1262" s="53" t="s">
        <v>119</v>
      </c>
      <c r="K1262" s="51" t="s">
        <v>84</v>
      </c>
    </row>
    <row r="1263" spans="1:11" x14ac:dyDescent="0.3">
      <c r="A1263" s="48">
        <v>44348</v>
      </c>
      <c r="B1263" s="48" t="s">
        <v>21</v>
      </c>
      <c r="C1263" s="49" t="s">
        <v>110</v>
      </c>
      <c r="D1263" s="50" t="s">
        <v>70</v>
      </c>
      <c r="E1263" s="50" t="str">
        <f t="shared" si="8"/>
        <v>Армения</v>
      </c>
      <c r="F1263" s="51" t="s">
        <v>54</v>
      </c>
      <c r="G1263" s="52">
        <v>1022</v>
      </c>
      <c r="I1263" s="7" t="str">
        <f t="shared" si="9"/>
        <v>Бруклади Рокос</v>
      </c>
      <c r="J1263" s="53" t="s">
        <v>119</v>
      </c>
      <c r="K1263" s="51" t="s">
        <v>81</v>
      </c>
    </row>
    <row r="1264" spans="1:11" x14ac:dyDescent="0.3">
      <c r="A1264" s="48">
        <v>44348</v>
      </c>
      <c r="B1264" s="48" t="s">
        <v>21</v>
      </c>
      <c r="C1264" s="49" t="s">
        <v>110</v>
      </c>
      <c r="D1264" s="50" t="s">
        <v>70</v>
      </c>
      <c r="E1264" s="50" t="str">
        <f t="shared" si="8"/>
        <v>Армения</v>
      </c>
      <c r="F1264" s="51" t="s">
        <v>56</v>
      </c>
      <c r="G1264" s="52">
        <v>331</v>
      </c>
      <c r="I1264" s="7" t="str">
        <f t="shared" si="9"/>
        <v>Гленморанджи</v>
      </c>
      <c r="J1264" s="53" t="s">
        <v>119</v>
      </c>
      <c r="K1264" s="51" t="s">
        <v>82</v>
      </c>
    </row>
    <row r="1265" spans="1:11" x14ac:dyDescent="0.3">
      <c r="A1265" s="48">
        <v>44348</v>
      </c>
      <c r="B1265" s="48" t="s">
        <v>21</v>
      </c>
      <c r="C1265" s="49" t="s">
        <v>110</v>
      </c>
      <c r="D1265" s="50" t="s">
        <v>70</v>
      </c>
      <c r="E1265" s="50" t="str">
        <f t="shared" si="8"/>
        <v>Армения</v>
      </c>
      <c r="F1265" s="51" t="s">
        <v>58</v>
      </c>
      <c r="G1265" s="52">
        <v>1222</v>
      </c>
      <c r="I1265" s="7" t="str">
        <f t="shared" si="9"/>
        <v>Джонни Уокер</v>
      </c>
      <c r="J1265" s="53" t="s">
        <v>119</v>
      </c>
      <c r="K1265" s="51" t="s">
        <v>83</v>
      </c>
    </row>
    <row r="1266" spans="1:11" x14ac:dyDescent="0.3">
      <c r="A1266" s="48">
        <v>44348</v>
      </c>
      <c r="B1266" s="48" t="s">
        <v>21</v>
      </c>
      <c r="C1266" s="49" t="s">
        <v>110</v>
      </c>
      <c r="D1266" s="50" t="s">
        <v>70</v>
      </c>
      <c r="E1266" s="50" t="str">
        <f t="shared" si="8"/>
        <v>Армения</v>
      </c>
      <c r="F1266" s="51" t="s">
        <v>60</v>
      </c>
      <c r="G1266" s="52">
        <v>467</v>
      </c>
      <c r="I1266" s="7" t="str">
        <f t="shared" si="9"/>
        <v>Аберлуа</v>
      </c>
      <c r="J1266" s="53" t="s">
        <v>119</v>
      </c>
      <c r="K1266" s="51" t="s">
        <v>84</v>
      </c>
    </row>
    <row r="1267" spans="1:11" x14ac:dyDescent="0.3">
      <c r="A1267" s="48">
        <v>44348</v>
      </c>
      <c r="B1267" s="48" t="s">
        <v>21</v>
      </c>
      <c r="C1267" s="49" t="s">
        <v>110</v>
      </c>
      <c r="D1267" s="50" t="s">
        <v>70</v>
      </c>
      <c r="E1267" s="50" t="str">
        <f t="shared" si="8"/>
        <v>Армения</v>
      </c>
      <c r="F1267" s="51" t="s">
        <v>62</v>
      </c>
      <c r="G1267" s="52">
        <v>751</v>
      </c>
      <c r="I1267" s="7" t="str">
        <f t="shared" si="9"/>
        <v>Бруклади Рокос</v>
      </c>
      <c r="J1267" s="53" t="s">
        <v>119</v>
      </c>
      <c r="K1267" s="51" t="s">
        <v>81</v>
      </c>
    </row>
    <row r="1268" spans="1:11" x14ac:dyDescent="0.3">
      <c r="A1268" s="48">
        <v>44348</v>
      </c>
      <c r="B1268" s="48" t="s">
        <v>21</v>
      </c>
      <c r="C1268" s="49" t="s">
        <v>110</v>
      </c>
      <c r="D1268" s="50" t="s">
        <v>70</v>
      </c>
      <c r="E1268" s="50" t="str">
        <f t="shared" si="8"/>
        <v>Россия</v>
      </c>
      <c r="F1268" s="51" t="s">
        <v>76</v>
      </c>
      <c r="G1268" s="52">
        <v>992</v>
      </c>
      <c r="I1268" s="7" t="str">
        <f t="shared" si="9"/>
        <v>Гленморанджи</v>
      </c>
      <c r="J1268" s="53" t="s">
        <v>119</v>
      </c>
      <c r="K1268" s="51" t="s">
        <v>82</v>
      </c>
    </row>
    <row r="1269" spans="1:11" x14ac:dyDescent="0.3">
      <c r="A1269" s="48">
        <v>44348</v>
      </c>
      <c r="B1269" s="48" t="s">
        <v>21</v>
      </c>
      <c r="C1269" s="49" t="s">
        <v>110</v>
      </c>
      <c r="D1269" s="50" t="s">
        <v>70</v>
      </c>
      <c r="E1269" s="50" t="str">
        <f t="shared" si="8"/>
        <v>Россия</v>
      </c>
      <c r="F1269" s="51" t="s">
        <v>77</v>
      </c>
      <c r="G1269" s="52">
        <v>458</v>
      </c>
      <c r="I1269" s="7" t="str">
        <f t="shared" si="9"/>
        <v>Джонни Уокер</v>
      </c>
      <c r="J1269" s="53" t="s">
        <v>119</v>
      </c>
      <c r="K1269" s="51" t="s">
        <v>83</v>
      </c>
    </row>
    <row r="1270" spans="1:11" x14ac:dyDescent="0.3">
      <c r="A1270" s="48">
        <v>44348</v>
      </c>
      <c r="B1270" s="48" t="s">
        <v>21</v>
      </c>
      <c r="C1270" s="49" t="s">
        <v>110</v>
      </c>
      <c r="D1270" s="50" t="s">
        <v>70</v>
      </c>
      <c r="E1270" s="50" t="str">
        <f t="shared" si="8"/>
        <v>Россия</v>
      </c>
      <c r="F1270" s="51" t="s">
        <v>78</v>
      </c>
      <c r="G1270" s="52">
        <v>181</v>
      </c>
      <c r="I1270" s="7" t="str">
        <f t="shared" si="9"/>
        <v>Аберлуа</v>
      </c>
      <c r="J1270" s="53" t="s">
        <v>119</v>
      </c>
      <c r="K1270" s="51" t="s">
        <v>84</v>
      </c>
    </row>
    <row r="1271" spans="1:11" x14ac:dyDescent="0.3">
      <c r="A1271" s="48">
        <v>44348</v>
      </c>
      <c r="B1271" s="48" t="s">
        <v>21</v>
      </c>
      <c r="C1271" s="49" t="s">
        <v>110</v>
      </c>
      <c r="D1271" s="50" t="s">
        <v>70</v>
      </c>
      <c r="E1271" s="50" t="str">
        <f t="shared" si="8"/>
        <v>Россия</v>
      </c>
      <c r="F1271" s="51" t="s">
        <v>79</v>
      </c>
      <c r="G1271" s="52">
        <v>734</v>
      </c>
      <c r="I1271" s="7" t="str">
        <f t="shared" si="9"/>
        <v>Бруклади Рокос</v>
      </c>
      <c r="J1271" s="53" t="s">
        <v>119</v>
      </c>
      <c r="K1271" s="51" t="s">
        <v>81</v>
      </c>
    </row>
    <row r="1272" spans="1:11" x14ac:dyDescent="0.3">
      <c r="A1272" s="48">
        <v>44348</v>
      </c>
      <c r="B1272" s="48" t="s">
        <v>21</v>
      </c>
      <c r="C1272" s="49" t="s">
        <v>110</v>
      </c>
      <c r="D1272" s="50" t="s">
        <v>80</v>
      </c>
      <c r="E1272" s="50" t="str">
        <f t="shared" si="8"/>
        <v>Шотландия</v>
      </c>
      <c r="F1272" s="51" t="s">
        <v>81</v>
      </c>
      <c r="G1272" s="52">
        <v>1057</v>
      </c>
      <c r="I1272" s="7" t="str">
        <f t="shared" si="9"/>
        <v>Гленморанджи</v>
      </c>
      <c r="J1272" s="53" t="s">
        <v>119</v>
      </c>
      <c r="K1272" s="51" t="s">
        <v>82</v>
      </c>
    </row>
    <row r="1273" spans="1:11" x14ac:dyDescent="0.3">
      <c r="A1273" s="48">
        <v>44348</v>
      </c>
      <c r="B1273" s="48" t="s">
        <v>21</v>
      </c>
      <c r="C1273" s="49" t="s">
        <v>110</v>
      </c>
      <c r="D1273" s="50" t="s">
        <v>80</v>
      </c>
      <c r="E1273" s="50" t="str">
        <f t="shared" si="8"/>
        <v>Шотландия</v>
      </c>
      <c r="F1273" s="51" t="s">
        <v>82</v>
      </c>
      <c r="G1273" s="52">
        <v>363</v>
      </c>
      <c r="I1273" s="7" t="str">
        <f t="shared" si="9"/>
        <v>Джонни Уокер</v>
      </c>
      <c r="J1273" s="53" t="s">
        <v>119</v>
      </c>
      <c r="K1273" s="51" t="s">
        <v>83</v>
      </c>
    </row>
    <row r="1274" spans="1:11" x14ac:dyDescent="0.3">
      <c r="A1274" s="48">
        <v>44348</v>
      </c>
      <c r="B1274" s="48" t="s">
        <v>21</v>
      </c>
      <c r="C1274" s="49" t="s">
        <v>110</v>
      </c>
      <c r="D1274" s="50" t="s">
        <v>80</v>
      </c>
      <c r="E1274" s="50" t="str">
        <f t="shared" si="8"/>
        <v>Шотландия</v>
      </c>
      <c r="F1274" s="51" t="s">
        <v>83</v>
      </c>
      <c r="G1274" s="52">
        <v>509</v>
      </c>
      <c r="I1274" s="7" t="str">
        <f t="shared" si="9"/>
        <v>Бруклади Рокос</v>
      </c>
      <c r="J1274" s="53" t="s">
        <v>119</v>
      </c>
      <c r="K1274" s="51" t="s">
        <v>81</v>
      </c>
    </row>
    <row r="1275" spans="1:11" x14ac:dyDescent="0.3">
      <c r="A1275" s="48">
        <v>44348</v>
      </c>
      <c r="B1275" s="48" t="s">
        <v>21</v>
      </c>
      <c r="C1275" s="49" t="s">
        <v>110</v>
      </c>
      <c r="D1275" s="50" t="s">
        <v>80</v>
      </c>
      <c r="E1275" s="50" t="str">
        <f t="shared" si="8"/>
        <v>Шотландия</v>
      </c>
      <c r="F1275" s="51" t="s">
        <v>84</v>
      </c>
      <c r="G1275" s="52">
        <v>1101</v>
      </c>
      <c r="I1275" s="7" t="str">
        <f t="shared" si="9"/>
        <v>Гленморанджи</v>
      </c>
      <c r="J1275" s="53" t="s">
        <v>119</v>
      </c>
      <c r="K1275" s="51" t="s">
        <v>82</v>
      </c>
    </row>
    <row r="1276" spans="1:11" x14ac:dyDescent="0.3">
      <c r="A1276" s="48">
        <v>44348</v>
      </c>
      <c r="B1276" s="48" t="s">
        <v>21</v>
      </c>
      <c r="C1276" s="49" t="s">
        <v>110</v>
      </c>
      <c r="D1276" s="50" t="s">
        <v>80</v>
      </c>
      <c r="E1276" s="50" t="str">
        <f t="shared" si="8"/>
        <v>Ирландия</v>
      </c>
      <c r="F1276" s="51" t="s">
        <v>85</v>
      </c>
      <c r="G1276" s="52">
        <v>450</v>
      </c>
      <c r="I1276" s="7" t="str">
        <f t="shared" si="9"/>
        <v>Джонни Уокер</v>
      </c>
      <c r="J1276" s="53" t="s">
        <v>119</v>
      </c>
      <c r="K1276" s="51" t="s">
        <v>83</v>
      </c>
    </row>
    <row r="1277" spans="1:11" x14ac:dyDescent="0.3">
      <c r="A1277" s="48">
        <v>44348</v>
      </c>
      <c r="B1277" s="48" t="s">
        <v>21</v>
      </c>
      <c r="C1277" s="49" t="s">
        <v>110</v>
      </c>
      <c r="D1277" s="50" t="s">
        <v>80</v>
      </c>
      <c r="E1277" s="50" t="str">
        <f t="shared" si="8"/>
        <v>Ирландия</v>
      </c>
      <c r="F1277" s="51" t="s">
        <v>86</v>
      </c>
      <c r="G1277" s="52">
        <v>768</v>
      </c>
      <c r="I1277" s="7" t="str">
        <f t="shared" si="9"/>
        <v>Аберлуа</v>
      </c>
      <c r="J1277" s="53" t="s">
        <v>119</v>
      </c>
      <c r="K1277" s="51" t="s">
        <v>84</v>
      </c>
    </row>
    <row r="1278" spans="1:11" x14ac:dyDescent="0.3">
      <c r="A1278" s="48">
        <v>44348</v>
      </c>
      <c r="B1278" s="48" t="s">
        <v>21</v>
      </c>
      <c r="C1278" s="49" t="s">
        <v>110</v>
      </c>
      <c r="D1278" s="50" t="s">
        <v>80</v>
      </c>
      <c r="E1278" s="50" t="str">
        <f t="shared" si="8"/>
        <v>Ирландия</v>
      </c>
      <c r="F1278" s="51" t="s">
        <v>87</v>
      </c>
      <c r="G1278" s="52">
        <v>832</v>
      </c>
      <c r="I1278" s="7" t="str">
        <f t="shared" si="9"/>
        <v>Бруклади Рокос</v>
      </c>
      <c r="J1278" s="53" t="s">
        <v>119</v>
      </c>
      <c r="K1278" s="51" t="s">
        <v>81</v>
      </c>
    </row>
    <row r="1279" spans="1:11" x14ac:dyDescent="0.3">
      <c r="A1279" s="48">
        <v>44348</v>
      </c>
      <c r="B1279" s="48" t="s">
        <v>21</v>
      </c>
      <c r="C1279" s="49" t="s">
        <v>110</v>
      </c>
      <c r="D1279" s="50" t="s">
        <v>80</v>
      </c>
      <c r="E1279" s="50" t="str">
        <f t="shared" si="8"/>
        <v>Ирландия</v>
      </c>
      <c r="F1279" s="51" t="s">
        <v>88</v>
      </c>
      <c r="G1279" s="52">
        <v>805</v>
      </c>
      <c r="I1279" s="7" t="str">
        <f t="shared" si="9"/>
        <v>Гленморанджи</v>
      </c>
      <c r="J1279" s="53" t="s">
        <v>119</v>
      </c>
      <c r="K1279" s="51" t="s">
        <v>82</v>
      </c>
    </row>
    <row r="1280" spans="1:11" x14ac:dyDescent="0.3">
      <c r="A1280" s="48">
        <v>44348</v>
      </c>
      <c r="B1280" s="48" t="s">
        <v>21</v>
      </c>
      <c r="C1280" s="49" t="s">
        <v>110</v>
      </c>
      <c r="D1280" s="50" t="s">
        <v>80</v>
      </c>
      <c r="E1280" s="50" t="str">
        <f t="shared" si="8"/>
        <v>США</v>
      </c>
      <c r="F1280" s="51" t="s">
        <v>89</v>
      </c>
      <c r="G1280" s="52">
        <v>1035</v>
      </c>
      <c r="I1280" s="7" t="str">
        <f t="shared" si="9"/>
        <v>Джонни Уокер</v>
      </c>
      <c r="J1280" s="53" t="s">
        <v>119</v>
      </c>
      <c r="K1280" s="51" t="s">
        <v>83</v>
      </c>
    </row>
    <row r="1281" spans="1:11" x14ac:dyDescent="0.3">
      <c r="A1281" s="48">
        <v>44348</v>
      </c>
      <c r="B1281" s="48" t="s">
        <v>21</v>
      </c>
      <c r="C1281" s="49" t="s">
        <v>110</v>
      </c>
      <c r="D1281" s="50" t="s">
        <v>80</v>
      </c>
      <c r="E1281" s="50" t="str">
        <f t="shared" si="8"/>
        <v>США</v>
      </c>
      <c r="F1281" s="51" t="s">
        <v>90</v>
      </c>
      <c r="G1281" s="52">
        <v>786</v>
      </c>
      <c r="I1281" s="7" t="str">
        <f t="shared" si="9"/>
        <v>Аберлуа</v>
      </c>
      <c r="J1281" s="53" t="s">
        <v>119</v>
      </c>
      <c r="K1281" s="51" t="s">
        <v>84</v>
      </c>
    </row>
    <row r="1282" spans="1:11" x14ac:dyDescent="0.3">
      <c r="A1282" s="48">
        <v>44348</v>
      </c>
      <c r="B1282" s="48" t="s">
        <v>21</v>
      </c>
      <c r="C1282" s="49" t="s">
        <v>110</v>
      </c>
      <c r="D1282" s="50" t="s">
        <v>80</v>
      </c>
      <c r="E1282" s="50" t="str">
        <f t="shared" ref="E1282:E1296" si="10">VLOOKUP(F1282,$I$7:$J$1296,2,FALSE)</f>
        <v>США</v>
      </c>
      <c r="F1282" s="51" t="s">
        <v>91</v>
      </c>
      <c r="G1282" s="52">
        <v>1384</v>
      </c>
      <c r="I1282" s="7" t="str">
        <f t="shared" ref="I1282:I1296" si="11">K1282</f>
        <v>Бруклади Рокос</v>
      </c>
      <c r="J1282" s="53" t="s">
        <v>119</v>
      </c>
      <c r="K1282" s="51" t="s">
        <v>81</v>
      </c>
    </row>
    <row r="1283" spans="1:11" x14ac:dyDescent="0.3">
      <c r="A1283" s="48">
        <v>44348</v>
      </c>
      <c r="B1283" s="48" t="s">
        <v>21</v>
      </c>
      <c r="C1283" s="49" t="s">
        <v>110</v>
      </c>
      <c r="D1283" s="50" t="s">
        <v>80</v>
      </c>
      <c r="E1283" s="50" t="str">
        <f t="shared" si="10"/>
        <v>США</v>
      </c>
      <c r="F1283" s="51" t="s">
        <v>92</v>
      </c>
      <c r="G1283" s="52">
        <v>493</v>
      </c>
      <c r="I1283" s="7" t="str">
        <f t="shared" si="11"/>
        <v>Гленморанджи</v>
      </c>
      <c r="J1283" s="53" t="s">
        <v>119</v>
      </c>
      <c r="K1283" s="51" t="s">
        <v>82</v>
      </c>
    </row>
    <row r="1284" spans="1:11" x14ac:dyDescent="0.3">
      <c r="A1284" s="48">
        <v>44348</v>
      </c>
      <c r="B1284" s="48" t="s">
        <v>21</v>
      </c>
      <c r="C1284" s="49" t="s">
        <v>110</v>
      </c>
      <c r="D1284" s="50" t="s">
        <v>80</v>
      </c>
      <c r="E1284" s="50" t="str">
        <f t="shared" si="10"/>
        <v>США</v>
      </c>
      <c r="F1284" s="51" t="s">
        <v>93</v>
      </c>
      <c r="G1284" s="52">
        <v>1338</v>
      </c>
      <c r="I1284" s="7" t="str">
        <f t="shared" si="11"/>
        <v>Джонни Уокер</v>
      </c>
      <c r="J1284" s="53" t="s">
        <v>119</v>
      </c>
      <c r="K1284" s="51" t="s">
        <v>83</v>
      </c>
    </row>
    <row r="1285" spans="1:11" x14ac:dyDescent="0.3">
      <c r="A1285" s="48">
        <v>44348</v>
      </c>
      <c r="B1285" s="48" t="s">
        <v>21</v>
      </c>
      <c r="C1285" s="49" t="s">
        <v>110</v>
      </c>
      <c r="D1285" s="50" t="s">
        <v>80</v>
      </c>
      <c r="E1285" s="50" t="str">
        <f t="shared" si="10"/>
        <v>США</v>
      </c>
      <c r="F1285" s="51" t="s">
        <v>94</v>
      </c>
      <c r="G1285" s="52">
        <v>502</v>
      </c>
      <c r="I1285" s="7" t="str">
        <f t="shared" si="11"/>
        <v>Аберлуа</v>
      </c>
      <c r="J1285" s="53" t="s">
        <v>119</v>
      </c>
      <c r="K1285" s="51" t="s">
        <v>84</v>
      </c>
    </row>
    <row r="1286" spans="1:11" x14ac:dyDescent="0.3">
      <c r="A1286" s="48">
        <v>44348</v>
      </c>
      <c r="B1286" s="48" t="s">
        <v>21</v>
      </c>
      <c r="C1286" s="49" t="s">
        <v>110</v>
      </c>
      <c r="D1286" s="50" t="s">
        <v>95</v>
      </c>
      <c r="E1286" s="50" t="str">
        <f t="shared" si="10"/>
        <v>Голландия</v>
      </c>
      <c r="F1286" s="51" t="s">
        <v>96</v>
      </c>
      <c r="G1286" s="52">
        <v>959</v>
      </c>
      <c r="I1286" s="7" t="str">
        <f t="shared" si="11"/>
        <v>Бруклади Рокос</v>
      </c>
      <c r="J1286" s="53" t="s">
        <v>119</v>
      </c>
      <c r="K1286" s="51" t="s">
        <v>81</v>
      </c>
    </row>
    <row r="1287" spans="1:11" x14ac:dyDescent="0.3">
      <c r="A1287" s="48">
        <v>44348</v>
      </c>
      <c r="B1287" s="48" t="s">
        <v>21</v>
      </c>
      <c r="C1287" s="49" t="s">
        <v>110</v>
      </c>
      <c r="D1287" s="50" t="s">
        <v>95</v>
      </c>
      <c r="E1287" s="50" t="str">
        <f t="shared" si="10"/>
        <v>Голландия</v>
      </c>
      <c r="F1287" s="51" t="s">
        <v>97</v>
      </c>
      <c r="G1287" s="52">
        <v>1239</v>
      </c>
      <c r="I1287" s="7" t="str">
        <f t="shared" si="11"/>
        <v>Гленморанджи</v>
      </c>
      <c r="J1287" s="53" t="s">
        <v>119</v>
      </c>
      <c r="K1287" s="51" t="s">
        <v>82</v>
      </c>
    </row>
    <row r="1288" spans="1:11" x14ac:dyDescent="0.3">
      <c r="A1288" s="48">
        <v>44348</v>
      </c>
      <c r="B1288" s="48" t="s">
        <v>21</v>
      </c>
      <c r="C1288" s="49" t="s">
        <v>110</v>
      </c>
      <c r="D1288" s="50" t="s">
        <v>95</v>
      </c>
      <c r="E1288" s="50" t="str">
        <f t="shared" si="10"/>
        <v>Голландия</v>
      </c>
      <c r="F1288" s="51" t="s">
        <v>98</v>
      </c>
      <c r="G1288" s="52">
        <v>754</v>
      </c>
      <c r="I1288" s="7" t="str">
        <f t="shared" si="11"/>
        <v>Джонни Уокер</v>
      </c>
      <c r="J1288" s="53" t="s">
        <v>119</v>
      </c>
      <c r="K1288" s="51" t="s">
        <v>83</v>
      </c>
    </row>
    <row r="1289" spans="1:11" x14ac:dyDescent="0.3">
      <c r="A1289" s="48">
        <v>44348</v>
      </c>
      <c r="B1289" s="48" t="s">
        <v>21</v>
      </c>
      <c r="C1289" s="49" t="s">
        <v>110</v>
      </c>
      <c r="D1289" s="50" t="s">
        <v>95</v>
      </c>
      <c r="E1289" s="50" t="str">
        <f t="shared" si="10"/>
        <v>Голландия</v>
      </c>
      <c r="F1289" s="51" t="s">
        <v>99</v>
      </c>
      <c r="G1289" s="52">
        <v>429</v>
      </c>
      <c r="I1289" s="7" t="str">
        <f t="shared" si="11"/>
        <v>Бруклади Рокос</v>
      </c>
      <c r="J1289" s="53" t="s">
        <v>119</v>
      </c>
      <c r="K1289" s="51" t="s">
        <v>81</v>
      </c>
    </row>
    <row r="1290" spans="1:11" x14ac:dyDescent="0.3">
      <c r="A1290" s="48">
        <v>44348</v>
      </c>
      <c r="B1290" s="48" t="s">
        <v>21</v>
      </c>
      <c r="C1290" s="49" t="s">
        <v>110</v>
      </c>
      <c r="D1290" s="50" t="s">
        <v>95</v>
      </c>
      <c r="E1290" s="50" t="str">
        <f t="shared" si="10"/>
        <v>Голландия</v>
      </c>
      <c r="F1290" s="51" t="s">
        <v>100</v>
      </c>
      <c r="G1290" s="52">
        <v>784</v>
      </c>
      <c r="I1290" s="7" t="str">
        <f t="shared" si="11"/>
        <v>Гленморанджи</v>
      </c>
      <c r="J1290" s="53" t="s">
        <v>119</v>
      </c>
      <c r="K1290" s="51" t="s">
        <v>82</v>
      </c>
    </row>
    <row r="1291" spans="1:11" x14ac:dyDescent="0.3">
      <c r="A1291" s="48">
        <v>44348</v>
      </c>
      <c r="B1291" s="48" t="s">
        <v>21</v>
      </c>
      <c r="C1291" s="49" t="s">
        <v>110</v>
      </c>
      <c r="D1291" s="50" t="s">
        <v>95</v>
      </c>
      <c r="E1291" s="50" t="str">
        <f t="shared" si="10"/>
        <v>Великобритания</v>
      </c>
      <c r="F1291" s="51" t="s">
        <v>101</v>
      </c>
      <c r="G1291" s="52">
        <v>746</v>
      </c>
      <c r="I1291" s="7" t="str">
        <f t="shared" si="11"/>
        <v>Джонни Уокер</v>
      </c>
      <c r="J1291" s="53" t="s">
        <v>119</v>
      </c>
      <c r="K1291" s="51" t="s">
        <v>83</v>
      </c>
    </row>
    <row r="1292" spans="1:11" x14ac:dyDescent="0.3">
      <c r="A1292" s="48">
        <v>44348</v>
      </c>
      <c r="B1292" s="48" t="s">
        <v>21</v>
      </c>
      <c r="C1292" s="49" t="s">
        <v>110</v>
      </c>
      <c r="D1292" s="50" t="s">
        <v>95</v>
      </c>
      <c r="E1292" s="50" t="str">
        <f t="shared" si="10"/>
        <v>Великобритания</v>
      </c>
      <c r="F1292" s="51" t="s">
        <v>102</v>
      </c>
      <c r="G1292" s="52">
        <v>1319</v>
      </c>
      <c r="I1292" s="7" t="str">
        <f t="shared" si="11"/>
        <v>Аберлуа</v>
      </c>
      <c r="J1292" s="53" t="s">
        <v>119</v>
      </c>
      <c r="K1292" s="51" t="s">
        <v>84</v>
      </c>
    </row>
    <row r="1293" spans="1:11" x14ac:dyDescent="0.3">
      <c r="A1293" s="48">
        <v>44348</v>
      </c>
      <c r="B1293" s="48" t="s">
        <v>21</v>
      </c>
      <c r="C1293" s="49" t="s">
        <v>110</v>
      </c>
      <c r="D1293" s="50" t="s">
        <v>95</v>
      </c>
      <c r="E1293" s="50" t="str">
        <f t="shared" si="10"/>
        <v>Италия</v>
      </c>
      <c r="F1293" s="51" t="s">
        <v>103</v>
      </c>
      <c r="G1293" s="52">
        <v>944</v>
      </c>
      <c r="I1293" s="7" t="str">
        <f t="shared" si="11"/>
        <v>Бруклади Рокос</v>
      </c>
      <c r="J1293" s="53" t="s">
        <v>119</v>
      </c>
      <c r="K1293" s="51" t="s">
        <v>81</v>
      </c>
    </row>
    <row r="1294" spans="1:11" x14ac:dyDescent="0.3">
      <c r="A1294" s="48">
        <v>44348</v>
      </c>
      <c r="B1294" s="48" t="s">
        <v>21</v>
      </c>
      <c r="C1294" s="49" t="s">
        <v>110</v>
      </c>
      <c r="D1294" s="50" t="s">
        <v>95</v>
      </c>
      <c r="E1294" s="50" t="str">
        <f t="shared" si="10"/>
        <v>Италия</v>
      </c>
      <c r="F1294" s="51" t="s">
        <v>104</v>
      </c>
      <c r="G1294" s="52">
        <v>200</v>
      </c>
      <c r="I1294" s="7" t="str">
        <f t="shared" si="11"/>
        <v>Гленморанджи</v>
      </c>
      <c r="J1294" s="53" t="s">
        <v>119</v>
      </c>
      <c r="K1294" s="51" t="s">
        <v>82</v>
      </c>
    </row>
    <row r="1295" spans="1:11" x14ac:dyDescent="0.3">
      <c r="A1295" s="48">
        <v>44348</v>
      </c>
      <c r="B1295" s="48" t="s">
        <v>21</v>
      </c>
      <c r="C1295" s="49" t="s">
        <v>110</v>
      </c>
      <c r="D1295" s="50" t="s">
        <v>95</v>
      </c>
      <c r="E1295" s="50" t="str">
        <f t="shared" si="10"/>
        <v>Италия</v>
      </c>
      <c r="F1295" s="51" t="s">
        <v>105</v>
      </c>
      <c r="G1295" s="52">
        <v>361</v>
      </c>
      <c r="I1295" s="7" t="str">
        <f t="shared" si="11"/>
        <v>Джонни Уокер</v>
      </c>
      <c r="J1295" s="53" t="s">
        <v>119</v>
      </c>
      <c r="K1295" s="51" t="s">
        <v>83</v>
      </c>
    </row>
    <row r="1296" spans="1:11" x14ac:dyDescent="0.3">
      <c r="A1296" s="48">
        <v>44348</v>
      </c>
      <c r="B1296" s="48" t="s">
        <v>21</v>
      </c>
      <c r="C1296" s="49" t="s">
        <v>110</v>
      </c>
      <c r="D1296" s="50" t="s">
        <v>95</v>
      </c>
      <c r="E1296" s="50" t="str">
        <f t="shared" si="10"/>
        <v>Италия</v>
      </c>
      <c r="F1296" s="51" t="s">
        <v>106</v>
      </c>
      <c r="G1296" s="52">
        <v>1350</v>
      </c>
      <c r="I1296" s="7" t="str">
        <f t="shared" si="11"/>
        <v>Аберлуа</v>
      </c>
      <c r="J1296" s="53" t="s">
        <v>119</v>
      </c>
      <c r="K1296" s="51" t="s">
        <v>84</v>
      </c>
    </row>
  </sheetData>
  <mergeCells count="4">
    <mergeCell ref="A5:A6"/>
    <mergeCell ref="B5:B6"/>
    <mergeCell ref="J5:J6"/>
    <mergeCell ref="K5:K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EED-7AC9-41DF-A0FF-5645FF575DDA}">
  <sheetPr>
    <tabColor rgb="FFFF0000"/>
  </sheetPr>
  <dimension ref="A2:AD291"/>
  <sheetViews>
    <sheetView zoomScaleNormal="100" workbookViewId="0">
      <pane ySplit="5" topLeftCell="A213" activePane="bottomLeft" state="frozen"/>
      <selection pane="bottomLeft" activeCell="AC291" sqref="AC291"/>
    </sheetView>
  </sheetViews>
  <sheetFormatPr defaultRowHeight="14.4" outlineLevelRow="1" outlineLevelCol="1" x14ac:dyDescent="0.3"/>
  <cols>
    <col min="1" max="1" width="29.109375" style="70" bestFit="1" customWidth="1"/>
    <col min="2" max="2" width="9.88671875" bestFit="1" customWidth="1"/>
    <col min="3" max="3" width="10.5546875" bestFit="1" customWidth="1"/>
    <col min="4" max="4" width="8.88671875" hidden="1" customWidth="1" outlineLevel="1"/>
    <col min="5" max="5" width="8.88671875" style="103" hidden="1" customWidth="1" outlineLevel="1"/>
    <col min="6" max="6" width="8.88671875" collapsed="1"/>
    <col min="8" max="8" width="8.88671875" hidden="1" customWidth="1" outlineLevel="1"/>
    <col min="9" max="9" width="8.88671875" style="103" hidden="1" customWidth="1" outlineLevel="1"/>
    <col min="10" max="10" width="8.88671875" collapsed="1"/>
    <col min="12" max="12" width="8.88671875" hidden="1" customWidth="1" outlineLevel="1"/>
    <col min="13" max="13" width="8.88671875" style="103" hidden="1" customWidth="1" outlineLevel="1"/>
    <col min="14" max="14" width="8.88671875" collapsed="1"/>
    <col min="16" max="16" width="8.88671875" hidden="1" customWidth="1" outlineLevel="1"/>
    <col min="17" max="17" width="8.88671875" style="103" hidden="1" customWidth="1" outlineLevel="1"/>
    <col min="18" max="18" width="8.88671875" collapsed="1"/>
    <col min="20" max="20" width="8.88671875" hidden="1" customWidth="1" outlineLevel="1"/>
    <col min="21" max="21" width="8.88671875" style="103" hidden="1" customWidth="1" outlineLevel="1"/>
    <col min="22" max="22" width="8.88671875" collapsed="1"/>
    <col min="24" max="24" width="8.88671875" hidden="1" customWidth="1" outlineLevel="1"/>
    <col min="25" max="25" width="8.88671875" style="103" hidden="1" customWidth="1" outlineLevel="1"/>
    <col min="26" max="26" width="8.88671875" collapsed="1"/>
    <col min="28" max="28" width="8.88671875" hidden="1" customWidth="1" outlineLevel="1"/>
    <col min="29" max="29" width="8.88671875" style="103" hidden="1" customWidth="1" outlineLevel="1"/>
    <col min="30" max="30" width="8.88671875" collapsed="1"/>
  </cols>
  <sheetData>
    <row r="2" spans="1:29" ht="18" x14ac:dyDescent="0.35">
      <c r="A2" s="72" t="s">
        <v>158</v>
      </c>
      <c r="V2" s="111"/>
    </row>
    <row r="3" spans="1:29" x14ac:dyDescent="0.3">
      <c r="V3" s="111"/>
    </row>
    <row r="4" spans="1:29" x14ac:dyDescent="0.3">
      <c r="A4" s="157" t="s">
        <v>15</v>
      </c>
      <c r="B4" s="153" t="s">
        <v>16</v>
      </c>
      <c r="C4" s="154"/>
      <c r="D4" s="154"/>
      <c r="E4" s="155"/>
      <c r="F4" s="153" t="s">
        <v>17</v>
      </c>
      <c r="G4" s="154"/>
      <c r="H4" s="154"/>
      <c r="I4" s="155"/>
      <c r="J4" s="153" t="s">
        <v>18</v>
      </c>
      <c r="K4" s="154"/>
      <c r="L4" s="154"/>
      <c r="M4" s="155"/>
      <c r="N4" s="153" t="s">
        <v>19</v>
      </c>
      <c r="O4" s="154"/>
      <c r="P4" s="154"/>
      <c r="Q4" s="155"/>
      <c r="R4" s="153" t="s">
        <v>20</v>
      </c>
      <c r="S4" s="154"/>
      <c r="T4" s="154"/>
      <c r="U4" s="155"/>
      <c r="V4" s="153" t="s">
        <v>21</v>
      </c>
      <c r="W4" s="154"/>
      <c r="X4" s="154"/>
      <c r="Y4" s="155"/>
      <c r="Z4" s="156" t="s">
        <v>22</v>
      </c>
      <c r="AA4" s="134"/>
      <c r="AB4" s="134"/>
      <c r="AC4" s="149"/>
    </row>
    <row r="5" spans="1:29" ht="48" x14ac:dyDescent="0.3">
      <c r="A5" s="158"/>
      <c r="B5" s="73" t="s">
        <v>23</v>
      </c>
      <c r="C5" s="73" t="s">
        <v>24</v>
      </c>
      <c r="D5" s="74" t="s">
        <v>25</v>
      </c>
      <c r="E5" s="104" t="s">
        <v>26</v>
      </c>
      <c r="F5" s="73" t="s">
        <v>23</v>
      </c>
      <c r="G5" s="73" t="s">
        <v>24</v>
      </c>
      <c r="H5" s="74" t="s">
        <v>25</v>
      </c>
      <c r="I5" s="104" t="s">
        <v>26</v>
      </c>
      <c r="J5" s="73" t="s">
        <v>23</v>
      </c>
      <c r="K5" s="73" t="s">
        <v>24</v>
      </c>
      <c r="L5" s="74" t="s">
        <v>25</v>
      </c>
      <c r="M5" s="104" t="s">
        <v>26</v>
      </c>
      <c r="N5" s="73" t="s">
        <v>23</v>
      </c>
      <c r="O5" s="73" t="s">
        <v>24</v>
      </c>
      <c r="P5" s="74" t="s">
        <v>25</v>
      </c>
      <c r="Q5" s="104" t="s">
        <v>26</v>
      </c>
      <c r="R5" s="73" t="s">
        <v>23</v>
      </c>
      <c r="S5" s="73" t="s">
        <v>24</v>
      </c>
      <c r="T5" s="74" t="s">
        <v>25</v>
      </c>
      <c r="U5" s="104" t="s">
        <v>26</v>
      </c>
      <c r="V5" s="73" t="s">
        <v>23</v>
      </c>
      <c r="W5" s="73" t="s">
        <v>24</v>
      </c>
      <c r="X5" s="74" t="s">
        <v>25</v>
      </c>
      <c r="Y5" s="104" t="s">
        <v>26</v>
      </c>
      <c r="Z5" s="73" t="s">
        <v>23</v>
      </c>
      <c r="AA5" s="73" t="s">
        <v>24</v>
      </c>
      <c r="AB5" s="74" t="s">
        <v>25</v>
      </c>
      <c r="AC5" s="104" t="s">
        <v>26</v>
      </c>
    </row>
    <row r="6" spans="1:29" s="82" customFormat="1" x14ac:dyDescent="0.3">
      <c r="A6" s="89" t="s">
        <v>48</v>
      </c>
      <c r="B6" s="91">
        <f>B7+B25+B44+B62</f>
        <v>21370</v>
      </c>
      <c r="C6" s="91">
        <f>C7+C25+C44+C62</f>
        <v>11966</v>
      </c>
      <c r="D6" s="91">
        <f>C6-B6</f>
        <v>-9404</v>
      </c>
      <c r="E6" s="105">
        <f>IFERROR(D6/B6,0)</f>
        <v>-0.44005615348619559</v>
      </c>
      <c r="F6" s="91">
        <f t="shared" ref="F6:Z6" si="0">F7+F25+F44+F62</f>
        <v>23201</v>
      </c>
      <c r="G6" s="91">
        <f t="shared" si="0"/>
        <v>8560</v>
      </c>
      <c r="H6" s="91">
        <f t="shared" si="0"/>
        <v>-14641</v>
      </c>
      <c r="I6" s="105">
        <f>IFERROR(H6/F6,0)</f>
        <v>-0.63105038575923456</v>
      </c>
      <c r="J6" s="91">
        <f t="shared" si="0"/>
        <v>24985</v>
      </c>
      <c r="K6" s="91">
        <f t="shared" si="0"/>
        <v>10357</v>
      </c>
      <c r="L6" s="91">
        <f t="shared" si="0"/>
        <v>-14628</v>
      </c>
      <c r="M6" s="105">
        <f>IFERROR(L6/J6,0)</f>
        <v>-0.58547128276966176</v>
      </c>
      <c r="N6" s="91">
        <f t="shared" si="0"/>
        <v>27523</v>
      </c>
      <c r="O6" s="91">
        <f t="shared" si="0"/>
        <v>10301</v>
      </c>
      <c r="P6" s="91">
        <f t="shared" si="0"/>
        <v>-17222</v>
      </c>
      <c r="Q6" s="105">
        <f>IFERROR(P6/N6,0)</f>
        <v>-0.62573120662718451</v>
      </c>
      <c r="R6" s="91">
        <f t="shared" si="0"/>
        <v>30348</v>
      </c>
      <c r="S6" s="91">
        <f t="shared" si="0"/>
        <v>12595</v>
      </c>
      <c r="T6" s="91">
        <f>S6-R6</f>
        <v>-17753</v>
      </c>
      <c r="U6" s="105">
        <f>IFERROR(T6/R6,0)</f>
        <v>-0.58498088836167128</v>
      </c>
      <c r="V6" s="91">
        <f t="shared" si="0"/>
        <v>32964</v>
      </c>
      <c r="W6" s="91">
        <f t="shared" si="0"/>
        <v>10522</v>
      </c>
      <c r="X6" s="91">
        <f>W6-V6</f>
        <v>-22442</v>
      </c>
      <c r="Y6" s="105">
        <f>IFERROR(X6/V6,0)</f>
        <v>-0.68080330057031913</v>
      </c>
      <c r="Z6" s="91">
        <f t="shared" si="0"/>
        <v>160391</v>
      </c>
      <c r="AA6" s="91">
        <f>SUM(C6,G6,K6,O6,S6,W6)</f>
        <v>64301</v>
      </c>
      <c r="AB6" s="91">
        <f t="shared" ref="AB6:AB21" si="1">SUM(D6,H6,L6,P6,T6,X6)</f>
        <v>-96090</v>
      </c>
      <c r="AC6" s="105">
        <f>IFERROR(AB6/Z6,0)</f>
        <v>-0.59909845315510224</v>
      </c>
    </row>
    <row r="7" spans="1:29" s="82" customFormat="1" x14ac:dyDescent="0.3">
      <c r="A7" s="80" t="s">
        <v>49</v>
      </c>
      <c r="B7" s="81">
        <f>B8+B15+B18</f>
        <v>5029</v>
      </c>
      <c r="C7" s="81">
        <f>C8+C15+C18</f>
        <v>3478</v>
      </c>
      <c r="D7" s="81">
        <f t="shared" ref="D7:Z7" si="2">D8+D15+D18</f>
        <v>-1551</v>
      </c>
      <c r="E7" s="107">
        <f>IFERROR(D7/B7,0)</f>
        <v>-0.30841121495327101</v>
      </c>
      <c r="F7" s="81">
        <f t="shared" si="2"/>
        <v>5520</v>
      </c>
      <c r="G7" s="81">
        <f t="shared" si="2"/>
        <v>2750</v>
      </c>
      <c r="H7" s="81">
        <f t="shared" si="2"/>
        <v>-2770</v>
      </c>
      <c r="I7" s="109">
        <f t="shared" ref="I7:I8" si="3">IFERROR(H7/F7,0)</f>
        <v>-0.50181159420289856</v>
      </c>
      <c r="J7" s="81">
        <f t="shared" si="2"/>
        <v>5920</v>
      </c>
      <c r="K7" s="81">
        <f t="shared" si="2"/>
        <v>2497</v>
      </c>
      <c r="L7" s="81">
        <f t="shared" si="2"/>
        <v>-3423</v>
      </c>
      <c r="M7" s="109">
        <f t="shared" ref="M7:M70" si="4">IFERROR(L7/J7,0)</f>
        <v>-0.57820945945945945</v>
      </c>
      <c r="N7" s="81">
        <f t="shared" si="2"/>
        <v>6445</v>
      </c>
      <c r="O7" s="81">
        <f t="shared" si="2"/>
        <v>2451</v>
      </c>
      <c r="P7" s="81">
        <f t="shared" si="2"/>
        <v>-3994</v>
      </c>
      <c r="Q7" s="109">
        <f t="shared" ref="Q7:Q8" si="5">IFERROR(P7/N7,0)</f>
        <v>-0.61970519782777345</v>
      </c>
      <c r="R7" s="81">
        <f t="shared" si="2"/>
        <v>7284</v>
      </c>
      <c r="S7" s="81">
        <f t="shared" si="2"/>
        <v>3489</v>
      </c>
      <c r="T7" s="84">
        <f t="shared" ref="T7:T70" si="6">S7-R7</f>
        <v>-3795</v>
      </c>
      <c r="U7" s="109">
        <f>IFERROR(T7/R7,0)</f>
        <v>-0.521004942339374</v>
      </c>
      <c r="V7" s="81">
        <f t="shared" si="2"/>
        <v>7910</v>
      </c>
      <c r="W7" s="81">
        <f t="shared" si="2"/>
        <v>1940</v>
      </c>
      <c r="X7" s="86">
        <f>W7-V7</f>
        <v>-5970</v>
      </c>
      <c r="Y7" s="110">
        <f>IFERROR(X7/V7,0)</f>
        <v>-0.75474083438685213</v>
      </c>
      <c r="Z7" s="81">
        <f t="shared" si="2"/>
        <v>38108</v>
      </c>
      <c r="AA7" s="81">
        <f>C7+G7+K7+O7+S7+W7</f>
        <v>16605</v>
      </c>
      <c r="AB7" s="86">
        <f t="shared" si="1"/>
        <v>-21503</v>
      </c>
      <c r="AC7" s="110">
        <f>IFERROR(AB7/Z7,0)</f>
        <v>-0.56426472131835836</v>
      </c>
    </row>
    <row r="8" spans="1:29" s="82" customFormat="1" x14ac:dyDescent="0.3">
      <c r="A8" s="83" t="s">
        <v>114</v>
      </c>
      <c r="B8" s="84">
        <f>SUM(B9:B14)</f>
        <v>2176</v>
      </c>
      <c r="C8" s="84">
        <f>SUM(C9:C14)</f>
        <v>1650</v>
      </c>
      <c r="D8" s="84">
        <f t="shared" ref="D8:Z8" si="7">SUM(D9:D14)</f>
        <v>-526</v>
      </c>
      <c r="E8" s="110">
        <f>IFERROR(D8/B8,0)</f>
        <v>-0.24172794117647059</v>
      </c>
      <c r="F8" s="84">
        <f t="shared" si="7"/>
        <v>2437</v>
      </c>
      <c r="G8" s="84">
        <f t="shared" si="7"/>
        <v>541</v>
      </c>
      <c r="H8" s="84">
        <f t="shared" si="7"/>
        <v>-1896</v>
      </c>
      <c r="I8" s="109">
        <f t="shared" si="3"/>
        <v>-0.77800574476815754</v>
      </c>
      <c r="J8" s="84">
        <f t="shared" si="7"/>
        <v>2610</v>
      </c>
      <c r="K8" s="84">
        <f t="shared" si="7"/>
        <v>1039</v>
      </c>
      <c r="L8" s="84">
        <f t="shared" si="7"/>
        <v>-1571</v>
      </c>
      <c r="M8" s="109">
        <f t="shared" si="4"/>
        <v>-0.60191570881226053</v>
      </c>
      <c r="N8" s="84">
        <f t="shared" si="7"/>
        <v>2819</v>
      </c>
      <c r="O8" s="84">
        <f t="shared" si="7"/>
        <v>1009</v>
      </c>
      <c r="P8" s="84">
        <f t="shared" si="7"/>
        <v>-1810</v>
      </c>
      <c r="Q8" s="109">
        <f t="shared" si="5"/>
        <v>-0.64207165661582122</v>
      </c>
      <c r="R8" s="84">
        <f t="shared" si="7"/>
        <v>3221</v>
      </c>
      <c r="S8" s="84">
        <f t="shared" si="7"/>
        <v>1452</v>
      </c>
      <c r="T8" s="84">
        <f t="shared" si="6"/>
        <v>-1769</v>
      </c>
      <c r="U8" s="109">
        <f t="shared" ref="U8:U71" si="8">IFERROR(T8/R8,0)</f>
        <v>-0.54920832039739209</v>
      </c>
      <c r="V8" s="84">
        <f t="shared" si="7"/>
        <v>3410</v>
      </c>
      <c r="W8" s="84">
        <f t="shared" si="7"/>
        <v>565</v>
      </c>
      <c r="X8" s="86">
        <f t="shared" ref="X8:X71" si="9">W8-V8</f>
        <v>-2845</v>
      </c>
      <c r="Y8" s="110">
        <f t="shared" ref="Y8:Y71" si="10">IFERROR(X8/V8,0)</f>
        <v>-0.83431085043988273</v>
      </c>
      <c r="Z8" s="84">
        <f t="shared" si="7"/>
        <v>16673</v>
      </c>
      <c r="AA8" s="84">
        <f>C8+G8+K8+O8+S8+W8</f>
        <v>6256</v>
      </c>
      <c r="AB8" s="86">
        <f t="shared" si="1"/>
        <v>-10417</v>
      </c>
      <c r="AC8" s="110">
        <f t="shared" ref="AC8:AC71" si="11">IFERROR(AB8/Z8,0)</f>
        <v>-0.62478258261860498</v>
      </c>
    </row>
    <row r="9" spans="1:29" outlineLevel="1" x14ac:dyDescent="0.3">
      <c r="A9" s="76" t="s">
        <v>50</v>
      </c>
      <c r="B9" s="75">
        <f>SUMIFS('Данные план зад3'!$G$7:$G$1296,'Данные план зад3'!$B$7:$B$1296,B$4,'Данные план зад3'!$F$7:$F$1296,$A9,'Данные план зад3'!$C$7:$C$1296,'Задание 3'!$A$6)</f>
        <v>525</v>
      </c>
      <c r="C9" s="75">
        <f>SUMIFS('Данные факт зад.3'!G:G,'Данные факт зад.3'!F:F,$A9,'Данные факт зад.3'!A:A,B$4,'Данные факт зад.3'!D:D,$A$6)</f>
        <v>681</v>
      </c>
      <c r="D9" s="75">
        <f>C9-B9</f>
        <v>156</v>
      </c>
      <c r="E9" s="110">
        <f t="shared" ref="E9:E72" si="12">IFERROR(D9/B9,0)</f>
        <v>0.29714285714285715</v>
      </c>
      <c r="F9" s="75">
        <f>SUMIFS('Данные план зад3'!$G$7:$G$1296,'Данные план зад3'!$B$7:$B$1296,F$4,'Данные план зад3'!$F$7:$F$1296,$A9,'Данные план зад3'!$C$7:$C$1296,'Задание 3'!$A$6)</f>
        <v>620</v>
      </c>
      <c r="G9" s="75">
        <f>SUMIFS('Данные факт зад.3'!G:G,'Данные факт зад.3'!F:F,$A9,'Данные факт зад.3'!A:A,F$4,'Данные факт зад.3'!D:D,$A$6)</f>
        <v>30</v>
      </c>
      <c r="H9" s="75">
        <f>G9-F9</f>
        <v>-590</v>
      </c>
      <c r="I9" s="106">
        <f>IFERROR(H9/F9,0)</f>
        <v>-0.95161290322580649</v>
      </c>
      <c r="J9" s="75">
        <f>SUMIFS('Данные план зад3'!$G$7:$G$1296,'Данные план зад3'!$B$7:$B$1296,J$4,'Данные план зад3'!$F$7:$F$1296,$A9,'Данные план зад3'!$C$7:$C$1296,'Задание 3'!$A$6)</f>
        <v>690</v>
      </c>
      <c r="K9" s="75">
        <f>SUMIFS('Данные факт зад.3'!G:G,'Данные факт зад.3'!F:F,$A9,'Данные факт зад.3'!A:A,J$4,'Данные факт зад.3'!D:D,$A$6)</f>
        <v>290</v>
      </c>
      <c r="L9" s="75">
        <f>K9-J9</f>
        <v>-400</v>
      </c>
      <c r="M9" s="109">
        <f t="shared" si="4"/>
        <v>-0.57971014492753625</v>
      </c>
      <c r="N9" s="75">
        <f>SUMIFS('Данные план зад3'!$G$7:$G$1296,'Данные план зад3'!$B$7:$B$1296,N$4,'Данные план зад3'!$F$7:$F$1296,$A9,'Данные план зад3'!$C$7:$C$1296,'Задание 3'!$A$6)</f>
        <v>700</v>
      </c>
      <c r="O9" s="75">
        <f>SUMIFS('Данные факт зад.3'!G:G,'Данные факт зад.3'!F:F,$A9,'Данные факт зад.3'!A:A,N$4,'Данные факт зад.3'!D:D,$A$6)</f>
        <v>0</v>
      </c>
      <c r="P9" s="75">
        <f>O9-N9</f>
        <v>-700</v>
      </c>
      <c r="Q9" s="106">
        <f>IFERROR(P9/N9,0)</f>
        <v>-1</v>
      </c>
      <c r="R9" s="75">
        <f>SUMIFS('Данные план зад3'!$G$7:$G$1296,'Данные план зад3'!$B$7:$B$1296,R$4,'Данные план зад3'!$F$7:$F$1296,$A9,'Данные план зад3'!$C$7:$C$1296,'Задание 3'!$A$6)</f>
        <v>900</v>
      </c>
      <c r="S9" s="75">
        <f>SUMIFS('Данные факт зад.3'!G:G,'Данные факт зад.3'!F:F,$A9,'Данные факт зад.3'!A:A,R$4,'Данные факт зад.3'!D:D,$A$6)</f>
        <v>252</v>
      </c>
      <c r="T9" s="84">
        <f t="shared" si="6"/>
        <v>-648</v>
      </c>
      <c r="U9" s="109">
        <f t="shared" si="8"/>
        <v>-0.72</v>
      </c>
      <c r="V9" s="75">
        <f>SUMIFS('Данные план зад3'!$G$7:$G$1296,'Данные план зад3'!$B$7:$B$1296,V$4,'Данные план зад3'!$F$7:$F$1296,$A9,'Данные план зад3'!$C$7:$C$1296,'Задание 3'!$A$6)</f>
        <v>950</v>
      </c>
      <c r="W9" s="75">
        <f>SUMIFS('Данные факт зад.3'!G:G,'Данные факт зад.3'!F:F,$A9,'Данные факт зад.3'!A:A,V$4,'Данные факт зад.3'!D:D,$A$6)</f>
        <v>0</v>
      </c>
      <c r="X9" s="86">
        <f t="shared" si="9"/>
        <v>-950</v>
      </c>
      <c r="Y9" s="110">
        <f t="shared" si="10"/>
        <v>-1</v>
      </c>
      <c r="Z9" s="75">
        <f>SUM(B9+F9+J9+N9+R9+V9)</f>
        <v>4385</v>
      </c>
      <c r="AA9" s="84">
        <f t="shared" ref="AA9:AA14" si="13">C9+G9+K9+O9+S9+W9</f>
        <v>1253</v>
      </c>
      <c r="AB9" s="86">
        <f t="shared" si="1"/>
        <v>-3132</v>
      </c>
      <c r="AC9" s="110">
        <f t="shared" si="11"/>
        <v>-0.71425313568985171</v>
      </c>
    </row>
    <row r="10" spans="1:29" outlineLevel="1" x14ac:dyDescent="0.3">
      <c r="A10" s="76" t="s">
        <v>53</v>
      </c>
      <c r="B10" s="75">
        <f>SUMIFS('Данные план зад3'!$G$7:$G$1296,'Данные план зад3'!$B$7:$B$1296,B$4,'Данные план зад3'!$F$7:$F$1296,$A10,'Данные план зад3'!$C$7:$C$1296,'Задание 3'!$A$6)</f>
        <v>317</v>
      </c>
      <c r="C10" s="75">
        <f>SUMIFS('Данные факт зад.3'!G:G,'Данные факт зад.3'!F:F,$A10,'Данные факт зад.3'!A:A,B$4,'Данные факт зад.3'!D:D,$A$6)</f>
        <v>149</v>
      </c>
      <c r="D10" s="75">
        <f t="shared" ref="D10:D14" si="14">C10-B10</f>
        <v>-168</v>
      </c>
      <c r="E10" s="110">
        <f t="shared" si="12"/>
        <v>-0.52996845425867511</v>
      </c>
      <c r="F10" s="75">
        <f>SUMIFS('Данные план зад3'!$G$7:$G$1296,'Данные план зад3'!$B$7:$B$1296,F$4,'Данные план зад3'!$F$7:$F$1296,$A10,'Данные план зад3'!$C$7:$C$1296,'Задание 3'!$A$6)</f>
        <v>365</v>
      </c>
      <c r="G10" s="75">
        <f>SUMIFS('Данные факт зад.3'!G:G,'Данные факт зад.3'!F:F,$A10,'Данные факт зад.3'!A:A,F$4,'Данные факт зад.3'!D:D,$A$6)</f>
        <v>126</v>
      </c>
      <c r="H10" s="75">
        <f t="shared" ref="H10:H73" si="15">G10-F10</f>
        <v>-239</v>
      </c>
      <c r="I10" s="106">
        <f t="shared" ref="I10:I73" si="16">IFERROR(H10/F10,0)</f>
        <v>-0.65479452054794518</v>
      </c>
      <c r="J10" s="75">
        <f>SUMIFS('Данные план зад3'!$G$7:$G$1296,'Данные план зад3'!$B$7:$B$1296,J$4,'Данные план зад3'!$F$7:$F$1296,$A10,'Данные план зад3'!$C$7:$C$1296,'Задание 3'!$A$6)</f>
        <v>400</v>
      </c>
      <c r="K10" s="75">
        <f>SUMIFS('Данные факт зад.3'!G:G,'Данные факт зад.3'!F:F,$A10,'Данные факт зад.3'!A:A,J$4,'Данные факт зад.3'!D:D,$A$6)</f>
        <v>96</v>
      </c>
      <c r="L10" s="75">
        <f t="shared" ref="L10:L73" si="17">K10-J10</f>
        <v>-304</v>
      </c>
      <c r="M10" s="109">
        <f t="shared" si="4"/>
        <v>-0.76</v>
      </c>
      <c r="N10" s="75">
        <f>SUMIFS('Данные план зад3'!$G$7:$G$1296,'Данные план зад3'!$B$7:$B$1296,N$4,'Данные план зад3'!$F$7:$F$1296,$A10,'Данные план зад3'!$C$7:$C$1296,'Задание 3'!$A$6)</f>
        <v>420</v>
      </c>
      <c r="O10" s="75">
        <f>SUMIFS('Данные факт зад.3'!G:G,'Данные факт зад.3'!F:F,$A10,'Данные факт зад.3'!A:A,N$4,'Данные факт зад.3'!D:D,$A$6)</f>
        <v>119</v>
      </c>
      <c r="P10" s="75">
        <f t="shared" ref="P10:P73" si="18">O10-N10</f>
        <v>-301</v>
      </c>
      <c r="Q10" s="106">
        <f t="shared" ref="Q10:Q73" si="19">IFERROR(P10/N10,0)</f>
        <v>-0.71666666666666667</v>
      </c>
      <c r="R10" s="75">
        <f>SUMIFS('Данные план зад3'!$G$7:$G$1296,'Данные план зад3'!$B$7:$B$1296,R$4,'Данные план зад3'!$F$7:$F$1296,$A10,'Данные план зад3'!$C$7:$C$1296,'Задание 3'!$A$6)</f>
        <v>500</v>
      </c>
      <c r="S10" s="75">
        <f>SUMIFS('Данные факт зад.3'!G:G,'Данные факт зад.3'!F:F,$A10,'Данные факт зад.3'!A:A,R$4,'Данные факт зад.3'!D:D,$A$6)</f>
        <v>224</v>
      </c>
      <c r="T10" s="84">
        <f t="shared" si="6"/>
        <v>-276</v>
      </c>
      <c r="U10" s="109">
        <f t="shared" si="8"/>
        <v>-0.55200000000000005</v>
      </c>
      <c r="V10" s="75">
        <f>SUMIFS('Данные план зад3'!$G$7:$G$1296,'Данные план зад3'!$B$7:$B$1296,V$4,'Данные план зад3'!$F$7:$F$1296,$A10,'Данные план зад3'!$C$7:$C$1296,'Задание 3'!$A$6)</f>
        <v>520</v>
      </c>
      <c r="W10" s="75">
        <f>SUMIFS('Данные факт зад.3'!G:G,'Данные факт зад.3'!F:F,$A10,'Данные факт зад.3'!A:A,V$4,'Данные факт зад.3'!D:D,$A$6)</f>
        <v>62</v>
      </c>
      <c r="X10" s="86">
        <f t="shared" si="9"/>
        <v>-458</v>
      </c>
      <c r="Y10" s="110">
        <f t="shared" si="10"/>
        <v>-0.88076923076923075</v>
      </c>
      <c r="Z10" s="75">
        <f t="shared" ref="Z10:Z73" si="20">SUM(B10+F10+J10+N10+R10+V10)</f>
        <v>2522</v>
      </c>
      <c r="AA10" s="84">
        <f t="shared" si="13"/>
        <v>776</v>
      </c>
      <c r="AB10" s="86">
        <f t="shared" si="1"/>
        <v>-1746</v>
      </c>
      <c r="AC10" s="110">
        <f t="shared" si="11"/>
        <v>-0.69230769230769229</v>
      </c>
    </row>
    <row r="11" spans="1:29" outlineLevel="1" x14ac:dyDescent="0.3">
      <c r="A11" s="76" t="s">
        <v>55</v>
      </c>
      <c r="B11" s="75">
        <f>SUMIFS('Данные план зад3'!$G$7:$G$1296,'Данные план зад3'!$B$7:$B$1296,B$4,'Данные план зад3'!$F$7:$F$1296,$A11,'Данные план зад3'!$C$7:$C$1296,'Задание 3'!$A$6)</f>
        <v>200</v>
      </c>
      <c r="C11" s="75">
        <f>SUMIFS('Данные факт зад.3'!G:G,'Данные факт зад.3'!F:F,$A11,'Данные факт зад.3'!A:A,B$4,'Данные факт зад.3'!D:D,$A$6)</f>
        <v>76</v>
      </c>
      <c r="D11" s="75">
        <f t="shared" si="14"/>
        <v>-124</v>
      </c>
      <c r="E11" s="110">
        <f t="shared" si="12"/>
        <v>-0.62</v>
      </c>
      <c r="F11" s="75">
        <f>SUMIFS('Данные план зад3'!$G$7:$G$1296,'Данные план зад3'!$B$7:$B$1296,F$4,'Данные план зад3'!$F$7:$F$1296,$A11,'Данные план зад3'!$C$7:$C$1296,'Задание 3'!$A$6)</f>
        <v>210</v>
      </c>
      <c r="G11" s="75">
        <f>SUMIFS('Данные факт зад.3'!G:G,'Данные факт зад.3'!F:F,$A11,'Данные факт зад.3'!A:A,F$4,'Данные факт зад.3'!D:D,$A$6)</f>
        <v>17</v>
      </c>
      <c r="H11" s="75">
        <f t="shared" si="15"/>
        <v>-193</v>
      </c>
      <c r="I11" s="106">
        <f t="shared" si="16"/>
        <v>-0.919047619047619</v>
      </c>
      <c r="J11" s="75">
        <f>SUMIFS('Данные план зад3'!$G$7:$G$1296,'Данные план зад3'!$B$7:$B$1296,J$4,'Данные план зад3'!$F$7:$F$1296,$A11,'Данные план зад3'!$C$7:$C$1296,'Задание 3'!$A$6)</f>
        <v>230</v>
      </c>
      <c r="K11" s="75">
        <f>SUMIFS('Данные факт зад.3'!G:G,'Данные факт зад.3'!F:F,$A11,'Данные факт зад.3'!A:A,J$4,'Данные факт зад.3'!D:D,$A$6)</f>
        <v>184</v>
      </c>
      <c r="L11" s="75">
        <f t="shared" si="17"/>
        <v>-46</v>
      </c>
      <c r="M11" s="109">
        <f t="shared" si="4"/>
        <v>-0.2</v>
      </c>
      <c r="N11" s="75">
        <f>SUMIFS('Данные план зад3'!$G$7:$G$1296,'Данные план зад3'!$B$7:$B$1296,N$4,'Данные план зад3'!$F$7:$F$1296,$A11,'Данные план зад3'!$C$7:$C$1296,'Задание 3'!$A$6)</f>
        <v>300</v>
      </c>
      <c r="O11" s="75">
        <f>SUMIFS('Данные факт зад.3'!G:G,'Данные факт зад.3'!F:F,$A11,'Данные факт зад.3'!A:A,N$4,'Данные факт зад.3'!D:D,$A$6)</f>
        <v>320</v>
      </c>
      <c r="P11" s="75">
        <f t="shared" si="18"/>
        <v>20</v>
      </c>
      <c r="Q11" s="106">
        <f t="shared" si="19"/>
        <v>6.6666666666666666E-2</v>
      </c>
      <c r="R11" s="75">
        <f>SUMIFS('Данные план зад3'!$G$7:$G$1296,'Данные план зад3'!$B$7:$B$1296,R$4,'Данные план зад3'!$F$7:$F$1296,$A11,'Данные план зад3'!$C$7:$C$1296,'Задание 3'!$A$6)</f>
        <v>320</v>
      </c>
      <c r="S11" s="75">
        <f>SUMIFS('Данные факт зад.3'!G:G,'Данные факт зад.3'!F:F,$A11,'Данные факт зад.3'!A:A,R$4,'Данные факт зад.3'!D:D,$A$6)</f>
        <v>372</v>
      </c>
      <c r="T11" s="84">
        <f t="shared" si="6"/>
        <v>52</v>
      </c>
      <c r="U11" s="109">
        <f t="shared" si="8"/>
        <v>0.16250000000000001</v>
      </c>
      <c r="V11" s="75">
        <f>SUMIFS('Данные план зад3'!$G$7:$G$1296,'Данные план зад3'!$B$7:$B$1296,V$4,'Данные план зад3'!$F$7:$F$1296,$A11,'Данные план зад3'!$C$7:$C$1296,'Задание 3'!$A$6)</f>
        <v>340</v>
      </c>
      <c r="W11" s="75">
        <f>SUMIFS('Данные факт зад.3'!G:G,'Данные факт зад.3'!F:F,$A11,'Данные факт зад.3'!A:A,V$4,'Данные факт зад.3'!D:D,$A$6)</f>
        <v>0</v>
      </c>
      <c r="X11" s="86">
        <f t="shared" si="9"/>
        <v>-340</v>
      </c>
      <c r="Y11" s="110">
        <f t="shared" si="10"/>
        <v>-1</v>
      </c>
      <c r="Z11" s="75">
        <f t="shared" si="20"/>
        <v>1600</v>
      </c>
      <c r="AA11" s="84">
        <f t="shared" si="13"/>
        <v>969</v>
      </c>
      <c r="AB11" s="86">
        <f t="shared" si="1"/>
        <v>-631</v>
      </c>
      <c r="AC11" s="110">
        <f t="shared" si="11"/>
        <v>-0.39437499999999998</v>
      </c>
    </row>
    <row r="12" spans="1:29" outlineLevel="1" x14ac:dyDescent="0.3">
      <c r="A12" s="76" t="s">
        <v>57</v>
      </c>
      <c r="B12" s="75">
        <f>SUMIFS('Данные план зад3'!$G$7:$G$1296,'Данные план зад3'!$B$7:$B$1296,B$4,'Данные план зад3'!$F$7:$F$1296,$A12,'Данные план зад3'!$C$7:$C$1296,'Задание 3'!$A$6)</f>
        <v>142</v>
      </c>
      <c r="C12" s="75">
        <f>SUMIFS('Данные факт зад.3'!G:G,'Данные факт зад.3'!F:F,$A12,'Данные факт зад.3'!A:A,B$4,'Данные факт зад.3'!D:D,$A$6)</f>
        <v>111</v>
      </c>
      <c r="D12" s="75">
        <f t="shared" si="14"/>
        <v>-31</v>
      </c>
      <c r="E12" s="110">
        <f t="shared" si="12"/>
        <v>-0.21830985915492956</v>
      </c>
      <c r="F12" s="75">
        <f>SUMIFS('Данные план зад3'!$G$7:$G$1296,'Данные план зад3'!$B$7:$B$1296,F$4,'Данные план зад3'!$F$7:$F$1296,$A12,'Данные план зад3'!$C$7:$C$1296,'Задание 3'!$A$6)</f>
        <v>152</v>
      </c>
      <c r="G12" s="75">
        <f>SUMIFS('Данные факт зад.3'!G:G,'Данные факт зад.3'!F:F,$A12,'Данные факт зад.3'!A:A,F$4,'Данные факт зад.3'!D:D,$A$6)</f>
        <v>119</v>
      </c>
      <c r="H12" s="75">
        <f t="shared" si="15"/>
        <v>-33</v>
      </c>
      <c r="I12" s="106">
        <f t="shared" si="16"/>
        <v>-0.21710526315789475</v>
      </c>
      <c r="J12" s="75">
        <f>SUMIFS('Данные план зад3'!$G$7:$G$1296,'Данные план зад3'!$B$7:$B$1296,J$4,'Данные план зад3'!$F$7:$F$1296,$A12,'Данные план зад3'!$C$7:$C$1296,'Задание 3'!$A$6)</f>
        <v>170</v>
      </c>
      <c r="K12" s="75">
        <f>SUMIFS('Данные факт зад.3'!G:G,'Данные факт зад.3'!F:F,$A12,'Данные факт зад.3'!A:A,J$4,'Данные факт зад.3'!D:D,$A$6)</f>
        <v>0</v>
      </c>
      <c r="L12" s="75">
        <f t="shared" si="17"/>
        <v>-170</v>
      </c>
      <c r="M12" s="109">
        <f t="shared" si="4"/>
        <v>-1</v>
      </c>
      <c r="N12" s="75">
        <f>SUMIFS('Данные план зад3'!$G$7:$G$1296,'Данные план зад3'!$B$7:$B$1296,N$4,'Данные план зад3'!$F$7:$F$1296,$A12,'Данные план зад3'!$C$7:$C$1296,'Задание 3'!$A$6)</f>
        <v>200</v>
      </c>
      <c r="O12" s="75">
        <f>SUMIFS('Данные факт зад.3'!G:G,'Данные факт зад.3'!F:F,$A12,'Данные факт зад.3'!A:A,N$4,'Данные факт зад.3'!D:D,$A$6)</f>
        <v>344</v>
      </c>
      <c r="P12" s="75">
        <f t="shared" si="18"/>
        <v>144</v>
      </c>
      <c r="Q12" s="106">
        <f t="shared" si="19"/>
        <v>0.72</v>
      </c>
      <c r="R12" s="75">
        <f>SUMIFS('Данные план зад3'!$G$7:$G$1296,'Данные план зад3'!$B$7:$B$1296,R$4,'Данные план зад3'!$F$7:$F$1296,$A12,'Данные план зад3'!$C$7:$C$1296,'Задание 3'!$A$6)</f>
        <v>225</v>
      </c>
      <c r="S12" s="75">
        <f>SUMIFS('Данные факт зад.3'!G:G,'Данные факт зад.3'!F:F,$A12,'Данные факт зад.3'!A:A,R$4,'Данные факт зад.3'!D:D,$A$6)</f>
        <v>203</v>
      </c>
      <c r="T12" s="84">
        <f t="shared" si="6"/>
        <v>-22</v>
      </c>
      <c r="U12" s="109">
        <f t="shared" si="8"/>
        <v>-9.7777777777777783E-2</v>
      </c>
      <c r="V12" s="75">
        <f>SUMIFS('Данные план зад3'!$G$7:$G$1296,'Данные план зад3'!$B$7:$B$1296,V$4,'Данные план зад3'!$F$7:$F$1296,$A12,'Данные план зад3'!$C$7:$C$1296,'Задание 3'!$A$6)</f>
        <v>250</v>
      </c>
      <c r="W12" s="75">
        <f>SUMIFS('Данные факт зад.3'!G:G,'Данные факт зад.3'!F:F,$A12,'Данные факт зад.3'!A:A,V$4,'Данные факт зад.3'!D:D,$A$6)</f>
        <v>233</v>
      </c>
      <c r="X12" s="86">
        <f t="shared" si="9"/>
        <v>-17</v>
      </c>
      <c r="Y12" s="110">
        <f t="shared" si="10"/>
        <v>-6.8000000000000005E-2</v>
      </c>
      <c r="Z12" s="75">
        <f t="shared" si="20"/>
        <v>1139</v>
      </c>
      <c r="AA12" s="84">
        <f t="shared" si="13"/>
        <v>1010</v>
      </c>
      <c r="AB12" s="86">
        <f t="shared" si="1"/>
        <v>-129</v>
      </c>
      <c r="AC12" s="110">
        <f t="shared" si="11"/>
        <v>-0.11325724319578578</v>
      </c>
    </row>
    <row r="13" spans="1:29" outlineLevel="1" x14ac:dyDescent="0.3">
      <c r="A13" s="76" t="s">
        <v>59</v>
      </c>
      <c r="B13" s="75">
        <f>SUMIFS('Данные план зад3'!$G$7:$G$1296,'Данные план зад3'!$B$7:$B$1296,B$4,'Данные план зад3'!$F$7:$F$1296,$A13,'Данные план зад3'!$C$7:$C$1296,'Задание 3'!$A$6)</f>
        <v>756</v>
      </c>
      <c r="C13" s="75">
        <f>SUMIFS('Данные факт зад.3'!G:G,'Данные факт зад.3'!F:F,$A13,'Данные факт зад.3'!A:A,B$4,'Данные факт зад.3'!D:D,$A$6)</f>
        <v>203</v>
      </c>
      <c r="D13" s="75">
        <f t="shared" si="14"/>
        <v>-553</v>
      </c>
      <c r="E13" s="110">
        <f t="shared" si="12"/>
        <v>-0.73148148148148151</v>
      </c>
      <c r="F13" s="75">
        <f>SUMIFS('Данные план зад3'!$G$7:$G$1296,'Данные план зад3'!$B$7:$B$1296,F$4,'Данные план зад3'!$F$7:$F$1296,$A13,'Данные план зад3'!$C$7:$C$1296,'Задание 3'!$A$6)</f>
        <v>790</v>
      </c>
      <c r="G13" s="75">
        <f>SUMIFS('Данные факт зад.3'!G:G,'Данные факт зад.3'!F:F,$A13,'Данные факт зад.3'!A:A,F$4,'Данные факт зад.3'!D:D,$A$6)</f>
        <v>0</v>
      </c>
      <c r="H13" s="75">
        <f t="shared" si="15"/>
        <v>-790</v>
      </c>
      <c r="I13" s="106">
        <f t="shared" si="16"/>
        <v>-1</v>
      </c>
      <c r="J13" s="75">
        <f>SUMIFS('Данные план зад3'!$G$7:$G$1296,'Данные план зад3'!$B$7:$B$1296,J$4,'Данные план зад3'!$F$7:$F$1296,$A13,'Данные план зад3'!$C$7:$C$1296,'Задание 3'!$A$6)</f>
        <v>800</v>
      </c>
      <c r="K13" s="75">
        <f>SUMIFS('Данные факт зад.3'!G:G,'Данные факт зад.3'!F:F,$A13,'Данные факт зад.3'!A:A,J$4,'Данные факт зад.3'!D:D,$A$6)</f>
        <v>339</v>
      </c>
      <c r="L13" s="75">
        <f t="shared" si="17"/>
        <v>-461</v>
      </c>
      <c r="M13" s="109">
        <f t="shared" si="4"/>
        <v>-0.57625000000000004</v>
      </c>
      <c r="N13" s="75">
        <f>SUMIFS('Данные план зад3'!$G$7:$G$1296,'Данные план зад3'!$B$7:$B$1296,N$4,'Данные план зад3'!$F$7:$F$1296,$A13,'Данные план зад3'!$C$7:$C$1296,'Задание 3'!$A$6)</f>
        <v>854</v>
      </c>
      <c r="O13" s="75">
        <f>SUMIFS('Данные факт зад.3'!G:G,'Данные факт зад.3'!F:F,$A13,'Данные факт зад.3'!A:A,N$4,'Данные факт зад.3'!D:D,$A$6)</f>
        <v>226</v>
      </c>
      <c r="P13" s="75">
        <f t="shared" si="18"/>
        <v>-628</v>
      </c>
      <c r="Q13" s="106">
        <f t="shared" si="19"/>
        <v>-0.73536299765807966</v>
      </c>
      <c r="R13" s="75">
        <f>SUMIFS('Данные план зад3'!$G$7:$G$1296,'Данные план зад3'!$B$7:$B$1296,R$4,'Данные план зад3'!$F$7:$F$1296,$A13,'Данные план зад3'!$C$7:$C$1296,'Задание 3'!$A$6)</f>
        <v>856</v>
      </c>
      <c r="S13" s="75">
        <f>SUMIFS('Данные факт зад.3'!G:G,'Данные факт зад.3'!F:F,$A13,'Данные факт зад.3'!A:A,R$4,'Данные факт зад.3'!D:D,$A$6)</f>
        <v>223</v>
      </c>
      <c r="T13" s="84">
        <f t="shared" si="6"/>
        <v>-633</v>
      </c>
      <c r="U13" s="109">
        <f t="shared" si="8"/>
        <v>-0.73948598130841126</v>
      </c>
      <c r="V13" s="75">
        <f>SUMIFS('Данные план зад3'!$G$7:$G$1296,'Данные план зад3'!$B$7:$B$1296,V$4,'Данные план зад3'!$F$7:$F$1296,$A13,'Данные план зад3'!$C$7:$C$1296,'Задание 3'!$A$6)</f>
        <v>900</v>
      </c>
      <c r="W13" s="75">
        <f>SUMIFS('Данные факт зад.3'!G:G,'Данные факт зад.3'!F:F,$A13,'Данные факт зад.3'!A:A,V$4,'Данные факт зад.3'!D:D,$A$6)</f>
        <v>194</v>
      </c>
      <c r="X13" s="86">
        <f t="shared" si="9"/>
        <v>-706</v>
      </c>
      <c r="Y13" s="110">
        <f t="shared" si="10"/>
        <v>-0.7844444444444445</v>
      </c>
      <c r="Z13" s="75">
        <f t="shared" si="20"/>
        <v>4956</v>
      </c>
      <c r="AA13" s="84">
        <f t="shared" si="13"/>
        <v>1185</v>
      </c>
      <c r="AB13" s="86">
        <f t="shared" si="1"/>
        <v>-3771</v>
      </c>
      <c r="AC13" s="110">
        <f t="shared" si="11"/>
        <v>-0.76089588377723971</v>
      </c>
    </row>
    <row r="14" spans="1:29" outlineLevel="1" x14ac:dyDescent="0.3">
      <c r="A14" s="76" t="s">
        <v>61</v>
      </c>
      <c r="B14" s="75">
        <f>SUMIFS('Данные план зад3'!$G$7:$G$1296,'Данные план зад3'!$B$7:$B$1296,B$4,'Данные план зад3'!$F$7:$F$1296,$A14,'Данные план зад3'!$C$7:$C$1296,'Задание 3'!$A$6)</f>
        <v>236</v>
      </c>
      <c r="C14" s="75">
        <f>SUMIFS('Данные факт зад.3'!G:G,'Данные факт зад.3'!F:F,$A14,'Данные факт зад.3'!A:A,B$4,'Данные факт зад.3'!D:D,$A$6)</f>
        <v>430</v>
      </c>
      <c r="D14" s="75">
        <f t="shared" si="14"/>
        <v>194</v>
      </c>
      <c r="E14" s="110">
        <f t="shared" si="12"/>
        <v>0.82203389830508478</v>
      </c>
      <c r="F14" s="75">
        <f>SUMIFS('Данные план зад3'!$G$7:$G$1296,'Данные план зад3'!$B$7:$B$1296,F$4,'Данные план зад3'!$F$7:$F$1296,$A14,'Данные план зад3'!$C$7:$C$1296,'Задание 3'!$A$6)</f>
        <v>300</v>
      </c>
      <c r="G14" s="75">
        <f>SUMIFS('Данные факт зад.3'!G:G,'Данные факт зад.3'!F:F,$A14,'Данные факт зад.3'!A:A,F$4,'Данные факт зад.3'!D:D,$A$6)</f>
        <v>249</v>
      </c>
      <c r="H14" s="75">
        <f t="shared" si="15"/>
        <v>-51</v>
      </c>
      <c r="I14" s="106">
        <f t="shared" si="16"/>
        <v>-0.17</v>
      </c>
      <c r="J14" s="75">
        <f>SUMIFS('Данные план зад3'!$G$7:$G$1296,'Данные план зад3'!$B$7:$B$1296,J$4,'Данные план зад3'!$F$7:$F$1296,$A14,'Данные план зад3'!$C$7:$C$1296,'Задание 3'!$A$6)</f>
        <v>320</v>
      </c>
      <c r="K14" s="75">
        <f>SUMIFS('Данные факт зад.3'!G:G,'Данные факт зад.3'!F:F,$A14,'Данные факт зад.3'!A:A,J$4,'Данные факт зад.3'!D:D,$A$6)</f>
        <v>130</v>
      </c>
      <c r="L14" s="75">
        <f t="shared" si="17"/>
        <v>-190</v>
      </c>
      <c r="M14" s="109">
        <f t="shared" si="4"/>
        <v>-0.59375</v>
      </c>
      <c r="N14" s="75">
        <f>SUMIFS('Данные план зад3'!$G$7:$G$1296,'Данные план зад3'!$B$7:$B$1296,N$4,'Данные план зад3'!$F$7:$F$1296,$A14,'Данные план зад3'!$C$7:$C$1296,'Задание 3'!$A$6)</f>
        <v>345</v>
      </c>
      <c r="O14" s="75">
        <f>SUMIFS('Данные факт зад.3'!G:G,'Данные факт зад.3'!F:F,$A14,'Данные факт зад.3'!A:A,N$4,'Данные факт зад.3'!D:D,$A$6)</f>
        <v>0</v>
      </c>
      <c r="P14" s="75">
        <f t="shared" si="18"/>
        <v>-345</v>
      </c>
      <c r="Q14" s="106">
        <f t="shared" si="19"/>
        <v>-1</v>
      </c>
      <c r="R14" s="75">
        <f>SUMIFS('Данные план зад3'!$G$7:$G$1296,'Данные план зад3'!$B$7:$B$1296,R$4,'Данные план зад3'!$F$7:$F$1296,$A14,'Данные план зад3'!$C$7:$C$1296,'Задание 3'!$A$6)</f>
        <v>420</v>
      </c>
      <c r="S14" s="75">
        <f>SUMIFS('Данные факт зад.3'!G:G,'Данные факт зад.3'!F:F,$A14,'Данные факт зад.3'!A:A,R$4,'Данные факт зад.3'!D:D,$A$6)</f>
        <v>178</v>
      </c>
      <c r="T14" s="84">
        <f t="shared" si="6"/>
        <v>-242</v>
      </c>
      <c r="U14" s="109">
        <f t="shared" si="8"/>
        <v>-0.57619047619047614</v>
      </c>
      <c r="V14" s="75">
        <f>SUMIFS('Данные план зад3'!$G$7:$G$1296,'Данные план зад3'!$B$7:$B$1296,V$4,'Данные план зад3'!$F$7:$F$1296,$A14,'Данные план зад3'!$C$7:$C$1296,'Задание 3'!$A$6)</f>
        <v>450</v>
      </c>
      <c r="W14" s="75">
        <f>SUMIFS('Данные факт зад.3'!G:G,'Данные факт зад.3'!F:F,$A14,'Данные факт зад.3'!A:A,V$4,'Данные факт зад.3'!D:D,$A$6)</f>
        <v>76</v>
      </c>
      <c r="X14" s="86">
        <f t="shared" si="9"/>
        <v>-374</v>
      </c>
      <c r="Y14" s="110">
        <f t="shared" si="10"/>
        <v>-0.83111111111111113</v>
      </c>
      <c r="Z14" s="75">
        <f t="shared" si="20"/>
        <v>2071</v>
      </c>
      <c r="AA14" s="84">
        <f t="shared" si="13"/>
        <v>1063</v>
      </c>
      <c r="AB14" s="86">
        <f t="shared" si="1"/>
        <v>-1008</v>
      </c>
      <c r="AC14" s="110">
        <f t="shared" si="11"/>
        <v>-0.48672139063254466</v>
      </c>
    </row>
    <row r="15" spans="1:29" s="82" customFormat="1" x14ac:dyDescent="0.3">
      <c r="A15" s="83" t="s">
        <v>118</v>
      </c>
      <c r="B15" s="84">
        <f>B16+B17</f>
        <v>514</v>
      </c>
      <c r="C15" s="75">
        <f>C16+C17</f>
        <v>580</v>
      </c>
      <c r="D15" s="84">
        <f t="shared" ref="D15:Z15" si="21">D16+D17</f>
        <v>66</v>
      </c>
      <c r="E15" s="109">
        <f t="shared" si="12"/>
        <v>0.12840466926070038</v>
      </c>
      <c r="F15" s="84">
        <f t="shared" si="21"/>
        <v>548</v>
      </c>
      <c r="G15" s="84">
        <f t="shared" si="21"/>
        <v>799</v>
      </c>
      <c r="H15" s="75">
        <f t="shared" si="15"/>
        <v>251</v>
      </c>
      <c r="I15" s="106">
        <f t="shared" si="16"/>
        <v>0.45802919708029199</v>
      </c>
      <c r="J15" s="84">
        <f t="shared" si="21"/>
        <v>600</v>
      </c>
      <c r="K15" s="84">
        <f t="shared" si="21"/>
        <v>302</v>
      </c>
      <c r="L15" s="75">
        <f t="shared" si="17"/>
        <v>-298</v>
      </c>
      <c r="M15" s="109">
        <f t="shared" si="4"/>
        <v>-0.49666666666666665</v>
      </c>
      <c r="N15" s="84">
        <f t="shared" si="21"/>
        <v>640</v>
      </c>
      <c r="O15" s="84">
        <f t="shared" si="21"/>
        <v>143</v>
      </c>
      <c r="P15" s="75">
        <f t="shared" si="18"/>
        <v>-497</v>
      </c>
      <c r="Q15" s="106">
        <f t="shared" si="19"/>
        <v>-0.77656250000000004</v>
      </c>
      <c r="R15" s="84">
        <f t="shared" si="21"/>
        <v>680</v>
      </c>
      <c r="S15" s="84">
        <f t="shared" si="21"/>
        <v>331</v>
      </c>
      <c r="T15" s="84">
        <f t="shared" si="6"/>
        <v>-349</v>
      </c>
      <c r="U15" s="109">
        <f t="shared" si="8"/>
        <v>-0.51323529411764701</v>
      </c>
      <c r="V15" s="84">
        <f t="shared" si="21"/>
        <v>800</v>
      </c>
      <c r="W15" s="84">
        <f t="shared" si="21"/>
        <v>702</v>
      </c>
      <c r="X15" s="86">
        <f t="shared" si="9"/>
        <v>-98</v>
      </c>
      <c r="Y15" s="110">
        <f t="shared" si="10"/>
        <v>-0.1225</v>
      </c>
      <c r="Z15" s="84">
        <f t="shared" si="21"/>
        <v>3782</v>
      </c>
      <c r="AA15" s="84">
        <f>C15+G15+K15+O15+S15+W15</f>
        <v>2857</v>
      </c>
      <c r="AB15" s="86">
        <f t="shared" si="1"/>
        <v>-925</v>
      </c>
      <c r="AC15" s="110">
        <f t="shared" si="11"/>
        <v>-0.24457958751983078</v>
      </c>
    </row>
    <row r="16" spans="1:29" s="88" customFormat="1" outlineLevel="1" x14ac:dyDescent="0.3">
      <c r="A16" s="85" t="s">
        <v>63</v>
      </c>
      <c r="B16" s="86">
        <f>SUMIFS('Данные план зад3'!$G$7:$G$1296,'Данные план зад3'!$B$7:$B$1296,B$4,'Данные план зад3'!$F$7:$F$1296,$A16,'Данные план зад3'!$C$7:$C$1296,'Задание 3'!$A$6)</f>
        <v>150</v>
      </c>
      <c r="C16" s="75">
        <f>SUMIFS('Данные факт зад.3'!G:G,'Данные факт зад.3'!F:F,$A16,'Данные факт зад.3'!A:A,B$4,'Данные факт зад.3'!D:D,$A$6)</f>
        <v>453</v>
      </c>
      <c r="D16" s="101">
        <f>C16-B16</f>
        <v>303</v>
      </c>
      <c r="E16" s="110">
        <f t="shared" si="12"/>
        <v>2.02</v>
      </c>
      <c r="F16" s="86">
        <f>SUMIFS('Данные план зад3'!$G$7:$G$1296,'Данные план зад3'!$B$7:$B$1296,F$4,'Данные план зад3'!$F$7:$F$1296,$A16,'Данные план зад3'!$C$7:$C$1296,'Задание 3'!$A$6)</f>
        <v>159</v>
      </c>
      <c r="G16" s="75">
        <f>SUMIFS('Данные факт зад.3'!G:G,'Данные факт зад.3'!F:F,$A16,'Данные факт зад.3'!A:A,F$4,'Данные факт зад.3'!D:D,$A$6)</f>
        <v>345</v>
      </c>
      <c r="H16" s="75">
        <f t="shared" si="15"/>
        <v>186</v>
      </c>
      <c r="I16" s="106">
        <f t="shared" si="16"/>
        <v>1.1698113207547169</v>
      </c>
      <c r="J16" s="86">
        <f>SUMIFS('Данные план зад3'!$G$7:$G$1296,'Данные план зад3'!$B$7:$B$1296,J$4,'Данные план зад3'!$F$7:$F$1296,$A16,'Данные план зад3'!$C$7:$C$1296,'Задание 3'!$A$6)</f>
        <v>200</v>
      </c>
      <c r="K16" s="75">
        <f>SUMIFS('Данные факт зад.3'!G:G,'Данные факт зад.3'!F:F,$A16,'Данные факт зад.3'!A:A,J$4,'Данные факт зад.3'!D:D,$A$6)</f>
        <v>225</v>
      </c>
      <c r="L16" s="75">
        <f t="shared" si="17"/>
        <v>25</v>
      </c>
      <c r="M16" s="109">
        <f t="shared" si="4"/>
        <v>0.125</v>
      </c>
      <c r="N16" s="86">
        <f>SUMIFS('Данные план зад3'!$G$7:$G$1296,'Данные план зад3'!$B$7:$B$1296,N$4,'Данные план зад3'!$F$7:$F$1296,$A16,'Данные план зад3'!$C$7:$C$1296,'Задание 3'!$A$6)</f>
        <v>220</v>
      </c>
      <c r="O16" s="75">
        <f>SUMIFS('Данные факт зад.3'!G:G,'Данные факт зад.3'!F:F,$A16,'Данные факт зад.3'!A:A,N$4,'Данные факт зад.3'!D:D,$A$6)</f>
        <v>0</v>
      </c>
      <c r="P16" s="75">
        <f t="shared" si="18"/>
        <v>-220</v>
      </c>
      <c r="Q16" s="106">
        <f t="shared" si="19"/>
        <v>-1</v>
      </c>
      <c r="R16" s="86">
        <f>SUMIFS('Данные план зад3'!$G$7:$G$1296,'Данные план зад3'!$B$7:$B$1296,R$4,'Данные план зад3'!$F$7:$F$1296,$A16,'Данные план зад3'!$C$7:$C$1296,'Задание 3'!$A$6)</f>
        <v>250</v>
      </c>
      <c r="S16" s="75">
        <f>SUMIFS('Данные факт зад.3'!G:G,'Данные факт зад.3'!F:F,$A16,'Данные факт зад.3'!A:A,R$4,'Данные факт зад.3'!D:D,$A$6)</f>
        <v>0</v>
      </c>
      <c r="T16" s="84">
        <f t="shared" si="6"/>
        <v>-250</v>
      </c>
      <c r="U16" s="109">
        <f t="shared" si="8"/>
        <v>-1</v>
      </c>
      <c r="V16" s="86">
        <f>SUMIFS('Данные план зад3'!$G$7:$G$1296,'Данные план зад3'!$B$7:$B$1296,V$4,'Данные план зад3'!$F$7:$F$1296,$A16,'Данные план зад3'!$C$7:$C$1296,'Задание 3'!$A$6)</f>
        <v>300</v>
      </c>
      <c r="W16" s="75">
        <f>SUMIFS('Данные факт зад.3'!G:G,'Данные факт зад.3'!F:F,$A16,'Данные факт зад.3'!A:A,V$4,'Данные факт зад.3'!D:D,$A$6)</f>
        <v>370</v>
      </c>
      <c r="X16" s="86">
        <f t="shared" si="9"/>
        <v>70</v>
      </c>
      <c r="Y16" s="110">
        <f t="shared" si="10"/>
        <v>0.23333333333333334</v>
      </c>
      <c r="Z16" s="86">
        <f t="shared" si="20"/>
        <v>1279</v>
      </c>
      <c r="AA16" s="84">
        <f t="shared" ref="AA16:AA17" si="22">C16+G16+K16+O16+S16+W16</f>
        <v>1393</v>
      </c>
      <c r="AB16" s="86">
        <f t="shared" si="1"/>
        <v>114</v>
      </c>
      <c r="AC16" s="110">
        <f t="shared" si="11"/>
        <v>8.9132134480062547E-2</v>
      </c>
    </row>
    <row r="17" spans="1:30" s="88" customFormat="1" outlineLevel="1" x14ac:dyDescent="0.3">
      <c r="A17" s="85" t="s">
        <v>153</v>
      </c>
      <c r="B17" s="86">
        <f>SUMIFS('Данные план зад3'!$G$7:$G$1296,'Данные план зад3'!$B$7:$B$1296,B$4,'Данные план зад3'!$F$7:$F$1296,$A17,'Данные план зад3'!$C$7:$C$1296,'Задание 3'!$A$6)</f>
        <v>364</v>
      </c>
      <c r="C17" s="75">
        <f>SUMIFS('Данные факт зад.3'!G:G,'Данные факт зад.3'!F:F,$A17,'Данные факт зад.3'!A:A,B$4,'Данные факт зад.3'!D:D,$A$6)</f>
        <v>127</v>
      </c>
      <c r="D17" s="101">
        <f>C17-B17</f>
        <v>-237</v>
      </c>
      <c r="E17" s="110">
        <f t="shared" si="12"/>
        <v>-0.65109890109890112</v>
      </c>
      <c r="F17" s="86">
        <f>SUMIFS('Данные план зад3'!$G$7:$G$1296,'Данные план зад3'!$B$7:$B$1296,F$4,'Данные план зад3'!$F$7:$F$1296,$A17,'Данные план зад3'!$C$7:$C$1296,'Задание 3'!$A$6)</f>
        <v>389</v>
      </c>
      <c r="G17" s="75">
        <f>SUMIFS('Данные факт зад.3'!G:G,'Данные факт зад.3'!F:F,$A17,'Данные факт зад.3'!A:A,F$4,'Данные факт зад.3'!D:D,$A$6)</f>
        <v>454</v>
      </c>
      <c r="H17" s="75">
        <f t="shared" si="15"/>
        <v>65</v>
      </c>
      <c r="I17" s="106">
        <f t="shared" si="16"/>
        <v>0.16709511568123395</v>
      </c>
      <c r="J17" s="86">
        <f>SUMIFS('Данные план зад3'!$G$7:$G$1296,'Данные план зад3'!$B$7:$B$1296,J$4,'Данные план зад3'!$F$7:$F$1296,$A17,'Данные план зад3'!$C$7:$C$1296,'Задание 3'!$A$6)</f>
        <v>400</v>
      </c>
      <c r="K17" s="75">
        <f>SUMIFS('Данные факт зад.3'!G:G,'Данные факт зад.3'!F:F,$A17,'Данные факт зад.3'!A:A,J$4,'Данные факт зад.3'!D:D,$A$6)</f>
        <v>77</v>
      </c>
      <c r="L17" s="75">
        <f t="shared" si="17"/>
        <v>-323</v>
      </c>
      <c r="M17" s="109">
        <f t="shared" si="4"/>
        <v>-0.8075</v>
      </c>
      <c r="N17" s="86">
        <f>SUMIFS('Данные план зад3'!$G$7:$G$1296,'Данные план зад3'!$B$7:$B$1296,N$4,'Данные план зад3'!$F$7:$F$1296,$A17,'Данные план зад3'!$C$7:$C$1296,'Задание 3'!$A$6)</f>
        <v>420</v>
      </c>
      <c r="O17" s="75">
        <f>SUMIFS('Данные факт зад.3'!G:G,'Данные факт зад.3'!F:F,$A17,'Данные факт зад.3'!A:A,N$4,'Данные факт зад.3'!D:D,$A$6)</f>
        <v>143</v>
      </c>
      <c r="P17" s="75">
        <f t="shared" si="18"/>
        <v>-277</v>
      </c>
      <c r="Q17" s="106">
        <f t="shared" si="19"/>
        <v>-0.65952380952380951</v>
      </c>
      <c r="R17" s="86">
        <f>SUMIFS('Данные план зад3'!$G$7:$G$1296,'Данные план зад3'!$B$7:$B$1296,R$4,'Данные план зад3'!$F$7:$F$1296,$A17,'Данные план зад3'!$C$7:$C$1296,'Задание 3'!$A$6)</f>
        <v>430</v>
      </c>
      <c r="S17" s="75">
        <f>SUMIFS('Данные факт зад.3'!G:G,'Данные факт зад.3'!F:F,$A17,'Данные факт зад.3'!A:A,R$4,'Данные факт зад.3'!D:D,$A$6)</f>
        <v>331</v>
      </c>
      <c r="T17" s="84">
        <f t="shared" si="6"/>
        <v>-99</v>
      </c>
      <c r="U17" s="109">
        <f t="shared" si="8"/>
        <v>-0.23023255813953489</v>
      </c>
      <c r="V17" s="86">
        <f>SUMIFS('Данные план зад3'!$G$7:$G$1296,'Данные план зад3'!$B$7:$B$1296,V$4,'Данные план зад3'!$F$7:$F$1296,$A17,'Данные план зад3'!$C$7:$C$1296,'Задание 3'!$A$6)</f>
        <v>500</v>
      </c>
      <c r="W17" s="75">
        <f>SUMIFS('Данные факт зад.3'!G:G,'Данные факт зад.3'!F:F,$A17,'Данные факт зад.3'!A:A,V$4,'Данные факт зад.3'!D:D,$A$6)</f>
        <v>332</v>
      </c>
      <c r="X17" s="86">
        <f t="shared" si="9"/>
        <v>-168</v>
      </c>
      <c r="Y17" s="110">
        <f t="shared" si="10"/>
        <v>-0.33600000000000002</v>
      </c>
      <c r="Z17" s="86">
        <f t="shared" si="20"/>
        <v>2503</v>
      </c>
      <c r="AA17" s="84">
        <f t="shared" si="22"/>
        <v>1464</v>
      </c>
      <c r="AB17" s="86">
        <f t="shared" si="1"/>
        <v>-1039</v>
      </c>
      <c r="AC17" s="110">
        <f t="shared" si="11"/>
        <v>-0.41510187774670393</v>
      </c>
    </row>
    <row r="18" spans="1:30" s="82" customFormat="1" x14ac:dyDescent="0.3">
      <c r="A18" s="83" t="s">
        <v>116</v>
      </c>
      <c r="B18" s="84">
        <f>SUM(B19:B24)</f>
        <v>2339</v>
      </c>
      <c r="C18" s="75">
        <f>SUM(C19:C24)</f>
        <v>1248</v>
      </c>
      <c r="D18" s="84">
        <f t="shared" ref="D18:Z18" si="23">SUM(D19:D24)</f>
        <v>-1091</v>
      </c>
      <c r="E18" s="109">
        <f t="shared" si="12"/>
        <v>-0.46643864899529713</v>
      </c>
      <c r="F18" s="84">
        <f t="shared" si="23"/>
        <v>2535</v>
      </c>
      <c r="G18" s="84">
        <f t="shared" si="23"/>
        <v>1410</v>
      </c>
      <c r="H18" s="75">
        <f t="shared" si="15"/>
        <v>-1125</v>
      </c>
      <c r="I18" s="106">
        <f t="shared" si="16"/>
        <v>-0.4437869822485207</v>
      </c>
      <c r="J18" s="84">
        <f t="shared" si="23"/>
        <v>2710</v>
      </c>
      <c r="K18" s="84">
        <f t="shared" si="23"/>
        <v>1156</v>
      </c>
      <c r="L18" s="75">
        <f t="shared" si="17"/>
        <v>-1554</v>
      </c>
      <c r="M18" s="109">
        <f t="shared" si="4"/>
        <v>-0.57343173431734318</v>
      </c>
      <c r="N18" s="84">
        <f t="shared" si="23"/>
        <v>2986</v>
      </c>
      <c r="O18" s="84">
        <f t="shared" si="23"/>
        <v>1299</v>
      </c>
      <c r="P18" s="75">
        <f t="shared" si="18"/>
        <v>-1687</v>
      </c>
      <c r="Q18" s="106">
        <f t="shared" si="19"/>
        <v>-0.56496985934360344</v>
      </c>
      <c r="R18" s="84">
        <f t="shared" si="23"/>
        <v>3383</v>
      </c>
      <c r="S18" s="84">
        <f t="shared" si="23"/>
        <v>1706</v>
      </c>
      <c r="T18" s="84">
        <f t="shared" si="6"/>
        <v>-1677</v>
      </c>
      <c r="U18" s="109">
        <f t="shared" si="8"/>
        <v>-0.49571386343482116</v>
      </c>
      <c r="V18" s="84">
        <f t="shared" si="23"/>
        <v>3700</v>
      </c>
      <c r="W18" s="84">
        <f t="shared" si="23"/>
        <v>673</v>
      </c>
      <c r="X18" s="86">
        <f t="shared" si="9"/>
        <v>-3027</v>
      </c>
      <c r="Y18" s="110">
        <f t="shared" si="10"/>
        <v>-0.81810810810810808</v>
      </c>
      <c r="Z18" s="84">
        <f t="shared" si="23"/>
        <v>17653</v>
      </c>
      <c r="AA18" s="84">
        <f>C18+G18+K18+O18+S18+W18</f>
        <v>7492</v>
      </c>
      <c r="AB18" s="86">
        <f t="shared" si="1"/>
        <v>-10161</v>
      </c>
      <c r="AC18" s="110">
        <f t="shared" si="11"/>
        <v>-0.57559621594063337</v>
      </c>
    </row>
    <row r="19" spans="1:30" s="88" customFormat="1" outlineLevel="1" x14ac:dyDescent="0.3">
      <c r="A19" s="85" t="s">
        <v>64</v>
      </c>
      <c r="B19" s="86">
        <f>SUMIFS('Данные план зад3'!$G$7:$G$1296,'Данные план зад3'!$B$7:$B$1296,B$4,'Данные план зад3'!$F$7:$F$1296,$A19,'Данные план зад3'!$C$7:$C$1296,'Задание 3'!$A$6)</f>
        <v>300</v>
      </c>
      <c r="C19" s="75">
        <f>SUMIFS('Данные факт зад.3'!G:G,'Данные факт зад.3'!F:F,$A19,'Данные факт зад.3'!A:A,B$4,'Данные факт зад.3'!D:D,$A$6)</f>
        <v>139</v>
      </c>
      <c r="D19" s="101">
        <f>C19-B19</f>
        <v>-161</v>
      </c>
      <c r="E19" s="109">
        <f t="shared" si="12"/>
        <v>-0.53666666666666663</v>
      </c>
      <c r="F19" s="86">
        <f>SUMIFS('Данные план зад3'!$G$7:$G$1296,'Данные план зад3'!$B$7:$B$1296,F$4,'Данные план зад3'!$F$7:$F$1296,$A19,'Данные план зад3'!$C$7:$C$1296,'Задание 3'!$A$6)</f>
        <v>315</v>
      </c>
      <c r="G19" s="75">
        <f>SUMIFS('Данные факт зад.3'!G:G,'Данные факт зад.3'!F:F,$A19,'Данные факт зад.3'!A:A,F$4,'Данные факт зад.3'!D:D,$A$6)</f>
        <v>217</v>
      </c>
      <c r="H19" s="75">
        <f t="shared" si="15"/>
        <v>-98</v>
      </c>
      <c r="I19" s="106">
        <f t="shared" si="16"/>
        <v>-0.31111111111111112</v>
      </c>
      <c r="J19" s="86">
        <f>SUMIFS('Данные план зад3'!$G$7:$G$1296,'Данные план зад3'!$B$7:$B$1296,J$4,'Данные план зад3'!$F$7:$F$1296,$A19,'Данные план зад3'!$C$7:$C$1296,'Задание 3'!$A$6)</f>
        <v>350</v>
      </c>
      <c r="K19" s="75">
        <f>SUMIFS('Данные факт зад.3'!G:G,'Данные факт зад.3'!F:F,$A19,'Данные факт зад.3'!A:A,J$4,'Данные факт зад.3'!D:D,$A$6)</f>
        <v>458</v>
      </c>
      <c r="L19" s="75">
        <f t="shared" si="17"/>
        <v>108</v>
      </c>
      <c r="M19" s="109">
        <f t="shared" si="4"/>
        <v>0.30857142857142855</v>
      </c>
      <c r="N19" s="86">
        <f>SUMIFS('Данные план зад3'!$G$7:$G$1296,'Данные план зад3'!$B$7:$B$1296,N$4,'Данные план зад3'!$F$7:$F$1296,$A19,'Данные план зад3'!$C$7:$C$1296,'Задание 3'!$A$6)</f>
        <v>400</v>
      </c>
      <c r="O19" s="75">
        <f>SUMIFS('Данные факт зад.3'!G:G,'Данные факт зад.3'!F:F,$A19,'Данные факт зад.3'!A:A,N$4,'Данные факт зад.3'!D:D,$A$6)</f>
        <v>231</v>
      </c>
      <c r="P19" s="75">
        <f t="shared" si="18"/>
        <v>-169</v>
      </c>
      <c r="Q19" s="106">
        <f t="shared" si="19"/>
        <v>-0.42249999999999999</v>
      </c>
      <c r="R19" s="86">
        <f>SUMIFS('Данные план зад3'!$G$7:$G$1296,'Данные план зад3'!$B$7:$B$1296,R$4,'Данные план зад3'!$F$7:$F$1296,$A19,'Данные план зад3'!$C$7:$C$1296,'Задание 3'!$A$6)</f>
        <v>450</v>
      </c>
      <c r="S19" s="75">
        <f>SUMIFS('Данные факт зад.3'!G:G,'Данные факт зад.3'!F:F,$A19,'Данные факт зад.3'!A:A,R$4,'Данные факт зад.3'!D:D,$A$6)</f>
        <v>302</v>
      </c>
      <c r="T19" s="84">
        <f t="shared" si="6"/>
        <v>-148</v>
      </c>
      <c r="U19" s="109">
        <f t="shared" si="8"/>
        <v>-0.3288888888888889</v>
      </c>
      <c r="V19" s="86">
        <f>SUMIFS('Данные план зад3'!$G$7:$G$1296,'Данные план зад3'!$B$7:$B$1296,V$4,'Данные план зад3'!$F$7:$F$1296,$A19,'Данные план зад3'!$C$7:$C$1296,'Задание 3'!$A$6)</f>
        <v>500</v>
      </c>
      <c r="W19" s="75">
        <f>SUMIFS('Данные факт зад.3'!G:G,'Данные факт зад.3'!F:F,$A19,'Данные факт зад.3'!A:A,V$4,'Данные факт зад.3'!D:D,$A$6)</f>
        <v>0</v>
      </c>
      <c r="X19" s="86">
        <f t="shared" si="9"/>
        <v>-500</v>
      </c>
      <c r="Y19" s="110">
        <f t="shared" si="10"/>
        <v>-1</v>
      </c>
      <c r="Z19" s="86">
        <f t="shared" si="20"/>
        <v>2315</v>
      </c>
      <c r="AA19" s="84">
        <f t="shared" ref="AA19:AA82" si="24">C19+G19+K19+O19+S19+W19</f>
        <v>1347</v>
      </c>
      <c r="AB19" s="86">
        <f t="shared" si="1"/>
        <v>-968</v>
      </c>
      <c r="AC19" s="110">
        <f t="shared" si="11"/>
        <v>-0.41814254859611233</v>
      </c>
      <c r="AD19" s="100"/>
    </row>
    <row r="20" spans="1:30" s="88" customFormat="1" outlineLevel="1" x14ac:dyDescent="0.3">
      <c r="A20" s="85" t="s">
        <v>65</v>
      </c>
      <c r="B20" s="86">
        <f>SUMIFS('Данные план зад3'!$G$7:$G$1296,'Данные план зад3'!$B$7:$B$1296,B$4,'Данные план зад3'!$F$7:$F$1296,$A20,'Данные план зад3'!$C$7:$C$1296,'Задание 3'!$A$6)</f>
        <v>700</v>
      </c>
      <c r="C20" s="75">
        <f>SUMIFS('Данные факт зад.3'!G:G,'Данные факт зад.3'!F:F,$A20,'Данные факт зад.3'!A:A,B$4,'Данные факт зад.3'!D:D,$A$6)</f>
        <v>57</v>
      </c>
      <c r="D20" s="101">
        <f t="shared" ref="D20:D24" si="25">C20-B20</f>
        <v>-643</v>
      </c>
      <c r="E20" s="109">
        <f t="shared" si="12"/>
        <v>-0.91857142857142859</v>
      </c>
      <c r="F20" s="86">
        <f>SUMIFS('Данные план зад3'!$G$7:$G$1296,'Данные план зад3'!$B$7:$B$1296,F$4,'Данные план зад3'!$F$7:$F$1296,$A20,'Данные план зад3'!$C$7:$C$1296,'Задание 3'!$A$6)</f>
        <v>750</v>
      </c>
      <c r="G20" s="75">
        <f>SUMIFS('Данные факт зад.3'!G:G,'Данные факт зад.3'!F:F,$A20,'Данные факт зад.3'!A:A,F$4,'Данные факт зад.3'!D:D,$A$6)</f>
        <v>321</v>
      </c>
      <c r="H20" s="75">
        <f t="shared" si="15"/>
        <v>-429</v>
      </c>
      <c r="I20" s="106">
        <f t="shared" si="16"/>
        <v>-0.57199999999999995</v>
      </c>
      <c r="J20" s="86">
        <f>SUMIFS('Данные план зад3'!$G$7:$G$1296,'Данные план зад3'!$B$7:$B$1296,J$4,'Данные план зад3'!$F$7:$F$1296,$A20,'Данные план зад3'!$C$7:$C$1296,'Задание 3'!$A$6)</f>
        <v>790</v>
      </c>
      <c r="K20" s="75">
        <f>SUMIFS('Данные факт зад.3'!G:G,'Данные факт зад.3'!F:F,$A20,'Данные факт зад.3'!A:A,J$4,'Данные факт зад.3'!D:D,$A$6)</f>
        <v>233</v>
      </c>
      <c r="L20" s="75">
        <f t="shared" si="17"/>
        <v>-557</v>
      </c>
      <c r="M20" s="109">
        <f t="shared" si="4"/>
        <v>-0.70506329113924049</v>
      </c>
      <c r="N20" s="86">
        <f>SUMIFS('Данные план зад3'!$G$7:$G$1296,'Данные план зад3'!$B$7:$B$1296,N$4,'Данные план зад3'!$F$7:$F$1296,$A20,'Данные план зад3'!$C$7:$C$1296,'Задание 3'!$A$6)</f>
        <v>800</v>
      </c>
      <c r="O20" s="75">
        <f>SUMIFS('Данные факт зад.3'!G:G,'Данные факт зад.3'!F:F,$A20,'Данные факт зад.3'!A:A,N$4,'Данные факт зад.3'!D:D,$A$6)</f>
        <v>303</v>
      </c>
      <c r="P20" s="75">
        <f t="shared" si="18"/>
        <v>-497</v>
      </c>
      <c r="Q20" s="106">
        <f t="shared" si="19"/>
        <v>-0.62124999999999997</v>
      </c>
      <c r="R20" s="86">
        <f>SUMIFS('Данные план зад3'!$G$7:$G$1296,'Данные план зад3'!$B$7:$B$1296,R$4,'Данные план зад3'!$F$7:$F$1296,$A20,'Данные план зад3'!$C$7:$C$1296,'Задание 3'!$A$6)</f>
        <v>896</v>
      </c>
      <c r="S20" s="75">
        <f>SUMIFS('Данные факт зад.3'!G:G,'Данные факт зад.3'!F:F,$A20,'Данные факт зад.3'!A:A,R$4,'Данные факт зад.3'!D:D,$A$6)</f>
        <v>128</v>
      </c>
      <c r="T20" s="84">
        <f t="shared" si="6"/>
        <v>-768</v>
      </c>
      <c r="U20" s="109">
        <f t="shared" si="8"/>
        <v>-0.8571428571428571</v>
      </c>
      <c r="V20" s="86">
        <f>SUMIFS('Данные план зад3'!$G$7:$G$1296,'Данные план зад3'!$B$7:$B$1296,V$4,'Данные план зад3'!$F$7:$F$1296,$A20,'Данные план зад3'!$C$7:$C$1296,'Задание 3'!$A$6)</f>
        <v>900</v>
      </c>
      <c r="W20" s="75">
        <f>SUMIFS('Данные факт зад.3'!G:G,'Данные факт зад.3'!F:F,$A20,'Данные факт зад.3'!A:A,V$4,'Данные факт зад.3'!D:D,$A$6)</f>
        <v>0</v>
      </c>
      <c r="X20" s="86">
        <f t="shared" si="9"/>
        <v>-900</v>
      </c>
      <c r="Y20" s="110">
        <f t="shared" si="10"/>
        <v>-1</v>
      </c>
      <c r="Z20" s="86">
        <f t="shared" si="20"/>
        <v>4836</v>
      </c>
      <c r="AA20" s="84">
        <f t="shared" si="24"/>
        <v>1042</v>
      </c>
      <c r="AB20" s="86">
        <f t="shared" si="1"/>
        <v>-3794</v>
      </c>
      <c r="AC20" s="110">
        <f t="shared" si="11"/>
        <v>-0.78453267162944584</v>
      </c>
    </row>
    <row r="21" spans="1:30" s="88" customFormat="1" outlineLevel="1" x14ac:dyDescent="0.3">
      <c r="A21" s="85" t="s">
        <v>66</v>
      </c>
      <c r="B21" s="86">
        <f>SUMIFS('Данные план зад3'!$G$7:$G$1296,'Данные план зад3'!$B$7:$B$1296,B$4,'Данные план зад3'!$F$7:$F$1296,$A21,'Данные план зад3'!$C$7:$C$1296,'Задание 3'!$A$6)</f>
        <v>258</v>
      </c>
      <c r="C21" s="75">
        <f>SUMIFS('Данные факт зад.3'!G:G,'Данные факт зад.3'!F:F,$A21,'Данные факт зад.3'!A:A,B$4,'Данные факт зад.3'!D:D,$A$6)</f>
        <v>491</v>
      </c>
      <c r="D21" s="101">
        <f t="shared" si="25"/>
        <v>233</v>
      </c>
      <c r="E21" s="109">
        <f t="shared" si="12"/>
        <v>0.9031007751937985</v>
      </c>
      <c r="F21" s="86">
        <f>SUMIFS('Данные план зад3'!$G$7:$G$1296,'Данные план зад3'!$B$7:$B$1296,F$4,'Данные план зад3'!$F$7:$F$1296,$A21,'Данные план зад3'!$C$7:$C$1296,'Задание 3'!$A$6)</f>
        <v>290</v>
      </c>
      <c r="G21" s="75">
        <f>SUMIFS('Данные факт зад.3'!G:G,'Данные факт зад.3'!F:F,$A21,'Данные факт зад.3'!A:A,F$4,'Данные факт зад.3'!D:D,$A$6)</f>
        <v>105</v>
      </c>
      <c r="H21" s="75">
        <f t="shared" si="15"/>
        <v>-185</v>
      </c>
      <c r="I21" s="106">
        <f t="shared" si="16"/>
        <v>-0.63793103448275867</v>
      </c>
      <c r="J21" s="86">
        <f>SUMIFS('Данные план зад3'!$G$7:$G$1296,'Данные план зад3'!$B$7:$B$1296,J$4,'Данные план зад3'!$F$7:$F$1296,$A21,'Данные план зад3'!$C$7:$C$1296,'Задание 3'!$A$6)</f>
        <v>310</v>
      </c>
      <c r="K21" s="75">
        <f>SUMIFS('Данные факт зад.3'!G:G,'Данные факт зад.3'!F:F,$A21,'Данные факт зад.3'!A:A,J$4,'Данные факт зад.3'!D:D,$A$6)</f>
        <v>76</v>
      </c>
      <c r="L21" s="75">
        <f t="shared" si="17"/>
        <v>-234</v>
      </c>
      <c r="M21" s="109">
        <f t="shared" si="4"/>
        <v>-0.75483870967741939</v>
      </c>
      <c r="N21" s="86">
        <f>SUMIFS('Данные план зад3'!$G$7:$G$1296,'Данные план зад3'!$B$7:$B$1296,N$4,'Данные план зад3'!$F$7:$F$1296,$A21,'Данные план зад3'!$C$7:$C$1296,'Задание 3'!$A$6)</f>
        <v>369</v>
      </c>
      <c r="O21" s="75">
        <f>SUMIFS('Данные факт зад.3'!G:G,'Данные факт зад.3'!F:F,$A21,'Данные факт зад.3'!A:A,N$4,'Данные факт зад.3'!D:D,$A$6)</f>
        <v>156</v>
      </c>
      <c r="P21" s="75">
        <f t="shared" si="18"/>
        <v>-213</v>
      </c>
      <c r="Q21" s="106">
        <f t="shared" si="19"/>
        <v>-0.57723577235772361</v>
      </c>
      <c r="R21" s="86">
        <f>SUMIFS('Данные план зад3'!$G$7:$G$1296,'Данные план зад3'!$B$7:$B$1296,R$4,'Данные план зад3'!$F$7:$F$1296,$A21,'Данные план зад3'!$C$7:$C$1296,'Задание 3'!$A$6)</f>
        <v>425</v>
      </c>
      <c r="S21" s="75">
        <f>SUMIFS('Данные факт зад.3'!G:G,'Данные факт зад.3'!F:F,$A21,'Данные факт зад.3'!A:A,R$4,'Данные факт зад.3'!D:D,$A$6)</f>
        <v>330</v>
      </c>
      <c r="T21" s="84">
        <f t="shared" si="6"/>
        <v>-95</v>
      </c>
      <c r="U21" s="109">
        <f t="shared" si="8"/>
        <v>-0.22352941176470589</v>
      </c>
      <c r="V21" s="86">
        <f>SUMIFS('Данные план зад3'!$G$7:$G$1296,'Данные план зад3'!$B$7:$B$1296,V$4,'Данные план зад3'!$F$7:$F$1296,$A21,'Данные план зад3'!$C$7:$C$1296,'Задание 3'!$A$6)</f>
        <v>500</v>
      </c>
      <c r="W21" s="75">
        <f>SUMIFS('Данные факт зад.3'!G:G,'Данные факт зад.3'!F:F,$A21,'Данные факт зад.3'!A:A,V$4,'Данные факт зад.3'!D:D,$A$6)</f>
        <v>0</v>
      </c>
      <c r="X21" s="86">
        <f t="shared" si="9"/>
        <v>-500</v>
      </c>
      <c r="Y21" s="110">
        <f t="shared" si="10"/>
        <v>-1</v>
      </c>
      <c r="Z21" s="86">
        <f t="shared" si="20"/>
        <v>2152</v>
      </c>
      <c r="AA21" s="84">
        <f t="shared" si="24"/>
        <v>1158</v>
      </c>
      <c r="AB21" s="86">
        <f t="shared" si="1"/>
        <v>-994</v>
      </c>
      <c r="AC21" s="110">
        <f t="shared" si="11"/>
        <v>-0.46189591078066916</v>
      </c>
    </row>
    <row r="22" spans="1:30" s="88" customFormat="1" outlineLevel="1" x14ac:dyDescent="0.3">
      <c r="A22" s="85" t="s">
        <v>67</v>
      </c>
      <c r="B22" s="86">
        <f>SUMIFS('Данные план зад3'!$G$7:$G$1296,'Данные план зад3'!$B$7:$B$1296,B$4,'Данные план зад3'!$F$7:$F$1296,$A22,'Данные план зад3'!$C$7:$C$1296,'Задание 3'!$A$6)</f>
        <v>369</v>
      </c>
      <c r="C22" s="75">
        <f>SUMIFS('Данные факт зад.3'!G:G,'Данные факт зад.3'!F:F,$A22,'Данные факт зад.3'!A:A,B$4,'Данные факт зад.3'!D:D,$A$6)</f>
        <v>0</v>
      </c>
      <c r="D22" s="101">
        <f t="shared" si="25"/>
        <v>-369</v>
      </c>
      <c r="E22" s="109">
        <f t="shared" si="12"/>
        <v>-1</v>
      </c>
      <c r="F22" s="86">
        <f>SUMIFS('Данные план зад3'!$G$7:$G$1296,'Данные план зад3'!$B$7:$B$1296,F$4,'Данные план зад3'!$F$7:$F$1296,$A22,'Данные план зад3'!$C$7:$C$1296,'Задание 3'!$A$6)</f>
        <v>400</v>
      </c>
      <c r="G22" s="75">
        <f>SUMIFS('Данные факт зад.3'!G:G,'Данные факт зад.3'!F:F,$A22,'Данные факт зад.3'!A:A,F$4,'Данные факт зад.3'!D:D,$A$6)</f>
        <v>0</v>
      </c>
      <c r="H22" s="75">
        <f t="shared" si="15"/>
        <v>-400</v>
      </c>
      <c r="I22" s="106">
        <f t="shared" si="16"/>
        <v>-1</v>
      </c>
      <c r="J22" s="86">
        <f>SUMIFS('Данные план зад3'!$G$7:$G$1296,'Данные план зад3'!$B$7:$B$1296,J$4,'Данные план зад3'!$F$7:$F$1296,$A22,'Данные план зад3'!$C$7:$C$1296,'Задание 3'!$A$6)</f>
        <v>430</v>
      </c>
      <c r="K22" s="75">
        <f>SUMIFS('Данные факт зад.3'!G:G,'Данные факт зад.3'!F:F,$A22,'Данные факт зад.3'!A:A,J$4,'Данные факт зад.3'!D:D,$A$6)</f>
        <v>130</v>
      </c>
      <c r="L22" s="75">
        <f t="shared" si="17"/>
        <v>-300</v>
      </c>
      <c r="M22" s="109">
        <f t="shared" si="4"/>
        <v>-0.69767441860465118</v>
      </c>
      <c r="N22" s="86">
        <f>SUMIFS('Данные план зад3'!$G$7:$G$1296,'Данные план зад3'!$B$7:$B$1296,N$4,'Данные план зад3'!$F$7:$F$1296,$A22,'Данные план зад3'!$C$7:$C$1296,'Задание 3'!$A$6)</f>
        <v>560</v>
      </c>
      <c r="O22" s="75">
        <f>SUMIFS('Данные факт зад.3'!G:G,'Данные факт зад.3'!F:F,$A22,'Данные факт зад.3'!A:A,N$4,'Данные факт зад.3'!D:D,$A$6)</f>
        <v>150</v>
      </c>
      <c r="P22" s="75">
        <f t="shared" si="18"/>
        <v>-410</v>
      </c>
      <c r="Q22" s="106">
        <f t="shared" si="19"/>
        <v>-0.7321428571428571</v>
      </c>
      <c r="R22" s="86">
        <f>SUMIFS('Данные план зад3'!$G$7:$G$1296,'Данные план зад3'!$B$7:$B$1296,R$4,'Данные план зад3'!$F$7:$F$1296,$A22,'Данные план зад3'!$C$7:$C$1296,'Задание 3'!$A$6)</f>
        <v>680</v>
      </c>
      <c r="S22" s="75">
        <f>SUMIFS('Данные факт зад.3'!G:G,'Данные факт зад.3'!F:F,$A22,'Данные факт зад.3'!A:A,R$4,'Данные факт зад.3'!D:D,$A$6)</f>
        <v>502</v>
      </c>
      <c r="T22" s="84">
        <f t="shared" si="6"/>
        <v>-178</v>
      </c>
      <c r="U22" s="109">
        <f t="shared" si="8"/>
        <v>-0.26176470588235295</v>
      </c>
      <c r="V22" s="86">
        <f>SUMIFS('Данные план зад3'!$G$7:$G$1296,'Данные план зад3'!$B$7:$B$1296,V$4,'Данные план зад3'!$F$7:$F$1296,$A22,'Данные план зад3'!$C$7:$C$1296,'Задание 3'!$A$6)</f>
        <v>700</v>
      </c>
      <c r="W22" s="75">
        <f>SUMIFS('Данные факт зад.3'!G:G,'Данные факт зад.3'!F:F,$A22,'Данные факт зад.3'!A:A,V$4,'Данные факт зад.3'!D:D,$A$6)</f>
        <v>521</v>
      </c>
      <c r="X22" s="86">
        <f t="shared" si="9"/>
        <v>-179</v>
      </c>
      <c r="Y22" s="110">
        <f t="shared" si="10"/>
        <v>-0.25571428571428573</v>
      </c>
      <c r="Z22" s="86">
        <f t="shared" si="20"/>
        <v>3139</v>
      </c>
      <c r="AA22" s="84">
        <f t="shared" si="24"/>
        <v>1303</v>
      </c>
      <c r="AB22" s="86">
        <f t="shared" ref="AB22:AB85" si="26">SUM(D22,H22,L22,P22,T22,X22)</f>
        <v>-1836</v>
      </c>
      <c r="AC22" s="110">
        <f t="shared" si="11"/>
        <v>-0.58489964956992668</v>
      </c>
    </row>
    <row r="23" spans="1:30" s="88" customFormat="1" outlineLevel="1" x14ac:dyDescent="0.3">
      <c r="A23" s="85" t="s">
        <v>68</v>
      </c>
      <c r="B23" s="86">
        <f>SUMIFS('Данные план зад3'!$G$7:$G$1296,'Данные план зад3'!$B$7:$B$1296,B$4,'Данные план зад3'!$F$7:$F$1296,$A23,'Данные план зад3'!$C$7:$C$1296,'Задание 3'!$A$6)</f>
        <v>125</v>
      </c>
      <c r="C23" s="75">
        <f>SUMIFS('Данные факт зад.3'!G:G,'Данные факт зад.3'!F:F,$A23,'Данные факт зад.3'!A:A,B$4,'Данные факт зад.3'!D:D,$A$6)</f>
        <v>200</v>
      </c>
      <c r="D23" s="101">
        <f t="shared" si="25"/>
        <v>75</v>
      </c>
      <c r="E23" s="109">
        <f t="shared" si="12"/>
        <v>0.6</v>
      </c>
      <c r="F23" s="86">
        <f>SUMIFS('Данные план зад3'!$G$7:$G$1296,'Данные план зад3'!$B$7:$B$1296,F$4,'Данные план зад3'!$F$7:$F$1296,$A23,'Данные план зад3'!$C$7:$C$1296,'Задание 3'!$A$6)</f>
        <v>140</v>
      </c>
      <c r="G23" s="75">
        <f>SUMIFS('Данные факт зад.3'!G:G,'Данные факт зад.3'!F:F,$A23,'Данные факт зад.3'!A:A,F$4,'Данные факт зад.3'!D:D,$A$6)</f>
        <v>542</v>
      </c>
      <c r="H23" s="75">
        <f t="shared" si="15"/>
        <v>402</v>
      </c>
      <c r="I23" s="106">
        <f t="shared" si="16"/>
        <v>2.8714285714285714</v>
      </c>
      <c r="J23" s="86">
        <f>SUMIFS('Данные план зад3'!$G$7:$G$1296,'Данные план зад3'!$B$7:$B$1296,J$4,'Данные план зад3'!$F$7:$F$1296,$A23,'Данные план зад3'!$C$7:$C$1296,'Задание 3'!$A$6)</f>
        <v>150</v>
      </c>
      <c r="K23" s="75">
        <f>SUMIFS('Данные факт зад.3'!G:G,'Данные факт зад.3'!F:F,$A23,'Данные факт зад.3'!A:A,J$4,'Данные факт зад.3'!D:D,$A$6)</f>
        <v>29</v>
      </c>
      <c r="L23" s="75">
        <f t="shared" si="17"/>
        <v>-121</v>
      </c>
      <c r="M23" s="109">
        <f t="shared" si="4"/>
        <v>-0.80666666666666664</v>
      </c>
      <c r="N23" s="86">
        <f>SUMIFS('Данные план зад3'!$G$7:$G$1296,'Данные план зад3'!$B$7:$B$1296,N$4,'Данные план зад3'!$F$7:$F$1296,$A23,'Данные план зад3'!$C$7:$C$1296,'Задание 3'!$A$6)</f>
        <v>157</v>
      </c>
      <c r="O23" s="75">
        <f>SUMIFS('Данные факт зад.3'!G:G,'Данные факт зад.3'!F:F,$A23,'Данные факт зад.3'!A:A,N$4,'Данные факт зад.3'!D:D,$A$6)</f>
        <v>459</v>
      </c>
      <c r="P23" s="75">
        <f t="shared" si="18"/>
        <v>302</v>
      </c>
      <c r="Q23" s="106">
        <f t="shared" si="19"/>
        <v>1.9235668789808917</v>
      </c>
      <c r="R23" s="86">
        <f>SUMIFS('Данные план зад3'!$G$7:$G$1296,'Данные план зад3'!$B$7:$B$1296,R$4,'Данные план зад3'!$F$7:$F$1296,$A23,'Данные план зад3'!$C$7:$C$1296,'Задание 3'!$A$6)</f>
        <v>200</v>
      </c>
      <c r="S23" s="75">
        <f>SUMIFS('Данные факт зад.3'!G:G,'Данные факт зад.3'!F:F,$A23,'Данные факт зад.3'!A:A,R$4,'Данные факт зад.3'!D:D,$A$6)</f>
        <v>40</v>
      </c>
      <c r="T23" s="84">
        <f t="shared" si="6"/>
        <v>-160</v>
      </c>
      <c r="U23" s="109">
        <f t="shared" si="8"/>
        <v>-0.8</v>
      </c>
      <c r="V23" s="86">
        <f>SUMIFS('Данные план зад3'!$G$7:$G$1296,'Данные план зад3'!$B$7:$B$1296,V$4,'Данные план зад3'!$F$7:$F$1296,$A23,'Данные план зад3'!$C$7:$C$1296,'Задание 3'!$A$6)</f>
        <v>300</v>
      </c>
      <c r="W23" s="75">
        <f>SUMIFS('Данные факт зад.3'!G:G,'Данные факт зад.3'!F:F,$A23,'Данные факт зад.3'!A:A,V$4,'Данные факт зад.3'!D:D,$A$6)</f>
        <v>0</v>
      </c>
      <c r="X23" s="86">
        <f t="shared" si="9"/>
        <v>-300</v>
      </c>
      <c r="Y23" s="110">
        <f t="shared" si="10"/>
        <v>-1</v>
      </c>
      <c r="Z23" s="86">
        <f t="shared" si="20"/>
        <v>1072</v>
      </c>
      <c r="AA23" s="84">
        <f t="shared" si="24"/>
        <v>1270</v>
      </c>
      <c r="AB23" s="86">
        <f t="shared" si="26"/>
        <v>198</v>
      </c>
      <c r="AC23" s="110">
        <f t="shared" si="11"/>
        <v>0.18470149253731344</v>
      </c>
    </row>
    <row r="24" spans="1:30" s="88" customFormat="1" outlineLevel="1" x14ac:dyDescent="0.3">
      <c r="A24" s="85" t="s">
        <v>69</v>
      </c>
      <c r="B24" s="86">
        <f>SUMIFS('Данные план зад3'!$G$7:$G$1296,'Данные план зад3'!$B$7:$B$1296,B$4,'Данные план зад3'!$F$7:$F$1296,$A24,'Данные план зад3'!$C$7:$C$1296,'Задание 3'!$A$6)</f>
        <v>587</v>
      </c>
      <c r="C24" s="75">
        <f>SUMIFS('Данные факт зад.3'!G:G,'Данные факт зад.3'!F:F,$A24,'Данные факт зад.3'!A:A,B$4,'Данные факт зад.3'!D:D,$A$6)</f>
        <v>361</v>
      </c>
      <c r="D24" s="101">
        <f t="shared" si="25"/>
        <v>-226</v>
      </c>
      <c r="E24" s="109">
        <f t="shared" si="12"/>
        <v>-0.38500851788756391</v>
      </c>
      <c r="F24" s="86">
        <f>SUMIFS('Данные план зад3'!$G$7:$G$1296,'Данные план зад3'!$B$7:$B$1296,F$4,'Данные план зад3'!$F$7:$F$1296,$A24,'Данные план зад3'!$C$7:$C$1296,'Задание 3'!$A$6)</f>
        <v>640</v>
      </c>
      <c r="G24" s="75">
        <f>SUMIFS('Данные факт зад.3'!G:G,'Данные факт зад.3'!F:F,$A24,'Данные факт зад.3'!A:A,F$4,'Данные факт зад.3'!D:D,$A$6)</f>
        <v>225</v>
      </c>
      <c r="H24" s="75">
        <f t="shared" si="15"/>
        <v>-415</v>
      </c>
      <c r="I24" s="106">
        <f t="shared" si="16"/>
        <v>-0.6484375</v>
      </c>
      <c r="J24" s="86">
        <f>SUMIFS('Данные план зад3'!$G$7:$G$1296,'Данные план зад3'!$B$7:$B$1296,J$4,'Данные план зад3'!$F$7:$F$1296,$A24,'Данные план зад3'!$C$7:$C$1296,'Задание 3'!$A$6)</f>
        <v>680</v>
      </c>
      <c r="K24" s="75">
        <f>SUMIFS('Данные факт зад.3'!G:G,'Данные факт зад.3'!F:F,$A24,'Данные факт зад.3'!A:A,J$4,'Данные факт зад.3'!D:D,$A$6)</f>
        <v>230</v>
      </c>
      <c r="L24" s="75">
        <f t="shared" si="17"/>
        <v>-450</v>
      </c>
      <c r="M24" s="109">
        <f t="shared" si="4"/>
        <v>-0.66176470588235292</v>
      </c>
      <c r="N24" s="86">
        <f>SUMIFS('Данные план зад3'!$G$7:$G$1296,'Данные план зад3'!$B$7:$B$1296,N$4,'Данные план зад3'!$F$7:$F$1296,$A24,'Данные план зад3'!$C$7:$C$1296,'Задание 3'!$A$6)</f>
        <v>700</v>
      </c>
      <c r="O24" s="75">
        <f>SUMIFS('Данные факт зад.3'!G:G,'Данные факт зад.3'!F:F,$A24,'Данные факт зад.3'!A:A,N$4,'Данные факт зад.3'!D:D,$A$6)</f>
        <v>0</v>
      </c>
      <c r="P24" s="75">
        <f t="shared" si="18"/>
        <v>-700</v>
      </c>
      <c r="Q24" s="106">
        <f t="shared" si="19"/>
        <v>-1</v>
      </c>
      <c r="R24" s="86">
        <f>SUMIFS('Данные план зад3'!$G$7:$G$1296,'Данные план зад3'!$B$7:$B$1296,R$4,'Данные план зад3'!$F$7:$F$1296,$A24,'Данные план зад3'!$C$7:$C$1296,'Задание 3'!$A$6)</f>
        <v>732</v>
      </c>
      <c r="S24" s="75">
        <f>SUMIFS('Данные факт зад.3'!G:G,'Данные факт зад.3'!F:F,$A24,'Данные факт зад.3'!A:A,R$4,'Данные факт зад.3'!D:D,$A$6)</f>
        <v>404</v>
      </c>
      <c r="T24" s="84">
        <f t="shared" si="6"/>
        <v>-328</v>
      </c>
      <c r="U24" s="109">
        <f t="shared" si="8"/>
        <v>-0.44808743169398907</v>
      </c>
      <c r="V24" s="86">
        <f>SUMIFS('Данные план зад3'!$G$7:$G$1296,'Данные план зад3'!$B$7:$B$1296,V$4,'Данные план зад3'!$F$7:$F$1296,$A24,'Данные план зад3'!$C$7:$C$1296,'Задание 3'!$A$6)</f>
        <v>800</v>
      </c>
      <c r="W24" s="75">
        <f>SUMIFS('Данные факт зад.3'!G:G,'Данные факт зад.3'!F:F,$A24,'Данные факт зад.3'!A:A,V$4,'Данные факт зад.3'!D:D,$A$6)</f>
        <v>152</v>
      </c>
      <c r="X24" s="86">
        <f t="shared" si="9"/>
        <v>-648</v>
      </c>
      <c r="Y24" s="110">
        <f t="shared" si="10"/>
        <v>-0.81</v>
      </c>
      <c r="Z24" s="86">
        <f t="shared" si="20"/>
        <v>4139</v>
      </c>
      <c r="AA24" s="84">
        <f t="shared" si="24"/>
        <v>1372</v>
      </c>
      <c r="AB24" s="86">
        <f t="shared" si="26"/>
        <v>-2767</v>
      </c>
      <c r="AC24" s="110">
        <f t="shared" si="11"/>
        <v>-0.66851896593380045</v>
      </c>
    </row>
    <row r="25" spans="1:30" s="82" customFormat="1" x14ac:dyDescent="0.3">
      <c r="A25" s="92" t="s">
        <v>70</v>
      </c>
      <c r="B25" s="93">
        <f>B26+B32+B39</f>
        <v>5960</v>
      </c>
      <c r="C25" s="93">
        <f>C26+C32+C39</f>
        <v>2413</v>
      </c>
      <c r="D25" s="93">
        <f t="shared" ref="D25:Z25" si="27">D26+D32+D39</f>
        <v>-3547</v>
      </c>
      <c r="E25" s="109">
        <f t="shared" si="12"/>
        <v>-0.5951342281879195</v>
      </c>
      <c r="F25" s="93">
        <f t="shared" si="27"/>
        <v>6399</v>
      </c>
      <c r="G25" s="93">
        <f t="shared" si="27"/>
        <v>2993</v>
      </c>
      <c r="H25" s="75">
        <f t="shared" si="15"/>
        <v>-3406</v>
      </c>
      <c r="I25" s="106">
        <f t="shared" si="16"/>
        <v>-0.53227066729176431</v>
      </c>
      <c r="J25" s="93">
        <f t="shared" si="27"/>
        <v>6763</v>
      </c>
      <c r="K25" s="93">
        <f t="shared" si="27"/>
        <v>2193</v>
      </c>
      <c r="L25" s="75">
        <f t="shared" si="17"/>
        <v>-4570</v>
      </c>
      <c r="M25" s="109">
        <f t="shared" si="4"/>
        <v>-0.67573562028685497</v>
      </c>
      <c r="N25" s="93">
        <f t="shared" si="27"/>
        <v>7470</v>
      </c>
      <c r="O25" s="93">
        <f t="shared" si="27"/>
        <v>3188</v>
      </c>
      <c r="P25" s="75">
        <f t="shared" si="18"/>
        <v>-4282</v>
      </c>
      <c r="Q25" s="106">
        <f t="shared" si="19"/>
        <v>-0.57322623828647923</v>
      </c>
      <c r="R25" s="93">
        <f t="shared" si="27"/>
        <v>8210</v>
      </c>
      <c r="S25" s="93">
        <f t="shared" si="27"/>
        <v>2785</v>
      </c>
      <c r="T25" s="84">
        <f t="shared" si="6"/>
        <v>-5425</v>
      </c>
      <c r="U25" s="109">
        <f t="shared" si="8"/>
        <v>-0.6607795371498173</v>
      </c>
      <c r="V25" s="93">
        <f t="shared" si="27"/>
        <v>8526</v>
      </c>
      <c r="W25" s="93">
        <f t="shared" si="27"/>
        <v>4314</v>
      </c>
      <c r="X25" s="86">
        <f t="shared" si="9"/>
        <v>-4212</v>
      </c>
      <c r="Y25" s="110">
        <f t="shared" si="10"/>
        <v>-0.49401829697396199</v>
      </c>
      <c r="Z25" s="93">
        <f t="shared" si="27"/>
        <v>43328</v>
      </c>
      <c r="AA25" s="93">
        <f t="shared" si="24"/>
        <v>17886</v>
      </c>
      <c r="AB25" s="86">
        <f t="shared" si="26"/>
        <v>-25442</v>
      </c>
      <c r="AC25" s="110">
        <f t="shared" si="11"/>
        <v>-0.58719534711964549</v>
      </c>
    </row>
    <row r="26" spans="1:30" s="82" customFormat="1" x14ac:dyDescent="0.3">
      <c r="A26" s="83" t="s">
        <v>117</v>
      </c>
      <c r="B26" s="84">
        <f>SUM(B27:B31)</f>
        <v>1962</v>
      </c>
      <c r="C26" s="75">
        <f>SUM(C27:C31)</f>
        <v>623</v>
      </c>
      <c r="D26" s="84">
        <f t="shared" ref="D26:Z26" si="28">SUM(D27:D31)</f>
        <v>-1339</v>
      </c>
      <c r="E26" s="109">
        <f t="shared" si="12"/>
        <v>-0.682466870540265</v>
      </c>
      <c r="F26" s="84">
        <f t="shared" si="28"/>
        <v>2092</v>
      </c>
      <c r="G26" s="84">
        <f t="shared" si="28"/>
        <v>1066</v>
      </c>
      <c r="H26" s="75">
        <f t="shared" si="15"/>
        <v>-1026</v>
      </c>
      <c r="I26" s="106">
        <f t="shared" si="16"/>
        <v>-0.49043977055449328</v>
      </c>
      <c r="J26" s="84">
        <f t="shared" si="28"/>
        <v>2180</v>
      </c>
      <c r="K26" s="84">
        <f t="shared" si="28"/>
        <v>877</v>
      </c>
      <c r="L26" s="75">
        <f t="shared" si="17"/>
        <v>-1303</v>
      </c>
      <c r="M26" s="109">
        <f t="shared" si="4"/>
        <v>-0.59770642201834867</v>
      </c>
      <c r="N26" s="84">
        <f t="shared" si="28"/>
        <v>2400</v>
      </c>
      <c r="O26" s="84">
        <f t="shared" si="28"/>
        <v>1080</v>
      </c>
      <c r="P26" s="75">
        <f t="shared" si="18"/>
        <v>-1320</v>
      </c>
      <c r="Q26" s="106">
        <f t="shared" si="19"/>
        <v>-0.55000000000000004</v>
      </c>
      <c r="R26" s="84">
        <f t="shared" si="28"/>
        <v>2630</v>
      </c>
      <c r="S26" s="84">
        <f t="shared" si="28"/>
        <v>840</v>
      </c>
      <c r="T26" s="84">
        <f t="shared" si="6"/>
        <v>-1790</v>
      </c>
      <c r="U26" s="109">
        <f t="shared" si="8"/>
        <v>-0.68060836501901145</v>
      </c>
      <c r="V26" s="84">
        <f t="shared" si="28"/>
        <v>2780</v>
      </c>
      <c r="W26" s="84">
        <f t="shared" si="28"/>
        <v>1737</v>
      </c>
      <c r="X26" s="86">
        <f t="shared" si="9"/>
        <v>-1043</v>
      </c>
      <c r="Y26" s="110">
        <f t="shared" si="10"/>
        <v>-0.3751798561151079</v>
      </c>
      <c r="Z26" s="84">
        <f t="shared" si="28"/>
        <v>14044</v>
      </c>
      <c r="AA26" s="84">
        <f t="shared" si="24"/>
        <v>6223</v>
      </c>
      <c r="AB26" s="86">
        <f t="shared" si="26"/>
        <v>-7821</v>
      </c>
      <c r="AC26" s="110">
        <f t="shared" si="11"/>
        <v>-0.55689262318427801</v>
      </c>
    </row>
    <row r="27" spans="1:30" s="88" customFormat="1" outlineLevel="1" x14ac:dyDescent="0.3">
      <c r="A27" s="85" t="s">
        <v>71</v>
      </c>
      <c r="B27" s="86">
        <f>SUMIFS('Данные план зад3'!$G$7:$G$1296,'Данные план зад3'!$B$7:$B$1296,B$4,'Данные план зад3'!$F$7:$F$1296,$A27,'Данные план зад3'!$C$7:$C$1296,'Задание 3'!$A$6)</f>
        <v>200</v>
      </c>
      <c r="C27" s="75">
        <f>SUMIFS('Данные факт зад.3'!G:G,'Данные факт зад.3'!F:F,$A27,'Данные факт зад.3'!A:A,B$4,'Данные факт зад.3'!D:D,$A$6)</f>
        <v>132</v>
      </c>
      <c r="D27" s="101">
        <f>C27-B27</f>
        <v>-68</v>
      </c>
      <c r="E27" s="109">
        <f t="shared" si="12"/>
        <v>-0.34</v>
      </c>
      <c r="F27" s="86">
        <f>SUMIFS('Данные план зад3'!$G$7:$G$1296,'Данные план зад3'!$B$7:$B$1296,F$4,'Данные план зад3'!$F$7:$F$1296,$A27,'Данные план зад3'!$C$7:$C$1296,'Задание 3'!$A$6)</f>
        <v>236</v>
      </c>
      <c r="G27" s="75">
        <f>SUMIFS('Данные факт зад.3'!G:G,'Данные факт зад.3'!F:F,$A27,'Данные факт зад.3'!A:A,F$4,'Данные факт зад.3'!D:D,$A$6)</f>
        <v>437</v>
      </c>
      <c r="H27" s="75">
        <f t="shared" si="15"/>
        <v>201</v>
      </c>
      <c r="I27" s="106">
        <f t="shared" si="16"/>
        <v>0.85169491525423724</v>
      </c>
      <c r="J27" s="86">
        <f>SUMIFS('Данные план зад3'!$G$7:$G$1296,'Данные план зад3'!$B$7:$B$1296,J$4,'Данные план зад3'!$F$7:$F$1296,$A27,'Данные план зад3'!$C$7:$C$1296,'Задание 3'!$A$6)</f>
        <v>250</v>
      </c>
      <c r="K27" s="75">
        <f>SUMIFS('Данные факт зад.3'!G:G,'Данные факт зад.3'!F:F,$A27,'Данные факт зад.3'!A:A,J$4,'Данные факт зад.3'!D:D,$A$6)</f>
        <v>0</v>
      </c>
      <c r="L27" s="75">
        <f t="shared" si="17"/>
        <v>-250</v>
      </c>
      <c r="M27" s="109">
        <f t="shared" si="4"/>
        <v>-1</v>
      </c>
      <c r="N27" s="86">
        <f>SUMIFS('Данные план зад3'!$G$7:$G$1296,'Данные план зад3'!$B$7:$B$1296,N$4,'Данные план зад3'!$F$7:$F$1296,$A27,'Данные план зад3'!$C$7:$C$1296,'Задание 3'!$A$6)</f>
        <v>300</v>
      </c>
      <c r="O27" s="75">
        <f>SUMIFS('Данные факт зад.3'!G:G,'Данные факт зад.3'!F:F,$A27,'Данные факт зад.3'!A:A,N$4,'Данные факт зад.3'!D:D,$A$6)</f>
        <v>353</v>
      </c>
      <c r="P27" s="75">
        <f t="shared" si="18"/>
        <v>53</v>
      </c>
      <c r="Q27" s="106">
        <f t="shared" si="19"/>
        <v>0.17666666666666667</v>
      </c>
      <c r="R27" s="86">
        <f>SUMIFS('Данные план зад3'!$G$7:$G$1296,'Данные план зад3'!$B$7:$B$1296,R$4,'Данные план зад3'!$F$7:$F$1296,$A27,'Данные план зад3'!$C$7:$C$1296,'Задание 3'!$A$6)</f>
        <v>320</v>
      </c>
      <c r="S27" s="75">
        <f>SUMIFS('Данные факт зад.3'!G:G,'Данные факт зад.3'!F:F,$A27,'Данные факт зад.3'!A:A,R$4,'Данные факт зад.3'!D:D,$A$6)</f>
        <v>246</v>
      </c>
      <c r="T27" s="84">
        <f t="shared" si="6"/>
        <v>-74</v>
      </c>
      <c r="U27" s="109">
        <f t="shared" si="8"/>
        <v>-0.23125000000000001</v>
      </c>
      <c r="V27" s="86">
        <f>SUMIFS('Данные план зад3'!$G$7:$G$1296,'Данные план зад3'!$B$7:$B$1296,V$4,'Данные план зад3'!$F$7:$F$1296,$A27,'Данные план зад3'!$C$7:$C$1296,'Задание 3'!$A$6)</f>
        <v>340</v>
      </c>
      <c r="W27" s="75">
        <f>SUMIFS('Данные факт зад.3'!G:G,'Данные факт зад.3'!F:F,$A27,'Данные факт зад.3'!A:A,V$4,'Данные факт зад.3'!D:D,$A$6)</f>
        <v>191</v>
      </c>
      <c r="X27" s="86">
        <f t="shared" si="9"/>
        <v>-149</v>
      </c>
      <c r="Y27" s="110">
        <f t="shared" si="10"/>
        <v>-0.43823529411764706</v>
      </c>
      <c r="Z27" s="86">
        <f t="shared" si="20"/>
        <v>1646</v>
      </c>
      <c r="AA27" s="84">
        <f t="shared" si="24"/>
        <v>1359</v>
      </c>
      <c r="AB27" s="86">
        <f t="shared" si="26"/>
        <v>-287</v>
      </c>
      <c r="AC27" s="110">
        <f t="shared" si="11"/>
        <v>-0.17436208991494531</v>
      </c>
    </row>
    <row r="28" spans="1:30" s="88" customFormat="1" outlineLevel="1" x14ac:dyDescent="0.3">
      <c r="A28" s="85" t="s">
        <v>72</v>
      </c>
      <c r="B28" s="86">
        <f>SUMIFS('Данные план зад3'!$G$7:$G$1296,'Данные план зад3'!$B$7:$B$1296,B$4,'Данные план зад3'!$F$7:$F$1296,$A28,'Данные план зад3'!$C$7:$C$1296,'Задание 3'!$A$6)</f>
        <v>325</v>
      </c>
      <c r="C28" s="75">
        <f>SUMIFS('Данные факт зад.3'!G:G,'Данные факт зад.3'!F:F,$A28,'Данные факт зад.3'!A:A,B$4,'Данные факт зад.3'!D:D,$A$6)</f>
        <v>215</v>
      </c>
      <c r="D28" s="101">
        <f t="shared" ref="D28:D31" si="29">C28-B28</f>
        <v>-110</v>
      </c>
      <c r="E28" s="109">
        <f t="shared" si="12"/>
        <v>-0.33846153846153848</v>
      </c>
      <c r="F28" s="86">
        <f>SUMIFS('Данные план зад3'!$G$7:$G$1296,'Данные план зад3'!$B$7:$B$1296,F$4,'Данные план зад3'!$F$7:$F$1296,$A28,'Данные план зад3'!$C$7:$C$1296,'Задание 3'!$A$6)</f>
        <v>351</v>
      </c>
      <c r="G28" s="75">
        <f>SUMIFS('Данные факт зад.3'!G:G,'Данные факт зад.3'!F:F,$A28,'Данные факт зад.3'!A:A,F$4,'Данные факт зад.3'!D:D,$A$6)</f>
        <v>257</v>
      </c>
      <c r="H28" s="75">
        <f t="shared" si="15"/>
        <v>-94</v>
      </c>
      <c r="I28" s="106">
        <f t="shared" si="16"/>
        <v>-0.26780626780626782</v>
      </c>
      <c r="J28" s="86">
        <f>SUMIFS('Данные план зад3'!$G$7:$G$1296,'Данные план зад3'!$B$7:$B$1296,J$4,'Данные план зад3'!$F$7:$F$1296,$A28,'Данные план зад3'!$C$7:$C$1296,'Задание 3'!$A$6)</f>
        <v>370</v>
      </c>
      <c r="K28" s="75">
        <f>SUMIFS('Данные факт зад.3'!G:G,'Данные факт зад.3'!F:F,$A28,'Данные факт зад.3'!A:A,J$4,'Данные факт зад.3'!D:D,$A$6)</f>
        <v>467</v>
      </c>
      <c r="L28" s="75">
        <f t="shared" si="17"/>
        <v>97</v>
      </c>
      <c r="M28" s="109">
        <f t="shared" si="4"/>
        <v>0.26216216216216215</v>
      </c>
      <c r="N28" s="86">
        <f>SUMIFS('Данные план зад3'!$G$7:$G$1296,'Данные план зад3'!$B$7:$B$1296,N$4,'Данные план зад3'!$F$7:$F$1296,$A28,'Данные план зад3'!$C$7:$C$1296,'Задание 3'!$A$6)</f>
        <v>400</v>
      </c>
      <c r="O28" s="75">
        <f>SUMIFS('Данные факт зад.3'!G:G,'Данные факт зад.3'!F:F,$A28,'Данные факт зад.3'!A:A,N$4,'Данные факт зад.3'!D:D,$A$6)</f>
        <v>179</v>
      </c>
      <c r="P28" s="75">
        <f t="shared" si="18"/>
        <v>-221</v>
      </c>
      <c r="Q28" s="106">
        <f t="shared" si="19"/>
        <v>-0.55249999999999999</v>
      </c>
      <c r="R28" s="86">
        <f>SUMIFS('Данные план зад3'!$G$7:$G$1296,'Данные план зад3'!$B$7:$B$1296,R$4,'Данные план зад3'!$F$7:$F$1296,$A28,'Данные план зад3'!$C$7:$C$1296,'Задание 3'!$A$6)</f>
        <v>420</v>
      </c>
      <c r="S28" s="75">
        <f>SUMIFS('Данные факт зад.3'!G:G,'Данные факт зад.3'!F:F,$A28,'Данные факт зад.3'!A:A,R$4,'Данные факт зад.3'!D:D,$A$6)</f>
        <v>148</v>
      </c>
      <c r="T28" s="84">
        <f t="shared" si="6"/>
        <v>-272</v>
      </c>
      <c r="U28" s="109">
        <f t="shared" si="8"/>
        <v>-0.64761904761904765</v>
      </c>
      <c r="V28" s="86">
        <f>SUMIFS('Данные план зад3'!$G$7:$G$1296,'Данные план зад3'!$B$7:$B$1296,V$4,'Данные план зад3'!$F$7:$F$1296,$A28,'Данные план зад3'!$C$7:$C$1296,'Задание 3'!$A$6)</f>
        <v>460</v>
      </c>
      <c r="W28" s="75">
        <f>SUMIFS('Данные факт зад.3'!G:G,'Данные факт зад.3'!F:F,$A28,'Данные факт зад.3'!A:A,V$4,'Данные факт зад.3'!D:D,$A$6)</f>
        <v>105</v>
      </c>
      <c r="X28" s="86">
        <f t="shared" si="9"/>
        <v>-355</v>
      </c>
      <c r="Y28" s="110">
        <f t="shared" si="10"/>
        <v>-0.77173913043478259</v>
      </c>
      <c r="Z28" s="86">
        <f t="shared" si="20"/>
        <v>2326</v>
      </c>
      <c r="AA28" s="84">
        <f t="shared" si="24"/>
        <v>1371</v>
      </c>
      <c r="AB28" s="86">
        <f t="shared" si="26"/>
        <v>-955</v>
      </c>
      <c r="AC28" s="110">
        <f t="shared" si="11"/>
        <v>-0.41057609630266551</v>
      </c>
    </row>
    <row r="29" spans="1:30" s="88" customFormat="1" outlineLevel="1" x14ac:dyDescent="0.3">
      <c r="A29" s="85" t="s">
        <v>73</v>
      </c>
      <c r="B29" s="86">
        <f>SUMIFS('Данные план зад3'!$G$7:$G$1296,'Данные план зад3'!$B$7:$B$1296,B$4,'Данные план зад3'!$F$7:$F$1296,$A29,'Данные план зад3'!$C$7:$C$1296,'Задание 3'!$A$6)</f>
        <v>425</v>
      </c>
      <c r="C29" s="75">
        <f>SUMIFS('Данные факт зад.3'!G:G,'Данные факт зад.3'!F:F,$A29,'Данные факт зад.3'!A:A,B$4,'Данные факт зад.3'!D:D,$A$6)</f>
        <v>0</v>
      </c>
      <c r="D29" s="101">
        <f t="shared" si="29"/>
        <v>-425</v>
      </c>
      <c r="E29" s="109">
        <f t="shared" si="12"/>
        <v>-1</v>
      </c>
      <c r="F29" s="86">
        <f>SUMIFS('Данные план зад3'!$G$7:$G$1296,'Данные план зад3'!$B$7:$B$1296,F$4,'Данные план зад3'!$F$7:$F$1296,$A29,'Данные план зад3'!$C$7:$C$1296,'Задание 3'!$A$6)</f>
        <v>453</v>
      </c>
      <c r="G29" s="75">
        <f>SUMIFS('Данные факт зад.3'!G:G,'Данные факт зад.3'!F:F,$A29,'Данные факт зад.3'!A:A,F$4,'Данные факт зад.3'!D:D,$A$6)</f>
        <v>216</v>
      </c>
      <c r="H29" s="75">
        <f t="shared" si="15"/>
        <v>-237</v>
      </c>
      <c r="I29" s="106">
        <f t="shared" si="16"/>
        <v>-0.52317880794701987</v>
      </c>
      <c r="J29" s="86">
        <f>SUMIFS('Данные план зад3'!$G$7:$G$1296,'Данные план зад3'!$B$7:$B$1296,J$4,'Данные план зад3'!$F$7:$F$1296,$A29,'Данные план зад3'!$C$7:$C$1296,'Задание 3'!$A$6)</f>
        <v>470</v>
      </c>
      <c r="K29" s="75">
        <f>SUMIFS('Данные факт зад.3'!G:G,'Данные факт зад.3'!F:F,$A29,'Данные факт зад.3'!A:A,J$4,'Данные факт зад.3'!D:D,$A$6)</f>
        <v>117</v>
      </c>
      <c r="L29" s="75">
        <f t="shared" si="17"/>
        <v>-353</v>
      </c>
      <c r="M29" s="109">
        <f t="shared" si="4"/>
        <v>-0.75106382978723407</v>
      </c>
      <c r="N29" s="86">
        <f>SUMIFS('Данные план зад3'!$G$7:$G$1296,'Данные план зад3'!$B$7:$B$1296,N$4,'Данные план зад3'!$F$7:$F$1296,$A29,'Данные план зад3'!$C$7:$C$1296,'Задание 3'!$A$6)</f>
        <v>500</v>
      </c>
      <c r="O29" s="75">
        <f>SUMIFS('Данные факт зад.3'!G:G,'Данные факт зад.3'!F:F,$A29,'Данные факт зад.3'!A:A,N$4,'Данные факт зад.3'!D:D,$A$6)</f>
        <v>0</v>
      </c>
      <c r="P29" s="75">
        <f t="shared" si="18"/>
        <v>-500</v>
      </c>
      <c r="Q29" s="106">
        <f t="shared" si="19"/>
        <v>-1</v>
      </c>
      <c r="R29" s="86">
        <f>SUMIFS('Данные план зад3'!$G$7:$G$1296,'Данные план зад3'!$B$7:$B$1296,R$4,'Данные план зад3'!$F$7:$F$1296,$A29,'Данные план зад3'!$C$7:$C$1296,'Задание 3'!$A$6)</f>
        <v>530</v>
      </c>
      <c r="S29" s="75">
        <f>SUMIFS('Данные факт зад.3'!G:G,'Данные факт зад.3'!F:F,$A29,'Данные факт зад.3'!A:A,R$4,'Данные факт зад.3'!D:D,$A$6)</f>
        <v>213</v>
      </c>
      <c r="T29" s="84">
        <f t="shared" si="6"/>
        <v>-317</v>
      </c>
      <c r="U29" s="109">
        <f t="shared" si="8"/>
        <v>-0.59811320754716979</v>
      </c>
      <c r="V29" s="86">
        <f>SUMIFS('Данные план зад3'!$G$7:$G$1296,'Данные план зад3'!$B$7:$B$1296,V$4,'Данные план зад3'!$F$7:$F$1296,$A29,'Данные план зад3'!$C$7:$C$1296,'Задание 3'!$A$6)</f>
        <v>550</v>
      </c>
      <c r="W29" s="75">
        <f>SUMIFS('Данные факт зад.3'!G:G,'Данные факт зад.3'!F:F,$A29,'Данные факт зад.3'!A:A,V$4,'Данные факт зад.3'!D:D,$A$6)</f>
        <v>670</v>
      </c>
      <c r="X29" s="86">
        <f t="shared" si="9"/>
        <v>120</v>
      </c>
      <c r="Y29" s="110">
        <f t="shared" si="10"/>
        <v>0.21818181818181817</v>
      </c>
      <c r="Z29" s="86">
        <f t="shared" si="20"/>
        <v>2928</v>
      </c>
      <c r="AA29" s="84">
        <f t="shared" si="24"/>
        <v>1216</v>
      </c>
      <c r="AB29" s="86">
        <f t="shared" si="26"/>
        <v>-1712</v>
      </c>
      <c r="AC29" s="110">
        <f t="shared" si="11"/>
        <v>-0.58469945355191255</v>
      </c>
    </row>
    <row r="30" spans="1:30" s="88" customFormat="1" outlineLevel="1" x14ac:dyDescent="0.3">
      <c r="A30" s="85" t="s">
        <v>74</v>
      </c>
      <c r="B30" s="86">
        <f>SUMIFS('Данные план зад3'!$G$7:$G$1296,'Данные план зад3'!$B$7:$B$1296,B$4,'Данные план зад3'!$F$7:$F$1296,$A30,'Данные план зад3'!$C$7:$C$1296,'Задание 3'!$A$6)</f>
        <v>892</v>
      </c>
      <c r="C30" s="75">
        <f>SUMIFS('Данные факт зад.3'!G:G,'Данные факт зад.3'!F:F,$A30,'Данные факт зад.3'!A:A,B$4,'Данные факт зад.3'!D:D,$A$6)</f>
        <v>126</v>
      </c>
      <c r="D30" s="101">
        <f t="shared" si="29"/>
        <v>-766</v>
      </c>
      <c r="E30" s="109">
        <f t="shared" si="12"/>
        <v>-0.85874439461883412</v>
      </c>
      <c r="F30" s="86">
        <f>SUMIFS('Данные план зад3'!$G$7:$G$1296,'Данные план зад3'!$B$7:$B$1296,F$4,'Данные план зад3'!$F$7:$F$1296,$A30,'Данные план зад3'!$C$7:$C$1296,'Задание 3'!$A$6)</f>
        <v>900</v>
      </c>
      <c r="G30" s="75">
        <f>SUMIFS('Данные факт зад.3'!G:G,'Данные факт зад.3'!F:F,$A30,'Данные факт зад.3'!A:A,F$4,'Данные факт зад.3'!D:D,$A$6)</f>
        <v>0</v>
      </c>
      <c r="H30" s="75">
        <f t="shared" si="15"/>
        <v>-900</v>
      </c>
      <c r="I30" s="106">
        <f t="shared" si="16"/>
        <v>-1</v>
      </c>
      <c r="J30" s="86">
        <f>SUMIFS('Данные план зад3'!$G$7:$G$1296,'Данные план зад3'!$B$7:$B$1296,J$4,'Данные план зад3'!$F$7:$F$1296,$A30,'Данные план зад3'!$C$7:$C$1296,'Задание 3'!$A$6)</f>
        <v>920</v>
      </c>
      <c r="K30" s="75">
        <f>SUMIFS('Данные факт зад.3'!G:G,'Данные факт зад.3'!F:F,$A30,'Данные факт зад.3'!A:A,J$4,'Данные факт зад.3'!D:D,$A$6)</f>
        <v>121</v>
      </c>
      <c r="L30" s="75">
        <f t="shared" si="17"/>
        <v>-799</v>
      </c>
      <c r="M30" s="109">
        <f t="shared" si="4"/>
        <v>-0.86847826086956526</v>
      </c>
      <c r="N30" s="86">
        <f>SUMIFS('Данные план зад3'!$G$7:$G$1296,'Данные план зад3'!$B$7:$B$1296,N$4,'Данные план зад3'!$F$7:$F$1296,$A30,'Данные план зад3'!$C$7:$C$1296,'Задание 3'!$A$6)</f>
        <v>1000</v>
      </c>
      <c r="O30" s="75">
        <f>SUMIFS('Данные факт зад.3'!G:G,'Данные факт зад.3'!F:F,$A30,'Данные факт зад.3'!A:A,N$4,'Данные факт зад.3'!D:D,$A$6)</f>
        <v>420</v>
      </c>
      <c r="P30" s="75">
        <f t="shared" si="18"/>
        <v>-580</v>
      </c>
      <c r="Q30" s="106">
        <f t="shared" si="19"/>
        <v>-0.57999999999999996</v>
      </c>
      <c r="R30" s="86">
        <f>SUMIFS('Данные план зад3'!$G$7:$G$1296,'Данные план зад3'!$B$7:$B$1296,R$4,'Данные план зад3'!$F$7:$F$1296,$A30,'Данные план зад3'!$C$7:$C$1296,'Задание 3'!$A$6)</f>
        <v>1100</v>
      </c>
      <c r="S30" s="75">
        <f>SUMIFS('Данные факт зад.3'!G:G,'Данные факт зад.3'!F:F,$A30,'Данные факт зад.3'!A:A,R$4,'Данные факт зад.3'!D:D,$A$6)</f>
        <v>0</v>
      </c>
      <c r="T30" s="84">
        <f t="shared" si="6"/>
        <v>-1100</v>
      </c>
      <c r="U30" s="109">
        <f t="shared" si="8"/>
        <v>-1</v>
      </c>
      <c r="V30" s="86">
        <f>SUMIFS('Данные план зад3'!$G$7:$G$1296,'Данные план зад3'!$B$7:$B$1296,V$4,'Данные план зад3'!$F$7:$F$1296,$A30,'Данные план зад3'!$C$7:$C$1296,'Задание 3'!$A$6)</f>
        <v>1150</v>
      </c>
      <c r="W30" s="75">
        <f>SUMIFS('Данные факт зад.3'!G:G,'Данные факт зад.3'!F:F,$A30,'Данные факт зад.3'!A:A,V$4,'Данные факт зад.3'!D:D,$A$6)</f>
        <v>290</v>
      </c>
      <c r="X30" s="86">
        <f t="shared" si="9"/>
        <v>-860</v>
      </c>
      <c r="Y30" s="110">
        <f t="shared" si="10"/>
        <v>-0.74782608695652175</v>
      </c>
      <c r="Z30" s="86">
        <f t="shared" si="20"/>
        <v>5962</v>
      </c>
      <c r="AA30" s="84">
        <f t="shared" si="24"/>
        <v>957</v>
      </c>
      <c r="AB30" s="86">
        <f t="shared" si="26"/>
        <v>-5005</v>
      </c>
      <c r="AC30" s="110">
        <f t="shared" si="11"/>
        <v>-0.83948339483394829</v>
      </c>
    </row>
    <row r="31" spans="1:30" s="88" customFormat="1" outlineLevel="1" x14ac:dyDescent="0.3">
      <c r="A31" s="85" t="s">
        <v>75</v>
      </c>
      <c r="B31" s="86">
        <f>SUMIFS('Данные план зад3'!$G$7:$G$1296,'Данные план зад3'!$B$7:$B$1296,B$4,'Данные план зад3'!$F$7:$F$1296,$A31,'Данные план зад3'!$C$7:$C$1296,'Задание 3'!$A$6)</f>
        <v>120</v>
      </c>
      <c r="C31" s="75">
        <f>SUMIFS('Данные факт зад.3'!G:G,'Данные факт зад.3'!F:F,$A31,'Данные факт зад.3'!A:A,B$4,'Данные факт зад.3'!D:D,$A$6)</f>
        <v>150</v>
      </c>
      <c r="D31" s="101">
        <f t="shared" si="29"/>
        <v>30</v>
      </c>
      <c r="E31" s="109">
        <f t="shared" si="12"/>
        <v>0.25</v>
      </c>
      <c r="F31" s="86">
        <f>SUMIFS('Данные план зад3'!$G$7:$G$1296,'Данные план зад3'!$B$7:$B$1296,F$4,'Данные план зад3'!$F$7:$F$1296,$A31,'Данные план зад3'!$C$7:$C$1296,'Задание 3'!$A$6)</f>
        <v>152</v>
      </c>
      <c r="G31" s="75">
        <f>SUMIFS('Данные факт зад.3'!G:G,'Данные факт зад.3'!F:F,$A31,'Данные факт зад.3'!A:A,F$4,'Данные факт зад.3'!D:D,$A$6)</f>
        <v>156</v>
      </c>
      <c r="H31" s="75">
        <f t="shared" si="15"/>
        <v>4</v>
      </c>
      <c r="I31" s="106">
        <f t="shared" si="16"/>
        <v>2.6315789473684209E-2</v>
      </c>
      <c r="J31" s="86">
        <f>SUMIFS('Данные план зад3'!$G$7:$G$1296,'Данные план зад3'!$B$7:$B$1296,J$4,'Данные план зад3'!$F$7:$F$1296,$A31,'Данные план зад3'!$C$7:$C$1296,'Задание 3'!$A$6)</f>
        <v>170</v>
      </c>
      <c r="K31" s="75">
        <f>SUMIFS('Данные факт зад.3'!G:G,'Данные факт зад.3'!F:F,$A31,'Данные факт зад.3'!A:A,J$4,'Данные факт зад.3'!D:D,$A$6)</f>
        <v>172</v>
      </c>
      <c r="L31" s="75">
        <f t="shared" si="17"/>
        <v>2</v>
      </c>
      <c r="M31" s="109">
        <f t="shared" si="4"/>
        <v>1.1764705882352941E-2</v>
      </c>
      <c r="N31" s="86">
        <f>SUMIFS('Данные план зад3'!$G$7:$G$1296,'Данные план зад3'!$B$7:$B$1296,N$4,'Данные план зад3'!$F$7:$F$1296,$A31,'Данные план зад3'!$C$7:$C$1296,'Задание 3'!$A$6)</f>
        <v>200</v>
      </c>
      <c r="O31" s="75">
        <f>SUMIFS('Данные факт зад.3'!G:G,'Данные факт зад.3'!F:F,$A31,'Данные факт зад.3'!A:A,N$4,'Данные факт зад.3'!D:D,$A$6)</f>
        <v>128</v>
      </c>
      <c r="P31" s="75">
        <f t="shared" si="18"/>
        <v>-72</v>
      </c>
      <c r="Q31" s="106">
        <f t="shared" si="19"/>
        <v>-0.36</v>
      </c>
      <c r="R31" s="86">
        <f>SUMIFS('Данные план зад3'!$G$7:$G$1296,'Данные план зад3'!$B$7:$B$1296,R$4,'Данные план зад3'!$F$7:$F$1296,$A31,'Данные план зад3'!$C$7:$C$1296,'Задание 3'!$A$6)</f>
        <v>260</v>
      </c>
      <c r="S31" s="75">
        <f>SUMIFS('Данные факт зад.3'!G:G,'Данные факт зад.3'!F:F,$A31,'Данные факт зад.3'!A:A,R$4,'Данные факт зад.3'!D:D,$A$6)</f>
        <v>233</v>
      </c>
      <c r="T31" s="84">
        <f t="shared" si="6"/>
        <v>-27</v>
      </c>
      <c r="U31" s="109">
        <f t="shared" si="8"/>
        <v>-0.10384615384615385</v>
      </c>
      <c r="V31" s="86">
        <f>SUMIFS('Данные план зад3'!$G$7:$G$1296,'Данные план зад3'!$B$7:$B$1296,V$4,'Данные план зад3'!$F$7:$F$1296,$A31,'Данные план зад3'!$C$7:$C$1296,'Задание 3'!$A$6)</f>
        <v>280</v>
      </c>
      <c r="W31" s="75">
        <f>SUMIFS('Данные факт зад.3'!G:G,'Данные факт зад.3'!F:F,$A31,'Данные факт зад.3'!A:A,V$4,'Данные факт зад.3'!D:D,$A$6)</f>
        <v>481</v>
      </c>
      <c r="X31" s="86">
        <f t="shared" si="9"/>
        <v>201</v>
      </c>
      <c r="Y31" s="110">
        <f t="shared" si="10"/>
        <v>0.71785714285714286</v>
      </c>
      <c r="Z31" s="86">
        <f t="shared" si="20"/>
        <v>1182</v>
      </c>
      <c r="AA31" s="84">
        <f t="shared" si="24"/>
        <v>1320</v>
      </c>
      <c r="AB31" s="86">
        <f t="shared" si="26"/>
        <v>138</v>
      </c>
      <c r="AC31" s="110">
        <f t="shared" si="11"/>
        <v>0.116751269035533</v>
      </c>
    </row>
    <row r="32" spans="1:30" s="82" customFormat="1" x14ac:dyDescent="0.3">
      <c r="A32" s="83" t="s">
        <v>51</v>
      </c>
      <c r="B32" s="84">
        <f>SUM(B33:B38)</f>
        <v>1968</v>
      </c>
      <c r="C32" s="84">
        <f>SUM(C33:C38)</f>
        <v>1321</v>
      </c>
      <c r="D32" s="84">
        <f t="shared" ref="D32:W32" si="30">SUM(D33:D38)</f>
        <v>-647</v>
      </c>
      <c r="E32" s="109">
        <f t="shared" si="12"/>
        <v>-0.32876016260162599</v>
      </c>
      <c r="F32" s="84">
        <f t="shared" si="30"/>
        <v>2146</v>
      </c>
      <c r="G32" s="84">
        <f t="shared" si="30"/>
        <v>1213</v>
      </c>
      <c r="H32" s="75">
        <f t="shared" si="15"/>
        <v>-933</v>
      </c>
      <c r="I32" s="106">
        <f t="shared" si="16"/>
        <v>-0.43476234855545198</v>
      </c>
      <c r="J32" s="84">
        <f t="shared" si="30"/>
        <v>2305</v>
      </c>
      <c r="K32" s="84">
        <f t="shared" si="30"/>
        <v>897</v>
      </c>
      <c r="L32" s="75">
        <f t="shared" si="17"/>
        <v>-1408</v>
      </c>
      <c r="M32" s="109">
        <f t="shared" si="4"/>
        <v>-0.61084598698481563</v>
      </c>
      <c r="N32" s="84">
        <f t="shared" si="30"/>
        <v>2570</v>
      </c>
      <c r="O32" s="84">
        <f t="shared" si="30"/>
        <v>1209</v>
      </c>
      <c r="P32" s="75">
        <f t="shared" si="18"/>
        <v>-1361</v>
      </c>
      <c r="Q32" s="106">
        <f t="shared" si="19"/>
        <v>-0.52957198443579767</v>
      </c>
      <c r="R32" s="84">
        <f t="shared" si="30"/>
        <v>2880</v>
      </c>
      <c r="S32" s="84">
        <f t="shared" si="30"/>
        <v>1176</v>
      </c>
      <c r="T32" s="84">
        <f t="shared" si="6"/>
        <v>-1704</v>
      </c>
      <c r="U32" s="109">
        <f t="shared" si="8"/>
        <v>-0.59166666666666667</v>
      </c>
      <c r="V32" s="84">
        <f t="shared" si="30"/>
        <v>2974</v>
      </c>
      <c r="W32" s="84">
        <f t="shared" si="30"/>
        <v>1336</v>
      </c>
      <c r="X32" s="86">
        <f t="shared" si="9"/>
        <v>-1638</v>
      </c>
      <c r="Y32" s="110">
        <f t="shared" si="10"/>
        <v>-0.55077336919973097</v>
      </c>
      <c r="Z32" s="84">
        <f t="shared" ref="Z32" si="31">SUM(Z33:Z38)</f>
        <v>14843</v>
      </c>
      <c r="AA32" s="84">
        <f t="shared" si="24"/>
        <v>7152</v>
      </c>
      <c r="AB32" s="86">
        <f t="shared" si="26"/>
        <v>-7691</v>
      </c>
      <c r="AC32" s="110">
        <f t="shared" si="11"/>
        <v>-0.518156706865189</v>
      </c>
    </row>
    <row r="33" spans="1:29" s="88" customFormat="1" ht="13.8" customHeight="1" outlineLevel="1" x14ac:dyDescent="0.3">
      <c r="A33" s="85" t="s">
        <v>52</v>
      </c>
      <c r="B33" s="86">
        <f>SUMIFS('Данные план зад3'!$G$7:$G$1296,'Данные план зад3'!$B$7:$B$1296,B$4,'Данные план зад3'!$F$7:$F$1296,$A33,'Данные план зад3'!$C$7:$C$1296,'Задание 3'!$A$6)</f>
        <v>230</v>
      </c>
      <c r="C33" s="75">
        <f>SUMIFS('Данные факт зад.3'!G:G,'Данные факт зад.3'!F:F,$A33,'Данные факт зад.3'!A:A,B$4,'Данные факт зад.3'!D:D,$A$6)</f>
        <v>296</v>
      </c>
      <c r="D33" s="101">
        <f>C33-B33</f>
        <v>66</v>
      </c>
      <c r="E33" s="109">
        <f t="shared" si="12"/>
        <v>0.28695652173913044</v>
      </c>
      <c r="F33" s="86">
        <f>SUMIFS('Данные план зад3'!$G$7:$G$1296,'Данные план зад3'!$B$7:$B$1296,F$4,'Данные план зад3'!$F$7:$F$1296,$A33,'Данные план зад3'!$C$7:$C$1296,'Задание 3'!$A$6)</f>
        <v>245</v>
      </c>
      <c r="G33" s="75">
        <f>SUMIFS('Данные факт зад.3'!G:G,'Данные факт зад.3'!F:F,$A33,'Данные факт зад.3'!A:A,F$4,'Данные факт зад.3'!D:D,$A$6)</f>
        <v>113</v>
      </c>
      <c r="H33" s="75">
        <f t="shared" si="15"/>
        <v>-132</v>
      </c>
      <c r="I33" s="106">
        <f t="shared" si="16"/>
        <v>-0.53877551020408165</v>
      </c>
      <c r="J33" s="86">
        <f>SUMIFS('Данные план зад3'!$G$7:$G$1296,'Данные план зад3'!$B$7:$B$1296,J$4,'Данные план зад3'!$F$7:$F$1296,$A33,'Данные план зад3'!$C$7:$C$1296,'Задание 3'!$A$6)</f>
        <v>260</v>
      </c>
      <c r="K33" s="75">
        <f>SUMIFS('Данные факт зад.3'!G:G,'Данные факт зад.3'!F:F,$A33,'Данные факт зад.3'!A:A,J$4,'Данные факт зад.3'!D:D,$A$6)</f>
        <v>200</v>
      </c>
      <c r="L33" s="75">
        <f t="shared" si="17"/>
        <v>-60</v>
      </c>
      <c r="M33" s="109">
        <f t="shared" si="4"/>
        <v>-0.23076923076923078</v>
      </c>
      <c r="N33" s="86">
        <f>SUMIFS('Данные план зад3'!$G$7:$G$1296,'Данные план зад3'!$B$7:$B$1296,N$4,'Данные план зад3'!$F$7:$F$1296,$A33,'Данные план зад3'!$C$7:$C$1296,'Задание 3'!$A$6)</f>
        <v>300</v>
      </c>
      <c r="O33" s="75">
        <f>SUMIFS('Данные факт зад.3'!G:G,'Данные факт зад.3'!F:F,$A33,'Данные факт зад.3'!A:A,N$4,'Данные факт зад.3'!D:D,$A$6)</f>
        <v>311</v>
      </c>
      <c r="P33" s="75">
        <f t="shared" si="18"/>
        <v>11</v>
      </c>
      <c r="Q33" s="106">
        <f t="shared" si="19"/>
        <v>3.6666666666666667E-2</v>
      </c>
      <c r="R33" s="86">
        <f>SUMIFS('Данные план зад3'!$G$7:$G$1296,'Данные план зад3'!$B$7:$B$1296,R$4,'Данные план зад3'!$F$7:$F$1296,$A33,'Данные план зад3'!$C$7:$C$1296,'Задание 3'!$A$6)</f>
        <v>400</v>
      </c>
      <c r="S33" s="75">
        <f>SUMIFS('Данные факт зад.3'!G:G,'Данные факт зад.3'!F:F,$A33,'Данные факт зад.3'!A:A,R$4,'Данные факт зад.3'!D:D,$A$6)</f>
        <v>197</v>
      </c>
      <c r="T33" s="84">
        <f t="shared" si="6"/>
        <v>-203</v>
      </c>
      <c r="U33" s="109">
        <f t="shared" si="8"/>
        <v>-0.50749999999999995</v>
      </c>
      <c r="V33" s="86">
        <f>SUMIFS('Данные план зад3'!$G$7:$G$1296,'Данные план зад3'!$B$7:$B$1296,V$4,'Данные план зад3'!$F$7:$F$1296,$A33,'Данные план зад3'!$C$7:$C$1296,'Задание 3'!$A$6)</f>
        <v>420</v>
      </c>
      <c r="W33" s="75">
        <f>SUMIFS('Данные факт зад.3'!G:G,'Данные факт зад.3'!F:F,$A33,'Данные факт зад.3'!A:A,V$4,'Данные факт зад.3'!D:D,$A$6)</f>
        <v>158</v>
      </c>
      <c r="X33" s="86">
        <f t="shared" si="9"/>
        <v>-262</v>
      </c>
      <c r="Y33" s="110">
        <f t="shared" si="10"/>
        <v>-0.62380952380952381</v>
      </c>
      <c r="Z33" s="86">
        <f t="shared" si="20"/>
        <v>1855</v>
      </c>
      <c r="AA33" s="84">
        <f t="shared" si="24"/>
        <v>1275</v>
      </c>
      <c r="AB33" s="86">
        <f t="shared" si="26"/>
        <v>-580</v>
      </c>
      <c r="AC33" s="110">
        <f t="shared" si="11"/>
        <v>-0.31266846361185985</v>
      </c>
    </row>
    <row r="34" spans="1:29" s="88" customFormat="1" outlineLevel="1" x14ac:dyDescent="0.3">
      <c r="A34" s="85" t="s">
        <v>54</v>
      </c>
      <c r="B34" s="86">
        <f>SUMIFS('Данные план зад3'!$G$7:$G$1296,'Данные план зад3'!$B$7:$B$1296,B$4,'Данные план зад3'!$F$7:$F$1296,$A34,'Данные план зад3'!$C$7:$C$1296,'Задание 3'!$A$6)</f>
        <v>326</v>
      </c>
      <c r="C34" s="75">
        <f>SUMIFS('Данные факт зад.3'!G:G,'Данные факт зад.3'!F:F,$A34,'Данные факт зад.3'!A:A,B$4,'Данные факт зад.3'!D:D,$A$6)</f>
        <v>0</v>
      </c>
      <c r="D34" s="101">
        <f t="shared" ref="D34:D38" si="32">C34-B34</f>
        <v>-326</v>
      </c>
      <c r="E34" s="109">
        <f t="shared" si="12"/>
        <v>-1</v>
      </c>
      <c r="F34" s="86">
        <f>SUMIFS('Данные план зад3'!$G$7:$G$1296,'Данные план зад3'!$B$7:$B$1296,F$4,'Данные план зад3'!$F$7:$F$1296,$A34,'Данные план зад3'!$C$7:$C$1296,'Задание 3'!$A$6)</f>
        <v>361</v>
      </c>
      <c r="G34" s="75">
        <f>SUMIFS('Данные факт зад.3'!G:G,'Данные факт зад.3'!F:F,$A34,'Данные факт зад.3'!A:A,F$4,'Данные факт зад.3'!D:D,$A$6)</f>
        <v>249</v>
      </c>
      <c r="H34" s="75">
        <f t="shared" si="15"/>
        <v>-112</v>
      </c>
      <c r="I34" s="106">
        <f t="shared" si="16"/>
        <v>-0.31024930747922436</v>
      </c>
      <c r="J34" s="86">
        <f>SUMIFS('Данные план зад3'!$G$7:$G$1296,'Данные план зад3'!$B$7:$B$1296,J$4,'Данные план зад3'!$F$7:$F$1296,$A34,'Данные план зад3'!$C$7:$C$1296,'Задание 3'!$A$6)</f>
        <v>380</v>
      </c>
      <c r="K34" s="75">
        <f>SUMIFS('Данные факт зад.3'!G:G,'Данные факт зад.3'!F:F,$A34,'Данные факт зад.3'!A:A,J$4,'Данные факт зад.3'!D:D,$A$6)</f>
        <v>282</v>
      </c>
      <c r="L34" s="75">
        <f t="shared" si="17"/>
        <v>-98</v>
      </c>
      <c r="M34" s="109">
        <f t="shared" si="4"/>
        <v>-0.25789473684210529</v>
      </c>
      <c r="N34" s="86">
        <f>SUMIFS('Данные план зад3'!$G$7:$G$1296,'Данные план зад3'!$B$7:$B$1296,N$4,'Данные план зад3'!$F$7:$F$1296,$A34,'Данные план зад3'!$C$7:$C$1296,'Задание 3'!$A$6)</f>
        <v>400</v>
      </c>
      <c r="O34" s="75">
        <f>SUMIFS('Данные факт зад.3'!G:G,'Данные факт зад.3'!F:F,$A34,'Данные факт зад.3'!A:A,N$4,'Данные факт зад.3'!D:D,$A$6)</f>
        <v>0</v>
      </c>
      <c r="P34" s="75">
        <f t="shared" si="18"/>
        <v>-400</v>
      </c>
      <c r="Q34" s="106">
        <f t="shared" si="19"/>
        <v>-1</v>
      </c>
      <c r="R34" s="86">
        <f>SUMIFS('Данные план зад3'!$G$7:$G$1296,'Данные план зад3'!$B$7:$B$1296,R$4,'Данные план зад3'!$F$7:$F$1296,$A34,'Данные план зад3'!$C$7:$C$1296,'Задание 3'!$A$6)</f>
        <v>450</v>
      </c>
      <c r="S34" s="75">
        <f>SUMIFS('Данные факт зад.3'!G:G,'Данные факт зад.3'!F:F,$A34,'Данные факт зад.3'!A:A,R$4,'Данные факт зад.3'!D:D,$A$6)</f>
        <v>346</v>
      </c>
      <c r="T34" s="84">
        <f t="shared" si="6"/>
        <v>-104</v>
      </c>
      <c r="U34" s="109">
        <f t="shared" si="8"/>
        <v>-0.2311111111111111</v>
      </c>
      <c r="V34" s="86">
        <f>SUMIFS('Данные план зад3'!$G$7:$G$1296,'Данные план зад3'!$B$7:$B$1296,V$4,'Данные план зад3'!$F$7:$F$1296,$A34,'Данные план зад3'!$C$7:$C$1296,'Задание 3'!$A$6)</f>
        <v>470</v>
      </c>
      <c r="W34" s="75">
        <f>SUMIFS('Данные факт зад.3'!G:G,'Данные факт зад.3'!F:F,$A34,'Данные факт зад.3'!A:A,V$4,'Данные факт зад.3'!D:D,$A$6)</f>
        <v>245</v>
      </c>
      <c r="X34" s="86">
        <f t="shared" si="9"/>
        <v>-225</v>
      </c>
      <c r="Y34" s="110">
        <f t="shared" si="10"/>
        <v>-0.47872340425531917</v>
      </c>
      <c r="Z34" s="86">
        <f t="shared" si="20"/>
        <v>2387</v>
      </c>
      <c r="AA34" s="84">
        <f t="shared" si="24"/>
        <v>1122</v>
      </c>
      <c r="AB34" s="86">
        <f t="shared" si="26"/>
        <v>-1265</v>
      </c>
      <c r="AC34" s="110">
        <f t="shared" si="11"/>
        <v>-0.52995391705069128</v>
      </c>
    </row>
    <row r="35" spans="1:29" s="88" customFormat="1" outlineLevel="1" x14ac:dyDescent="0.3">
      <c r="A35" s="85" t="s">
        <v>56</v>
      </c>
      <c r="B35" s="86">
        <f>SUMIFS('Данные план зад3'!$G$7:$G$1296,'Данные план зад3'!$B$7:$B$1296,B$4,'Данные план зад3'!$F$7:$F$1296,$A35,'Данные план зад3'!$C$7:$C$1296,'Задание 3'!$A$6)</f>
        <v>598</v>
      </c>
      <c r="C35" s="75">
        <f>SUMIFS('Данные факт зад.3'!G:G,'Данные факт зад.3'!F:F,$A35,'Данные факт зад.3'!A:A,B$4,'Данные факт зад.3'!D:D,$A$6)</f>
        <v>4</v>
      </c>
      <c r="D35" s="101">
        <f t="shared" si="32"/>
        <v>-594</v>
      </c>
      <c r="E35" s="109">
        <f t="shared" si="12"/>
        <v>-0.99331103678929766</v>
      </c>
      <c r="F35" s="86">
        <f>SUMIFS('Данные план зад3'!$G$7:$G$1296,'Данные план зад3'!$B$7:$B$1296,F$4,'Данные план зад3'!$F$7:$F$1296,$A35,'Данные план зад3'!$C$7:$C$1296,'Задание 3'!$A$6)</f>
        <v>600</v>
      </c>
      <c r="G35" s="75">
        <f>SUMIFS('Данные факт зад.3'!G:G,'Данные факт зад.3'!F:F,$A35,'Данные факт зад.3'!A:A,F$4,'Данные факт зад.3'!D:D,$A$6)</f>
        <v>319</v>
      </c>
      <c r="H35" s="75">
        <f t="shared" si="15"/>
        <v>-281</v>
      </c>
      <c r="I35" s="106">
        <f t="shared" si="16"/>
        <v>-0.46833333333333332</v>
      </c>
      <c r="J35" s="86">
        <f>SUMIFS('Данные план зад3'!$G$7:$G$1296,'Данные план зад3'!$B$7:$B$1296,J$4,'Данные план зад3'!$F$7:$F$1296,$A35,'Данные план зад3'!$C$7:$C$1296,'Задание 3'!$A$6)</f>
        <v>625</v>
      </c>
      <c r="K35" s="75">
        <f>SUMIFS('Данные факт зад.3'!G:G,'Данные факт зад.3'!F:F,$A35,'Данные факт зад.3'!A:A,J$4,'Данные факт зад.3'!D:D,$A$6)</f>
        <v>9</v>
      </c>
      <c r="L35" s="75">
        <f t="shared" si="17"/>
        <v>-616</v>
      </c>
      <c r="M35" s="109">
        <f t="shared" si="4"/>
        <v>-0.98560000000000003</v>
      </c>
      <c r="N35" s="86">
        <f>SUMIFS('Данные план зад3'!$G$7:$G$1296,'Данные план зад3'!$B$7:$B$1296,N$4,'Данные план зад3'!$F$7:$F$1296,$A35,'Данные план зад3'!$C$7:$C$1296,'Задание 3'!$A$6)</f>
        <v>700</v>
      </c>
      <c r="O35" s="75">
        <f>SUMIFS('Данные факт зад.3'!G:G,'Данные факт зад.3'!F:F,$A35,'Данные факт зад.3'!A:A,N$4,'Данные факт зад.3'!D:D,$A$6)</f>
        <v>254</v>
      </c>
      <c r="P35" s="75">
        <f t="shared" si="18"/>
        <v>-446</v>
      </c>
      <c r="Q35" s="106">
        <f t="shared" si="19"/>
        <v>-0.63714285714285712</v>
      </c>
      <c r="R35" s="86">
        <f>SUMIFS('Данные план зад3'!$G$7:$G$1296,'Данные план зад3'!$B$7:$B$1296,R$4,'Данные план зад3'!$F$7:$F$1296,$A35,'Данные план зад3'!$C$7:$C$1296,'Задание 3'!$A$6)</f>
        <v>750</v>
      </c>
      <c r="S35" s="75">
        <f>SUMIFS('Данные факт зад.3'!G:G,'Данные факт зад.3'!F:F,$A35,'Данные факт зад.3'!A:A,R$4,'Данные факт зад.3'!D:D,$A$6)</f>
        <v>90</v>
      </c>
      <c r="T35" s="84">
        <f t="shared" si="6"/>
        <v>-660</v>
      </c>
      <c r="U35" s="109">
        <f t="shared" si="8"/>
        <v>-0.88</v>
      </c>
      <c r="V35" s="86">
        <f>SUMIFS('Данные план зад3'!$G$7:$G$1296,'Данные план зад3'!$B$7:$B$1296,V$4,'Данные план зад3'!$F$7:$F$1296,$A35,'Данные план зад3'!$C$7:$C$1296,'Задание 3'!$A$6)</f>
        <v>759</v>
      </c>
      <c r="W35" s="75">
        <f>SUMIFS('Данные факт зад.3'!G:G,'Данные факт зад.3'!F:F,$A35,'Данные факт зад.3'!A:A,V$4,'Данные факт зад.3'!D:D,$A$6)</f>
        <v>236</v>
      </c>
      <c r="X35" s="86">
        <f t="shared" si="9"/>
        <v>-523</v>
      </c>
      <c r="Y35" s="110">
        <f t="shared" si="10"/>
        <v>-0.689064558629776</v>
      </c>
      <c r="Z35" s="86">
        <f t="shared" si="20"/>
        <v>4032</v>
      </c>
      <c r="AA35" s="84">
        <f t="shared" si="24"/>
        <v>912</v>
      </c>
      <c r="AB35" s="86">
        <f t="shared" si="26"/>
        <v>-3120</v>
      </c>
      <c r="AC35" s="110">
        <f t="shared" si="11"/>
        <v>-0.77380952380952384</v>
      </c>
    </row>
    <row r="36" spans="1:29" s="88" customFormat="1" outlineLevel="1" x14ac:dyDescent="0.3">
      <c r="A36" s="85" t="s">
        <v>58</v>
      </c>
      <c r="B36" s="86">
        <f>SUMIFS('Данные план зад3'!$G$7:$G$1296,'Данные план зад3'!$B$7:$B$1296,B$4,'Данные план зад3'!$F$7:$F$1296,$A36,'Данные план зад3'!$C$7:$C$1296,'Задание 3'!$A$6)</f>
        <v>245</v>
      </c>
      <c r="C36" s="75">
        <f>SUMIFS('Данные факт зад.3'!G:G,'Данные факт зад.3'!F:F,$A36,'Данные факт зад.3'!A:A,B$4,'Данные факт зад.3'!D:D,$A$6)</f>
        <v>487</v>
      </c>
      <c r="D36" s="101">
        <f t="shared" si="32"/>
        <v>242</v>
      </c>
      <c r="E36" s="109">
        <f t="shared" si="12"/>
        <v>0.98775510204081629</v>
      </c>
      <c r="F36" s="86">
        <f>SUMIFS('Данные план зад3'!$G$7:$G$1296,'Данные план зад3'!$B$7:$B$1296,F$4,'Данные план зад3'!$F$7:$F$1296,$A36,'Данные план зад3'!$C$7:$C$1296,'Задание 3'!$A$6)</f>
        <v>300</v>
      </c>
      <c r="G36" s="75">
        <f>SUMIFS('Данные факт зад.3'!G:G,'Данные факт зад.3'!F:F,$A36,'Данные факт зад.3'!A:A,F$4,'Данные факт зад.3'!D:D,$A$6)</f>
        <v>0</v>
      </c>
      <c r="H36" s="75">
        <f t="shared" si="15"/>
        <v>-300</v>
      </c>
      <c r="I36" s="106">
        <f t="shared" si="16"/>
        <v>-1</v>
      </c>
      <c r="J36" s="86">
        <f>SUMIFS('Данные план зад3'!$G$7:$G$1296,'Данные план зад3'!$B$7:$B$1296,J$4,'Данные план зад3'!$F$7:$F$1296,$A36,'Данные план зад3'!$C$7:$C$1296,'Задание 3'!$A$6)</f>
        <v>320</v>
      </c>
      <c r="K36" s="75">
        <f>SUMIFS('Данные факт зад.3'!G:G,'Данные факт зад.3'!F:F,$A36,'Данные факт зад.3'!A:A,J$4,'Данные факт зад.3'!D:D,$A$6)</f>
        <v>376</v>
      </c>
      <c r="L36" s="75">
        <f t="shared" si="17"/>
        <v>56</v>
      </c>
      <c r="M36" s="109">
        <f t="shared" si="4"/>
        <v>0.17499999999999999</v>
      </c>
      <c r="N36" s="86">
        <f>SUMIFS('Данные план зад3'!$G$7:$G$1296,'Данные план зад3'!$B$7:$B$1296,N$4,'Данные план зад3'!$F$7:$F$1296,$A36,'Данные план зад3'!$C$7:$C$1296,'Задание 3'!$A$6)</f>
        <v>370</v>
      </c>
      <c r="O36" s="75">
        <f>SUMIFS('Данные факт зад.3'!G:G,'Данные факт зад.3'!F:F,$A36,'Данные факт зад.3'!A:A,N$4,'Данные факт зад.3'!D:D,$A$6)</f>
        <v>142</v>
      </c>
      <c r="P36" s="75">
        <f t="shared" si="18"/>
        <v>-228</v>
      </c>
      <c r="Q36" s="106">
        <f t="shared" si="19"/>
        <v>-0.61621621621621625</v>
      </c>
      <c r="R36" s="86">
        <f>SUMIFS('Данные план зад3'!$G$7:$G$1296,'Данные план зад3'!$B$7:$B$1296,R$4,'Данные план зад3'!$F$7:$F$1296,$A36,'Данные план зад3'!$C$7:$C$1296,'Задание 3'!$A$6)</f>
        <v>380</v>
      </c>
      <c r="S36" s="75">
        <f>SUMIFS('Данные факт зад.3'!G:G,'Данные факт зад.3'!F:F,$A36,'Данные факт зад.3'!A:A,R$4,'Данные факт зад.3'!D:D,$A$6)</f>
        <v>84</v>
      </c>
      <c r="T36" s="84">
        <f t="shared" si="6"/>
        <v>-296</v>
      </c>
      <c r="U36" s="109">
        <f t="shared" si="8"/>
        <v>-0.77894736842105261</v>
      </c>
      <c r="V36" s="86">
        <f>SUMIFS('Данные план зад3'!$G$7:$G$1296,'Данные план зад3'!$B$7:$B$1296,V$4,'Данные план зад3'!$F$7:$F$1296,$A36,'Данные план зад3'!$C$7:$C$1296,'Задание 3'!$A$6)</f>
        <v>400</v>
      </c>
      <c r="W36" s="75">
        <f>SUMIFS('Данные факт зад.3'!G:G,'Данные факт зад.3'!F:F,$A36,'Данные факт зад.3'!A:A,V$4,'Данные факт зад.3'!D:D,$A$6)</f>
        <v>229</v>
      </c>
      <c r="X36" s="86">
        <f t="shared" si="9"/>
        <v>-171</v>
      </c>
      <c r="Y36" s="110">
        <f t="shared" si="10"/>
        <v>-0.42749999999999999</v>
      </c>
      <c r="Z36" s="86">
        <f t="shared" si="20"/>
        <v>2015</v>
      </c>
      <c r="AA36" s="84">
        <f t="shared" si="24"/>
        <v>1318</v>
      </c>
      <c r="AB36" s="86">
        <f t="shared" si="26"/>
        <v>-697</v>
      </c>
      <c r="AC36" s="110">
        <f t="shared" si="11"/>
        <v>-0.34590570719602975</v>
      </c>
    </row>
    <row r="37" spans="1:29" s="88" customFormat="1" outlineLevel="1" x14ac:dyDescent="0.3">
      <c r="A37" s="85" t="s">
        <v>60</v>
      </c>
      <c r="B37" s="86">
        <f>SUMIFS('Данные план зад3'!$G$7:$G$1296,'Данные план зад3'!$B$7:$B$1296,B$4,'Данные план зад3'!$F$7:$F$1296,$A37,'Данные план зад3'!$C$7:$C$1296,'Задание 3'!$A$6)</f>
        <v>369</v>
      </c>
      <c r="C37" s="75">
        <f>SUMIFS('Данные факт зад.3'!G:G,'Данные факт зад.3'!F:F,$A37,'Данные факт зад.3'!A:A,B$4,'Данные факт зад.3'!D:D,$A$6)</f>
        <v>240</v>
      </c>
      <c r="D37" s="101">
        <f t="shared" si="32"/>
        <v>-129</v>
      </c>
      <c r="E37" s="109">
        <f t="shared" si="12"/>
        <v>-0.34959349593495936</v>
      </c>
      <c r="F37" s="86">
        <f>SUMIFS('Данные план зад3'!$G$7:$G$1296,'Данные план зад3'!$B$7:$B$1296,F$4,'Данные план зад3'!$F$7:$F$1296,$A37,'Данные план зад3'!$C$7:$C$1296,'Задание 3'!$A$6)</f>
        <v>410</v>
      </c>
      <c r="G37" s="75">
        <f>SUMIFS('Данные факт зад.3'!G:G,'Данные факт зад.3'!F:F,$A37,'Данные факт зад.3'!A:A,F$4,'Данные факт зад.3'!D:D,$A$6)</f>
        <v>163</v>
      </c>
      <c r="H37" s="75">
        <f t="shared" si="15"/>
        <v>-247</v>
      </c>
      <c r="I37" s="106">
        <f t="shared" si="16"/>
        <v>-0.60243902439024388</v>
      </c>
      <c r="J37" s="86">
        <f>SUMIFS('Данные план зад3'!$G$7:$G$1296,'Данные план зад3'!$B$7:$B$1296,J$4,'Данные план зад3'!$F$7:$F$1296,$A37,'Данные план зад3'!$C$7:$C$1296,'Задание 3'!$A$6)</f>
        <v>420</v>
      </c>
      <c r="K37" s="75">
        <f>SUMIFS('Данные факт зад.3'!G:G,'Данные факт зад.3'!F:F,$A37,'Данные факт зад.3'!A:A,J$4,'Данные факт зад.3'!D:D,$A$6)</f>
        <v>0</v>
      </c>
      <c r="L37" s="75">
        <f t="shared" si="17"/>
        <v>-420</v>
      </c>
      <c r="M37" s="109">
        <f t="shared" si="4"/>
        <v>-1</v>
      </c>
      <c r="N37" s="86">
        <f>SUMIFS('Данные план зад3'!$G$7:$G$1296,'Данные план зад3'!$B$7:$B$1296,N$4,'Данные план зад3'!$F$7:$F$1296,$A37,'Данные план зад3'!$C$7:$C$1296,'Задание 3'!$A$6)</f>
        <v>450</v>
      </c>
      <c r="O37" s="75">
        <f>SUMIFS('Данные факт зад.3'!G:G,'Данные факт зад.3'!F:F,$A37,'Данные факт зад.3'!A:A,N$4,'Данные факт зад.3'!D:D,$A$6)</f>
        <v>10</v>
      </c>
      <c r="P37" s="75">
        <f t="shared" si="18"/>
        <v>-440</v>
      </c>
      <c r="Q37" s="106">
        <f t="shared" si="19"/>
        <v>-0.97777777777777775</v>
      </c>
      <c r="R37" s="86">
        <f>SUMIFS('Данные план зад3'!$G$7:$G$1296,'Данные план зад3'!$B$7:$B$1296,R$4,'Данные план зад3'!$F$7:$F$1296,$A37,'Данные план зад3'!$C$7:$C$1296,'Задание 3'!$A$6)</f>
        <v>500</v>
      </c>
      <c r="S37" s="75">
        <f>SUMIFS('Данные факт зад.3'!G:G,'Данные факт зад.3'!F:F,$A37,'Данные факт зад.3'!A:A,R$4,'Данные факт зад.3'!D:D,$A$6)</f>
        <v>459</v>
      </c>
      <c r="T37" s="84">
        <f t="shared" si="6"/>
        <v>-41</v>
      </c>
      <c r="U37" s="109">
        <f t="shared" si="8"/>
        <v>-8.2000000000000003E-2</v>
      </c>
      <c r="V37" s="86">
        <f>SUMIFS('Данные план зад3'!$G$7:$G$1296,'Данные план зад3'!$B$7:$B$1296,V$4,'Данные план зад3'!$F$7:$F$1296,$A37,'Данные план зад3'!$C$7:$C$1296,'Задание 3'!$A$6)</f>
        <v>510</v>
      </c>
      <c r="W37" s="75">
        <f>SUMIFS('Данные факт зад.3'!G:G,'Данные факт зад.3'!F:F,$A37,'Данные факт зад.3'!A:A,V$4,'Данные факт зад.3'!D:D,$A$6)</f>
        <v>307</v>
      </c>
      <c r="X37" s="86">
        <f t="shared" si="9"/>
        <v>-203</v>
      </c>
      <c r="Y37" s="110">
        <f t="shared" si="10"/>
        <v>-0.39803921568627448</v>
      </c>
      <c r="Z37" s="86">
        <f t="shared" si="20"/>
        <v>2659</v>
      </c>
      <c r="AA37" s="84">
        <f t="shared" si="24"/>
        <v>1179</v>
      </c>
      <c r="AB37" s="86">
        <f t="shared" si="26"/>
        <v>-1480</v>
      </c>
      <c r="AC37" s="110">
        <f t="shared" si="11"/>
        <v>-0.55660022564874012</v>
      </c>
    </row>
    <row r="38" spans="1:29" s="88" customFormat="1" outlineLevel="1" x14ac:dyDescent="0.3">
      <c r="A38" s="85" t="s">
        <v>62</v>
      </c>
      <c r="B38" s="86">
        <f>SUMIFS('Данные план зад3'!$G$7:$G$1296,'Данные план зад3'!$B$7:$B$1296,B$4,'Данные план зад3'!$F$7:$F$1296,$A38,'Данные план зад3'!$C$7:$C$1296,'Задание 3'!$A$6)</f>
        <v>200</v>
      </c>
      <c r="C38" s="75">
        <f>SUMIFS('Данные факт зад.3'!G:G,'Данные факт зад.3'!F:F,$A38,'Данные факт зад.3'!A:A,B$4,'Данные факт зад.3'!D:D,$A$6)</f>
        <v>294</v>
      </c>
      <c r="D38" s="101">
        <f t="shared" si="32"/>
        <v>94</v>
      </c>
      <c r="E38" s="109">
        <f t="shared" si="12"/>
        <v>0.47</v>
      </c>
      <c r="F38" s="86">
        <f>SUMIFS('Данные план зад3'!$G$7:$G$1296,'Данные план зад3'!$B$7:$B$1296,F$4,'Данные план зад3'!$F$7:$F$1296,$A38,'Данные план зад3'!$C$7:$C$1296,'Задание 3'!$A$6)</f>
        <v>230</v>
      </c>
      <c r="G38" s="75">
        <f>SUMIFS('Данные факт зад.3'!G:G,'Данные факт зад.3'!F:F,$A38,'Данные факт зад.3'!A:A,F$4,'Данные факт зад.3'!D:D,$A$6)</f>
        <v>369</v>
      </c>
      <c r="H38" s="75">
        <f t="shared" si="15"/>
        <v>139</v>
      </c>
      <c r="I38" s="106">
        <f t="shared" si="16"/>
        <v>0.60434782608695647</v>
      </c>
      <c r="J38" s="86">
        <f>SUMIFS('Данные план зад3'!$G$7:$G$1296,'Данные план зад3'!$B$7:$B$1296,J$4,'Данные план зад3'!$F$7:$F$1296,$A38,'Данные план зад3'!$C$7:$C$1296,'Задание 3'!$A$6)</f>
        <v>300</v>
      </c>
      <c r="K38" s="75">
        <f>SUMIFS('Данные факт зад.3'!G:G,'Данные факт зад.3'!F:F,$A38,'Данные факт зад.3'!A:A,J$4,'Данные факт зад.3'!D:D,$A$6)</f>
        <v>30</v>
      </c>
      <c r="L38" s="75">
        <f t="shared" si="17"/>
        <v>-270</v>
      </c>
      <c r="M38" s="109">
        <f t="shared" si="4"/>
        <v>-0.9</v>
      </c>
      <c r="N38" s="86">
        <f>SUMIFS('Данные план зад3'!$G$7:$G$1296,'Данные план зад3'!$B$7:$B$1296,N$4,'Данные план зад3'!$F$7:$F$1296,$A38,'Данные план зад3'!$C$7:$C$1296,'Задание 3'!$A$6)</f>
        <v>350</v>
      </c>
      <c r="O38" s="75">
        <f>SUMIFS('Данные факт зад.3'!G:G,'Данные факт зад.3'!F:F,$A38,'Данные факт зад.3'!A:A,N$4,'Данные факт зад.3'!D:D,$A$6)</f>
        <v>492</v>
      </c>
      <c r="P38" s="75">
        <f t="shared" si="18"/>
        <v>142</v>
      </c>
      <c r="Q38" s="106">
        <f t="shared" si="19"/>
        <v>0.40571428571428569</v>
      </c>
      <c r="R38" s="86">
        <f>SUMIFS('Данные план зад3'!$G$7:$G$1296,'Данные план зад3'!$B$7:$B$1296,R$4,'Данные план зад3'!$F$7:$F$1296,$A38,'Данные план зад3'!$C$7:$C$1296,'Задание 3'!$A$6)</f>
        <v>400</v>
      </c>
      <c r="S38" s="75">
        <f>SUMIFS('Данные факт зад.3'!G:G,'Данные факт зад.3'!F:F,$A38,'Данные факт зад.3'!A:A,R$4,'Данные факт зад.3'!D:D,$A$6)</f>
        <v>0</v>
      </c>
      <c r="T38" s="84">
        <f t="shared" si="6"/>
        <v>-400</v>
      </c>
      <c r="U38" s="109">
        <f t="shared" si="8"/>
        <v>-1</v>
      </c>
      <c r="V38" s="86">
        <f>SUMIFS('Данные план зад3'!$G$7:$G$1296,'Данные план зад3'!$B$7:$B$1296,V$4,'Данные план зад3'!$F$7:$F$1296,$A38,'Данные план зад3'!$C$7:$C$1296,'Задание 3'!$A$6)</f>
        <v>415</v>
      </c>
      <c r="W38" s="75">
        <f>SUMIFS('Данные факт зад.3'!G:G,'Данные факт зад.3'!F:F,$A38,'Данные факт зад.3'!A:A,V$4,'Данные факт зад.3'!D:D,$A$6)</f>
        <v>161</v>
      </c>
      <c r="X38" s="86">
        <f t="shared" si="9"/>
        <v>-254</v>
      </c>
      <c r="Y38" s="110">
        <f t="shared" si="10"/>
        <v>-0.61204819277108435</v>
      </c>
      <c r="Z38" s="86">
        <f t="shared" si="20"/>
        <v>1895</v>
      </c>
      <c r="AA38" s="84">
        <f t="shared" si="24"/>
        <v>1346</v>
      </c>
      <c r="AB38" s="86">
        <f t="shared" si="26"/>
        <v>-549</v>
      </c>
      <c r="AC38" s="110">
        <f t="shared" si="11"/>
        <v>-0.28970976253298153</v>
      </c>
    </row>
    <row r="39" spans="1:29" s="82" customFormat="1" x14ac:dyDescent="0.3">
      <c r="A39" s="83" t="s">
        <v>114</v>
      </c>
      <c r="B39" s="84">
        <f>SUM(B40:B43)</f>
        <v>2030</v>
      </c>
      <c r="C39" s="84">
        <f t="shared" ref="C39:Z39" si="33">SUM(C40:C43)</f>
        <v>469</v>
      </c>
      <c r="D39" s="84">
        <f t="shared" si="33"/>
        <v>-1561</v>
      </c>
      <c r="E39" s="109">
        <f t="shared" si="12"/>
        <v>-0.76896551724137929</v>
      </c>
      <c r="F39" s="84">
        <f t="shared" si="33"/>
        <v>2161</v>
      </c>
      <c r="G39" s="84">
        <f t="shared" si="33"/>
        <v>714</v>
      </c>
      <c r="H39" s="75">
        <f t="shared" si="15"/>
        <v>-1447</v>
      </c>
      <c r="I39" s="106">
        <f t="shared" si="16"/>
        <v>-0.66959740860712635</v>
      </c>
      <c r="J39" s="84">
        <f t="shared" si="33"/>
        <v>2278</v>
      </c>
      <c r="K39" s="84">
        <f t="shared" si="33"/>
        <v>419</v>
      </c>
      <c r="L39" s="75">
        <f t="shared" si="17"/>
        <v>-1859</v>
      </c>
      <c r="M39" s="109">
        <f t="shared" si="4"/>
        <v>-0.81606672519754175</v>
      </c>
      <c r="N39" s="84">
        <f t="shared" si="33"/>
        <v>2500</v>
      </c>
      <c r="O39" s="84">
        <f t="shared" si="33"/>
        <v>899</v>
      </c>
      <c r="P39" s="75">
        <f t="shared" si="18"/>
        <v>-1601</v>
      </c>
      <c r="Q39" s="106">
        <f t="shared" si="19"/>
        <v>-0.64039999999999997</v>
      </c>
      <c r="R39" s="84">
        <f t="shared" si="33"/>
        <v>2700</v>
      </c>
      <c r="S39" s="84">
        <f t="shared" si="33"/>
        <v>769</v>
      </c>
      <c r="T39" s="84">
        <f t="shared" si="6"/>
        <v>-1931</v>
      </c>
      <c r="U39" s="109">
        <f t="shared" si="8"/>
        <v>-0.71518518518518515</v>
      </c>
      <c r="V39" s="84">
        <f t="shared" si="33"/>
        <v>2772</v>
      </c>
      <c r="W39" s="84">
        <f t="shared" si="33"/>
        <v>1241</v>
      </c>
      <c r="X39" s="86">
        <f t="shared" si="9"/>
        <v>-1531</v>
      </c>
      <c r="Y39" s="110">
        <f t="shared" si="10"/>
        <v>-0.5523088023088023</v>
      </c>
      <c r="Z39" s="84">
        <f t="shared" si="33"/>
        <v>14441</v>
      </c>
      <c r="AA39" s="84">
        <f t="shared" si="24"/>
        <v>4511</v>
      </c>
      <c r="AB39" s="86">
        <f t="shared" si="26"/>
        <v>-9930</v>
      </c>
      <c r="AC39" s="110">
        <f t="shared" si="11"/>
        <v>-0.68762551069870503</v>
      </c>
    </row>
    <row r="40" spans="1:29" s="88" customFormat="1" outlineLevel="1" x14ac:dyDescent="0.3">
      <c r="A40" s="85" t="s">
        <v>76</v>
      </c>
      <c r="B40" s="86">
        <f>SUMIFS('Данные план зад3'!$G$7:$G$1296,'Данные план зад3'!$B$7:$B$1296,B$4,'Данные план зад3'!$F$7:$F$1296,$A40,'Данные план зад3'!$C$7:$C$1296,'Задание 3'!$A$6)</f>
        <v>352</v>
      </c>
      <c r="C40" s="75">
        <f>SUMIFS('Данные факт зад.3'!G:G,'Данные факт зад.3'!F:F,$A40,'Данные факт зад.3'!A:A,B$4,'Данные факт зад.3'!D:D,$A$6)</f>
        <v>61</v>
      </c>
      <c r="D40" s="101">
        <f>C40-B40</f>
        <v>-291</v>
      </c>
      <c r="E40" s="109">
        <f t="shared" si="12"/>
        <v>-0.82670454545454541</v>
      </c>
      <c r="F40" s="86">
        <f>SUMIFS('Данные план зад3'!$G$7:$G$1296,'Данные план зад3'!$B$7:$B$1296,F$4,'Данные план зад3'!$F$7:$F$1296,$A40,'Данные план зад3'!$C$7:$C$1296,'Задание 3'!$A$6)</f>
        <v>392</v>
      </c>
      <c r="G40" s="75">
        <f>SUMIFS('Данные факт зад.3'!G:G,'Данные факт зад.3'!F:F,$A40,'Данные факт зад.3'!A:A,F$4,'Данные факт зад.3'!D:D,$A$6)</f>
        <v>312</v>
      </c>
      <c r="H40" s="75">
        <f t="shared" si="15"/>
        <v>-80</v>
      </c>
      <c r="I40" s="106">
        <f t="shared" si="16"/>
        <v>-0.20408163265306123</v>
      </c>
      <c r="J40" s="86">
        <f>SUMIFS('Данные план зад3'!$G$7:$G$1296,'Данные план зад3'!$B$7:$B$1296,J$4,'Данные план зад3'!$F$7:$F$1296,$A40,'Данные план зад3'!$C$7:$C$1296,'Задание 3'!$A$6)</f>
        <v>400</v>
      </c>
      <c r="K40" s="75">
        <f>SUMIFS('Данные факт зад.3'!G:G,'Данные факт зад.3'!F:F,$A40,'Данные факт зад.3'!A:A,J$4,'Данные факт зад.3'!D:D,$A$6)</f>
        <v>62</v>
      </c>
      <c r="L40" s="75">
        <f t="shared" si="17"/>
        <v>-338</v>
      </c>
      <c r="M40" s="109">
        <f t="shared" si="4"/>
        <v>-0.84499999999999997</v>
      </c>
      <c r="N40" s="86">
        <f>SUMIFS('Данные план зад3'!$G$7:$G$1296,'Данные план зад3'!$B$7:$B$1296,N$4,'Данные план зад3'!$F$7:$F$1296,$A40,'Данные план зад3'!$C$7:$C$1296,'Задание 3'!$A$6)</f>
        <v>420</v>
      </c>
      <c r="O40" s="75">
        <f>SUMIFS('Данные факт зад.3'!G:G,'Данные факт зад.3'!F:F,$A40,'Данные факт зад.3'!A:A,N$4,'Данные факт зад.3'!D:D,$A$6)</f>
        <v>135</v>
      </c>
      <c r="P40" s="75">
        <f t="shared" si="18"/>
        <v>-285</v>
      </c>
      <c r="Q40" s="106">
        <f t="shared" si="19"/>
        <v>-0.6785714285714286</v>
      </c>
      <c r="R40" s="86">
        <f>SUMIFS('Данные план зад3'!$G$7:$G$1296,'Данные план зад3'!$B$7:$B$1296,R$4,'Данные план зад3'!$F$7:$F$1296,$A40,'Данные план зад3'!$C$7:$C$1296,'Задание 3'!$A$6)</f>
        <v>450</v>
      </c>
      <c r="S40" s="75">
        <f>SUMIFS('Данные факт зад.3'!G:G,'Данные факт зад.3'!F:F,$A40,'Данные факт зад.3'!A:A,R$4,'Данные факт зад.3'!D:D,$A$6)</f>
        <v>306</v>
      </c>
      <c r="T40" s="84">
        <f t="shared" si="6"/>
        <v>-144</v>
      </c>
      <c r="U40" s="109">
        <f t="shared" si="8"/>
        <v>-0.32</v>
      </c>
      <c r="V40" s="86">
        <f>SUMIFS('Данные план зад3'!$G$7:$G$1296,'Данные план зад3'!$B$7:$B$1296,V$4,'Данные план зад3'!$F$7:$F$1296,$A40,'Данные план зад3'!$C$7:$C$1296,'Задание 3'!$A$6)</f>
        <v>469</v>
      </c>
      <c r="W40" s="75">
        <f>SUMIFS('Данные факт зад.3'!G:G,'Данные факт зад.3'!F:F,$A40,'Данные факт зад.3'!A:A,V$4,'Данные факт зад.3'!D:D,$A$6)</f>
        <v>368</v>
      </c>
      <c r="X40" s="86">
        <f t="shared" si="9"/>
        <v>-101</v>
      </c>
      <c r="Y40" s="110">
        <f t="shared" si="10"/>
        <v>-0.21535181236673773</v>
      </c>
      <c r="Z40" s="86">
        <f t="shared" si="20"/>
        <v>2483</v>
      </c>
      <c r="AA40" s="84">
        <f t="shared" si="24"/>
        <v>1244</v>
      </c>
      <c r="AB40" s="86">
        <f t="shared" si="26"/>
        <v>-1239</v>
      </c>
      <c r="AC40" s="110">
        <f t="shared" si="11"/>
        <v>-0.49899315344341522</v>
      </c>
    </row>
    <row r="41" spans="1:29" s="88" customFormat="1" outlineLevel="1" x14ac:dyDescent="0.3">
      <c r="A41" s="85" t="s">
        <v>77</v>
      </c>
      <c r="B41" s="86">
        <f>SUMIFS('Данные план зад3'!$G$7:$G$1296,'Данные план зад3'!$B$7:$B$1296,B$4,'Данные план зад3'!$F$7:$F$1296,$A41,'Данные план зад3'!$C$7:$C$1296,'Задание 3'!$A$6)</f>
        <v>457</v>
      </c>
      <c r="C41" s="75">
        <f>SUMIFS('Данные факт зад.3'!G:G,'Данные факт зад.3'!F:F,$A41,'Данные факт зад.3'!A:A,B$4,'Данные факт зад.3'!D:D,$A$6)</f>
        <v>52</v>
      </c>
      <c r="D41" s="101">
        <f t="shared" ref="D41:D42" si="34">C41-B41</f>
        <v>-405</v>
      </c>
      <c r="E41" s="109">
        <f t="shared" si="12"/>
        <v>-0.88621444201312916</v>
      </c>
      <c r="F41" s="86">
        <f>SUMIFS('Данные план зад3'!$G$7:$G$1296,'Данные план зад3'!$B$7:$B$1296,F$4,'Данные план зад3'!$F$7:$F$1296,$A41,'Данные план зад3'!$C$7:$C$1296,'Задание 3'!$A$6)</f>
        <v>498</v>
      </c>
      <c r="G41" s="75">
        <f>SUMIFS('Данные факт зад.3'!G:G,'Данные факт зад.3'!F:F,$A41,'Данные факт зад.3'!A:A,F$4,'Данные факт зад.3'!D:D,$A$6)</f>
        <v>117</v>
      </c>
      <c r="H41" s="75">
        <f t="shared" si="15"/>
        <v>-381</v>
      </c>
      <c r="I41" s="106">
        <f t="shared" si="16"/>
        <v>-0.76506024096385539</v>
      </c>
      <c r="J41" s="86">
        <f>SUMIFS('Данные план зад3'!$G$7:$G$1296,'Данные план зад3'!$B$7:$B$1296,J$4,'Данные план зад3'!$F$7:$F$1296,$A41,'Данные план зад3'!$C$7:$C$1296,'Задание 3'!$A$6)</f>
        <v>500</v>
      </c>
      <c r="K41" s="75">
        <f>SUMIFS('Данные факт зад.3'!G:G,'Данные факт зад.3'!F:F,$A41,'Данные факт зад.3'!A:A,J$4,'Данные факт зад.3'!D:D,$A$6)</f>
        <v>23</v>
      </c>
      <c r="L41" s="75">
        <f t="shared" si="17"/>
        <v>-477</v>
      </c>
      <c r="M41" s="109">
        <f t="shared" si="4"/>
        <v>-0.95399999999999996</v>
      </c>
      <c r="N41" s="86">
        <f>SUMIFS('Данные план зад3'!$G$7:$G$1296,'Данные план зад3'!$B$7:$B$1296,N$4,'Данные план зад3'!$F$7:$F$1296,$A41,'Данные план зад3'!$C$7:$C$1296,'Задание 3'!$A$6)</f>
        <v>530</v>
      </c>
      <c r="O41" s="75">
        <f>SUMIFS('Данные факт зад.3'!G:G,'Данные факт зад.3'!F:F,$A41,'Данные факт зад.3'!A:A,N$4,'Данные факт зад.3'!D:D,$A$6)</f>
        <v>118</v>
      </c>
      <c r="P41" s="75">
        <f t="shared" si="18"/>
        <v>-412</v>
      </c>
      <c r="Q41" s="106">
        <f t="shared" si="19"/>
        <v>-0.77735849056603779</v>
      </c>
      <c r="R41" s="86">
        <f>SUMIFS('Данные план зад3'!$G$7:$G$1296,'Данные план зад3'!$B$7:$B$1296,R$4,'Данные план зад3'!$F$7:$F$1296,$A41,'Данные план зад3'!$C$7:$C$1296,'Задание 3'!$A$6)</f>
        <v>560</v>
      </c>
      <c r="S41" s="75">
        <f>SUMIFS('Данные факт зад.3'!G:G,'Данные факт зад.3'!F:F,$A41,'Данные факт зад.3'!A:A,R$4,'Данные факт зад.3'!D:D,$A$6)</f>
        <v>280</v>
      </c>
      <c r="T41" s="84">
        <f t="shared" si="6"/>
        <v>-280</v>
      </c>
      <c r="U41" s="109">
        <f t="shared" si="8"/>
        <v>-0.5</v>
      </c>
      <c r="V41" s="86">
        <f>SUMIFS('Данные план зад3'!$G$7:$G$1296,'Данные план зад3'!$B$7:$B$1296,V$4,'Данные план зад3'!$F$7:$F$1296,$A41,'Данные план зад3'!$C$7:$C$1296,'Задание 3'!$A$6)</f>
        <v>578</v>
      </c>
      <c r="W41" s="75">
        <f>SUMIFS('Данные факт зад.3'!G:G,'Данные факт зад.3'!F:F,$A41,'Данные факт зад.3'!A:A,V$4,'Данные факт зад.3'!D:D,$A$6)</f>
        <v>303</v>
      </c>
      <c r="X41" s="86">
        <f t="shared" si="9"/>
        <v>-275</v>
      </c>
      <c r="Y41" s="110">
        <f t="shared" si="10"/>
        <v>-0.47577854671280279</v>
      </c>
      <c r="Z41" s="86">
        <f t="shared" si="20"/>
        <v>3123</v>
      </c>
      <c r="AA41" s="84">
        <f t="shared" si="24"/>
        <v>893</v>
      </c>
      <c r="AB41" s="86">
        <f t="shared" si="26"/>
        <v>-2230</v>
      </c>
      <c r="AC41" s="110">
        <f t="shared" si="11"/>
        <v>-0.71405699647774579</v>
      </c>
    </row>
    <row r="42" spans="1:29" s="88" customFormat="1" outlineLevel="1" x14ac:dyDescent="0.3">
      <c r="A42" s="85" t="s">
        <v>78</v>
      </c>
      <c r="B42" s="86">
        <f>SUMIFS('Данные план зад3'!$G$7:$G$1296,'Данные план зад3'!$B$7:$B$1296,B$4,'Данные план зад3'!$F$7:$F$1296,$A42,'Данные план зад3'!$C$7:$C$1296,'Задание 3'!$A$6)</f>
        <v>896</v>
      </c>
      <c r="C42" s="75">
        <f>SUMIFS('Данные факт зад.3'!G:G,'Данные факт зад.3'!F:F,$A42,'Данные факт зад.3'!A:A,B$4,'Данные факт зад.3'!D:D,$A$6)</f>
        <v>328</v>
      </c>
      <c r="D42" s="101">
        <f t="shared" si="34"/>
        <v>-568</v>
      </c>
      <c r="E42" s="109">
        <f t="shared" si="12"/>
        <v>-0.6339285714285714</v>
      </c>
      <c r="F42" s="86">
        <f>SUMIFS('Данные план зад3'!$G$7:$G$1296,'Данные план зад3'!$B$7:$B$1296,F$4,'Данные план зад3'!$F$7:$F$1296,$A42,'Данные план зад3'!$C$7:$C$1296,'Задание 3'!$A$6)</f>
        <v>921</v>
      </c>
      <c r="G42" s="75">
        <f>SUMIFS('Данные факт зад.3'!G:G,'Данные факт зад.3'!F:F,$A42,'Данные факт зад.3'!A:A,F$4,'Данные факт зад.3'!D:D,$A$6)</f>
        <v>107</v>
      </c>
      <c r="H42" s="75">
        <f t="shared" si="15"/>
        <v>-814</v>
      </c>
      <c r="I42" s="106">
        <f t="shared" si="16"/>
        <v>-0.88382193268186748</v>
      </c>
      <c r="J42" s="86">
        <f>SUMIFS('Данные план зад3'!$G$7:$G$1296,'Данные план зад3'!$B$7:$B$1296,J$4,'Данные план зад3'!$F$7:$F$1296,$A42,'Данные план зад3'!$C$7:$C$1296,'Задание 3'!$A$6)</f>
        <v>978</v>
      </c>
      <c r="K42" s="75">
        <f>SUMIFS('Данные факт зад.3'!G:G,'Данные факт зад.3'!F:F,$A42,'Данные факт зад.3'!A:A,J$4,'Данные факт зад.3'!D:D,$A$6)</f>
        <v>100</v>
      </c>
      <c r="L42" s="75">
        <f t="shared" si="17"/>
        <v>-878</v>
      </c>
      <c r="M42" s="109">
        <f t="shared" si="4"/>
        <v>-0.89775051124744376</v>
      </c>
      <c r="N42" s="86">
        <f>SUMIFS('Данные план зад3'!$G$7:$G$1296,'Данные план зад3'!$B$7:$B$1296,N$4,'Данные план зад3'!$F$7:$F$1296,$A42,'Данные план зад3'!$C$7:$C$1296,'Задание 3'!$A$6)</f>
        <v>1100</v>
      </c>
      <c r="O42" s="75">
        <f>SUMIFS('Данные факт зад.3'!G:G,'Данные факт зад.3'!F:F,$A42,'Данные факт зад.3'!A:A,N$4,'Данные факт зад.3'!D:D,$A$6)</f>
        <v>355</v>
      </c>
      <c r="P42" s="75">
        <f t="shared" si="18"/>
        <v>-745</v>
      </c>
      <c r="Q42" s="106">
        <f t="shared" si="19"/>
        <v>-0.67727272727272725</v>
      </c>
      <c r="R42" s="86">
        <f>SUMIFS('Данные план зад3'!$G$7:$G$1296,'Данные план зад3'!$B$7:$B$1296,R$4,'Данные план зад3'!$F$7:$F$1296,$A42,'Данные план зад3'!$C$7:$C$1296,'Задание 3'!$A$6)</f>
        <v>1170</v>
      </c>
      <c r="S42" s="75">
        <f>SUMIFS('Данные факт зад.3'!G:G,'Данные факт зад.3'!F:F,$A42,'Данные факт зад.3'!A:A,R$4,'Данные факт зад.3'!D:D,$A$6)</f>
        <v>183</v>
      </c>
      <c r="T42" s="84">
        <f t="shared" si="6"/>
        <v>-987</v>
      </c>
      <c r="U42" s="109">
        <f t="shared" si="8"/>
        <v>-0.84358974358974359</v>
      </c>
      <c r="V42" s="86">
        <f>SUMIFS('Данные план зад3'!$G$7:$G$1296,'Данные план зад3'!$B$7:$B$1296,V$4,'Данные план зад3'!$F$7:$F$1296,$A42,'Данные план зад3'!$C$7:$C$1296,'Задание 3'!$A$6)</f>
        <v>1190</v>
      </c>
      <c r="W42" s="75">
        <f>SUMIFS('Данные факт зад.3'!G:G,'Данные факт зад.3'!F:F,$A42,'Данные факт зад.3'!A:A,V$4,'Данные факт зад.3'!D:D,$A$6)</f>
        <v>123</v>
      </c>
      <c r="X42" s="86">
        <f t="shared" si="9"/>
        <v>-1067</v>
      </c>
      <c r="Y42" s="110">
        <f t="shared" si="10"/>
        <v>-0.89663865546218491</v>
      </c>
      <c r="Z42" s="86">
        <f t="shared" si="20"/>
        <v>6255</v>
      </c>
      <c r="AA42" s="84">
        <f t="shared" si="24"/>
        <v>1196</v>
      </c>
      <c r="AB42" s="86">
        <f t="shared" si="26"/>
        <v>-5059</v>
      </c>
      <c r="AC42" s="110">
        <f t="shared" si="11"/>
        <v>-0.80879296562749803</v>
      </c>
    </row>
    <row r="43" spans="1:29" s="88" customFormat="1" outlineLevel="1" x14ac:dyDescent="0.3">
      <c r="A43" s="85" t="s">
        <v>79</v>
      </c>
      <c r="B43" s="86">
        <f>SUMIFS('Данные план зад3'!$G$7:$G$1296,'Данные план зад3'!$B$7:$B$1296,B$4,'Данные план зад3'!$F$7:$F$1296,$A43,'Данные план зад3'!$C$7:$C$1296,'Задание 3'!$A$6)</f>
        <v>325</v>
      </c>
      <c r="C43" s="75">
        <f>SUMIFS('Данные факт зад.3'!G:G,'Данные факт зад.3'!F:F,$A43,'Данные факт зад.3'!A:A,B$4,'Данные факт зад.3'!D:D,$A$6)</f>
        <v>28</v>
      </c>
      <c r="D43" s="101">
        <f>C43-B43</f>
        <v>-297</v>
      </c>
      <c r="E43" s="109">
        <f t="shared" si="12"/>
        <v>-0.91384615384615386</v>
      </c>
      <c r="F43" s="86">
        <f>SUMIFS('Данные план зад3'!$G$7:$G$1296,'Данные план зад3'!$B$7:$B$1296,F$4,'Данные план зад3'!$F$7:$F$1296,$A43,'Данные план зад3'!$C$7:$C$1296,'Задание 3'!$A$6)</f>
        <v>350</v>
      </c>
      <c r="G43" s="75">
        <f>SUMIFS('Данные факт зад.3'!G:G,'Данные факт зад.3'!F:F,$A43,'Данные факт зад.3'!A:A,F$4,'Данные факт зад.3'!D:D,$A$6)</f>
        <v>178</v>
      </c>
      <c r="H43" s="75">
        <f t="shared" si="15"/>
        <v>-172</v>
      </c>
      <c r="I43" s="106">
        <f t="shared" si="16"/>
        <v>-0.49142857142857144</v>
      </c>
      <c r="J43" s="86">
        <f>SUMIFS('Данные план зад3'!$G$7:$G$1296,'Данные план зад3'!$B$7:$B$1296,J$4,'Данные план зад3'!$F$7:$F$1296,$A43,'Данные план зад3'!$C$7:$C$1296,'Задание 3'!$A$6)</f>
        <v>400</v>
      </c>
      <c r="K43" s="75">
        <f>SUMIFS('Данные факт зад.3'!G:G,'Данные факт зад.3'!F:F,$A43,'Данные факт зад.3'!A:A,J$4,'Данные факт зад.3'!D:D,$A$6)</f>
        <v>234</v>
      </c>
      <c r="L43" s="75">
        <f t="shared" si="17"/>
        <v>-166</v>
      </c>
      <c r="M43" s="109">
        <f t="shared" si="4"/>
        <v>-0.41499999999999998</v>
      </c>
      <c r="N43" s="86">
        <f>SUMIFS('Данные план зад3'!$G$7:$G$1296,'Данные план зад3'!$B$7:$B$1296,N$4,'Данные план зад3'!$F$7:$F$1296,$A43,'Данные план зад3'!$C$7:$C$1296,'Задание 3'!$A$6)</f>
        <v>450</v>
      </c>
      <c r="O43" s="75">
        <f>SUMIFS('Данные факт зад.3'!G:G,'Данные факт зад.3'!F:F,$A43,'Данные факт зад.3'!A:A,N$4,'Данные факт зад.3'!D:D,$A$6)</f>
        <v>291</v>
      </c>
      <c r="P43" s="75">
        <f t="shared" si="18"/>
        <v>-159</v>
      </c>
      <c r="Q43" s="106">
        <f t="shared" si="19"/>
        <v>-0.35333333333333333</v>
      </c>
      <c r="R43" s="86">
        <f>SUMIFS('Данные план зад3'!$G$7:$G$1296,'Данные план зад3'!$B$7:$B$1296,R$4,'Данные план зад3'!$F$7:$F$1296,$A43,'Данные план зад3'!$C$7:$C$1296,'Задание 3'!$A$6)</f>
        <v>520</v>
      </c>
      <c r="S43" s="75">
        <f>SUMIFS('Данные факт зад.3'!G:G,'Данные факт зад.3'!F:F,$A43,'Данные факт зад.3'!A:A,R$4,'Данные факт зад.3'!D:D,$A$6)</f>
        <v>0</v>
      </c>
      <c r="T43" s="84">
        <f t="shared" si="6"/>
        <v>-520</v>
      </c>
      <c r="U43" s="109">
        <f t="shared" si="8"/>
        <v>-1</v>
      </c>
      <c r="V43" s="86">
        <f>SUMIFS('Данные план зад3'!$G$7:$G$1296,'Данные план зад3'!$B$7:$B$1296,V$4,'Данные план зад3'!$F$7:$F$1296,$A43,'Данные план зад3'!$C$7:$C$1296,'Задание 3'!$A$6)</f>
        <v>535</v>
      </c>
      <c r="W43" s="75">
        <f>SUMIFS('Данные факт зад.3'!G:G,'Данные факт зад.3'!F:F,$A43,'Данные факт зад.3'!A:A,V$4,'Данные факт зад.3'!D:D,$A$6)</f>
        <v>447</v>
      </c>
      <c r="X43" s="86">
        <f t="shared" si="9"/>
        <v>-88</v>
      </c>
      <c r="Y43" s="110">
        <f t="shared" si="10"/>
        <v>-0.16448598130841122</v>
      </c>
      <c r="Z43" s="86">
        <f t="shared" si="20"/>
        <v>2580</v>
      </c>
      <c r="AA43" s="84">
        <f t="shared" si="24"/>
        <v>1178</v>
      </c>
      <c r="AB43" s="86">
        <f t="shared" si="26"/>
        <v>-1402</v>
      </c>
      <c r="AC43" s="110">
        <f t="shared" si="11"/>
        <v>-0.54341085271317835</v>
      </c>
    </row>
    <row r="44" spans="1:29" s="82" customFormat="1" x14ac:dyDescent="0.3">
      <c r="A44" s="92" t="s">
        <v>80</v>
      </c>
      <c r="B44" s="93">
        <f>B45+B50+B55</f>
        <v>5892</v>
      </c>
      <c r="C44" s="93">
        <f t="shared" ref="C44:Z44" si="35">C45+C50+C55</f>
        <v>3819</v>
      </c>
      <c r="D44" s="93">
        <f t="shared" si="35"/>
        <v>-2073</v>
      </c>
      <c r="E44" s="109">
        <f t="shared" si="12"/>
        <v>-0.35183299389002037</v>
      </c>
      <c r="F44" s="93">
        <f t="shared" si="35"/>
        <v>6423</v>
      </c>
      <c r="G44" s="93">
        <f t="shared" si="35"/>
        <v>1674</v>
      </c>
      <c r="H44" s="75">
        <f t="shared" si="15"/>
        <v>-4749</v>
      </c>
      <c r="I44" s="106">
        <f t="shared" si="16"/>
        <v>-0.7393741242410089</v>
      </c>
      <c r="J44" s="93">
        <f t="shared" si="35"/>
        <v>7098</v>
      </c>
      <c r="K44" s="93">
        <f t="shared" si="35"/>
        <v>3159</v>
      </c>
      <c r="L44" s="75">
        <f t="shared" si="17"/>
        <v>-3939</v>
      </c>
      <c r="M44" s="109">
        <f t="shared" si="4"/>
        <v>-0.55494505494505497</v>
      </c>
      <c r="N44" s="93">
        <f t="shared" si="35"/>
        <v>7991</v>
      </c>
      <c r="O44" s="93">
        <f t="shared" si="35"/>
        <v>1593</v>
      </c>
      <c r="P44" s="75">
        <f t="shared" si="18"/>
        <v>-6398</v>
      </c>
      <c r="Q44" s="106">
        <f t="shared" si="19"/>
        <v>-0.80065073207358273</v>
      </c>
      <c r="R44" s="93">
        <f t="shared" si="35"/>
        <v>8828</v>
      </c>
      <c r="S44" s="93">
        <f t="shared" si="35"/>
        <v>3620</v>
      </c>
      <c r="T44" s="84">
        <f t="shared" si="6"/>
        <v>-5208</v>
      </c>
      <c r="U44" s="109">
        <f t="shared" si="8"/>
        <v>-0.58994109651110105</v>
      </c>
      <c r="V44" s="93">
        <f t="shared" si="35"/>
        <v>10062</v>
      </c>
      <c r="W44" s="93">
        <f t="shared" si="35"/>
        <v>2229</v>
      </c>
      <c r="X44" s="86">
        <f t="shared" si="9"/>
        <v>-7833</v>
      </c>
      <c r="Y44" s="110">
        <f t="shared" si="10"/>
        <v>-0.77847346451997612</v>
      </c>
      <c r="Z44" s="93">
        <f t="shared" si="35"/>
        <v>46294</v>
      </c>
      <c r="AA44" s="93">
        <f t="shared" si="24"/>
        <v>16094</v>
      </c>
      <c r="AB44" s="86">
        <f t="shared" si="26"/>
        <v>-30200</v>
      </c>
      <c r="AC44" s="110">
        <f t="shared" si="11"/>
        <v>-0.65235235667689118</v>
      </c>
    </row>
    <row r="45" spans="1:29" s="82" customFormat="1" x14ac:dyDescent="0.3">
      <c r="A45" s="83" t="s">
        <v>119</v>
      </c>
      <c r="B45" s="84">
        <f>SUM(B46:B49)</f>
        <v>1957</v>
      </c>
      <c r="C45" s="84">
        <f t="shared" ref="C45:Z45" si="36">SUM(C46:C49)</f>
        <v>1198</v>
      </c>
      <c r="D45" s="84">
        <f t="shared" si="36"/>
        <v>-759</v>
      </c>
      <c r="E45" s="109">
        <f t="shared" si="12"/>
        <v>-0.38783852835973431</v>
      </c>
      <c r="F45" s="84">
        <f t="shared" si="36"/>
        <v>2133</v>
      </c>
      <c r="G45" s="84">
        <f t="shared" si="36"/>
        <v>208</v>
      </c>
      <c r="H45" s="75">
        <f t="shared" si="15"/>
        <v>-1925</v>
      </c>
      <c r="I45" s="106">
        <f t="shared" si="16"/>
        <v>-0.90248476324425686</v>
      </c>
      <c r="J45" s="84">
        <f t="shared" si="36"/>
        <v>2329</v>
      </c>
      <c r="K45" s="84">
        <f t="shared" si="36"/>
        <v>1292</v>
      </c>
      <c r="L45" s="75">
        <f t="shared" si="17"/>
        <v>-1037</v>
      </c>
      <c r="M45" s="109">
        <f t="shared" si="4"/>
        <v>-0.44525547445255476</v>
      </c>
      <c r="N45" s="84">
        <f t="shared" si="36"/>
        <v>2636</v>
      </c>
      <c r="O45" s="84">
        <f t="shared" si="36"/>
        <v>290</v>
      </c>
      <c r="P45" s="75">
        <f t="shared" si="18"/>
        <v>-2346</v>
      </c>
      <c r="Q45" s="106">
        <f t="shared" si="19"/>
        <v>-0.88998482549317148</v>
      </c>
      <c r="R45" s="84">
        <f t="shared" si="36"/>
        <v>2889</v>
      </c>
      <c r="S45" s="84">
        <f t="shared" si="36"/>
        <v>952</v>
      </c>
      <c r="T45" s="84">
        <f t="shared" si="6"/>
        <v>-1937</v>
      </c>
      <c r="U45" s="109">
        <f t="shared" si="8"/>
        <v>-0.67047421253028727</v>
      </c>
      <c r="V45" s="84">
        <f t="shared" si="36"/>
        <v>3198</v>
      </c>
      <c r="W45" s="84">
        <f t="shared" si="36"/>
        <v>615</v>
      </c>
      <c r="X45" s="86">
        <f t="shared" si="9"/>
        <v>-2583</v>
      </c>
      <c r="Y45" s="110">
        <f t="shared" si="10"/>
        <v>-0.80769230769230771</v>
      </c>
      <c r="Z45" s="84">
        <f t="shared" si="36"/>
        <v>15142</v>
      </c>
      <c r="AA45" s="84">
        <f t="shared" si="24"/>
        <v>4555</v>
      </c>
      <c r="AB45" s="86">
        <f t="shared" si="26"/>
        <v>-10587</v>
      </c>
      <c r="AC45" s="110">
        <f t="shared" si="11"/>
        <v>-0.69918108572183335</v>
      </c>
    </row>
    <row r="46" spans="1:29" s="88" customFormat="1" outlineLevel="1" x14ac:dyDescent="0.3">
      <c r="A46" s="85" t="s">
        <v>81</v>
      </c>
      <c r="B46" s="86">
        <f>SUMIFS('Данные план зад3'!$G$7:$G$1296,'Данные план зад3'!$B$7:$B$1296,B$4,'Данные план зад3'!$F$7:$F$1296,$A46,'Данные план зад3'!$C$7:$C$1296,'Задание 3'!$A$6)</f>
        <v>212</v>
      </c>
      <c r="C46" s="75">
        <f>SUMIFS('Данные факт зад.3'!G:G,'Данные факт зад.3'!F:F,$A46,'Данные факт зад.3'!A:A,B$4,'Данные факт зад.3'!D:D,$A$6)</f>
        <v>242</v>
      </c>
      <c r="D46" s="101">
        <f>C46-B46</f>
        <v>30</v>
      </c>
      <c r="E46" s="109">
        <f t="shared" si="12"/>
        <v>0.14150943396226415</v>
      </c>
      <c r="F46" s="86">
        <f>SUMIFS('Данные план зад3'!$G$7:$G$1296,'Данные план зад3'!$B$7:$B$1296,F$4,'Данные план зад3'!$F$7:$F$1296,$A46,'Данные план зад3'!$C$7:$C$1296,'Задание 3'!$A$6)</f>
        <v>231</v>
      </c>
      <c r="G46" s="75">
        <f>SUMIFS('Данные факт зад.3'!G:G,'Данные факт зад.3'!F:F,$A46,'Данные факт зад.3'!A:A,F$4,'Данные факт зад.3'!D:D,$A$6)</f>
        <v>0</v>
      </c>
      <c r="H46" s="75">
        <f t="shared" si="15"/>
        <v>-231</v>
      </c>
      <c r="I46" s="106">
        <f t="shared" si="16"/>
        <v>-1</v>
      </c>
      <c r="J46" s="86">
        <f>SUMIFS('Данные план зад3'!$G$7:$G$1296,'Данные план зад3'!$B$7:$B$1296,J$4,'Данные план зад3'!$F$7:$F$1296,$A46,'Данные план зад3'!$C$7:$C$1296,'Задание 3'!$A$6)</f>
        <v>252</v>
      </c>
      <c r="K46" s="75">
        <f>SUMIFS('Данные факт зад.3'!G:G,'Данные факт зад.3'!F:F,$A46,'Данные факт зад.3'!A:A,J$4,'Данные факт зад.3'!D:D,$A$6)</f>
        <v>315</v>
      </c>
      <c r="L46" s="75">
        <f t="shared" si="17"/>
        <v>63</v>
      </c>
      <c r="M46" s="109">
        <f t="shared" si="4"/>
        <v>0.25</v>
      </c>
      <c r="N46" s="86">
        <f>SUMIFS('Данные план зад3'!$G$7:$G$1296,'Данные план зад3'!$B$7:$B$1296,N$4,'Данные план зад3'!$F$7:$F$1296,$A46,'Данные план зад3'!$C$7:$C$1296,'Задание 3'!$A$6)</f>
        <v>265</v>
      </c>
      <c r="O46" s="75">
        <f>SUMIFS('Данные факт зад.3'!G:G,'Данные факт зад.3'!F:F,$A46,'Данные факт зад.3'!A:A,N$4,'Данные факт зад.3'!D:D,$A$6)</f>
        <v>158</v>
      </c>
      <c r="P46" s="75">
        <f t="shared" si="18"/>
        <v>-107</v>
      </c>
      <c r="Q46" s="106">
        <f t="shared" si="19"/>
        <v>-0.4037735849056604</v>
      </c>
      <c r="R46" s="86">
        <f>SUMIFS('Данные план зад3'!$G$7:$G$1296,'Данные план зад3'!$B$7:$B$1296,R$4,'Данные план зад3'!$F$7:$F$1296,$A46,'Данные план зад3'!$C$7:$C$1296,'Задание 3'!$A$6)</f>
        <v>305</v>
      </c>
      <c r="S46" s="75">
        <f>SUMIFS('Данные факт зад.3'!G:G,'Данные факт зад.3'!F:F,$A46,'Данные факт зад.3'!A:A,R$4,'Данные факт зад.3'!D:D,$A$6)</f>
        <v>291</v>
      </c>
      <c r="T46" s="84">
        <f t="shared" si="6"/>
        <v>-14</v>
      </c>
      <c r="U46" s="109">
        <f t="shared" si="8"/>
        <v>-4.5901639344262293E-2</v>
      </c>
      <c r="V46" s="86">
        <f>SUMIFS('Данные план зад3'!$G$7:$G$1296,'Данные план зад3'!$B$7:$B$1296,V$4,'Данные план зад3'!$F$7:$F$1296,$A46,'Данные план зад3'!$C$7:$C$1296,'Задание 3'!$A$6)</f>
        <v>332</v>
      </c>
      <c r="W46" s="75">
        <f>SUMIFS('Данные факт зад.3'!G:G,'Данные факт зад.3'!F:F,$A46,'Данные факт зад.3'!A:A,V$4,'Данные факт зад.3'!D:D,$A$6)</f>
        <v>39</v>
      </c>
      <c r="X46" s="86">
        <f t="shared" si="9"/>
        <v>-293</v>
      </c>
      <c r="Y46" s="110">
        <f t="shared" si="10"/>
        <v>-0.88253012048192769</v>
      </c>
      <c r="Z46" s="86">
        <f t="shared" si="20"/>
        <v>1597</v>
      </c>
      <c r="AA46" s="84">
        <f t="shared" si="24"/>
        <v>1045</v>
      </c>
      <c r="AB46" s="86">
        <f t="shared" si="26"/>
        <v>-552</v>
      </c>
      <c r="AC46" s="110">
        <f t="shared" si="11"/>
        <v>-0.345648090169067</v>
      </c>
    </row>
    <row r="47" spans="1:29" s="88" customFormat="1" outlineLevel="1" x14ac:dyDescent="0.3">
      <c r="A47" s="85" t="s">
        <v>82</v>
      </c>
      <c r="B47" s="86">
        <f>SUMIFS('Данные план зад3'!$G$7:$G$1296,'Данные план зад3'!$B$7:$B$1296,B$4,'Данные план зад3'!$F$7:$F$1296,$A47,'Данные план зад3'!$C$7:$C$1296,'Задание 3'!$A$6)</f>
        <v>346</v>
      </c>
      <c r="C47" s="75">
        <f>SUMIFS('Данные факт зад.3'!G:G,'Данные факт зад.3'!F:F,$A47,'Данные факт зад.3'!A:A,B$4,'Данные факт зад.3'!D:D,$A$6)</f>
        <v>315</v>
      </c>
      <c r="D47" s="101">
        <f t="shared" ref="D47:D49" si="37">C47-B47</f>
        <v>-31</v>
      </c>
      <c r="E47" s="109">
        <f t="shared" si="12"/>
        <v>-8.9595375722543349E-2</v>
      </c>
      <c r="F47" s="86">
        <f>SUMIFS('Данные план зад3'!$G$7:$G$1296,'Данные план зад3'!$B$7:$B$1296,F$4,'Данные план зад3'!$F$7:$F$1296,$A47,'Данные план зад3'!$C$7:$C$1296,'Задание 3'!$A$6)</f>
        <v>377</v>
      </c>
      <c r="G47" s="75">
        <f>SUMIFS('Данные факт зад.3'!G:G,'Данные факт зад.3'!F:F,$A47,'Данные факт зад.3'!A:A,F$4,'Данные факт зад.3'!D:D,$A$6)</f>
        <v>196</v>
      </c>
      <c r="H47" s="75">
        <f t="shared" si="15"/>
        <v>-181</v>
      </c>
      <c r="I47" s="106">
        <f t="shared" si="16"/>
        <v>-0.48010610079575594</v>
      </c>
      <c r="J47" s="86">
        <f>SUMIFS('Данные план зад3'!$G$7:$G$1296,'Данные план зад3'!$B$7:$B$1296,J$4,'Данные план зад3'!$F$7:$F$1296,$A47,'Данные план зад3'!$C$7:$C$1296,'Задание 3'!$A$6)</f>
        <v>415</v>
      </c>
      <c r="K47" s="75">
        <f>SUMIFS('Данные факт зад.3'!G:G,'Данные факт зад.3'!F:F,$A47,'Данные факт зад.3'!A:A,J$4,'Данные факт зад.3'!D:D,$A$6)</f>
        <v>386</v>
      </c>
      <c r="L47" s="75">
        <f t="shared" si="17"/>
        <v>-29</v>
      </c>
      <c r="M47" s="109">
        <f t="shared" si="4"/>
        <v>-6.9879518072289162E-2</v>
      </c>
      <c r="N47" s="86">
        <f>SUMIFS('Данные план зад3'!$G$7:$G$1296,'Данные план зад3'!$B$7:$B$1296,N$4,'Данные план зад3'!$F$7:$F$1296,$A47,'Данные план зад3'!$C$7:$C$1296,'Задание 3'!$A$6)</f>
        <v>452</v>
      </c>
      <c r="O47" s="75">
        <f>SUMIFS('Данные факт зад.3'!G:G,'Данные факт зад.3'!F:F,$A47,'Данные факт зад.3'!A:A,N$4,'Данные факт зад.3'!D:D,$A$6)</f>
        <v>0</v>
      </c>
      <c r="P47" s="75">
        <f t="shared" si="18"/>
        <v>-452</v>
      </c>
      <c r="Q47" s="106">
        <f t="shared" si="19"/>
        <v>-1</v>
      </c>
      <c r="R47" s="86">
        <f>SUMIFS('Данные план зад3'!$G$7:$G$1296,'Данные план зад3'!$B$7:$B$1296,R$4,'Данные план зад3'!$F$7:$F$1296,$A47,'Данные план зад3'!$C$7:$C$1296,'Задание 3'!$A$6)</f>
        <v>493</v>
      </c>
      <c r="S47" s="75">
        <f>SUMIFS('Данные факт зад.3'!G:G,'Данные факт зад.3'!F:F,$A47,'Данные факт зад.3'!A:A,R$4,'Данные факт зад.3'!D:D,$A$6)</f>
        <v>130</v>
      </c>
      <c r="T47" s="84">
        <f t="shared" si="6"/>
        <v>-363</v>
      </c>
      <c r="U47" s="109">
        <f t="shared" si="8"/>
        <v>-0.73630831643002026</v>
      </c>
      <c r="V47" s="86">
        <f>SUMIFS('Данные план зад3'!$G$7:$G$1296,'Данные план зад3'!$B$7:$B$1296,V$4,'Данные план зад3'!$F$7:$F$1296,$A47,'Данные план зад3'!$C$7:$C$1296,'Задание 3'!$A$6)</f>
        <v>587</v>
      </c>
      <c r="W47" s="75">
        <f>SUMIFS('Данные факт зад.3'!G:G,'Данные факт зад.3'!F:F,$A47,'Данные факт зад.3'!A:A,V$4,'Данные факт зад.3'!D:D,$A$6)</f>
        <v>238</v>
      </c>
      <c r="X47" s="86">
        <f t="shared" si="9"/>
        <v>-349</v>
      </c>
      <c r="Y47" s="110">
        <f t="shared" si="10"/>
        <v>-0.59454855195911416</v>
      </c>
      <c r="Z47" s="86">
        <f t="shared" si="20"/>
        <v>2670</v>
      </c>
      <c r="AA47" s="84">
        <f t="shared" si="24"/>
        <v>1265</v>
      </c>
      <c r="AB47" s="86">
        <f t="shared" si="26"/>
        <v>-1405</v>
      </c>
      <c r="AC47" s="110">
        <f t="shared" si="11"/>
        <v>-0.52621722846441943</v>
      </c>
    </row>
    <row r="48" spans="1:29" s="88" customFormat="1" outlineLevel="1" x14ac:dyDescent="0.3">
      <c r="A48" s="85" t="s">
        <v>83</v>
      </c>
      <c r="B48" s="86">
        <f>SUMIFS('Данные план зад3'!$G$7:$G$1296,'Данные план зад3'!$B$7:$B$1296,B$4,'Данные план зад3'!$F$7:$F$1296,$A48,'Данные план зад3'!$C$7:$C$1296,'Задание 3'!$A$6)</f>
        <v>452</v>
      </c>
      <c r="C48" s="75">
        <f>SUMIFS('Данные факт зад.3'!G:G,'Данные факт зад.3'!F:F,$A48,'Данные факт зад.3'!A:A,B$4,'Данные факт зад.3'!D:D,$A$6)</f>
        <v>219</v>
      </c>
      <c r="D48" s="101">
        <f t="shared" si="37"/>
        <v>-233</v>
      </c>
      <c r="E48" s="109">
        <f t="shared" si="12"/>
        <v>-0.51548672566371678</v>
      </c>
      <c r="F48" s="86">
        <f>SUMIFS('Данные план зад3'!$G$7:$G$1296,'Данные план зад3'!$B$7:$B$1296,F$4,'Данные план зад3'!$F$7:$F$1296,$A48,'Данные план зад3'!$C$7:$C$1296,'Задание 3'!$A$6)</f>
        <v>493</v>
      </c>
      <c r="G48" s="75">
        <f>SUMIFS('Данные факт зад.3'!G:G,'Данные факт зад.3'!F:F,$A48,'Данные факт зад.3'!A:A,F$4,'Данные факт зад.3'!D:D,$A$6)</f>
        <v>12</v>
      </c>
      <c r="H48" s="75">
        <f t="shared" si="15"/>
        <v>-481</v>
      </c>
      <c r="I48" s="106">
        <f t="shared" si="16"/>
        <v>-0.97565922920892489</v>
      </c>
      <c r="J48" s="86">
        <f>SUMIFS('Данные план зад3'!$G$7:$G$1296,'Данные план зад3'!$B$7:$B$1296,J$4,'Данные план зад3'!$F$7:$F$1296,$A48,'Данные план зад3'!$C$7:$C$1296,'Задание 3'!$A$6)</f>
        <v>537</v>
      </c>
      <c r="K48" s="75">
        <f>SUMIFS('Данные факт зад.3'!G:G,'Данные факт зад.3'!F:F,$A48,'Данные факт зад.3'!A:A,J$4,'Данные факт зад.3'!D:D,$A$6)</f>
        <v>45</v>
      </c>
      <c r="L48" s="75">
        <f t="shared" si="17"/>
        <v>-492</v>
      </c>
      <c r="M48" s="109">
        <f t="shared" si="4"/>
        <v>-0.91620111731843579</v>
      </c>
      <c r="N48" s="86">
        <f>SUMIFS('Данные план зад3'!$G$7:$G$1296,'Данные план зад3'!$B$7:$B$1296,N$4,'Данные план зад3'!$F$7:$F$1296,$A48,'Данные план зад3'!$C$7:$C$1296,'Задание 3'!$A$6)</f>
        <v>693</v>
      </c>
      <c r="O48" s="75">
        <f>SUMIFS('Данные факт зад.3'!G:G,'Данные факт зад.3'!F:F,$A48,'Данные факт зад.3'!A:A,N$4,'Данные факт зад.3'!D:D,$A$6)</f>
        <v>108</v>
      </c>
      <c r="P48" s="75">
        <f t="shared" si="18"/>
        <v>-585</v>
      </c>
      <c r="Q48" s="106">
        <f t="shared" si="19"/>
        <v>-0.8441558441558441</v>
      </c>
      <c r="R48" s="86">
        <f>SUMIFS('Данные план зад3'!$G$7:$G$1296,'Данные план зад3'!$B$7:$B$1296,R$4,'Данные план зад3'!$F$7:$F$1296,$A48,'Данные план зад3'!$C$7:$C$1296,'Задание 3'!$A$6)</f>
        <v>755</v>
      </c>
      <c r="S48" s="75">
        <f>SUMIFS('Данные факт зад.3'!G:G,'Данные факт зад.3'!F:F,$A48,'Данные факт зад.3'!A:A,R$4,'Данные факт зад.3'!D:D,$A$6)</f>
        <v>531</v>
      </c>
      <c r="T48" s="84">
        <f t="shared" si="6"/>
        <v>-224</v>
      </c>
      <c r="U48" s="109">
        <f t="shared" si="8"/>
        <v>-0.29668874172185433</v>
      </c>
      <c r="V48" s="86">
        <f>SUMIFS('Данные план зад3'!$G$7:$G$1296,'Данные план зад3'!$B$7:$B$1296,V$4,'Данные план зад3'!$F$7:$F$1296,$A48,'Данные план зад3'!$C$7:$C$1296,'Задание 3'!$A$6)</f>
        <v>823</v>
      </c>
      <c r="W48" s="75">
        <f>SUMIFS('Данные факт зад.3'!G:G,'Данные факт зад.3'!F:F,$A48,'Данные факт зад.3'!A:A,V$4,'Данные факт зад.3'!D:D,$A$6)</f>
        <v>158</v>
      </c>
      <c r="X48" s="86">
        <f t="shared" si="9"/>
        <v>-665</v>
      </c>
      <c r="Y48" s="110">
        <f t="shared" si="10"/>
        <v>-0.80801944106925883</v>
      </c>
      <c r="Z48" s="86">
        <f t="shared" si="20"/>
        <v>3753</v>
      </c>
      <c r="AA48" s="84">
        <f t="shared" si="24"/>
        <v>1073</v>
      </c>
      <c r="AB48" s="86">
        <f t="shared" si="26"/>
        <v>-2680</v>
      </c>
      <c r="AC48" s="110">
        <f t="shared" si="11"/>
        <v>-0.71409539035438319</v>
      </c>
    </row>
    <row r="49" spans="1:29" s="88" customFormat="1" outlineLevel="1" x14ac:dyDescent="0.3">
      <c r="A49" s="85" t="s">
        <v>84</v>
      </c>
      <c r="B49" s="86">
        <f>SUMIFS('Данные план зад3'!$G$7:$G$1296,'Данные план зад3'!$B$7:$B$1296,B$4,'Данные план зад3'!$F$7:$F$1296,$A49,'Данные план зад3'!$C$7:$C$1296,'Задание 3'!$A$6)</f>
        <v>947</v>
      </c>
      <c r="C49" s="75">
        <f>SUMIFS('Данные факт зад.3'!G:G,'Данные факт зад.3'!F:F,$A49,'Данные факт зад.3'!A:A,B$4,'Данные факт зад.3'!D:D,$A$6)</f>
        <v>422</v>
      </c>
      <c r="D49" s="101">
        <f t="shared" si="37"/>
        <v>-525</v>
      </c>
      <c r="E49" s="109">
        <f t="shared" si="12"/>
        <v>-0.5543822597676874</v>
      </c>
      <c r="F49" s="86">
        <f>SUMIFS('Данные план зад3'!$G$7:$G$1296,'Данные план зад3'!$B$7:$B$1296,F$4,'Данные план зад3'!$F$7:$F$1296,$A49,'Данные план зад3'!$C$7:$C$1296,'Задание 3'!$A$6)</f>
        <v>1032</v>
      </c>
      <c r="G49" s="75">
        <f>SUMIFS('Данные факт зад.3'!G:G,'Данные факт зад.3'!F:F,$A49,'Данные факт зад.3'!A:A,F$4,'Данные факт зад.3'!D:D,$A$6)</f>
        <v>0</v>
      </c>
      <c r="H49" s="75">
        <f t="shared" si="15"/>
        <v>-1032</v>
      </c>
      <c r="I49" s="106">
        <f t="shared" si="16"/>
        <v>-1</v>
      </c>
      <c r="J49" s="86">
        <f>SUMIFS('Данные план зад3'!$G$7:$G$1296,'Данные план зад3'!$B$7:$B$1296,J$4,'Данные план зад3'!$F$7:$F$1296,$A49,'Данные план зад3'!$C$7:$C$1296,'Задание 3'!$A$6)</f>
        <v>1125</v>
      </c>
      <c r="K49" s="75">
        <f>SUMIFS('Данные факт зад.3'!G:G,'Данные факт зад.3'!F:F,$A49,'Данные факт зад.3'!A:A,J$4,'Данные факт зад.3'!D:D,$A$6)</f>
        <v>546</v>
      </c>
      <c r="L49" s="75">
        <f t="shared" si="17"/>
        <v>-579</v>
      </c>
      <c r="M49" s="109">
        <f t="shared" si="4"/>
        <v>-0.51466666666666672</v>
      </c>
      <c r="N49" s="86">
        <f>SUMIFS('Данные план зад3'!$G$7:$G$1296,'Данные план зад3'!$B$7:$B$1296,N$4,'Данные план зад3'!$F$7:$F$1296,$A49,'Данные план зад3'!$C$7:$C$1296,'Задание 3'!$A$6)</f>
        <v>1226</v>
      </c>
      <c r="O49" s="75">
        <f>SUMIFS('Данные факт зад.3'!G:G,'Данные факт зад.3'!F:F,$A49,'Данные факт зад.3'!A:A,N$4,'Данные факт зад.3'!D:D,$A$6)</f>
        <v>24</v>
      </c>
      <c r="P49" s="75">
        <f t="shared" si="18"/>
        <v>-1202</v>
      </c>
      <c r="Q49" s="106">
        <f t="shared" si="19"/>
        <v>-0.9804241435562806</v>
      </c>
      <c r="R49" s="86">
        <f>SUMIFS('Данные план зад3'!$G$7:$G$1296,'Данные план зад3'!$B$7:$B$1296,R$4,'Данные план зад3'!$F$7:$F$1296,$A49,'Данные план зад3'!$C$7:$C$1296,'Задание 3'!$A$6)</f>
        <v>1336</v>
      </c>
      <c r="S49" s="75">
        <f>SUMIFS('Данные факт зад.3'!G:G,'Данные факт зад.3'!F:F,$A49,'Данные факт зад.3'!A:A,R$4,'Данные факт зад.3'!D:D,$A$6)</f>
        <v>0</v>
      </c>
      <c r="T49" s="84">
        <f t="shared" si="6"/>
        <v>-1336</v>
      </c>
      <c r="U49" s="109">
        <f t="shared" si="8"/>
        <v>-1</v>
      </c>
      <c r="V49" s="86">
        <f>SUMIFS('Данные план зад3'!$G$7:$G$1296,'Данные план зад3'!$B$7:$B$1296,V$4,'Данные план зад3'!$F$7:$F$1296,$A49,'Данные план зад3'!$C$7:$C$1296,'Задание 3'!$A$6)</f>
        <v>1456</v>
      </c>
      <c r="W49" s="75">
        <f>SUMIFS('Данные факт зад.3'!G:G,'Данные факт зад.3'!F:F,$A49,'Данные факт зад.3'!A:A,V$4,'Данные факт зад.3'!D:D,$A$6)</f>
        <v>180</v>
      </c>
      <c r="X49" s="86">
        <f t="shared" si="9"/>
        <v>-1276</v>
      </c>
      <c r="Y49" s="110">
        <f t="shared" si="10"/>
        <v>-0.87637362637362637</v>
      </c>
      <c r="Z49" s="86">
        <f t="shared" si="20"/>
        <v>7122</v>
      </c>
      <c r="AA49" s="84">
        <f t="shared" si="24"/>
        <v>1172</v>
      </c>
      <c r="AB49" s="86">
        <f t="shared" si="26"/>
        <v>-5950</v>
      </c>
      <c r="AC49" s="110">
        <f t="shared" si="11"/>
        <v>-0.83543948329121032</v>
      </c>
    </row>
    <row r="50" spans="1:29" s="82" customFormat="1" x14ac:dyDescent="0.3">
      <c r="A50" s="83" t="s">
        <v>112</v>
      </c>
      <c r="B50" s="84">
        <f>SUM(B51:B54)</f>
        <v>2274</v>
      </c>
      <c r="C50" s="84">
        <f t="shared" ref="C50:Z50" si="38">SUM(C51:C54)</f>
        <v>925</v>
      </c>
      <c r="D50" s="84">
        <f t="shared" si="38"/>
        <v>-1349</v>
      </c>
      <c r="E50" s="109">
        <f t="shared" si="12"/>
        <v>-0.59322779243623569</v>
      </c>
      <c r="F50" s="84">
        <f t="shared" si="38"/>
        <v>2479</v>
      </c>
      <c r="G50" s="84">
        <f t="shared" si="38"/>
        <v>879</v>
      </c>
      <c r="H50" s="75">
        <f t="shared" si="15"/>
        <v>-1600</v>
      </c>
      <c r="I50" s="106">
        <f t="shared" si="16"/>
        <v>-0.64542154094392901</v>
      </c>
      <c r="J50" s="84">
        <f t="shared" si="38"/>
        <v>2795</v>
      </c>
      <c r="K50" s="84">
        <f t="shared" si="38"/>
        <v>606</v>
      </c>
      <c r="L50" s="75">
        <f t="shared" si="17"/>
        <v>-2189</v>
      </c>
      <c r="M50" s="109">
        <f t="shared" si="4"/>
        <v>-0.78318425760286225</v>
      </c>
      <c r="N50" s="84">
        <f t="shared" si="38"/>
        <v>3202</v>
      </c>
      <c r="O50" s="84">
        <f t="shared" si="38"/>
        <v>432</v>
      </c>
      <c r="P50" s="75">
        <f t="shared" si="18"/>
        <v>-2770</v>
      </c>
      <c r="Q50" s="106">
        <f t="shared" si="19"/>
        <v>-0.86508432229856336</v>
      </c>
      <c r="R50" s="84">
        <f t="shared" si="38"/>
        <v>3593</v>
      </c>
      <c r="S50" s="84">
        <f t="shared" si="38"/>
        <v>1124</v>
      </c>
      <c r="T50" s="84">
        <f t="shared" si="6"/>
        <v>-2469</v>
      </c>
      <c r="U50" s="109">
        <f t="shared" si="8"/>
        <v>-0.68716949624269408</v>
      </c>
      <c r="V50" s="84">
        <f t="shared" si="38"/>
        <v>4307</v>
      </c>
      <c r="W50" s="84">
        <f t="shared" si="38"/>
        <v>523</v>
      </c>
      <c r="X50" s="86">
        <f t="shared" si="9"/>
        <v>-3784</v>
      </c>
      <c r="Y50" s="110">
        <f t="shared" si="10"/>
        <v>-0.87856977014162996</v>
      </c>
      <c r="Z50" s="84">
        <f t="shared" si="38"/>
        <v>18650</v>
      </c>
      <c r="AA50" s="84">
        <f t="shared" si="24"/>
        <v>4489</v>
      </c>
      <c r="AB50" s="86">
        <f t="shared" si="26"/>
        <v>-14161</v>
      </c>
      <c r="AC50" s="110">
        <f t="shared" si="11"/>
        <v>-0.75930294906166218</v>
      </c>
    </row>
    <row r="51" spans="1:29" s="88" customFormat="1" outlineLevel="1" x14ac:dyDescent="0.3">
      <c r="A51" s="85" t="s">
        <v>85</v>
      </c>
      <c r="B51" s="86">
        <f>SUMIFS('Данные план зад3'!$G$7:$G$1296,'Данные план зад3'!$B$7:$B$1296,B$4,'Данные план зад3'!$F$7:$F$1296,$A51,'Данные план зад3'!$C$7:$C$1296,'Задание 3'!$A$6)</f>
        <v>1000</v>
      </c>
      <c r="C51" s="75">
        <f>SUMIFS('Данные факт зад.3'!G:G,'Данные факт зад.3'!F:F,$A51,'Данные факт зад.3'!A:A,B$4,'Данные факт зад.3'!D:D,$A$6)</f>
        <v>149</v>
      </c>
      <c r="D51" s="101">
        <f>C51-B51</f>
        <v>-851</v>
      </c>
      <c r="E51" s="109">
        <f t="shared" si="12"/>
        <v>-0.85099999999999998</v>
      </c>
      <c r="F51" s="86">
        <f>SUMIFS('Данные план зад3'!$G$7:$G$1296,'Данные план зад3'!$B$7:$B$1296,F$4,'Данные план зад3'!$F$7:$F$1296,$A51,'Данные план зад3'!$C$7:$C$1296,'Задание 3'!$A$6)</f>
        <v>1090</v>
      </c>
      <c r="G51" s="75">
        <f>SUMIFS('Данные факт зад.3'!G:G,'Данные факт зад.3'!F:F,$A51,'Данные факт зад.3'!A:A,F$4,'Данные факт зад.3'!D:D,$A$6)</f>
        <v>360</v>
      </c>
      <c r="H51" s="75">
        <f t="shared" si="15"/>
        <v>-730</v>
      </c>
      <c r="I51" s="106">
        <f t="shared" si="16"/>
        <v>-0.66972477064220182</v>
      </c>
      <c r="J51" s="86">
        <f>SUMIFS('Данные план зад3'!$G$7:$G$1296,'Данные план зад3'!$B$7:$B$1296,J$4,'Данные план зад3'!$F$7:$F$1296,$A51,'Данные план зад3'!$C$7:$C$1296,'Задание 3'!$A$6)</f>
        <v>1254</v>
      </c>
      <c r="K51" s="75">
        <f>SUMIFS('Данные факт зад.3'!G:G,'Данные факт зад.3'!F:F,$A51,'Данные факт зад.3'!A:A,J$4,'Данные факт зад.3'!D:D,$A$6)</f>
        <v>272</v>
      </c>
      <c r="L51" s="75">
        <f t="shared" si="17"/>
        <v>-982</v>
      </c>
      <c r="M51" s="109">
        <f t="shared" si="4"/>
        <v>-0.78309409888357262</v>
      </c>
      <c r="N51" s="86">
        <f>SUMIFS('Данные план зад3'!$G$7:$G$1296,'Данные план зад3'!$B$7:$B$1296,N$4,'Данные план зад3'!$F$7:$F$1296,$A51,'Данные план зад3'!$C$7:$C$1296,'Задание 3'!$A$6)</f>
        <v>1505</v>
      </c>
      <c r="O51" s="75">
        <f>SUMIFS('Данные факт зад.3'!G:G,'Данные факт зад.3'!F:F,$A51,'Данные факт зад.3'!A:A,N$4,'Данные факт зад.3'!D:D,$A$6)</f>
        <v>51</v>
      </c>
      <c r="P51" s="75">
        <f t="shared" si="18"/>
        <v>-1454</v>
      </c>
      <c r="Q51" s="106">
        <f t="shared" si="19"/>
        <v>-0.96611295681063125</v>
      </c>
      <c r="R51" s="86">
        <f>SUMIFS('Данные план зад3'!$G$7:$G$1296,'Данные план зад3'!$B$7:$B$1296,R$4,'Данные план зад3'!$F$7:$F$1296,$A51,'Данные план зад3'!$C$7:$C$1296,'Задание 3'!$A$6)</f>
        <v>1640</v>
      </c>
      <c r="S51" s="75">
        <f>SUMIFS('Данные факт зад.3'!G:G,'Данные факт зад.3'!F:F,$A51,'Данные факт зад.3'!A:A,R$4,'Данные факт зад.3'!D:D,$A$6)</f>
        <v>164</v>
      </c>
      <c r="T51" s="84">
        <f t="shared" si="6"/>
        <v>-1476</v>
      </c>
      <c r="U51" s="109">
        <f t="shared" si="8"/>
        <v>-0.9</v>
      </c>
      <c r="V51" s="86">
        <f>SUMIFS('Данные план зад3'!$G$7:$G$1296,'Данные план зад3'!$B$7:$B$1296,V$4,'Данные план зад3'!$F$7:$F$1296,$A51,'Данные план зад3'!$C$7:$C$1296,'Задание 3'!$A$6)</f>
        <v>2148</v>
      </c>
      <c r="W51" s="75">
        <f>SUMIFS('Данные факт зад.3'!G:G,'Данные факт зад.3'!F:F,$A51,'Данные факт зад.3'!A:A,V$4,'Данные факт зад.3'!D:D,$A$6)</f>
        <v>0</v>
      </c>
      <c r="X51" s="86">
        <f t="shared" si="9"/>
        <v>-2148</v>
      </c>
      <c r="Y51" s="110">
        <f t="shared" si="10"/>
        <v>-1</v>
      </c>
      <c r="Z51" s="86">
        <f t="shared" si="20"/>
        <v>8637</v>
      </c>
      <c r="AA51" s="84">
        <f t="shared" si="24"/>
        <v>996</v>
      </c>
      <c r="AB51" s="86">
        <f t="shared" si="26"/>
        <v>-7641</v>
      </c>
      <c r="AC51" s="110">
        <f t="shared" si="11"/>
        <v>-0.88468218131295584</v>
      </c>
    </row>
    <row r="52" spans="1:29" s="88" customFormat="1" outlineLevel="1" x14ac:dyDescent="0.3">
      <c r="A52" s="85" t="s">
        <v>86</v>
      </c>
      <c r="B52" s="86">
        <f>SUMIFS('Данные план зад3'!$G$7:$G$1296,'Данные план зад3'!$B$7:$B$1296,B$4,'Данные план зад3'!$F$7:$F$1296,$A52,'Данные план зад3'!$C$7:$C$1296,'Задание 3'!$A$6)</f>
        <v>244</v>
      </c>
      <c r="C52" s="75">
        <f>SUMIFS('Данные факт зад.3'!G:G,'Данные факт зад.3'!F:F,$A52,'Данные факт зад.3'!A:A,B$4,'Данные факт зад.3'!D:D,$A$6)</f>
        <v>257</v>
      </c>
      <c r="D52" s="101">
        <f t="shared" ref="D52:D54" si="39">C52-B52</f>
        <v>13</v>
      </c>
      <c r="E52" s="109">
        <f t="shared" si="12"/>
        <v>5.3278688524590161E-2</v>
      </c>
      <c r="F52" s="86">
        <f>SUMIFS('Данные план зад3'!$G$7:$G$1296,'Данные план зад3'!$B$7:$B$1296,F$4,'Данные план зад3'!$F$7:$F$1296,$A52,'Данные план зад3'!$C$7:$C$1296,'Задание 3'!$A$6)</f>
        <v>266</v>
      </c>
      <c r="G52" s="75">
        <f>SUMIFS('Данные факт зад.3'!G:G,'Данные факт зад.3'!F:F,$A52,'Данные факт зад.3'!A:A,F$4,'Данные факт зад.3'!D:D,$A$6)</f>
        <v>14</v>
      </c>
      <c r="H52" s="75">
        <f t="shared" si="15"/>
        <v>-252</v>
      </c>
      <c r="I52" s="106">
        <f t="shared" si="16"/>
        <v>-0.94736842105263153</v>
      </c>
      <c r="J52" s="86">
        <f>SUMIFS('Данные план зад3'!$G$7:$G$1296,'Данные план зад3'!$B$7:$B$1296,J$4,'Данные план зад3'!$F$7:$F$1296,$A52,'Данные план зад3'!$C$7:$C$1296,'Задание 3'!$A$6)</f>
        <v>317</v>
      </c>
      <c r="K52" s="75">
        <f>SUMIFS('Данные факт зад.3'!G:G,'Данные факт зад.3'!F:F,$A52,'Данные факт зад.3'!A:A,J$4,'Данные факт зад.3'!D:D,$A$6)</f>
        <v>86</v>
      </c>
      <c r="L52" s="75">
        <f t="shared" si="17"/>
        <v>-231</v>
      </c>
      <c r="M52" s="109">
        <f t="shared" si="4"/>
        <v>-0.72870662460567825</v>
      </c>
      <c r="N52" s="86">
        <f>SUMIFS('Данные план зад3'!$G$7:$G$1296,'Данные план зад3'!$B$7:$B$1296,N$4,'Данные план зад3'!$F$7:$F$1296,$A52,'Данные план зад3'!$C$7:$C$1296,'Задание 3'!$A$6)</f>
        <v>346</v>
      </c>
      <c r="O52" s="75">
        <f>SUMIFS('Данные факт зад.3'!G:G,'Данные факт зад.3'!F:F,$A52,'Данные факт зад.3'!A:A,N$4,'Данные факт зад.3'!D:D,$A$6)</f>
        <v>133</v>
      </c>
      <c r="P52" s="75">
        <f t="shared" si="18"/>
        <v>-213</v>
      </c>
      <c r="Q52" s="106">
        <f t="shared" si="19"/>
        <v>-0.61560693641618502</v>
      </c>
      <c r="R52" s="86">
        <f>SUMIFS('Данные план зад3'!$G$7:$G$1296,'Данные план зад3'!$B$7:$B$1296,R$4,'Данные план зад3'!$F$7:$F$1296,$A52,'Данные план зад3'!$C$7:$C$1296,'Задание 3'!$A$6)</f>
        <v>481</v>
      </c>
      <c r="S52" s="75">
        <f>SUMIFS('Данные факт зад.3'!G:G,'Данные факт зад.3'!F:F,$A52,'Данные факт зад.3'!A:A,R$4,'Данные факт зад.3'!D:D,$A$6)</f>
        <v>189</v>
      </c>
      <c r="T52" s="84">
        <f t="shared" si="6"/>
        <v>-292</v>
      </c>
      <c r="U52" s="109">
        <f t="shared" si="8"/>
        <v>-0.6070686070686071</v>
      </c>
      <c r="V52" s="86">
        <f>SUMIFS('Данные план зад3'!$G$7:$G$1296,'Данные план зад3'!$B$7:$B$1296,V$4,'Данные план зад3'!$F$7:$F$1296,$A52,'Данные план зад3'!$C$7:$C$1296,'Задание 3'!$A$6)</f>
        <v>524</v>
      </c>
      <c r="W52" s="75">
        <f>SUMIFS('Данные факт зад.3'!G:G,'Данные факт зад.3'!F:F,$A52,'Данные факт зад.3'!A:A,V$4,'Данные факт зад.3'!D:D,$A$6)</f>
        <v>338</v>
      </c>
      <c r="X52" s="86">
        <f t="shared" si="9"/>
        <v>-186</v>
      </c>
      <c r="Y52" s="110">
        <f t="shared" si="10"/>
        <v>-0.35496183206106868</v>
      </c>
      <c r="Z52" s="86">
        <f t="shared" si="20"/>
        <v>2178</v>
      </c>
      <c r="AA52" s="84">
        <f t="shared" si="24"/>
        <v>1017</v>
      </c>
      <c r="AB52" s="86">
        <f t="shared" si="26"/>
        <v>-1161</v>
      </c>
      <c r="AC52" s="110">
        <f t="shared" si="11"/>
        <v>-0.53305785123966942</v>
      </c>
    </row>
    <row r="53" spans="1:29" s="88" customFormat="1" outlineLevel="1" x14ac:dyDescent="0.3">
      <c r="A53" s="85" t="s">
        <v>87</v>
      </c>
      <c r="B53" s="86">
        <f>SUMIFS('Данные план зад3'!$G$7:$G$1296,'Данные план зад3'!$B$7:$B$1296,B$4,'Данные план зад3'!$F$7:$F$1296,$A53,'Данные план зад3'!$C$7:$C$1296,'Задание 3'!$A$6)</f>
        <v>350</v>
      </c>
      <c r="C53" s="75">
        <f>SUMIFS('Данные факт зад.3'!G:G,'Данные факт зад.3'!F:F,$A53,'Данные факт зад.3'!A:A,B$4,'Данные факт зад.3'!D:D,$A$6)</f>
        <v>226</v>
      </c>
      <c r="D53" s="101">
        <f t="shared" si="39"/>
        <v>-124</v>
      </c>
      <c r="E53" s="109">
        <f t="shared" si="12"/>
        <v>-0.35428571428571426</v>
      </c>
      <c r="F53" s="86">
        <f>SUMIFS('Данные план зад3'!$G$7:$G$1296,'Данные план зад3'!$B$7:$B$1296,F$4,'Данные план зад3'!$F$7:$F$1296,$A53,'Данные план зад3'!$C$7:$C$1296,'Задание 3'!$A$6)</f>
        <v>382</v>
      </c>
      <c r="G53" s="75">
        <f>SUMIFS('Данные факт зад.3'!G:G,'Данные факт зад.3'!F:F,$A53,'Данные факт зад.3'!A:A,F$4,'Данные факт зад.3'!D:D,$A$6)</f>
        <v>191</v>
      </c>
      <c r="H53" s="75">
        <f t="shared" si="15"/>
        <v>-191</v>
      </c>
      <c r="I53" s="106">
        <f t="shared" si="16"/>
        <v>-0.5</v>
      </c>
      <c r="J53" s="86">
        <f>SUMIFS('Данные план зад3'!$G$7:$G$1296,'Данные план зад3'!$B$7:$B$1296,J$4,'Данные план зад3'!$F$7:$F$1296,$A53,'Данные план зад3'!$C$7:$C$1296,'Задание 3'!$A$6)</f>
        <v>416</v>
      </c>
      <c r="K53" s="75">
        <f>SUMIFS('Данные факт зад.3'!G:G,'Данные факт зад.3'!F:F,$A53,'Данные факт зад.3'!A:A,J$4,'Данные факт зад.3'!D:D,$A$6)</f>
        <v>117</v>
      </c>
      <c r="L53" s="75">
        <f t="shared" si="17"/>
        <v>-299</v>
      </c>
      <c r="M53" s="109">
        <f t="shared" si="4"/>
        <v>-0.71875</v>
      </c>
      <c r="N53" s="86">
        <f>SUMIFS('Данные план зад3'!$G$7:$G$1296,'Данные план зад3'!$B$7:$B$1296,N$4,'Данные план зад3'!$F$7:$F$1296,$A53,'Данные план зад3'!$C$7:$C$1296,'Задание 3'!$A$6)</f>
        <v>470</v>
      </c>
      <c r="O53" s="75">
        <f>SUMIFS('Данные факт зад.3'!G:G,'Данные факт зад.3'!F:F,$A53,'Данные факт зад.3'!A:A,N$4,'Данные факт зад.3'!D:D,$A$6)</f>
        <v>248</v>
      </c>
      <c r="P53" s="75">
        <f t="shared" si="18"/>
        <v>-222</v>
      </c>
      <c r="Q53" s="106">
        <f t="shared" si="19"/>
        <v>-0.47234042553191491</v>
      </c>
      <c r="R53" s="86">
        <f>SUMIFS('Данные план зад3'!$G$7:$G$1296,'Данные план зад3'!$B$7:$B$1296,R$4,'Данные план зад3'!$F$7:$F$1296,$A53,'Данные план зад3'!$C$7:$C$1296,'Задание 3'!$A$6)</f>
        <v>512</v>
      </c>
      <c r="S53" s="75">
        <f>SUMIFS('Данные факт зад.3'!G:G,'Данные факт зад.3'!F:F,$A53,'Данные факт зад.3'!A:A,R$4,'Данные факт зад.3'!D:D,$A$6)</f>
        <v>146</v>
      </c>
      <c r="T53" s="84">
        <f t="shared" si="6"/>
        <v>-366</v>
      </c>
      <c r="U53" s="109">
        <f t="shared" si="8"/>
        <v>-0.71484375</v>
      </c>
      <c r="V53" s="86">
        <f>SUMIFS('Данные план зад3'!$G$7:$G$1296,'Данные план зад3'!$B$7:$B$1296,V$4,'Данные план зад3'!$F$7:$F$1296,$A53,'Данные план зад3'!$C$7:$C$1296,'Задание 3'!$A$6)</f>
        <v>589</v>
      </c>
      <c r="W53" s="75">
        <f>SUMIFS('Данные факт зад.3'!G:G,'Данные факт зад.3'!F:F,$A53,'Данные факт зад.3'!A:A,V$4,'Данные факт зад.3'!D:D,$A$6)</f>
        <v>151</v>
      </c>
      <c r="X53" s="86">
        <f t="shared" si="9"/>
        <v>-438</v>
      </c>
      <c r="Y53" s="110">
        <f t="shared" si="10"/>
        <v>-0.74363327674023771</v>
      </c>
      <c r="Z53" s="86">
        <f t="shared" si="20"/>
        <v>2719</v>
      </c>
      <c r="AA53" s="84">
        <f t="shared" si="24"/>
        <v>1079</v>
      </c>
      <c r="AB53" s="86">
        <f t="shared" si="26"/>
        <v>-1640</v>
      </c>
      <c r="AC53" s="110">
        <f t="shared" si="11"/>
        <v>-0.60316292754689227</v>
      </c>
    </row>
    <row r="54" spans="1:29" s="88" customFormat="1" outlineLevel="1" x14ac:dyDescent="0.3">
      <c r="A54" s="85" t="s">
        <v>88</v>
      </c>
      <c r="B54" s="86">
        <f>SUMIFS('Данные план зад3'!$G$7:$G$1296,'Данные план зад3'!$B$7:$B$1296,B$4,'Данные план зад3'!$F$7:$F$1296,$A54,'Данные план зад3'!$C$7:$C$1296,'Задание 3'!$A$6)</f>
        <v>680</v>
      </c>
      <c r="C54" s="75">
        <f>SUMIFS('Данные факт зад.3'!G:G,'Данные факт зад.3'!F:F,$A54,'Данные факт зад.3'!A:A,B$4,'Данные факт зад.3'!D:D,$A$6)</f>
        <v>293</v>
      </c>
      <c r="D54" s="101">
        <f t="shared" si="39"/>
        <v>-387</v>
      </c>
      <c r="E54" s="109">
        <f t="shared" si="12"/>
        <v>-0.56911764705882351</v>
      </c>
      <c r="F54" s="86">
        <f>SUMIFS('Данные план зад3'!$G$7:$G$1296,'Данные план зад3'!$B$7:$B$1296,F$4,'Данные план зад3'!$F$7:$F$1296,$A54,'Данные план зад3'!$C$7:$C$1296,'Задание 3'!$A$6)</f>
        <v>741</v>
      </c>
      <c r="G54" s="75">
        <f>SUMIFS('Данные факт зад.3'!G:G,'Данные факт зад.3'!F:F,$A54,'Данные факт зад.3'!A:A,F$4,'Данные факт зад.3'!D:D,$A$6)</f>
        <v>314</v>
      </c>
      <c r="H54" s="75">
        <f t="shared" si="15"/>
        <v>-427</v>
      </c>
      <c r="I54" s="106">
        <f t="shared" si="16"/>
        <v>-0.57624831309041835</v>
      </c>
      <c r="J54" s="86">
        <f>SUMIFS('Данные план зад3'!$G$7:$G$1296,'Данные план зад3'!$B$7:$B$1296,J$4,'Данные план зад3'!$F$7:$F$1296,$A54,'Данные план зад3'!$C$7:$C$1296,'Задание 3'!$A$6)</f>
        <v>808</v>
      </c>
      <c r="K54" s="75">
        <f>SUMIFS('Данные факт зад.3'!G:G,'Данные факт зад.3'!F:F,$A54,'Данные факт зад.3'!A:A,J$4,'Данные факт зад.3'!D:D,$A$6)</f>
        <v>131</v>
      </c>
      <c r="L54" s="75">
        <f t="shared" si="17"/>
        <v>-677</v>
      </c>
      <c r="M54" s="109">
        <f t="shared" si="4"/>
        <v>-0.83787128712871284</v>
      </c>
      <c r="N54" s="86">
        <f>SUMIFS('Данные план зад3'!$G$7:$G$1296,'Данные план зад3'!$B$7:$B$1296,N$4,'Данные план зад3'!$F$7:$F$1296,$A54,'Данные план зад3'!$C$7:$C$1296,'Задание 3'!$A$6)</f>
        <v>881</v>
      </c>
      <c r="O54" s="75">
        <f>SUMIFS('Данные факт зад.3'!G:G,'Данные факт зад.3'!F:F,$A54,'Данные факт зад.3'!A:A,N$4,'Данные факт зад.3'!D:D,$A$6)</f>
        <v>0</v>
      </c>
      <c r="P54" s="75">
        <f t="shared" si="18"/>
        <v>-881</v>
      </c>
      <c r="Q54" s="106">
        <f t="shared" si="19"/>
        <v>-1</v>
      </c>
      <c r="R54" s="86">
        <f>SUMIFS('Данные план зад3'!$G$7:$G$1296,'Данные план зад3'!$B$7:$B$1296,R$4,'Данные план зад3'!$F$7:$F$1296,$A54,'Данные план зад3'!$C$7:$C$1296,'Задание 3'!$A$6)</f>
        <v>960</v>
      </c>
      <c r="S54" s="75">
        <f>SUMIFS('Данные факт зад.3'!G:G,'Данные факт зад.3'!F:F,$A54,'Данные факт зад.3'!A:A,R$4,'Данные факт зад.3'!D:D,$A$6)</f>
        <v>625</v>
      </c>
      <c r="T54" s="84">
        <f t="shared" si="6"/>
        <v>-335</v>
      </c>
      <c r="U54" s="109">
        <f t="shared" si="8"/>
        <v>-0.34895833333333331</v>
      </c>
      <c r="V54" s="86">
        <f>SUMIFS('Данные план зад3'!$G$7:$G$1296,'Данные план зад3'!$B$7:$B$1296,V$4,'Данные план зад3'!$F$7:$F$1296,$A54,'Данные план зад3'!$C$7:$C$1296,'Задание 3'!$A$6)</f>
        <v>1046</v>
      </c>
      <c r="W54" s="75">
        <f>SUMIFS('Данные факт зад.3'!G:G,'Данные факт зад.3'!F:F,$A54,'Данные факт зад.3'!A:A,V$4,'Данные факт зад.3'!D:D,$A$6)</f>
        <v>34</v>
      </c>
      <c r="X54" s="86">
        <f t="shared" si="9"/>
        <v>-1012</v>
      </c>
      <c r="Y54" s="110">
        <f t="shared" si="10"/>
        <v>-0.9674952198852772</v>
      </c>
      <c r="Z54" s="86">
        <f t="shared" si="20"/>
        <v>5116</v>
      </c>
      <c r="AA54" s="84">
        <f t="shared" si="24"/>
        <v>1397</v>
      </c>
      <c r="AB54" s="86">
        <f t="shared" si="26"/>
        <v>-3719</v>
      </c>
      <c r="AC54" s="110">
        <f t="shared" si="11"/>
        <v>-0.72693510555121188</v>
      </c>
    </row>
    <row r="55" spans="1:29" s="82" customFormat="1" x14ac:dyDescent="0.3">
      <c r="A55" s="83" t="s">
        <v>115</v>
      </c>
      <c r="B55" s="84">
        <f>SUM(B56:B61)</f>
        <v>1661</v>
      </c>
      <c r="C55" s="84">
        <f t="shared" ref="C55:Z55" si="40">SUM(C56:C61)</f>
        <v>1696</v>
      </c>
      <c r="D55" s="84">
        <f t="shared" si="40"/>
        <v>35</v>
      </c>
      <c r="E55" s="109">
        <f t="shared" si="12"/>
        <v>2.1071643588199879E-2</v>
      </c>
      <c r="F55" s="84">
        <f t="shared" si="40"/>
        <v>1811</v>
      </c>
      <c r="G55" s="84">
        <f t="shared" si="40"/>
        <v>587</v>
      </c>
      <c r="H55" s="75">
        <f t="shared" si="15"/>
        <v>-1224</v>
      </c>
      <c r="I55" s="106">
        <f t="shared" si="16"/>
        <v>-0.67586968525676416</v>
      </c>
      <c r="J55" s="84">
        <f t="shared" si="40"/>
        <v>1974</v>
      </c>
      <c r="K55" s="84">
        <f t="shared" si="40"/>
        <v>1261</v>
      </c>
      <c r="L55" s="75">
        <f t="shared" si="17"/>
        <v>-713</v>
      </c>
      <c r="M55" s="109">
        <f t="shared" si="4"/>
        <v>-0.36119554204660587</v>
      </c>
      <c r="N55" s="84">
        <f t="shared" si="40"/>
        <v>2153</v>
      </c>
      <c r="O55" s="84">
        <f t="shared" si="40"/>
        <v>871</v>
      </c>
      <c r="P55" s="75">
        <f t="shared" si="18"/>
        <v>-1282</v>
      </c>
      <c r="Q55" s="106">
        <f t="shared" si="19"/>
        <v>-0.59544821179749186</v>
      </c>
      <c r="R55" s="84">
        <f t="shared" si="40"/>
        <v>2346</v>
      </c>
      <c r="S55" s="84">
        <f t="shared" si="40"/>
        <v>1544</v>
      </c>
      <c r="T55" s="84">
        <f t="shared" si="6"/>
        <v>-802</v>
      </c>
      <c r="U55" s="109">
        <f t="shared" si="8"/>
        <v>-0.34185848252344414</v>
      </c>
      <c r="V55" s="84">
        <f t="shared" si="40"/>
        <v>2557</v>
      </c>
      <c r="W55" s="84">
        <f t="shared" si="40"/>
        <v>1091</v>
      </c>
      <c r="X55" s="86">
        <f t="shared" si="9"/>
        <v>-1466</v>
      </c>
      <c r="Y55" s="110">
        <f t="shared" si="10"/>
        <v>-0.57332811888932345</v>
      </c>
      <c r="Z55" s="84">
        <f t="shared" si="40"/>
        <v>12502</v>
      </c>
      <c r="AA55" s="84">
        <f t="shared" si="24"/>
        <v>7050</v>
      </c>
      <c r="AB55" s="86">
        <f t="shared" si="26"/>
        <v>-5452</v>
      </c>
      <c r="AC55" s="110">
        <f t="shared" si="11"/>
        <v>-0.43609022556390975</v>
      </c>
    </row>
    <row r="56" spans="1:29" s="88" customFormat="1" outlineLevel="1" x14ac:dyDescent="0.3">
      <c r="A56" s="85" t="s">
        <v>89</v>
      </c>
      <c r="B56" s="86">
        <f>SUMIFS('Данные план зад3'!$G$7:$G$1296,'Данные план зад3'!$B$7:$B$1296,B$4,'Данные план зад3'!$F$7:$F$1296,$A56,'Данные план зад3'!$C$7:$C$1296,'Задание 3'!$A$6)</f>
        <v>390</v>
      </c>
      <c r="C56" s="75">
        <f>SUMIFS('Данные факт зад.3'!G:G,'Данные факт зад.3'!F:F,$A56,'Данные факт зад.3'!A:A,B$4,'Данные факт зад.3'!D:D,$A$6)</f>
        <v>196</v>
      </c>
      <c r="D56" s="101">
        <f>C56-B56</f>
        <v>-194</v>
      </c>
      <c r="E56" s="109">
        <f t="shared" si="12"/>
        <v>-0.49743589743589745</v>
      </c>
      <c r="F56" s="86">
        <f>SUMIFS('Данные план зад3'!$G$7:$G$1296,'Данные план зад3'!$B$7:$B$1296,F$4,'Данные план зад3'!$F$7:$F$1296,$A56,'Данные план зад3'!$C$7:$C$1296,'Задание 3'!$A$6)</f>
        <v>425</v>
      </c>
      <c r="G56" s="75">
        <f>SUMIFS('Данные факт зад.3'!G:G,'Данные факт зад.3'!F:F,$A56,'Данные факт зад.3'!A:A,F$4,'Данные факт зад.3'!D:D,$A$6)</f>
        <v>150</v>
      </c>
      <c r="H56" s="75">
        <f t="shared" si="15"/>
        <v>-275</v>
      </c>
      <c r="I56" s="106">
        <f t="shared" si="16"/>
        <v>-0.6470588235294118</v>
      </c>
      <c r="J56" s="86">
        <f>SUMIFS('Данные план зад3'!$G$7:$G$1296,'Данные план зад3'!$B$7:$B$1296,J$4,'Данные план зад3'!$F$7:$F$1296,$A56,'Данные план зад3'!$C$7:$C$1296,'Задание 3'!$A$6)</f>
        <v>463</v>
      </c>
      <c r="K56" s="75">
        <f>SUMIFS('Данные факт зад.3'!G:G,'Данные факт зад.3'!F:F,$A56,'Данные факт зад.3'!A:A,J$4,'Данные факт зад.3'!D:D,$A$6)</f>
        <v>187</v>
      </c>
      <c r="L56" s="75">
        <f t="shared" si="17"/>
        <v>-276</v>
      </c>
      <c r="M56" s="109">
        <f t="shared" si="4"/>
        <v>-0.59611231101511875</v>
      </c>
      <c r="N56" s="86">
        <f>SUMIFS('Данные план зад3'!$G$7:$G$1296,'Данные план зад3'!$B$7:$B$1296,N$4,'Данные план зад3'!$F$7:$F$1296,$A56,'Данные план зад3'!$C$7:$C$1296,'Задание 3'!$A$6)</f>
        <v>505</v>
      </c>
      <c r="O56" s="75">
        <f>SUMIFS('Данные факт зад.3'!G:G,'Данные факт зад.3'!F:F,$A56,'Данные факт зад.3'!A:A,N$4,'Данные факт зад.3'!D:D,$A$6)</f>
        <v>105</v>
      </c>
      <c r="P56" s="75">
        <f t="shared" si="18"/>
        <v>-400</v>
      </c>
      <c r="Q56" s="106">
        <f t="shared" si="19"/>
        <v>-0.79207920792079212</v>
      </c>
      <c r="R56" s="86">
        <f>SUMIFS('Данные план зад3'!$G$7:$G$1296,'Данные план зад3'!$B$7:$B$1296,R$4,'Данные план зад3'!$F$7:$F$1296,$A56,'Данные план зад3'!$C$7:$C$1296,'Задание 3'!$A$6)</f>
        <v>550</v>
      </c>
      <c r="S56" s="75">
        <f>SUMIFS('Данные факт зад.3'!G:G,'Данные факт зад.3'!F:F,$A56,'Данные факт зад.3'!A:A,R$4,'Данные факт зад.3'!D:D,$A$6)</f>
        <v>171</v>
      </c>
      <c r="T56" s="84">
        <f t="shared" si="6"/>
        <v>-379</v>
      </c>
      <c r="U56" s="109">
        <f t="shared" si="8"/>
        <v>-0.68909090909090909</v>
      </c>
      <c r="V56" s="86">
        <f>SUMIFS('Данные план зад3'!$G$7:$G$1296,'Данные план зад3'!$B$7:$B$1296,V$4,'Данные план зад3'!$F$7:$F$1296,$A56,'Данные план зад3'!$C$7:$C$1296,'Задание 3'!$A$6)</f>
        <v>600</v>
      </c>
      <c r="W56" s="75">
        <f>SUMIFS('Данные факт зад.3'!G:G,'Данные факт зад.3'!F:F,$A56,'Данные факт зад.3'!A:A,V$4,'Данные факт зад.3'!D:D,$A$6)</f>
        <v>0</v>
      </c>
      <c r="X56" s="86">
        <f t="shared" si="9"/>
        <v>-600</v>
      </c>
      <c r="Y56" s="110">
        <f t="shared" si="10"/>
        <v>-1</v>
      </c>
      <c r="Z56" s="86">
        <f t="shared" si="20"/>
        <v>2933</v>
      </c>
      <c r="AA56" s="84">
        <f t="shared" si="24"/>
        <v>809</v>
      </c>
      <c r="AB56" s="86">
        <f t="shared" si="26"/>
        <v>-2124</v>
      </c>
      <c r="AC56" s="110">
        <f t="shared" si="11"/>
        <v>-0.7241732015001705</v>
      </c>
    </row>
    <row r="57" spans="1:29" s="88" customFormat="1" outlineLevel="1" x14ac:dyDescent="0.3">
      <c r="A57" s="85" t="s">
        <v>90</v>
      </c>
      <c r="B57" s="86">
        <f>SUMIFS('Данные план зад3'!$G$7:$G$1296,'Данные план зад3'!$B$7:$B$1296,B$4,'Данные план зад3'!$F$7:$F$1296,$A57,'Данные план зад3'!$C$7:$C$1296,'Задание 3'!$A$6)</f>
        <v>220</v>
      </c>
      <c r="C57" s="75">
        <f>SUMIFS('Данные факт зад.3'!G:G,'Данные факт зад.3'!F:F,$A57,'Данные факт зад.3'!A:A,B$4,'Данные факт зад.3'!D:D,$A$6)</f>
        <v>348</v>
      </c>
      <c r="D57" s="101">
        <f t="shared" ref="D57:D61" si="41">C57-B57</f>
        <v>128</v>
      </c>
      <c r="E57" s="109">
        <f t="shared" si="12"/>
        <v>0.58181818181818179</v>
      </c>
      <c r="F57" s="86">
        <f>SUMIFS('Данные план зад3'!$G$7:$G$1296,'Данные план зад3'!$B$7:$B$1296,F$4,'Данные план зад3'!$F$7:$F$1296,$A57,'Данные план зад3'!$C$7:$C$1296,'Задание 3'!$A$6)</f>
        <v>240</v>
      </c>
      <c r="G57" s="75">
        <f>SUMIFS('Данные факт зад.3'!G:G,'Данные факт зад.3'!F:F,$A57,'Данные факт зад.3'!A:A,F$4,'Данные факт зад.3'!D:D,$A$6)</f>
        <v>0</v>
      </c>
      <c r="H57" s="75">
        <f t="shared" si="15"/>
        <v>-240</v>
      </c>
      <c r="I57" s="106">
        <f t="shared" si="16"/>
        <v>-1</v>
      </c>
      <c r="J57" s="86">
        <f>SUMIFS('Данные план зад3'!$G$7:$G$1296,'Данные план зад3'!$B$7:$B$1296,J$4,'Данные план зад3'!$F$7:$F$1296,$A57,'Данные план зад3'!$C$7:$C$1296,'Задание 3'!$A$6)</f>
        <v>262</v>
      </c>
      <c r="K57" s="75">
        <f>SUMIFS('Данные факт зад.3'!G:G,'Данные факт зад.3'!F:F,$A57,'Данные факт зад.3'!A:A,J$4,'Данные факт зад.3'!D:D,$A$6)</f>
        <v>334</v>
      </c>
      <c r="L57" s="75">
        <f t="shared" si="17"/>
        <v>72</v>
      </c>
      <c r="M57" s="109">
        <f t="shared" si="4"/>
        <v>0.27480916030534353</v>
      </c>
      <c r="N57" s="86">
        <f>SUMIFS('Данные план зад3'!$G$7:$G$1296,'Данные план зад3'!$B$7:$B$1296,N$4,'Данные план зад3'!$F$7:$F$1296,$A57,'Данные план зад3'!$C$7:$C$1296,'Задание 3'!$A$6)</f>
        <v>286</v>
      </c>
      <c r="O57" s="75">
        <f>SUMIFS('Данные факт зад.3'!G:G,'Данные факт зад.3'!F:F,$A57,'Данные факт зад.3'!A:A,N$4,'Данные факт зад.3'!D:D,$A$6)</f>
        <v>22</v>
      </c>
      <c r="P57" s="75">
        <f t="shared" si="18"/>
        <v>-264</v>
      </c>
      <c r="Q57" s="106">
        <f t="shared" si="19"/>
        <v>-0.92307692307692313</v>
      </c>
      <c r="R57" s="86">
        <f>SUMIFS('Данные план зад3'!$G$7:$G$1296,'Данные план зад3'!$B$7:$B$1296,R$4,'Данные план зад3'!$F$7:$F$1296,$A57,'Данные план зад3'!$C$7:$C$1296,'Задание 3'!$A$6)</f>
        <v>312</v>
      </c>
      <c r="S57" s="75">
        <f>SUMIFS('Данные факт зад.3'!G:G,'Данные факт зад.3'!F:F,$A57,'Данные факт зад.3'!A:A,R$4,'Данные факт зад.3'!D:D,$A$6)</f>
        <v>285</v>
      </c>
      <c r="T57" s="84">
        <f t="shared" si="6"/>
        <v>-27</v>
      </c>
      <c r="U57" s="109">
        <f t="shared" si="8"/>
        <v>-8.6538461538461536E-2</v>
      </c>
      <c r="V57" s="86">
        <f>SUMIFS('Данные план зад3'!$G$7:$G$1296,'Данные план зад3'!$B$7:$B$1296,V$4,'Данные план зад3'!$F$7:$F$1296,$A57,'Данные план зад3'!$C$7:$C$1296,'Задание 3'!$A$6)</f>
        <v>340</v>
      </c>
      <c r="W57" s="75">
        <f>SUMIFS('Данные факт зад.3'!G:G,'Данные факт зад.3'!F:F,$A57,'Данные факт зад.3'!A:A,V$4,'Данные факт зад.3'!D:D,$A$6)</f>
        <v>106</v>
      </c>
      <c r="X57" s="86">
        <f t="shared" si="9"/>
        <v>-234</v>
      </c>
      <c r="Y57" s="110">
        <f t="shared" si="10"/>
        <v>-0.68823529411764706</v>
      </c>
      <c r="Z57" s="86">
        <f t="shared" si="20"/>
        <v>1660</v>
      </c>
      <c r="AA57" s="84">
        <f t="shared" si="24"/>
        <v>1095</v>
      </c>
      <c r="AB57" s="86">
        <f t="shared" si="26"/>
        <v>-565</v>
      </c>
      <c r="AC57" s="110">
        <f t="shared" si="11"/>
        <v>-0.34036144578313254</v>
      </c>
    </row>
    <row r="58" spans="1:29" s="88" customFormat="1" outlineLevel="1" x14ac:dyDescent="0.3">
      <c r="A58" s="85" t="s">
        <v>91</v>
      </c>
      <c r="B58" s="86">
        <f>SUMIFS('Данные план зад3'!$G$7:$G$1296,'Данные план зад3'!$B$7:$B$1296,B$4,'Данные план зад3'!$F$7:$F$1296,$A58,'Данные план зад3'!$C$7:$C$1296,'Задание 3'!$A$6)</f>
        <v>129</v>
      </c>
      <c r="C58" s="75">
        <f>SUMIFS('Данные факт зад.3'!G:G,'Данные факт зад.3'!F:F,$A58,'Данные факт зад.3'!A:A,B$4,'Данные факт зад.3'!D:D,$A$6)</f>
        <v>77</v>
      </c>
      <c r="D58" s="101">
        <f t="shared" si="41"/>
        <v>-52</v>
      </c>
      <c r="E58" s="109">
        <f t="shared" si="12"/>
        <v>-0.40310077519379844</v>
      </c>
      <c r="F58" s="86">
        <f>SUMIFS('Данные план зад3'!$G$7:$G$1296,'Данные план зад3'!$B$7:$B$1296,F$4,'Данные план зад3'!$F$7:$F$1296,$A58,'Данные план зад3'!$C$7:$C$1296,'Задание 3'!$A$6)</f>
        <v>141</v>
      </c>
      <c r="G58" s="75">
        <f>SUMIFS('Данные факт зад.3'!G:G,'Данные факт зад.3'!F:F,$A58,'Данные факт зад.3'!A:A,F$4,'Данные факт зад.3'!D:D,$A$6)</f>
        <v>132</v>
      </c>
      <c r="H58" s="75">
        <f t="shared" si="15"/>
        <v>-9</v>
      </c>
      <c r="I58" s="106">
        <f t="shared" si="16"/>
        <v>-6.3829787234042548E-2</v>
      </c>
      <c r="J58" s="86">
        <f>SUMIFS('Данные план зад3'!$G$7:$G$1296,'Данные план зад3'!$B$7:$B$1296,J$4,'Данные план зад3'!$F$7:$F$1296,$A58,'Данные план зад3'!$C$7:$C$1296,'Задание 3'!$A$6)</f>
        <v>154</v>
      </c>
      <c r="K58" s="75">
        <f>SUMIFS('Данные факт зад.3'!G:G,'Данные факт зад.3'!F:F,$A58,'Данные факт зад.3'!A:A,J$4,'Данные факт зад.3'!D:D,$A$6)</f>
        <v>639</v>
      </c>
      <c r="L58" s="75">
        <f t="shared" si="17"/>
        <v>485</v>
      </c>
      <c r="M58" s="109">
        <f t="shared" si="4"/>
        <v>3.1493506493506493</v>
      </c>
      <c r="N58" s="86">
        <f>SUMIFS('Данные план зад3'!$G$7:$G$1296,'Данные план зад3'!$B$7:$B$1296,N$4,'Данные план зад3'!$F$7:$F$1296,$A58,'Данные план зад3'!$C$7:$C$1296,'Задание 3'!$A$6)</f>
        <v>168</v>
      </c>
      <c r="O58" s="75">
        <f>SUMIFS('Данные факт зад.3'!G:G,'Данные факт зад.3'!F:F,$A58,'Данные факт зад.3'!A:A,N$4,'Данные факт зад.3'!D:D,$A$6)</f>
        <v>123</v>
      </c>
      <c r="P58" s="75">
        <f t="shared" si="18"/>
        <v>-45</v>
      </c>
      <c r="Q58" s="106">
        <f t="shared" si="19"/>
        <v>-0.26785714285714285</v>
      </c>
      <c r="R58" s="86">
        <f>SUMIFS('Данные план зад3'!$G$7:$G$1296,'Данные план зад3'!$B$7:$B$1296,R$4,'Данные план зад3'!$F$7:$F$1296,$A58,'Данные план зад3'!$C$7:$C$1296,'Задание 3'!$A$6)</f>
        <v>183</v>
      </c>
      <c r="S58" s="75">
        <f>SUMIFS('Данные факт зад.3'!G:G,'Данные факт зад.3'!F:F,$A58,'Данные факт зад.3'!A:A,R$4,'Данные факт зад.3'!D:D,$A$6)</f>
        <v>94</v>
      </c>
      <c r="T58" s="84">
        <f t="shared" si="6"/>
        <v>-89</v>
      </c>
      <c r="U58" s="109">
        <f t="shared" si="8"/>
        <v>-0.48633879781420764</v>
      </c>
      <c r="V58" s="86">
        <f>SUMIFS('Данные план зад3'!$G$7:$G$1296,'Данные план зад3'!$B$7:$B$1296,V$4,'Данные план зад3'!$F$7:$F$1296,$A58,'Данные план зад3'!$C$7:$C$1296,'Задание 3'!$A$6)</f>
        <v>199</v>
      </c>
      <c r="W58" s="75">
        <f>SUMIFS('Данные факт зад.3'!G:G,'Данные факт зад.3'!F:F,$A58,'Данные факт зад.3'!A:A,V$4,'Данные факт зад.3'!D:D,$A$6)</f>
        <v>188</v>
      </c>
      <c r="X58" s="86">
        <f t="shared" si="9"/>
        <v>-11</v>
      </c>
      <c r="Y58" s="110">
        <f t="shared" si="10"/>
        <v>-5.5276381909547742E-2</v>
      </c>
      <c r="Z58" s="86">
        <f t="shared" si="20"/>
        <v>974</v>
      </c>
      <c r="AA58" s="84">
        <f t="shared" si="24"/>
        <v>1253</v>
      </c>
      <c r="AB58" s="86">
        <f t="shared" si="26"/>
        <v>279</v>
      </c>
      <c r="AC58" s="110">
        <f t="shared" si="11"/>
        <v>0.2864476386036961</v>
      </c>
    </row>
    <row r="59" spans="1:29" s="88" customFormat="1" outlineLevel="1" x14ac:dyDescent="0.3">
      <c r="A59" s="85" t="s">
        <v>92</v>
      </c>
      <c r="B59" s="86">
        <f>SUMIFS('Данные план зад3'!$G$7:$G$1296,'Данные план зад3'!$B$7:$B$1296,B$4,'Данные план зад3'!$F$7:$F$1296,$A59,'Данные план зад3'!$C$7:$C$1296,'Задание 3'!$A$6)</f>
        <v>300</v>
      </c>
      <c r="C59" s="75">
        <f>SUMIFS('Данные факт зад.3'!G:G,'Данные факт зад.3'!F:F,$A59,'Данные факт зад.3'!A:A,B$4,'Данные факт зад.3'!D:D,$A$6)</f>
        <v>539</v>
      </c>
      <c r="D59" s="101">
        <f t="shared" si="41"/>
        <v>239</v>
      </c>
      <c r="E59" s="109">
        <f t="shared" si="12"/>
        <v>0.79666666666666663</v>
      </c>
      <c r="F59" s="86">
        <f>SUMIFS('Данные план зад3'!$G$7:$G$1296,'Данные план зад3'!$B$7:$B$1296,F$4,'Данные план зад3'!$F$7:$F$1296,$A59,'Данные план зад3'!$C$7:$C$1296,'Задание 3'!$A$6)</f>
        <v>327</v>
      </c>
      <c r="G59" s="75">
        <f>SUMIFS('Данные факт зад.3'!G:G,'Данные факт зад.3'!F:F,$A59,'Данные факт зад.3'!A:A,F$4,'Данные факт зад.3'!D:D,$A$6)</f>
        <v>300</v>
      </c>
      <c r="H59" s="75">
        <f t="shared" si="15"/>
        <v>-27</v>
      </c>
      <c r="I59" s="106">
        <f t="shared" si="16"/>
        <v>-8.2568807339449546E-2</v>
      </c>
      <c r="J59" s="86">
        <f>SUMIFS('Данные план зад3'!$G$7:$G$1296,'Данные план зад3'!$B$7:$B$1296,J$4,'Данные план зад3'!$F$7:$F$1296,$A59,'Данные план зад3'!$C$7:$C$1296,'Задание 3'!$A$6)</f>
        <v>356</v>
      </c>
      <c r="K59" s="75">
        <f>SUMIFS('Данные факт зад.3'!G:G,'Данные факт зад.3'!F:F,$A59,'Данные факт зад.3'!A:A,J$4,'Данные факт зад.3'!D:D,$A$6)</f>
        <v>0</v>
      </c>
      <c r="L59" s="75">
        <f t="shared" si="17"/>
        <v>-356</v>
      </c>
      <c r="M59" s="109">
        <f t="shared" si="4"/>
        <v>-1</v>
      </c>
      <c r="N59" s="86">
        <f>SUMIFS('Данные план зад3'!$G$7:$G$1296,'Данные план зад3'!$B$7:$B$1296,N$4,'Данные план зад3'!$F$7:$F$1296,$A59,'Данные план зад3'!$C$7:$C$1296,'Задание 3'!$A$6)</f>
        <v>388</v>
      </c>
      <c r="O59" s="75">
        <f>SUMIFS('Данные факт зад.3'!G:G,'Данные факт зад.3'!F:F,$A59,'Данные факт зад.3'!A:A,N$4,'Данные факт зад.3'!D:D,$A$6)</f>
        <v>90</v>
      </c>
      <c r="P59" s="75">
        <f t="shared" si="18"/>
        <v>-298</v>
      </c>
      <c r="Q59" s="106">
        <f t="shared" si="19"/>
        <v>-0.76804123711340211</v>
      </c>
      <c r="R59" s="86">
        <f>SUMIFS('Данные план зад3'!$G$7:$G$1296,'Данные план зад3'!$B$7:$B$1296,R$4,'Данные план зад3'!$F$7:$F$1296,$A59,'Данные план зад3'!$C$7:$C$1296,'Задание 3'!$A$6)</f>
        <v>423</v>
      </c>
      <c r="S59" s="75">
        <f>SUMIFS('Данные факт зад.3'!G:G,'Данные факт зад.3'!F:F,$A59,'Данные факт зад.3'!A:A,R$4,'Данные факт зад.3'!D:D,$A$6)</f>
        <v>365</v>
      </c>
      <c r="T59" s="84">
        <f t="shared" si="6"/>
        <v>-58</v>
      </c>
      <c r="U59" s="109">
        <f t="shared" si="8"/>
        <v>-0.13711583924349882</v>
      </c>
      <c r="V59" s="86">
        <f>SUMIFS('Данные план зад3'!$G$7:$G$1296,'Данные план зад3'!$B$7:$B$1296,V$4,'Данные план зад3'!$F$7:$F$1296,$A59,'Данные план зад3'!$C$7:$C$1296,'Задание 3'!$A$6)</f>
        <v>461</v>
      </c>
      <c r="W59" s="75">
        <f>SUMIFS('Данные факт зад.3'!G:G,'Данные факт зад.3'!F:F,$A59,'Данные факт зад.3'!A:A,V$4,'Данные факт зад.3'!D:D,$A$6)</f>
        <v>190</v>
      </c>
      <c r="X59" s="86">
        <f t="shared" si="9"/>
        <v>-271</v>
      </c>
      <c r="Y59" s="110">
        <f t="shared" si="10"/>
        <v>-0.5878524945770065</v>
      </c>
      <c r="Z59" s="86">
        <f t="shared" si="20"/>
        <v>2255</v>
      </c>
      <c r="AA59" s="84">
        <f t="shared" si="24"/>
        <v>1484</v>
      </c>
      <c r="AB59" s="86">
        <f t="shared" si="26"/>
        <v>-771</v>
      </c>
      <c r="AC59" s="110">
        <f t="shared" si="11"/>
        <v>-0.3419068736141907</v>
      </c>
    </row>
    <row r="60" spans="1:29" s="88" customFormat="1" outlineLevel="1" x14ac:dyDescent="0.3">
      <c r="A60" s="85" t="s">
        <v>93</v>
      </c>
      <c r="B60" s="86">
        <f>SUMIFS('Данные план зад3'!$G$7:$G$1296,'Данные план зад3'!$B$7:$B$1296,B$4,'Данные план зад3'!$F$7:$F$1296,$A60,'Данные план зад3'!$C$7:$C$1296,'Задание 3'!$A$6)</f>
        <v>258</v>
      </c>
      <c r="C60" s="75">
        <f>SUMIFS('Данные факт зад.3'!G:G,'Данные факт зад.3'!F:F,$A60,'Данные факт зад.3'!A:A,B$4,'Данные факт зад.3'!D:D,$A$6)</f>
        <v>173</v>
      </c>
      <c r="D60" s="101">
        <f t="shared" si="41"/>
        <v>-85</v>
      </c>
      <c r="E60" s="109">
        <f t="shared" si="12"/>
        <v>-0.32945736434108525</v>
      </c>
      <c r="F60" s="86">
        <f>SUMIFS('Данные план зад3'!$G$7:$G$1296,'Данные план зад3'!$B$7:$B$1296,F$4,'Данные план зад3'!$F$7:$F$1296,$A60,'Данные план зад3'!$C$7:$C$1296,'Задание 3'!$A$6)</f>
        <v>281</v>
      </c>
      <c r="G60" s="75">
        <f>SUMIFS('Данные факт зад.3'!G:G,'Данные факт зад.3'!F:F,$A60,'Данные факт зад.3'!A:A,F$4,'Данные факт зад.3'!D:D,$A$6)</f>
        <v>0</v>
      </c>
      <c r="H60" s="75">
        <f t="shared" si="15"/>
        <v>-281</v>
      </c>
      <c r="I60" s="106">
        <f t="shared" si="16"/>
        <v>-1</v>
      </c>
      <c r="J60" s="86">
        <f>SUMIFS('Данные план зад3'!$G$7:$G$1296,'Данные план зад3'!$B$7:$B$1296,J$4,'Данные план зад3'!$F$7:$F$1296,$A60,'Данные план зад3'!$C$7:$C$1296,'Задание 3'!$A$6)</f>
        <v>306</v>
      </c>
      <c r="K60" s="75">
        <f>SUMIFS('Данные факт зад.3'!G:G,'Данные факт зад.3'!F:F,$A60,'Данные факт зад.3'!A:A,J$4,'Данные факт зад.3'!D:D,$A$6)</f>
        <v>88</v>
      </c>
      <c r="L60" s="75">
        <f t="shared" si="17"/>
        <v>-218</v>
      </c>
      <c r="M60" s="109">
        <f t="shared" si="4"/>
        <v>-0.71241830065359479</v>
      </c>
      <c r="N60" s="86">
        <f>SUMIFS('Данные план зад3'!$G$7:$G$1296,'Данные план зад3'!$B$7:$B$1296,N$4,'Данные план зад3'!$F$7:$F$1296,$A60,'Данные план зад3'!$C$7:$C$1296,'Задание 3'!$A$6)</f>
        <v>334</v>
      </c>
      <c r="O60" s="75">
        <f>SUMIFS('Данные факт зад.3'!G:G,'Данные факт зад.3'!F:F,$A60,'Данные факт зад.3'!A:A,N$4,'Данные факт зад.3'!D:D,$A$6)</f>
        <v>287</v>
      </c>
      <c r="P60" s="75">
        <f t="shared" si="18"/>
        <v>-47</v>
      </c>
      <c r="Q60" s="106">
        <f t="shared" si="19"/>
        <v>-0.1407185628742515</v>
      </c>
      <c r="R60" s="86">
        <f>SUMIFS('Данные план зад3'!$G$7:$G$1296,'Данные план зад3'!$B$7:$B$1296,R$4,'Данные план зад3'!$F$7:$F$1296,$A60,'Данные план зад3'!$C$7:$C$1296,'Задание 3'!$A$6)</f>
        <v>364</v>
      </c>
      <c r="S60" s="75">
        <f>SUMIFS('Данные факт зад.3'!G:G,'Данные факт зад.3'!F:F,$A60,'Данные факт зад.3'!A:A,R$4,'Данные факт зад.3'!D:D,$A$6)</f>
        <v>230</v>
      </c>
      <c r="T60" s="84">
        <f t="shared" si="6"/>
        <v>-134</v>
      </c>
      <c r="U60" s="109">
        <f t="shared" si="8"/>
        <v>-0.36813186813186816</v>
      </c>
      <c r="V60" s="86">
        <f>SUMIFS('Данные план зад3'!$G$7:$G$1296,'Данные план зад3'!$B$7:$B$1296,V$4,'Данные план зад3'!$F$7:$F$1296,$A60,'Данные план зад3'!$C$7:$C$1296,'Задание 3'!$A$6)</f>
        <v>397</v>
      </c>
      <c r="W60" s="75">
        <f>SUMIFS('Данные факт зад.3'!G:G,'Данные факт зад.3'!F:F,$A60,'Данные факт зад.3'!A:A,V$4,'Данные факт зад.3'!D:D,$A$6)</f>
        <v>352</v>
      </c>
      <c r="X60" s="86">
        <f t="shared" si="9"/>
        <v>-45</v>
      </c>
      <c r="Y60" s="110">
        <f t="shared" si="10"/>
        <v>-0.11335012594458438</v>
      </c>
      <c r="Z60" s="86">
        <f t="shared" si="20"/>
        <v>1940</v>
      </c>
      <c r="AA60" s="84">
        <f t="shared" si="24"/>
        <v>1130</v>
      </c>
      <c r="AB60" s="86">
        <f t="shared" si="26"/>
        <v>-810</v>
      </c>
      <c r="AC60" s="110">
        <f t="shared" si="11"/>
        <v>-0.4175257731958763</v>
      </c>
    </row>
    <row r="61" spans="1:29" s="88" customFormat="1" outlineLevel="1" x14ac:dyDescent="0.3">
      <c r="A61" s="85" t="s">
        <v>94</v>
      </c>
      <c r="B61" s="86">
        <f>SUMIFS('Данные план зад3'!$G$7:$G$1296,'Данные план зад3'!$B$7:$B$1296,B$4,'Данные план зад3'!$F$7:$F$1296,$A61,'Данные план зад3'!$C$7:$C$1296,'Задание 3'!$A$6)</f>
        <v>364</v>
      </c>
      <c r="C61" s="75">
        <f>SUMIFS('Данные факт зад.3'!G:G,'Данные факт зад.3'!F:F,$A61,'Данные факт зад.3'!A:A,B$4,'Данные факт зад.3'!D:D,$A$6)</f>
        <v>363</v>
      </c>
      <c r="D61" s="101">
        <f t="shared" si="41"/>
        <v>-1</v>
      </c>
      <c r="E61" s="109">
        <f t="shared" si="12"/>
        <v>-2.7472527472527475E-3</v>
      </c>
      <c r="F61" s="86">
        <f>SUMIFS('Данные план зад3'!$G$7:$G$1296,'Данные план зад3'!$B$7:$B$1296,F$4,'Данные план зад3'!$F$7:$F$1296,$A61,'Данные план зад3'!$C$7:$C$1296,'Задание 3'!$A$6)</f>
        <v>397</v>
      </c>
      <c r="G61" s="75">
        <f>SUMIFS('Данные факт зад.3'!G:G,'Данные факт зад.3'!F:F,$A61,'Данные факт зад.3'!A:A,F$4,'Данные факт зад.3'!D:D,$A$6)</f>
        <v>5</v>
      </c>
      <c r="H61" s="75">
        <f t="shared" si="15"/>
        <v>-392</v>
      </c>
      <c r="I61" s="106">
        <f t="shared" si="16"/>
        <v>-0.9874055415617129</v>
      </c>
      <c r="J61" s="86">
        <f>SUMIFS('Данные план зад3'!$G$7:$G$1296,'Данные план зад3'!$B$7:$B$1296,J$4,'Данные план зад3'!$F$7:$F$1296,$A61,'Данные план зад3'!$C$7:$C$1296,'Задание 3'!$A$6)</f>
        <v>433</v>
      </c>
      <c r="K61" s="75">
        <f>SUMIFS('Данные факт зад.3'!G:G,'Данные факт зад.3'!F:F,$A61,'Данные факт зад.3'!A:A,J$4,'Данные факт зад.3'!D:D,$A$6)</f>
        <v>13</v>
      </c>
      <c r="L61" s="75">
        <f t="shared" si="17"/>
        <v>-420</v>
      </c>
      <c r="M61" s="109">
        <f t="shared" si="4"/>
        <v>-0.96997690531177827</v>
      </c>
      <c r="N61" s="86">
        <f>SUMIFS('Данные план зад3'!$G$7:$G$1296,'Данные план зад3'!$B$7:$B$1296,N$4,'Данные план зад3'!$F$7:$F$1296,$A61,'Данные план зад3'!$C$7:$C$1296,'Задание 3'!$A$6)</f>
        <v>472</v>
      </c>
      <c r="O61" s="75">
        <f>SUMIFS('Данные факт зад.3'!G:G,'Данные факт зад.3'!F:F,$A61,'Данные факт зад.3'!A:A,N$4,'Данные факт зад.3'!D:D,$A$6)</f>
        <v>244</v>
      </c>
      <c r="P61" s="75">
        <f t="shared" si="18"/>
        <v>-228</v>
      </c>
      <c r="Q61" s="106">
        <f t="shared" si="19"/>
        <v>-0.48305084745762711</v>
      </c>
      <c r="R61" s="86">
        <f>SUMIFS('Данные план зад3'!$G$7:$G$1296,'Данные план зад3'!$B$7:$B$1296,R$4,'Данные план зад3'!$F$7:$F$1296,$A61,'Данные план зад3'!$C$7:$C$1296,'Задание 3'!$A$6)</f>
        <v>514</v>
      </c>
      <c r="S61" s="75">
        <f>SUMIFS('Данные факт зад.3'!G:G,'Данные факт зад.3'!F:F,$A61,'Данные факт зад.3'!A:A,R$4,'Данные факт зад.3'!D:D,$A$6)</f>
        <v>399</v>
      </c>
      <c r="T61" s="84">
        <f t="shared" si="6"/>
        <v>-115</v>
      </c>
      <c r="U61" s="109">
        <f t="shared" si="8"/>
        <v>-0.22373540856031129</v>
      </c>
      <c r="V61" s="86">
        <f>SUMIFS('Данные план зад3'!$G$7:$G$1296,'Данные план зад3'!$B$7:$B$1296,V$4,'Данные план зад3'!$F$7:$F$1296,$A61,'Данные план зад3'!$C$7:$C$1296,'Задание 3'!$A$6)</f>
        <v>560</v>
      </c>
      <c r="W61" s="75">
        <f>SUMIFS('Данные факт зад.3'!G:G,'Данные факт зад.3'!F:F,$A61,'Данные факт зад.3'!A:A,V$4,'Данные факт зад.3'!D:D,$A$6)</f>
        <v>255</v>
      </c>
      <c r="X61" s="86">
        <f t="shared" si="9"/>
        <v>-305</v>
      </c>
      <c r="Y61" s="110">
        <f t="shared" si="10"/>
        <v>-0.5446428571428571</v>
      </c>
      <c r="Z61" s="86">
        <f t="shared" si="20"/>
        <v>2740</v>
      </c>
      <c r="AA61" s="84">
        <f t="shared" si="24"/>
        <v>1279</v>
      </c>
      <c r="AB61" s="86">
        <f t="shared" si="26"/>
        <v>-1461</v>
      </c>
      <c r="AC61" s="110">
        <f t="shared" si="11"/>
        <v>-0.53321167883211684</v>
      </c>
    </row>
    <row r="62" spans="1:29" s="82" customFormat="1" x14ac:dyDescent="0.3">
      <c r="A62" s="92" t="s">
        <v>95</v>
      </c>
      <c r="B62" s="93">
        <f>B63+B69+B72</f>
        <v>4489</v>
      </c>
      <c r="C62" s="93">
        <f t="shared" ref="C62:Z62" si="42">C63+C69+C72</f>
        <v>2256</v>
      </c>
      <c r="D62" s="93">
        <f t="shared" si="42"/>
        <v>-2233</v>
      </c>
      <c r="E62" s="109">
        <f t="shared" si="12"/>
        <v>-0.49743818222321229</v>
      </c>
      <c r="F62" s="93">
        <f t="shared" si="42"/>
        <v>4859</v>
      </c>
      <c r="G62" s="93">
        <f t="shared" si="42"/>
        <v>1143</v>
      </c>
      <c r="H62" s="75">
        <f t="shared" si="15"/>
        <v>-3716</v>
      </c>
      <c r="I62" s="106">
        <f t="shared" si="16"/>
        <v>-0.76476641284214864</v>
      </c>
      <c r="J62" s="93">
        <f t="shared" si="42"/>
        <v>5204</v>
      </c>
      <c r="K62" s="93">
        <f t="shared" si="42"/>
        <v>2508</v>
      </c>
      <c r="L62" s="75">
        <f t="shared" si="17"/>
        <v>-2696</v>
      </c>
      <c r="M62" s="109">
        <f t="shared" si="4"/>
        <v>-0.51806302843966179</v>
      </c>
      <c r="N62" s="93">
        <f t="shared" si="42"/>
        <v>5617</v>
      </c>
      <c r="O62" s="93">
        <f t="shared" si="42"/>
        <v>3069</v>
      </c>
      <c r="P62" s="75">
        <f t="shared" si="18"/>
        <v>-2548</v>
      </c>
      <c r="Q62" s="106">
        <f t="shared" si="19"/>
        <v>-0.45362293038988782</v>
      </c>
      <c r="R62" s="93">
        <f t="shared" si="42"/>
        <v>6026</v>
      </c>
      <c r="S62" s="93">
        <f t="shared" si="42"/>
        <v>2701</v>
      </c>
      <c r="T62" s="84">
        <f t="shared" si="6"/>
        <v>-3325</v>
      </c>
      <c r="U62" s="109">
        <f t="shared" si="8"/>
        <v>-0.55177563889810821</v>
      </c>
      <c r="V62" s="93">
        <f t="shared" si="42"/>
        <v>6466</v>
      </c>
      <c r="W62" s="93">
        <f t="shared" si="42"/>
        <v>2039</v>
      </c>
      <c r="X62" s="86">
        <f t="shared" si="9"/>
        <v>-4427</v>
      </c>
      <c r="Y62" s="110">
        <f t="shared" si="10"/>
        <v>-0.68465821218682343</v>
      </c>
      <c r="Z62" s="93">
        <f t="shared" si="42"/>
        <v>32661</v>
      </c>
      <c r="AA62" s="93">
        <f t="shared" si="24"/>
        <v>13716</v>
      </c>
      <c r="AB62" s="86">
        <f t="shared" si="26"/>
        <v>-18945</v>
      </c>
      <c r="AC62" s="110">
        <f t="shared" si="11"/>
        <v>-0.58004960044089282</v>
      </c>
    </row>
    <row r="63" spans="1:29" s="82" customFormat="1" x14ac:dyDescent="0.3">
      <c r="A63" s="83" t="s">
        <v>111</v>
      </c>
      <c r="B63" s="84">
        <f>SUM(B64:B68)</f>
        <v>1900</v>
      </c>
      <c r="C63" s="84">
        <f t="shared" ref="C63:Z63" si="43">SUM(C64:C68)</f>
        <v>1198</v>
      </c>
      <c r="D63" s="84">
        <f t="shared" si="43"/>
        <v>-702</v>
      </c>
      <c r="E63" s="109">
        <f t="shared" si="12"/>
        <v>-0.36947368421052634</v>
      </c>
      <c r="F63" s="84">
        <f t="shared" si="43"/>
        <v>2033</v>
      </c>
      <c r="G63" s="84">
        <f t="shared" si="43"/>
        <v>384</v>
      </c>
      <c r="H63" s="75">
        <f t="shared" si="15"/>
        <v>-1649</v>
      </c>
      <c r="I63" s="106">
        <f t="shared" si="16"/>
        <v>-0.81111657648794888</v>
      </c>
      <c r="J63" s="84">
        <f t="shared" si="43"/>
        <v>2181</v>
      </c>
      <c r="K63" s="84">
        <f t="shared" si="43"/>
        <v>1429</v>
      </c>
      <c r="L63" s="75">
        <f t="shared" si="17"/>
        <v>-752</v>
      </c>
      <c r="M63" s="109">
        <f t="shared" si="4"/>
        <v>-0.34479596515359928</v>
      </c>
      <c r="N63" s="84">
        <f t="shared" si="43"/>
        <v>2361</v>
      </c>
      <c r="O63" s="84">
        <f t="shared" si="43"/>
        <v>891</v>
      </c>
      <c r="P63" s="75">
        <f t="shared" si="18"/>
        <v>-1470</v>
      </c>
      <c r="Q63" s="106">
        <f t="shared" si="19"/>
        <v>-0.62261753494282079</v>
      </c>
      <c r="R63" s="84">
        <f t="shared" si="43"/>
        <v>2523</v>
      </c>
      <c r="S63" s="84">
        <f t="shared" si="43"/>
        <v>1002</v>
      </c>
      <c r="T63" s="84">
        <f t="shared" si="6"/>
        <v>-1521</v>
      </c>
      <c r="U63" s="109">
        <f t="shared" si="8"/>
        <v>-0.60285374554102256</v>
      </c>
      <c r="V63" s="84">
        <f t="shared" si="43"/>
        <v>2700</v>
      </c>
      <c r="W63" s="84">
        <f t="shared" si="43"/>
        <v>1120</v>
      </c>
      <c r="X63" s="86">
        <f t="shared" si="9"/>
        <v>-1580</v>
      </c>
      <c r="Y63" s="110">
        <f t="shared" si="10"/>
        <v>-0.58518518518518514</v>
      </c>
      <c r="Z63" s="84">
        <f t="shared" si="43"/>
        <v>13698</v>
      </c>
      <c r="AA63" s="84">
        <f t="shared" si="24"/>
        <v>6024</v>
      </c>
      <c r="AB63" s="86">
        <f t="shared" si="26"/>
        <v>-7674</v>
      </c>
      <c r="AC63" s="110">
        <f t="shared" si="11"/>
        <v>-0.56022777047744199</v>
      </c>
    </row>
    <row r="64" spans="1:29" s="88" customFormat="1" outlineLevel="1" x14ac:dyDescent="0.3">
      <c r="A64" s="85" t="s">
        <v>96</v>
      </c>
      <c r="B64" s="86">
        <f>SUMIFS('Данные план зад3'!$G$7:$G$1296,'Данные план зад3'!$B$7:$B$1296,B$4,'Данные план зад3'!$F$7:$F$1296,$A64,'Данные план зад3'!$C$7:$C$1296,'Задание 3'!$A$6)</f>
        <v>120</v>
      </c>
      <c r="C64" s="75">
        <f>SUMIFS('Данные факт зад.3'!G:G,'Данные факт зад.3'!F:F,$A64,'Данные факт зад.3'!A:A,B$4,'Данные факт зад.3'!D:D,$A$6)</f>
        <v>206</v>
      </c>
      <c r="D64" s="101">
        <f>C64-B64</f>
        <v>86</v>
      </c>
      <c r="E64" s="109">
        <f t="shared" si="12"/>
        <v>0.71666666666666667</v>
      </c>
      <c r="F64" s="86">
        <f>SUMIFS('Данные план зад3'!$G$7:$G$1296,'Данные план зад3'!$B$7:$B$1296,F$4,'Данные план зад3'!$F$7:$F$1296,$A64,'Данные план зад3'!$C$7:$C$1296,'Задание 3'!$A$6)</f>
        <v>128</v>
      </c>
      <c r="G64" s="75">
        <f>SUMIFS('Данные факт зад.3'!G:G,'Данные факт зад.3'!F:F,$A64,'Данные факт зад.3'!A:A,F$4,'Данные факт зад.3'!D:D,$A$6)</f>
        <v>0</v>
      </c>
      <c r="H64" s="75">
        <f t="shared" si="15"/>
        <v>-128</v>
      </c>
      <c r="I64" s="106">
        <f t="shared" si="16"/>
        <v>-1</v>
      </c>
      <c r="J64" s="86">
        <f>SUMIFS('Данные план зад3'!$G$7:$G$1296,'Данные план зад3'!$B$7:$B$1296,J$4,'Данные план зад3'!$F$7:$F$1296,$A64,'Данные план зад3'!$C$7:$C$1296,'Задание 3'!$A$6)</f>
        <v>137</v>
      </c>
      <c r="K64" s="75">
        <f>SUMIFS('Данные факт зад.3'!G:G,'Данные факт зад.3'!F:F,$A64,'Данные факт зад.3'!A:A,J$4,'Данные факт зад.3'!D:D,$A$6)</f>
        <v>447</v>
      </c>
      <c r="L64" s="75">
        <f t="shared" si="17"/>
        <v>310</v>
      </c>
      <c r="M64" s="109">
        <f t="shared" si="4"/>
        <v>2.2627737226277373</v>
      </c>
      <c r="N64" s="86">
        <f>SUMIFS('Данные план зад3'!$G$7:$G$1296,'Данные план зад3'!$B$7:$B$1296,N$4,'Данные план зад3'!$F$7:$F$1296,$A64,'Данные план зад3'!$C$7:$C$1296,'Задание 3'!$A$6)</f>
        <v>147</v>
      </c>
      <c r="O64" s="75">
        <f>SUMIFS('Данные факт зад.3'!G:G,'Данные факт зад.3'!F:F,$A64,'Данные факт зад.3'!A:A,N$4,'Данные факт зад.3'!D:D,$A$6)</f>
        <v>206</v>
      </c>
      <c r="P64" s="75">
        <f t="shared" si="18"/>
        <v>59</v>
      </c>
      <c r="Q64" s="106">
        <f t="shared" si="19"/>
        <v>0.40136054421768708</v>
      </c>
      <c r="R64" s="86">
        <f>SUMIFS('Данные план зад3'!$G$7:$G$1296,'Данные план зад3'!$B$7:$B$1296,R$4,'Данные план зад3'!$F$7:$F$1296,$A64,'Данные план зад3'!$C$7:$C$1296,'Задание 3'!$A$6)</f>
        <v>154</v>
      </c>
      <c r="S64" s="75">
        <f>SUMIFS('Данные факт зад.3'!G:G,'Данные факт зад.3'!F:F,$A64,'Данные факт зад.3'!A:A,R$4,'Данные факт зад.3'!D:D,$A$6)</f>
        <v>66</v>
      </c>
      <c r="T64" s="84">
        <f t="shared" si="6"/>
        <v>-88</v>
      </c>
      <c r="U64" s="109">
        <f t="shared" si="8"/>
        <v>-0.5714285714285714</v>
      </c>
      <c r="V64" s="86">
        <f>SUMIFS('Данные план зад3'!$G$7:$G$1296,'Данные план зад3'!$B$7:$B$1296,V$4,'Данные план зад3'!$F$7:$F$1296,$A64,'Данные план зад3'!$C$7:$C$1296,'Задание 3'!$A$6)</f>
        <v>165</v>
      </c>
      <c r="W64" s="75">
        <f>SUMIFS('Данные факт зад.3'!G:G,'Данные факт зад.3'!F:F,$A64,'Данные факт зад.3'!A:A,V$4,'Данные факт зад.3'!D:D,$A$6)</f>
        <v>259</v>
      </c>
      <c r="X64" s="86">
        <f t="shared" si="9"/>
        <v>94</v>
      </c>
      <c r="Y64" s="110">
        <f t="shared" si="10"/>
        <v>0.5696969696969697</v>
      </c>
      <c r="Z64" s="86">
        <f t="shared" si="20"/>
        <v>851</v>
      </c>
      <c r="AA64" s="84">
        <f t="shared" si="24"/>
        <v>1184</v>
      </c>
      <c r="AB64" s="86">
        <f t="shared" si="26"/>
        <v>333</v>
      </c>
      <c r="AC64" s="110">
        <f t="shared" si="11"/>
        <v>0.39130434782608697</v>
      </c>
    </row>
    <row r="65" spans="1:29" s="88" customFormat="1" outlineLevel="1" x14ac:dyDescent="0.3">
      <c r="A65" s="85" t="s">
        <v>97</v>
      </c>
      <c r="B65" s="86">
        <f>SUMIFS('Данные план зад3'!$G$7:$G$1296,'Данные план зад3'!$B$7:$B$1296,B$4,'Данные план зад3'!$F$7:$F$1296,$A65,'Данные план зад3'!$C$7:$C$1296,'Задание 3'!$A$6)</f>
        <v>190</v>
      </c>
      <c r="C65" s="75">
        <f>SUMIFS('Данные факт зад.3'!G:G,'Данные факт зад.3'!F:F,$A65,'Данные факт зад.3'!A:A,B$4,'Данные факт зад.3'!D:D,$A$6)</f>
        <v>257</v>
      </c>
      <c r="D65" s="101">
        <f t="shared" ref="D65:D68" si="44">C65-B65</f>
        <v>67</v>
      </c>
      <c r="E65" s="109">
        <f t="shared" si="12"/>
        <v>0.35263157894736841</v>
      </c>
      <c r="F65" s="86">
        <f>SUMIFS('Данные план зад3'!$G$7:$G$1296,'Данные план зад3'!$B$7:$B$1296,F$4,'Данные план зад3'!$F$7:$F$1296,$A65,'Данные план зад3'!$C$7:$C$1296,'Задание 3'!$A$6)</f>
        <v>203</v>
      </c>
      <c r="G65" s="75">
        <f>SUMIFS('Данные факт зад.3'!G:G,'Данные факт зад.3'!F:F,$A65,'Данные факт зад.3'!A:A,F$4,'Данные факт зад.3'!D:D,$A$6)</f>
        <v>153</v>
      </c>
      <c r="H65" s="75">
        <f t="shared" si="15"/>
        <v>-50</v>
      </c>
      <c r="I65" s="106">
        <f t="shared" si="16"/>
        <v>-0.24630541871921183</v>
      </c>
      <c r="J65" s="86">
        <f>SUMIFS('Данные план зад3'!$G$7:$G$1296,'Данные план зад3'!$B$7:$B$1296,J$4,'Данные план зад3'!$F$7:$F$1296,$A65,'Данные план зад3'!$C$7:$C$1296,'Задание 3'!$A$6)</f>
        <v>223</v>
      </c>
      <c r="K65" s="75">
        <f>SUMIFS('Данные факт зад.3'!G:G,'Данные факт зад.3'!F:F,$A65,'Данные факт зад.3'!A:A,J$4,'Данные факт зад.3'!D:D,$A$6)</f>
        <v>325</v>
      </c>
      <c r="L65" s="75">
        <f t="shared" si="17"/>
        <v>102</v>
      </c>
      <c r="M65" s="109">
        <f t="shared" si="4"/>
        <v>0.45739910313901344</v>
      </c>
      <c r="N65" s="86">
        <f>SUMIFS('Данные план зад3'!$G$7:$G$1296,'Данные план зад3'!$B$7:$B$1296,N$4,'Данные план зад3'!$F$7:$F$1296,$A65,'Данные план зад3'!$C$7:$C$1296,'Задание 3'!$A$6)</f>
        <v>239</v>
      </c>
      <c r="O65" s="75">
        <f>SUMIFS('Данные факт зад.3'!G:G,'Данные факт зад.3'!F:F,$A65,'Данные факт зад.3'!A:A,N$4,'Данные факт зад.3'!D:D,$A$6)</f>
        <v>196</v>
      </c>
      <c r="P65" s="75">
        <f t="shared" si="18"/>
        <v>-43</v>
      </c>
      <c r="Q65" s="106">
        <f t="shared" si="19"/>
        <v>-0.1799163179916318</v>
      </c>
      <c r="R65" s="86">
        <f>SUMIFS('Данные план зад3'!$G$7:$G$1296,'Данные план зад3'!$B$7:$B$1296,R$4,'Данные план зад3'!$F$7:$F$1296,$A65,'Данные план зад3'!$C$7:$C$1296,'Задание 3'!$A$6)</f>
        <v>256</v>
      </c>
      <c r="S65" s="75">
        <f>SUMIFS('Данные факт зад.3'!G:G,'Данные факт зад.3'!F:F,$A65,'Данные факт зад.3'!A:A,R$4,'Данные факт зад.3'!D:D,$A$6)</f>
        <v>137</v>
      </c>
      <c r="T65" s="84">
        <f t="shared" si="6"/>
        <v>-119</v>
      </c>
      <c r="U65" s="109">
        <f t="shared" si="8"/>
        <v>-0.46484375</v>
      </c>
      <c r="V65" s="86">
        <f>SUMIFS('Данные план зад3'!$G$7:$G$1296,'Данные план зад3'!$B$7:$B$1296,V$4,'Данные план зад3'!$F$7:$F$1296,$A65,'Данные план зад3'!$C$7:$C$1296,'Задание 3'!$A$6)</f>
        <v>274</v>
      </c>
      <c r="W65" s="75">
        <f>SUMIFS('Данные факт зад.3'!G:G,'Данные факт зад.3'!F:F,$A65,'Данные факт зад.3'!A:A,V$4,'Данные факт зад.3'!D:D,$A$6)</f>
        <v>268</v>
      </c>
      <c r="X65" s="86">
        <f t="shared" si="9"/>
        <v>-6</v>
      </c>
      <c r="Y65" s="110">
        <f t="shared" si="10"/>
        <v>-2.1897810218978103E-2</v>
      </c>
      <c r="Z65" s="86">
        <f t="shared" si="20"/>
        <v>1385</v>
      </c>
      <c r="AA65" s="84">
        <f t="shared" si="24"/>
        <v>1336</v>
      </c>
      <c r="AB65" s="86">
        <f t="shared" si="26"/>
        <v>-49</v>
      </c>
      <c r="AC65" s="110">
        <f t="shared" si="11"/>
        <v>-3.5379061371841158E-2</v>
      </c>
    </row>
    <row r="66" spans="1:29" s="88" customFormat="1" outlineLevel="1" x14ac:dyDescent="0.3">
      <c r="A66" s="85" t="s">
        <v>98</v>
      </c>
      <c r="B66" s="86">
        <f>SUMIFS('Данные план зад3'!$G$7:$G$1296,'Данные план зад3'!$B$7:$B$1296,B$4,'Данные план зад3'!$F$7:$F$1296,$A66,'Данные план зад3'!$C$7:$C$1296,'Задание 3'!$A$6)</f>
        <v>236</v>
      </c>
      <c r="C66" s="75">
        <f>SUMIFS('Данные факт зад.3'!G:G,'Данные факт зад.3'!F:F,$A66,'Данные факт зад.3'!A:A,B$4,'Данные факт зад.3'!D:D,$A$6)</f>
        <v>265</v>
      </c>
      <c r="D66" s="101">
        <f t="shared" si="44"/>
        <v>29</v>
      </c>
      <c r="E66" s="109">
        <f t="shared" si="12"/>
        <v>0.1228813559322034</v>
      </c>
      <c r="F66" s="86">
        <f>SUMIFS('Данные план зад3'!$G$7:$G$1296,'Данные план зад3'!$B$7:$B$1296,F$4,'Данные план зад3'!$F$7:$F$1296,$A66,'Данные план зад3'!$C$7:$C$1296,'Задание 3'!$A$6)</f>
        <v>253</v>
      </c>
      <c r="G66" s="75">
        <f>SUMIFS('Данные факт зад.3'!G:G,'Данные факт зад.3'!F:F,$A66,'Данные факт зад.3'!A:A,F$4,'Данные факт зад.3'!D:D,$A$6)</f>
        <v>52</v>
      </c>
      <c r="H66" s="75">
        <f t="shared" si="15"/>
        <v>-201</v>
      </c>
      <c r="I66" s="106">
        <f t="shared" si="16"/>
        <v>-0.7944664031620553</v>
      </c>
      <c r="J66" s="86">
        <f>SUMIFS('Данные план зад3'!$G$7:$G$1296,'Данные план зад3'!$B$7:$B$1296,J$4,'Данные план зад3'!$F$7:$F$1296,$A66,'Данные план зад3'!$C$7:$C$1296,'Задание 3'!$A$6)</f>
        <v>271</v>
      </c>
      <c r="K66" s="75">
        <f>SUMIFS('Данные факт зад.3'!G:G,'Данные факт зад.3'!F:F,$A66,'Данные факт зад.3'!A:A,J$4,'Данные факт зад.3'!D:D,$A$6)</f>
        <v>341</v>
      </c>
      <c r="L66" s="75">
        <f t="shared" si="17"/>
        <v>70</v>
      </c>
      <c r="M66" s="109">
        <f t="shared" si="4"/>
        <v>0.25830258302583026</v>
      </c>
      <c r="N66" s="86">
        <f>SUMIFS('Данные план зад3'!$G$7:$G$1296,'Данные план зад3'!$B$7:$B$1296,N$4,'Данные план зад3'!$F$7:$F$1296,$A66,'Данные план зад3'!$C$7:$C$1296,'Задание 3'!$A$6)</f>
        <v>290</v>
      </c>
      <c r="O66" s="75">
        <f>SUMIFS('Данные факт зад.3'!G:G,'Данные факт зад.3'!F:F,$A66,'Данные факт зад.3'!A:A,N$4,'Данные факт зад.3'!D:D,$A$6)</f>
        <v>228</v>
      </c>
      <c r="P66" s="75">
        <f t="shared" si="18"/>
        <v>-62</v>
      </c>
      <c r="Q66" s="106">
        <f t="shared" si="19"/>
        <v>-0.21379310344827587</v>
      </c>
      <c r="R66" s="86">
        <f>SUMIFS('Данные план зад3'!$G$7:$G$1296,'Данные план зад3'!$B$7:$B$1296,R$4,'Данные план зад3'!$F$7:$F$1296,$A66,'Данные план зад3'!$C$7:$C$1296,'Задание 3'!$A$6)</f>
        <v>310</v>
      </c>
      <c r="S66" s="75">
        <f>SUMIFS('Данные факт зад.3'!G:G,'Данные факт зад.3'!F:F,$A66,'Данные факт зад.3'!A:A,R$4,'Данные факт зад.3'!D:D,$A$6)</f>
        <v>104</v>
      </c>
      <c r="T66" s="84">
        <f t="shared" si="6"/>
        <v>-206</v>
      </c>
      <c r="U66" s="109">
        <f t="shared" si="8"/>
        <v>-0.6645161290322581</v>
      </c>
      <c r="V66" s="86">
        <f>SUMIFS('Данные план зад3'!$G$7:$G$1296,'Данные план зад3'!$B$7:$B$1296,V$4,'Данные план зад3'!$F$7:$F$1296,$A66,'Данные план зад3'!$C$7:$C$1296,'Задание 3'!$A$6)</f>
        <v>332</v>
      </c>
      <c r="W66" s="75">
        <f>SUMIFS('Данные факт зад.3'!G:G,'Данные факт зад.3'!F:F,$A66,'Данные факт зад.3'!A:A,V$4,'Данные факт зад.3'!D:D,$A$6)</f>
        <v>409</v>
      </c>
      <c r="X66" s="86">
        <f t="shared" si="9"/>
        <v>77</v>
      </c>
      <c r="Y66" s="110">
        <f t="shared" si="10"/>
        <v>0.23192771084337349</v>
      </c>
      <c r="Z66" s="86">
        <f t="shared" si="20"/>
        <v>1692</v>
      </c>
      <c r="AA66" s="84">
        <f t="shared" si="24"/>
        <v>1399</v>
      </c>
      <c r="AB66" s="86">
        <f t="shared" si="26"/>
        <v>-293</v>
      </c>
      <c r="AC66" s="110">
        <f t="shared" si="11"/>
        <v>-0.17316784869976359</v>
      </c>
    </row>
    <row r="67" spans="1:29" s="88" customFormat="1" outlineLevel="1" x14ac:dyDescent="0.3">
      <c r="A67" s="85" t="s">
        <v>99</v>
      </c>
      <c r="B67" s="86">
        <f>SUMIFS('Данные план зад3'!$G$7:$G$1296,'Данные план зад3'!$B$7:$B$1296,B$4,'Данные план зад3'!$F$7:$F$1296,$A67,'Данные план зад3'!$C$7:$C$1296,'Задание 3'!$A$6)</f>
        <v>458</v>
      </c>
      <c r="C67" s="75">
        <f>SUMIFS('Данные факт зад.3'!G:G,'Данные факт зад.3'!F:F,$A67,'Данные факт зад.3'!A:A,B$4,'Данные факт зад.3'!D:D,$A$6)</f>
        <v>179</v>
      </c>
      <c r="D67" s="101">
        <f t="shared" si="44"/>
        <v>-279</v>
      </c>
      <c r="E67" s="109">
        <f t="shared" si="12"/>
        <v>-0.60917030567685593</v>
      </c>
      <c r="F67" s="86">
        <f>SUMIFS('Данные план зад3'!$G$7:$G$1296,'Данные план зад3'!$B$7:$B$1296,F$4,'Данные план зад3'!$F$7:$F$1296,$A67,'Данные план зад3'!$C$7:$C$1296,'Задание 3'!$A$6)</f>
        <v>490</v>
      </c>
      <c r="G67" s="75">
        <f>SUMIFS('Данные факт зад.3'!G:G,'Данные факт зад.3'!F:F,$A67,'Данные факт зад.3'!A:A,F$4,'Данные факт зад.3'!D:D,$A$6)</f>
        <v>0</v>
      </c>
      <c r="H67" s="75">
        <f t="shared" si="15"/>
        <v>-490</v>
      </c>
      <c r="I67" s="106">
        <f t="shared" si="16"/>
        <v>-1</v>
      </c>
      <c r="J67" s="86">
        <f>SUMIFS('Данные план зад3'!$G$7:$G$1296,'Данные план зад3'!$B$7:$B$1296,J$4,'Данные план зад3'!$F$7:$F$1296,$A67,'Данные план зад3'!$C$7:$C$1296,'Задание 3'!$A$6)</f>
        <v>524</v>
      </c>
      <c r="K67" s="75">
        <f>SUMIFS('Данные факт зад.3'!G:G,'Данные факт зад.3'!F:F,$A67,'Данные факт зад.3'!A:A,J$4,'Данные факт зад.3'!D:D,$A$6)</f>
        <v>191</v>
      </c>
      <c r="L67" s="75">
        <f t="shared" si="17"/>
        <v>-333</v>
      </c>
      <c r="M67" s="109">
        <f t="shared" si="4"/>
        <v>-0.6354961832061069</v>
      </c>
      <c r="N67" s="86">
        <f>SUMIFS('Данные план зад3'!$G$7:$G$1296,'Данные план зад3'!$B$7:$B$1296,N$4,'Данные план зад3'!$F$7:$F$1296,$A67,'Данные план зад3'!$C$7:$C$1296,'Задание 3'!$A$6)</f>
        <v>587</v>
      </c>
      <c r="O67" s="75">
        <f>SUMIFS('Данные факт зад.3'!G:G,'Данные факт зад.3'!F:F,$A67,'Данные факт зад.3'!A:A,N$4,'Данные факт зад.3'!D:D,$A$6)</f>
        <v>187</v>
      </c>
      <c r="P67" s="75">
        <f t="shared" si="18"/>
        <v>-400</v>
      </c>
      <c r="Q67" s="106">
        <f t="shared" si="19"/>
        <v>-0.68143100511073251</v>
      </c>
      <c r="R67" s="86">
        <f>SUMIFS('Данные план зад3'!$G$7:$G$1296,'Данные план зад3'!$B$7:$B$1296,R$4,'Данные план зад3'!$F$7:$F$1296,$A67,'Данные план зад3'!$C$7:$C$1296,'Задание 3'!$A$6)</f>
        <v>628</v>
      </c>
      <c r="S67" s="75">
        <f>SUMIFS('Данные факт зад.3'!G:G,'Данные факт зад.3'!F:F,$A67,'Данные факт зад.3'!A:A,R$4,'Данные факт зад.3'!D:D,$A$6)</f>
        <v>204</v>
      </c>
      <c r="T67" s="84">
        <f t="shared" si="6"/>
        <v>-424</v>
      </c>
      <c r="U67" s="109">
        <f t="shared" si="8"/>
        <v>-0.67515923566878977</v>
      </c>
      <c r="V67" s="86">
        <f>SUMIFS('Данные план зад3'!$G$7:$G$1296,'Данные план зад3'!$B$7:$B$1296,V$4,'Данные план зад3'!$F$7:$F$1296,$A67,'Данные план зад3'!$C$7:$C$1296,'Задание 3'!$A$6)</f>
        <v>672</v>
      </c>
      <c r="W67" s="75">
        <f>SUMIFS('Данные факт зад.3'!G:G,'Данные факт зад.3'!F:F,$A67,'Данные факт зад.3'!A:A,V$4,'Данные факт зад.3'!D:D,$A$6)</f>
        <v>166</v>
      </c>
      <c r="X67" s="86">
        <f t="shared" si="9"/>
        <v>-506</v>
      </c>
      <c r="Y67" s="110">
        <f t="shared" si="10"/>
        <v>-0.75297619047619047</v>
      </c>
      <c r="Z67" s="86">
        <f t="shared" si="20"/>
        <v>3359</v>
      </c>
      <c r="AA67" s="84">
        <f t="shared" si="24"/>
        <v>927</v>
      </c>
      <c r="AB67" s="86">
        <f t="shared" si="26"/>
        <v>-2432</v>
      </c>
      <c r="AC67" s="110">
        <f t="shared" si="11"/>
        <v>-0.72402500744269127</v>
      </c>
    </row>
    <row r="68" spans="1:29" s="88" customFormat="1" outlineLevel="1" x14ac:dyDescent="0.3">
      <c r="A68" s="85" t="s">
        <v>100</v>
      </c>
      <c r="B68" s="86">
        <f>SUMIFS('Данные план зад3'!$G$7:$G$1296,'Данные план зад3'!$B$7:$B$1296,B$4,'Данные план зад3'!$F$7:$F$1296,$A68,'Данные план зад3'!$C$7:$C$1296,'Задание 3'!$A$6)</f>
        <v>896</v>
      </c>
      <c r="C68" s="75">
        <f>SUMIFS('Данные факт зад.3'!G:G,'Данные факт зад.3'!F:F,$A68,'Данные факт зад.3'!A:A,B$4,'Данные факт зад.3'!D:D,$A$6)</f>
        <v>291</v>
      </c>
      <c r="D68" s="101">
        <f t="shared" si="44"/>
        <v>-605</v>
      </c>
      <c r="E68" s="109">
        <f t="shared" si="12"/>
        <v>-0.6752232142857143</v>
      </c>
      <c r="F68" s="86">
        <f>SUMIFS('Данные план зад3'!$G$7:$G$1296,'Данные план зад3'!$B$7:$B$1296,F$4,'Данные план зад3'!$F$7:$F$1296,$A68,'Данные план зад3'!$C$7:$C$1296,'Задание 3'!$A$6)</f>
        <v>959</v>
      </c>
      <c r="G68" s="75">
        <f>SUMIFS('Данные факт зад.3'!G:G,'Данные факт зад.3'!F:F,$A68,'Данные факт зад.3'!A:A,F$4,'Данные факт зад.3'!D:D,$A$6)</f>
        <v>179</v>
      </c>
      <c r="H68" s="75">
        <f t="shared" si="15"/>
        <v>-780</v>
      </c>
      <c r="I68" s="106">
        <f t="shared" si="16"/>
        <v>-0.81334723670490094</v>
      </c>
      <c r="J68" s="86">
        <f>SUMIFS('Данные план зад3'!$G$7:$G$1296,'Данные план зад3'!$B$7:$B$1296,J$4,'Данные план зад3'!$F$7:$F$1296,$A68,'Данные план зад3'!$C$7:$C$1296,'Задание 3'!$A$6)</f>
        <v>1026</v>
      </c>
      <c r="K68" s="75">
        <f>SUMIFS('Данные факт зад.3'!G:G,'Данные факт зад.3'!F:F,$A68,'Данные факт зад.3'!A:A,J$4,'Данные факт зад.3'!D:D,$A$6)</f>
        <v>125</v>
      </c>
      <c r="L68" s="75">
        <f t="shared" si="17"/>
        <v>-901</v>
      </c>
      <c r="M68" s="109">
        <f t="shared" si="4"/>
        <v>-0.87816764132553604</v>
      </c>
      <c r="N68" s="86">
        <f>SUMIFS('Данные план зад3'!$G$7:$G$1296,'Данные план зад3'!$B$7:$B$1296,N$4,'Данные план зад3'!$F$7:$F$1296,$A68,'Данные план зад3'!$C$7:$C$1296,'Задание 3'!$A$6)</f>
        <v>1098</v>
      </c>
      <c r="O68" s="75">
        <f>SUMIFS('Данные факт зад.3'!G:G,'Данные факт зад.3'!F:F,$A68,'Данные факт зад.3'!A:A,N$4,'Данные факт зад.3'!D:D,$A$6)</f>
        <v>74</v>
      </c>
      <c r="P68" s="75">
        <f t="shared" si="18"/>
        <v>-1024</v>
      </c>
      <c r="Q68" s="106">
        <f t="shared" si="19"/>
        <v>-0.93260473588342441</v>
      </c>
      <c r="R68" s="86">
        <f>SUMIFS('Данные план зад3'!$G$7:$G$1296,'Данные план зад3'!$B$7:$B$1296,R$4,'Данные план зад3'!$F$7:$F$1296,$A68,'Данные план зад3'!$C$7:$C$1296,'Задание 3'!$A$6)</f>
        <v>1175</v>
      </c>
      <c r="S68" s="75">
        <f>SUMIFS('Данные факт зад.3'!G:G,'Данные факт зад.3'!F:F,$A68,'Данные факт зад.3'!A:A,R$4,'Данные факт зад.3'!D:D,$A$6)</f>
        <v>491</v>
      </c>
      <c r="T68" s="84">
        <f t="shared" si="6"/>
        <v>-684</v>
      </c>
      <c r="U68" s="109">
        <f t="shared" si="8"/>
        <v>-0.5821276595744681</v>
      </c>
      <c r="V68" s="86">
        <f>SUMIFS('Данные план зад3'!$G$7:$G$1296,'Данные план зад3'!$B$7:$B$1296,V$4,'Данные план зад3'!$F$7:$F$1296,$A68,'Данные план зад3'!$C$7:$C$1296,'Задание 3'!$A$6)</f>
        <v>1257</v>
      </c>
      <c r="W68" s="75">
        <f>SUMIFS('Данные факт зад.3'!G:G,'Данные факт зад.3'!F:F,$A68,'Данные факт зад.3'!A:A,V$4,'Данные факт зад.3'!D:D,$A$6)</f>
        <v>18</v>
      </c>
      <c r="X68" s="86">
        <f t="shared" si="9"/>
        <v>-1239</v>
      </c>
      <c r="Y68" s="110">
        <f t="shared" si="10"/>
        <v>-0.98568019093078763</v>
      </c>
      <c r="Z68" s="86">
        <f t="shared" si="20"/>
        <v>6411</v>
      </c>
      <c r="AA68" s="84">
        <f t="shared" si="24"/>
        <v>1178</v>
      </c>
      <c r="AB68" s="86">
        <f t="shared" si="26"/>
        <v>-5233</v>
      </c>
      <c r="AC68" s="110">
        <f t="shared" si="11"/>
        <v>-0.81625331461550465</v>
      </c>
    </row>
    <row r="69" spans="1:29" s="82" customFormat="1" x14ac:dyDescent="0.3">
      <c r="A69" s="83" t="s">
        <v>109</v>
      </c>
      <c r="B69" s="84">
        <f>SUM(B70:B71)</f>
        <v>1112</v>
      </c>
      <c r="C69" s="84">
        <f t="shared" ref="C69:Z69" si="45">SUM(C70:C71)</f>
        <v>453</v>
      </c>
      <c r="D69" s="84">
        <f t="shared" si="45"/>
        <v>-659</v>
      </c>
      <c r="E69" s="109">
        <f t="shared" si="12"/>
        <v>-0.59262589928057552</v>
      </c>
      <c r="F69" s="84">
        <f t="shared" si="45"/>
        <v>1201</v>
      </c>
      <c r="G69" s="84">
        <f t="shared" si="45"/>
        <v>70</v>
      </c>
      <c r="H69" s="75">
        <f t="shared" si="15"/>
        <v>-1131</v>
      </c>
      <c r="I69" s="106">
        <f t="shared" si="16"/>
        <v>-0.94171523730224815</v>
      </c>
      <c r="J69" s="84">
        <f t="shared" si="45"/>
        <v>1285</v>
      </c>
      <c r="K69" s="84">
        <f t="shared" si="45"/>
        <v>136</v>
      </c>
      <c r="L69" s="75">
        <f t="shared" si="17"/>
        <v>-1149</v>
      </c>
      <c r="M69" s="109">
        <f t="shared" si="4"/>
        <v>-0.89416342412451366</v>
      </c>
      <c r="N69" s="84">
        <f t="shared" si="45"/>
        <v>1375</v>
      </c>
      <c r="O69" s="84">
        <f t="shared" si="45"/>
        <v>786</v>
      </c>
      <c r="P69" s="75">
        <f t="shared" si="18"/>
        <v>-589</v>
      </c>
      <c r="Q69" s="106">
        <f t="shared" si="19"/>
        <v>-0.42836363636363639</v>
      </c>
      <c r="R69" s="84">
        <f t="shared" si="45"/>
        <v>1491</v>
      </c>
      <c r="S69" s="84">
        <f t="shared" si="45"/>
        <v>632</v>
      </c>
      <c r="T69" s="84">
        <f t="shared" si="6"/>
        <v>-859</v>
      </c>
      <c r="U69" s="109">
        <f t="shared" si="8"/>
        <v>-0.57612340710932264</v>
      </c>
      <c r="V69" s="84">
        <f t="shared" si="45"/>
        <v>1595</v>
      </c>
      <c r="W69" s="84">
        <f t="shared" si="45"/>
        <v>290</v>
      </c>
      <c r="X69" s="86">
        <f t="shared" si="9"/>
        <v>-1305</v>
      </c>
      <c r="Y69" s="110">
        <f t="shared" si="10"/>
        <v>-0.81818181818181823</v>
      </c>
      <c r="Z69" s="84">
        <f t="shared" si="45"/>
        <v>8059</v>
      </c>
      <c r="AA69" s="84">
        <f t="shared" si="24"/>
        <v>2367</v>
      </c>
      <c r="AB69" s="86">
        <f t="shared" si="26"/>
        <v>-5692</v>
      </c>
      <c r="AC69" s="110">
        <f t="shared" si="11"/>
        <v>-0.70629110311453036</v>
      </c>
    </row>
    <row r="70" spans="1:29" s="88" customFormat="1" outlineLevel="1" x14ac:dyDescent="0.3">
      <c r="A70" s="85" t="s">
        <v>101</v>
      </c>
      <c r="B70" s="86">
        <f>SUMIFS('Данные план зад3'!$G$7:$G$1296,'Данные план зад3'!$B$7:$B$1296,B$4,'Данные план зад3'!$F$7:$F$1296,$A70,'Данные план зад3'!$C$7:$C$1296,'Задание 3'!$A$6)</f>
        <v>125</v>
      </c>
      <c r="C70" s="75">
        <f>SUMIFS('Данные факт зад.3'!G:G,'Данные факт зад.3'!F:F,$A70,'Данные факт зад.3'!A:A,B$4,'Данные факт зад.3'!D:D,$A$6)</f>
        <v>269</v>
      </c>
      <c r="D70" s="101">
        <f>C70-B70</f>
        <v>144</v>
      </c>
      <c r="E70" s="109">
        <f t="shared" si="12"/>
        <v>1.1519999999999999</v>
      </c>
      <c r="F70" s="86">
        <f>SUMIFS('Данные план зад3'!$G$7:$G$1296,'Данные план зад3'!$B$7:$B$1296,F$4,'Данные план зад3'!$F$7:$F$1296,$A70,'Данные план зад3'!$C$7:$C$1296,'Задание 3'!$A$6)</f>
        <v>135</v>
      </c>
      <c r="G70" s="75">
        <f>SUMIFS('Данные факт зад.3'!G:G,'Данные факт зад.3'!F:F,$A70,'Данные факт зад.3'!A:A,F$4,'Данные факт зад.3'!D:D,$A$6)</f>
        <v>0</v>
      </c>
      <c r="H70" s="75">
        <f t="shared" si="15"/>
        <v>-135</v>
      </c>
      <c r="I70" s="106">
        <f t="shared" si="16"/>
        <v>-1</v>
      </c>
      <c r="J70" s="86">
        <f>SUMIFS('Данные план зад3'!$G$7:$G$1296,'Данные план зад3'!$B$7:$B$1296,J$4,'Данные план зад3'!$F$7:$F$1296,$A70,'Данные план зад3'!$C$7:$C$1296,'Задание 3'!$A$6)</f>
        <v>144</v>
      </c>
      <c r="K70" s="75">
        <f>SUMIFS('Данные факт зад.3'!G:G,'Данные факт зад.3'!F:F,$A70,'Данные факт зад.3'!A:A,J$4,'Данные факт зад.3'!D:D,$A$6)</f>
        <v>80</v>
      </c>
      <c r="L70" s="75">
        <f t="shared" si="17"/>
        <v>-64</v>
      </c>
      <c r="M70" s="109">
        <f t="shared" si="4"/>
        <v>-0.44444444444444442</v>
      </c>
      <c r="N70" s="86">
        <f>SUMIFS('Данные план зад3'!$G$7:$G$1296,'Данные план зад3'!$B$7:$B$1296,N$4,'Данные план зад3'!$F$7:$F$1296,$A70,'Данные план зад3'!$C$7:$C$1296,'Задание 3'!$A$6)</f>
        <v>154</v>
      </c>
      <c r="O70" s="75">
        <f>SUMIFS('Данные факт зад.3'!G:G,'Данные факт зад.3'!F:F,$A70,'Данные факт зад.3'!A:A,N$4,'Данные факт зад.3'!D:D,$A$6)</f>
        <v>338</v>
      </c>
      <c r="P70" s="75">
        <f t="shared" si="18"/>
        <v>184</v>
      </c>
      <c r="Q70" s="106">
        <f t="shared" si="19"/>
        <v>1.1948051948051948</v>
      </c>
      <c r="R70" s="86">
        <f>SUMIFS('Данные план зад3'!$G$7:$G$1296,'Данные план зад3'!$B$7:$B$1296,R$4,'Данные план зад3'!$F$7:$F$1296,$A70,'Данные план зад3'!$C$7:$C$1296,'Задание 3'!$A$6)</f>
        <v>185</v>
      </c>
      <c r="S70" s="75">
        <f>SUMIFS('Данные факт зад.3'!G:G,'Данные факт зад.3'!F:F,$A70,'Данные факт зад.3'!A:A,R$4,'Данные факт зад.3'!D:D,$A$6)</f>
        <v>412</v>
      </c>
      <c r="T70" s="84">
        <f t="shared" si="6"/>
        <v>227</v>
      </c>
      <c r="U70" s="109">
        <f t="shared" si="8"/>
        <v>1.2270270270270269</v>
      </c>
      <c r="V70" s="86">
        <f>SUMIFS('Данные план зад3'!$G$7:$G$1296,'Данные план зад3'!$B$7:$B$1296,V$4,'Данные план зад3'!$F$7:$F$1296,$A70,'Данные план зад3'!$C$7:$C$1296,'Задание 3'!$A$6)</f>
        <v>198</v>
      </c>
      <c r="W70" s="75">
        <f>SUMIFS('Данные факт зад.3'!G:G,'Данные факт зад.3'!F:F,$A70,'Данные факт зад.3'!A:A,V$4,'Данные факт зад.3'!D:D,$A$6)</f>
        <v>115</v>
      </c>
      <c r="X70" s="86">
        <f t="shared" si="9"/>
        <v>-83</v>
      </c>
      <c r="Y70" s="110">
        <f t="shared" si="10"/>
        <v>-0.41919191919191917</v>
      </c>
      <c r="Z70" s="86">
        <f t="shared" si="20"/>
        <v>941</v>
      </c>
      <c r="AA70" s="84">
        <f t="shared" si="24"/>
        <v>1214</v>
      </c>
      <c r="AB70" s="86">
        <f t="shared" si="26"/>
        <v>273</v>
      </c>
      <c r="AC70" s="110">
        <f t="shared" si="11"/>
        <v>0.29011689691817216</v>
      </c>
    </row>
    <row r="71" spans="1:29" s="88" customFormat="1" outlineLevel="1" x14ac:dyDescent="0.3">
      <c r="A71" s="85" t="s">
        <v>102</v>
      </c>
      <c r="B71" s="86">
        <f>SUMIFS('Данные план зад3'!$G$7:$G$1296,'Данные план зад3'!$B$7:$B$1296,B$4,'Данные план зад3'!$F$7:$F$1296,$A71,'Данные план зад3'!$C$7:$C$1296,'Задание 3'!$A$6)</f>
        <v>987</v>
      </c>
      <c r="C71" s="75">
        <f>SUMIFS('Данные факт зад.3'!G:G,'Данные факт зад.3'!F:F,$A71,'Данные факт зад.3'!A:A,B$4,'Данные факт зад.3'!D:D,$A$6)</f>
        <v>184</v>
      </c>
      <c r="D71" s="101">
        <f>C71-B71</f>
        <v>-803</v>
      </c>
      <c r="E71" s="109">
        <f t="shared" si="12"/>
        <v>-0.81357649442755831</v>
      </c>
      <c r="F71" s="86">
        <f>SUMIFS('Данные план зад3'!$G$7:$G$1296,'Данные план зад3'!$B$7:$B$1296,F$4,'Данные план зад3'!$F$7:$F$1296,$A71,'Данные план зад3'!$C$7:$C$1296,'Задание 3'!$A$6)</f>
        <v>1066</v>
      </c>
      <c r="G71" s="75">
        <f>SUMIFS('Данные факт зад.3'!G:G,'Данные факт зад.3'!F:F,$A71,'Данные факт зад.3'!A:A,F$4,'Данные факт зад.3'!D:D,$A$6)</f>
        <v>70</v>
      </c>
      <c r="H71" s="75">
        <f t="shared" si="15"/>
        <v>-996</v>
      </c>
      <c r="I71" s="106">
        <f t="shared" si="16"/>
        <v>-0.93433395872420266</v>
      </c>
      <c r="J71" s="86">
        <f>SUMIFS('Данные план зад3'!$G$7:$G$1296,'Данные план зад3'!$B$7:$B$1296,J$4,'Данные план зад3'!$F$7:$F$1296,$A71,'Данные план зад3'!$C$7:$C$1296,'Задание 3'!$A$6)</f>
        <v>1141</v>
      </c>
      <c r="K71" s="75">
        <f>SUMIFS('Данные факт зад.3'!G:G,'Данные факт зад.3'!F:F,$A71,'Данные факт зад.3'!A:A,J$4,'Данные факт зад.3'!D:D,$A$6)</f>
        <v>56</v>
      </c>
      <c r="L71" s="75">
        <f t="shared" si="17"/>
        <v>-1085</v>
      </c>
      <c r="M71" s="109">
        <f t="shared" ref="M71:M134" si="46">IFERROR(L71/J71,0)</f>
        <v>-0.95092024539877296</v>
      </c>
      <c r="N71" s="86">
        <f>SUMIFS('Данные план зад3'!$G$7:$G$1296,'Данные план зад3'!$B$7:$B$1296,N$4,'Данные план зад3'!$F$7:$F$1296,$A71,'Данные план зад3'!$C$7:$C$1296,'Задание 3'!$A$6)</f>
        <v>1221</v>
      </c>
      <c r="O71" s="75">
        <f>SUMIFS('Данные факт зад.3'!G:G,'Данные факт зад.3'!F:F,$A71,'Данные факт зад.3'!A:A,N$4,'Данные факт зад.3'!D:D,$A$6)</f>
        <v>448</v>
      </c>
      <c r="P71" s="75">
        <f t="shared" si="18"/>
        <v>-773</v>
      </c>
      <c r="Q71" s="106">
        <f t="shared" si="19"/>
        <v>-0.63308763308763305</v>
      </c>
      <c r="R71" s="86">
        <f>SUMIFS('Данные план зад3'!$G$7:$G$1296,'Данные план зад3'!$B$7:$B$1296,R$4,'Данные план зад3'!$F$7:$F$1296,$A71,'Данные план зад3'!$C$7:$C$1296,'Задание 3'!$A$6)</f>
        <v>1306</v>
      </c>
      <c r="S71" s="75">
        <f>SUMIFS('Данные факт зад.3'!G:G,'Данные факт зад.3'!F:F,$A71,'Данные факт зад.3'!A:A,R$4,'Данные факт зад.3'!D:D,$A$6)</f>
        <v>220</v>
      </c>
      <c r="T71" s="84">
        <f t="shared" ref="T71:T134" si="47">S71-R71</f>
        <v>-1086</v>
      </c>
      <c r="U71" s="109">
        <f t="shared" si="8"/>
        <v>-0.83154670750382853</v>
      </c>
      <c r="V71" s="86">
        <f>SUMIFS('Данные план зад3'!$G$7:$G$1296,'Данные план зад3'!$B$7:$B$1296,V$4,'Данные план зад3'!$F$7:$F$1296,$A71,'Данные план зад3'!$C$7:$C$1296,'Задание 3'!$A$6)</f>
        <v>1397</v>
      </c>
      <c r="W71" s="75">
        <f>SUMIFS('Данные факт зад.3'!G:G,'Данные факт зад.3'!F:F,$A71,'Данные факт зад.3'!A:A,V$4,'Данные факт зад.3'!D:D,$A$6)</f>
        <v>175</v>
      </c>
      <c r="X71" s="86">
        <f t="shared" si="9"/>
        <v>-1222</v>
      </c>
      <c r="Y71" s="110">
        <f t="shared" si="10"/>
        <v>-0.87473156764495352</v>
      </c>
      <c r="Z71" s="86">
        <f t="shared" si="20"/>
        <v>7118</v>
      </c>
      <c r="AA71" s="84">
        <f t="shared" si="24"/>
        <v>1153</v>
      </c>
      <c r="AB71" s="86">
        <f t="shared" si="26"/>
        <v>-5965</v>
      </c>
      <c r="AC71" s="110">
        <f t="shared" si="11"/>
        <v>-0.83801629671255973</v>
      </c>
    </row>
    <row r="72" spans="1:29" s="82" customFormat="1" x14ac:dyDescent="0.3">
      <c r="A72" s="83" t="s">
        <v>113</v>
      </c>
      <c r="B72" s="84">
        <f>SUM(B73:B76)</f>
        <v>1477</v>
      </c>
      <c r="C72" s="84">
        <f t="shared" ref="C72:Z72" si="48">SUM(C73:C76)</f>
        <v>605</v>
      </c>
      <c r="D72" s="84">
        <f t="shared" si="48"/>
        <v>-872</v>
      </c>
      <c r="E72" s="109">
        <f t="shared" si="12"/>
        <v>-0.59038591740013546</v>
      </c>
      <c r="F72" s="84">
        <f t="shared" si="48"/>
        <v>1625</v>
      </c>
      <c r="G72" s="84">
        <f t="shared" si="48"/>
        <v>689</v>
      </c>
      <c r="H72" s="75">
        <f t="shared" si="15"/>
        <v>-936</v>
      </c>
      <c r="I72" s="106">
        <f t="shared" si="16"/>
        <v>-0.57599999999999996</v>
      </c>
      <c r="J72" s="84">
        <f t="shared" si="48"/>
        <v>1738</v>
      </c>
      <c r="K72" s="84">
        <f t="shared" si="48"/>
        <v>943</v>
      </c>
      <c r="L72" s="75">
        <f t="shared" si="17"/>
        <v>-795</v>
      </c>
      <c r="M72" s="109">
        <f t="shared" si="46"/>
        <v>-0.45742232451093212</v>
      </c>
      <c r="N72" s="84">
        <f t="shared" si="48"/>
        <v>1881</v>
      </c>
      <c r="O72" s="84">
        <f t="shared" si="48"/>
        <v>1392</v>
      </c>
      <c r="P72" s="75">
        <f t="shared" si="18"/>
        <v>-489</v>
      </c>
      <c r="Q72" s="106">
        <f t="shared" si="19"/>
        <v>-0.25996810207336524</v>
      </c>
      <c r="R72" s="84">
        <f t="shared" si="48"/>
        <v>2012</v>
      </c>
      <c r="S72" s="84">
        <f t="shared" si="48"/>
        <v>1067</v>
      </c>
      <c r="T72" s="84">
        <f t="shared" si="47"/>
        <v>-945</v>
      </c>
      <c r="U72" s="109">
        <f t="shared" ref="U72:U135" si="49">IFERROR(T72/R72,0)</f>
        <v>-0.46968190854870773</v>
      </c>
      <c r="V72" s="84">
        <f t="shared" si="48"/>
        <v>2171</v>
      </c>
      <c r="W72" s="84">
        <f t="shared" si="48"/>
        <v>629</v>
      </c>
      <c r="X72" s="86">
        <f t="shared" ref="X72:X135" si="50">W72-V72</f>
        <v>-1542</v>
      </c>
      <c r="Y72" s="110">
        <f t="shared" ref="Y72:Y75" si="51">IFERROR(X72/V72,0)</f>
        <v>-0.71027176416397975</v>
      </c>
      <c r="Z72" s="84">
        <f t="shared" si="48"/>
        <v>10904</v>
      </c>
      <c r="AA72" s="84">
        <f t="shared" si="24"/>
        <v>5325</v>
      </c>
      <c r="AB72" s="86">
        <f t="shared" si="26"/>
        <v>-5579</v>
      </c>
      <c r="AC72" s="110">
        <f t="shared" ref="AC72:AC135" si="52">IFERROR(AB72/Z72,0)</f>
        <v>-0.51164710198092445</v>
      </c>
    </row>
    <row r="73" spans="1:29" s="88" customFormat="1" outlineLevel="1" x14ac:dyDescent="0.3">
      <c r="A73" s="85" t="s">
        <v>103</v>
      </c>
      <c r="B73" s="86">
        <f>SUMIFS('Данные план зад3'!$G$7:$G$1296,'Данные план зад3'!$B$7:$B$1296,B$4,'Данные план зад3'!$F$7:$F$1296,$A73,'Данные план зад3'!$C$7:$C$1296,'Задание 3'!$A$6)</f>
        <v>178</v>
      </c>
      <c r="C73" s="75">
        <f>SUMIFS('Данные факт зад.3'!G:G,'Данные факт зад.3'!F:F,$A73,'Данные факт зад.3'!A:A,B$4,'Данные факт зад.3'!D:D,$A$6)</f>
        <v>183</v>
      </c>
      <c r="D73" s="101">
        <f>C73-B73</f>
        <v>5</v>
      </c>
      <c r="E73" s="109">
        <f t="shared" ref="E73:E76" si="53">IFERROR(D73/B73,0)</f>
        <v>2.8089887640449437E-2</v>
      </c>
      <c r="F73" s="86">
        <f>SUMIFS('Данные план зад3'!$G$7:$G$1296,'Данные план зад3'!$B$7:$B$1296,F$4,'Данные план зад3'!$F$7:$F$1296,$A73,'Данные план зад3'!$C$7:$C$1296,'Задание 3'!$A$6)</f>
        <v>192</v>
      </c>
      <c r="G73" s="75">
        <f>SUMIFS('Данные факт зад.3'!G:G,'Данные факт зад.3'!F:F,$A73,'Данные факт зад.3'!A:A,F$4,'Данные факт зад.3'!D:D,$A$6)</f>
        <v>424</v>
      </c>
      <c r="H73" s="75">
        <f t="shared" si="15"/>
        <v>232</v>
      </c>
      <c r="I73" s="106">
        <f t="shared" si="16"/>
        <v>1.2083333333333333</v>
      </c>
      <c r="J73" s="86">
        <f>SUMIFS('Данные план зад3'!$G$7:$G$1296,'Данные план зад3'!$B$7:$B$1296,J$4,'Данные план зад3'!$F$7:$F$1296,$A73,'Данные план зад3'!$C$7:$C$1296,'Задание 3'!$A$6)</f>
        <v>205</v>
      </c>
      <c r="K73" s="75">
        <f>SUMIFS('Данные факт зад.3'!G:G,'Данные факт зад.3'!F:F,$A73,'Данные факт зад.3'!A:A,J$4,'Данные факт зад.3'!D:D,$A$6)</f>
        <v>245</v>
      </c>
      <c r="L73" s="75">
        <f t="shared" si="17"/>
        <v>40</v>
      </c>
      <c r="M73" s="109">
        <f t="shared" si="46"/>
        <v>0.1951219512195122</v>
      </c>
      <c r="N73" s="86">
        <f>SUMIFS('Данные план зад3'!$G$7:$G$1296,'Данные план зад3'!$B$7:$B$1296,N$4,'Данные план зад3'!$F$7:$F$1296,$A73,'Данные план зад3'!$C$7:$C$1296,'Задание 3'!$A$6)</f>
        <v>219</v>
      </c>
      <c r="O73" s="75">
        <f>SUMIFS('Данные факт зад.3'!G:G,'Данные факт зад.3'!F:F,$A73,'Данные факт зад.3'!A:A,N$4,'Данные факт зад.3'!D:D,$A$6)</f>
        <v>95</v>
      </c>
      <c r="P73" s="75">
        <f t="shared" si="18"/>
        <v>-124</v>
      </c>
      <c r="Q73" s="106">
        <f t="shared" si="19"/>
        <v>-0.56621004566210043</v>
      </c>
      <c r="R73" s="86">
        <f>SUMIFS('Данные план зад3'!$G$7:$G$1296,'Данные план зад3'!$B$7:$B$1296,R$4,'Данные план зад3'!$F$7:$F$1296,$A73,'Данные план зад3'!$C$7:$C$1296,'Задание 3'!$A$6)</f>
        <v>234</v>
      </c>
      <c r="S73" s="75">
        <f>SUMIFS('Данные факт зад.3'!G:G,'Данные факт зад.3'!F:F,$A73,'Данные факт зад.3'!A:A,R$4,'Данные факт зад.3'!D:D,$A$6)</f>
        <v>0</v>
      </c>
      <c r="T73" s="84">
        <f t="shared" si="47"/>
        <v>-234</v>
      </c>
      <c r="U73" s="109">
        <f t="shared" si="49"/>
        <v>-1</v>
      </c>
      <c r="V73" s="86">
        <f>SUMIFS('Данные план зад3'!$G$7:$G$1296,'Данные план зад3'!$B$7:$B$1296,V$4,'Данные план зад3'!$F$7:$F$1296,$A73,'Данные план зад3'!$C$7:$C$1296,'Задание 3'!$A$6)</f>
        <v>269</v>
      </c>
      <c r="W73" s="75">
        <f>SUMIFS('Данные факт зад.3'!G:G,'Данные факт зад.3'!F:F,$A73,'Данные факт зад.3'!A:A,V$4,'Данные факт зад.3'!D:D,$A$6)</f>
        <v>123</v>
      </c>
      <c r="X73" s="86">
        <f t="shared" si="50"/>
        <v>-146</v>
      </c>
      <c r="Y73" s="110">
        <f t="shared" si="51"/>
        <v>-0.54275092936802971</v>
      </c>
      <c r="Z73" s="86">
        <f t="shared" si="20"/>
        <v>1297</v>
      </c>
      <c r="AA73" s="84">
        <f t="shared" si="24"/>
        <v>1070</v>
      </c>
      <c r="AB73" s="86">
        <f t="shared" si="26"/>
        <v>-227</v>
      </c>
      <c r="AC73" s="110">
        <f t="shared" si="52"/>
        <v>-0.17501927525057825</v>
      </c>
    </row>
    <row r="74" spans="1:29" s="88" customFormat="1" outlineLevel="1" x14ac:dyDescent="0.3">
      <c r="A74" s="85" t="s">
        <v>104</v>
      </c>
      <c r="B74" s="86">
        <f>SUMIFS('Данные план зад3'!$G$7:$G$1296,'Данные план зад3'!$B$7:$B$1296,B$4,'Данные план зад3'!$F$7:$F$1296,$A74,'Данные план зад3'!$C$7:$C$1296,'Задание 3'!$A$6)</f>
        <v>587</v>
      </c>
      <c r="C74" s="75">
        <f>SUMIFS('Данные факт зад.3'!G:G,'Данные факт зад.3'!F:F,$A74,'Данные факт зад.3'!A:A,B$4,'Данные факт зад.3'!D:D,$A$6)</f>
        <v>111</v>
      </c>
      <c r="D74" s="101">
        <f t="shared" ref="D74:D76" si="54">C74-B74</f>
        <v>-476</v>
      </c>
      <c r="E74" s="109">
        <f t="shared" si="53"/>
        <v>-0.81090289608177168</v>
      </c>
      <c r="F74" s="86">
        <f>SUMIFS('Данные план зад3'!$G$7:$G$1296,'Данные план зад3'!$B$7:$B$1296,F$4,'Данные план зад3'!$F$7:$F$1296,$A74,'Данные план зад3'!$C$7:$C$1296,'Задание 3'!$A$6)</f>
        <v>646</v>
      </c>
      <c r="G74" s="75">
        <f>SUMIFS('Данные факт зад.3'!G:G,'Данные факт зад.3'!F:F,$A74,'Данные факт зад.3'!A:A,F$4,'Данные факт зад.3'!D:D,$A$6)</f>
        <v>19</v>
      </c>
      <c r="H74" s="75">
        <f t="shared" ref="H74:H137" si="55">G74-F74</f>
        <v>-627</v>
      </c>
      <c r="I74" s="106">
        <f t="shared" ref="I74:I137" si="56">IFERROR(H74/F74,0)</f>
        <v>-0.97058823529411764</v>
      </c>
      <c r="J74" s="86">
        <f>SUMIFS('Данные план зад3'!$G$7:$G$1296,'Данные план зад3'!$B$7:$B$1296,J$4,'Данные план зад3'!$F$7:$F$1296,$A74,'Данные план зад3'!$C$7:$C$1296,'Задание 3'!$A$6)</f>
        <v>691</v>
      </c>
      <c r="K74" s="75">
        <f>SUMIFS('Данные факт зад.3'!G:G,'Данные факт зад.3'!F:F,$A74,'Данные факт зад.3'!A:A,J$4,'Данные факт зад.3'!D:D,$A$6)</f>
        <v>125</v>
      </c>
      <c r="L74" s="75">
        <f t="shared" ref="L74:L137" si="57">K74-J74</f>
        <v>-566</v>
      </c>
      <c r="M74" s="109">
        <f t="shared" si="46"/>
        <v>-0.81910274963820551</v>
      </c>
      <c r="N74" s="86">
        <f>SUMIFS('Данные план зад3'!$G$7:$G$1296,'Данные план зад3'!$B$7:$B$1296,N$4,'Данные план зад3'!$F$7:$F$1296,$A74,'Данные план зад3'!$C$7:$C$1296,'Задание 3'!$A$6)</f>
        <v>739</v>
      </c>
      <c r="O74" s="75">
        <f>SUMIFS('Данные факт зад.3'!G:G,'Данные факт зад.3'!F:F,$A74,'Данные факт зад.3'!A:A,N$4,'Данные факт зад.3'!D:D,$A$6)</f>
        <v>428</v>
      </c>
      <c r="P74" s="75">
        <f t="shared" ref="P74:P137" si="58">O74-N74</f>
        <v>-311</v>
      </c>
      <c r="Q74" s="106">
        <f t="shared" ref="Q74:Q137" si="59">IFERROR(P74/N74,0)</f>
        <v>-0.42083897158322059</v>
      </c>
      <c r="R74" s="86">
        <f>SUMIFS('Данные план зад3'!$G$7:$G$1296,'Данные план зад3'!$B$7:$B$1296,R$4,'Данные план зад3'!$F$7:$F$1296,$A74,'Данные план зад3'!$C$7:$C$1296,'Задание 3'!$A$6)</f>
        <v>791</v>
      </c>
      <c r="S74" s="75">
        <f>SUMIFS('Данные факт зад.3'!G:G,'Данные факт зад.3'!F:F,$A74,'Данные факт зад.3'!A:A,R$4,'Данные факт зад.3'!D:D,$A$6)</f>
        <v>665</v>
      </c>
      <c r="T74" s="84">
        <f t="shared" si="47"/>
        <v>-126</v>
      </c>
      <c r="U74" s="109">
        <f t="shared" si="49"/>
        <v>-0.15929203539823009</v>
      </c>
      <c r="V74" s="86">
        <f>SUMIFS('Данные план зад3'!$G$7:$G$1296,'Данные план зад3'!$B$7:$B$1296,V$4,'Данные план зад3'!$F$7:$F$1296,$A74,'Данные план зад3'!$C$7:$C$1296,'Задание 3'!$A$6)</f>
        <v>846</v>
      </c>
      <c r="W74" s="75">
        <f>SUMIFS('Данные факт зад.3'!G:G,'Данные факт зад.3'!F:F,$A74,'Данные факт зад.3'!A:A,V$4,'Данные факт зад.3'!D:D,$A$6)</f>
        <v>123</v>
      </c>
      <c r="X74" s="86">
        <f t="shared" si="50"/>
        <v>-723</v>
      </c>
      <c r="Y74" s="110">
        <f t="shared" si="51"/>
        <v>-0.85460992907801414</v>
      </c>
      <c r="Z74" s="86">
        <f t="shared" ref="Z74:Z137" si="60">SUM(B74+F74+J74+N74+R74+V74)</f>
        <v>4300</v>
      </c>
      <c r="AA74" s="84">
        <f t="shared" si="24"/>
        <v>1471</v>
      </c>
      <c r="AB74" s="86">
        <f t="shared" si="26"/>
        <v>-2829</v>
      </c>
      <c r="AC74" s="110">
        <f t="shared" si="52"/>
        <v>-0.65790697674418608</v>
      </c>
    </row>
    <row r="75" spans="1:29" s="88" customFormat="1" outlineLevel="1" x14ac:dyDescent="0.3">
      <c r="A75" s="85" t="s">
        <v>105</v>
      </c>
      <c r="B75" s="86">
        <f>SUMIFS('Данные план зад3'!$G$7:$G$1296,'Данные план зад3'!$B$7:$B$1296,B$4,'Данные план зад3'!$F$7:$F$1296,$A75,'Данные план зад3'!$C$7:$C$1296,'Задание 3'!$A$6)</f>
        <v>453</v>
      </c>
      <c r="C75" s="75">
        <f>SUMIFS('Данные факт зад.3'!G:G,'Данные факт зад.3'!F:F,$A75,'Данные факт зад.3'!A:A,B$4,'Данные факт зад.3'!D:D,$A$6)</f>
        <v>0</v>
      </c>
      <c r="D75" s="101">
        <f t="shared" si="54"/>
        <v>-453</v>
      </c>
      <c r="E75" s="109">
        <f t="shared" si="53"/>
        <v>-1</v>
      </c>
      <c r="F75" s="86">
        <f>SUMIFS('Данные план зад3'!$G$7:$G$1296,'Данные план зад3'!$B$7:$B$1296,F$4,'Данные план зад3'!$F$7:$F$1296,$A75,'Данные план зад3'!$C$7:$C$1296,'Задание 3'!$A$6)</f>
        <v>507</v>
      </c>
      <c r="G75" s="75">
        <f>SUMIFS('Данные факт зад.3'!G:G,'Данные факт зад.3'!F:F,$A75,'Данные факт зад.3'!A:A,F$4,'Данные факт зад.3'!D:D,$A$6)</f>
        <v>0</v>
      </c>
      <c r="H75" s="75">
        <f t="shared" si="55"/>
        <v>-507</v>
      </c>
      <c r="I75" s="106">
        <f t="shared" si="56"/>
        <v>-1</v>
      </c>
      <c r="J75" s="86">
        <f>SUMIFS('Данные план зад3'!$G$7:$G$1296,'Данные план зад3'!$B$7:$B$1296,J$4,'Данные план зад3'!$F$7:$F$1296,$A75,'Данные план зад3'!$C$7:$C$1296,'Задание 3'!$A$6)</f>
        <v>542</v>
      </c>
      <c r="K75" s="75">
        <f>SUMIFS('Данные факт зад.3'!G:G,'Данные факт зад.3'!F:F,$A75,'Данные факт зад.3'!A:A,J$4,'Данные факт зад.3'!D:D,$A$6)</f>
        <v>398</v>
      </c>
      <c r="L75" s="75">
        <f t="shared" si="57"/>
        <v>-144</v>
      </c>
      <c r="M75" s="109">
        <f t="shared" si="46"/>
        <v>-0.26568265682656828</v>
      </c>
      <c r="N75" s="86">
        <f>SUMIFS('Данные план зад3'!$G$7:$G$1296,'Данные план зад3'!$B$7:$B$1296,N$4,'Данные план зад3'!$F$7:$F$1296,$A75,'Данные план зад3'!$C$7:$C$1296,'Задание 3'!$A$6)</f>
        <v>602</v>
      </c>
      <c r="O75" s="75">
        <f>SUMIFS('Данные факт зад.3'!G:G,'Данные факт зад.3'!F:F,$A75,'Данные факт зад.3'!A:A,N$4,'Данные факт зад.3'!D:D,$A$6)</f>
        <v>738</v>
      </c>
      <c r="P75" s="75">
        <f t="shared" si="58"/>
        <v>136</v>
      </c>
      <c r="Q75" s="106">
        <f t="shared" si="59"/>
        <v>0.22591362126245848</v>
      </c>
      <c r="R75" s="86">
        <f>SUMIFS('Данные план зад3'!$G$7:$G$1296,'Данные план зад3'!$B$7:$B$1296,R$4,'Данные план зад3'!$F$7:$F$1296,$A75,'Данные план зад3'!$C$7:$C$1296,'Задание 3'!$A$6)</f>
        <v>644</v>
      </c>
      <c r="S75" s="75">
        <f>SUMIFS('Данные факт зад.3'!G:G,'Данные факт зад.3'!F:F,$A75,'Данные факт зад.3'!A:A,R$4,'Данные факт зад.3'!D:D,$A$6)</f>
        <v>202</v>
      </c>
      <c r="T75" s="84">
        <f t="shared" si="47"/>
        <v>-442</v>
      </c>
      <c r="U75" s="109">
        <f t="shared" si="49"/>
        <v>-0.68633540372670809</v>
      </c>
      <c r="V75" s="86">
        <f>SUMIFS('Данные план зад3'!$G$7:$G$1296,'Данные план зад3'!$B$7:$B$1296,V$4,'Данные план зад3'!$F$7:$F$1296,$A75,'Данные план зад3'!$C$7:$C$1296,'Задание 3'!$A$6)</f>
        <v>689</v>
      </c>
      <c r="W75" s="75">
        <f>SUMIFS('Данные факт зад.3'!G:G,'Данные факт зад.3'!F:F,$A75,'Данные факт зад.3'!A:A,V$4,'Данные факт зад.3'!D:D,$A$6)</f>
        <v>198</v>
      </c>
      <c r="X75" s="86">
        <f t="shared" si="50"/>
        <v>-491</v>
      </c>
      <c r="Y75" s="110">
        <f t="shared" si="51"/>
        <v>-0.71262699564586363</v>
      </c>
      <c r="Z75" s="86">
        <f t="shared" si="60"/>
        <v>3437</v>
      </c>
      <c r="AA75" s="84">
        <f t="shared" si="24"/>
        <v>1536</v>
      </c>
      <c r="AB75" s="86">
        <f t="shared" si="26"/>
        <v>-1901</v>
      </c>
      <c r="AC75" s="110">
        <f t="shared" si="52"/>
        <v>-0.55309863252836777</v>
      </c>
    </row>
    <row r="76" spans="1:29" s="88" customFormat="1" outlineLevel="1" x14ac:dyDescent="0.3">
      <c r="A76" s="85" t="s">
        <v>106</v>
      </c>
      <c r="B76" s="86">
        <f>SUMIFS('Данные план зад3'!$G$7:$G$1296,'Данные план зад3'!$B$7:$B$1296,B$4,'Данные план зад3'!$F$7:$F$1296,$A76,'Данные план зад3'!$C$7:$C$1296,'Задание 3'!$A$6)</f>
        <v>259</v>
      </c>
      <c r="C76" s="75">
        <f>SUMIFS('Данные факт зад.3'!G:G,'Данные факт зад.3'!F:F,$A76,'Данные факт зад.3'!A:A,B$4,'Данные факт зад.3'!D:D,$A$6)</f>
        <v>311</v>
      </c>
      <c r="D76" s="101">
        <f t="shared" si="54"/>
        <v>52</v>
      </c>
      <c r="E76" s="109">
        <f t="shared" si="53"/>
        <v>0.20077220077220076</v>
      </c>
      <c r="F76" s="86">
        <f>SUMIFS('Данные план зад3'!$G$7:$G$1296,'Данные план зад3'!$B$7:$B$1296,F$4,'Данные план зад3'!$F$7:$F$1296,$A76,'Данные план зад3'!$C$7:$C$1296,'Задание 3'!$A$6)</f>
        <v>280</v>
      </c>
      <c r="G76" s="75">
        <f>SUMIFS('Данные факт зад.3'!G:G,'Данные факт зад.3'!F:F,$A76,'Данные факт зад.3'!A:A,F$4,'Данные факт зад.3'!D:D,$A$6)</f>
        <v>246</v>
      </c>
      <c r="H76" s="75">
        <f t="shared" si="55"/>
        <v>-34</v>
      </c>
      <c r="I76" s="106">
        <f t="shared" si="56"/>
        <v>-0.12142857142857143</v>
      </c>
      <c r="J76" s="86">
        <f>SUMIFS('Данные план зад3'!$G$7:$G$1296,'Данные план зад3'!$B$7:$B$1296,J$4,'Данные план зад3'!$F$7:$F$1296,$A76,'Данные план зад3'!$C$7:$C$1296,'Задание 3'!$A$6)</f>
        <v>300</v>
      </c>
      <c r="K76" s="75">
        <f>SUMIFS('Данные факт зад.3'!G:G,'Данные факт зад.3'!F:F,$A76,'Данные факт зад.3'!A:A,J$4,'Данные факт зад.3'!D:D,$A$6)</f>
        <v>175</v>
      </c>
      <c r="L76" s="75">
        <f t="shared" si="57"/>
        <v>-125</v>
      </c>
      <c r="M76" s="109">
        <f t="shared" si="46"/>
        <v>-0.41666666666666669</v>
      </c>
      <c r="N76" s="86">
        <f>SUMIFS('Данные план зад3'!$G$7:$G$1296,'Данные план зад3'!$B$7:$B$1296,N$4,'Данные план зад3'!$F$7:$F$1296,$A76,'Данные план зад3'!$C$7:$C$1296,'Задание 3'!$A$6)</f>
        <v>321</v>
      </c>
      <c r="O76" s="75">
        <f>SUMIFS('Данные факт зад.3'!G:G,'Данные факт зад.3'!F:F,$A76,'Данные факт зад.3'!A:A,N$4,'Данные факт зад.3'!D:D,$A$6)</f>
        <v>131</v>
      </c>
      <c r="P76" s="75">
        <f t="shared" si="58"/>
        <v>-190</v>
      </c>
      <c r="Q76" s="106">
        <f t="shared" si="59"/>
        <v>-0.59190031152647971</v>
      </c>
      <c r="R76" s="86">
        <f>SUMIFS('Данные план зад3'!$G$7:$G$1296,'Данные план зад3'!$B$7:$B$1296,R$4,'Данные план зад3'!$F$7:$F$1296,$A76,'Данные план зад3'!$C$7:$C$1296,'Задание 3'!$A$6)</f>
        <v>343</v>
      </c>
      <c r="S76" s="75">
        <f>SUMIFS('Данные факт зад.3'!G:G,'Данные факт зад.3'!F:F,$A76,'Данные факт зад.3'!A:A,R$4,'Данные факт зад.3'!D:D,$A$6)</f>
        <v>200</v>
      </c>
      <c r="T76" s="84">
        <f t="shared" si="47"/>
        <v>-143</v>
      </c>
      <c r="U76" s="109">
        <f t="shared" si="49"/>
        <v>-0.41690962099125367</v>
      </c>
      <c r="V76" s="86">
        <f>SUMIFS('Данные план зад3'!$G$7:$G$1296,'Данные план зад3'!$B$7:$B$1296,V$4,'Данные план зад3'!$F$7:$F$1296,$A76,'Данные план зад3'!$C$7:$C$1296,'Задание 3'!$A$6)</f>
        <v>367</v>
      </c>
      <c r="W76" s="75">
        <f>SUMIFS('Данные факт зад.3'!G:G,'Данные факт зад.3'!F:F,$A76,'Данные факт зад.3'!A:A,V$4,'Данные факт зад.3'!D:D,$A$6)</f>
        <v>185</v>
      </c>
      <c r="X76" s="86">
        <f t="shared" si="50"/>
        <v>-182</v>
      </c>
      <c r="Y76" s="110">
        <f>IFERROR(X76/V76,0)</f>
        <v>-0.49591280653950953</v>
      </c>
      <c r="Z76" s="86">
        <f t="shared" si="60"/>
        <v>1870</v>
      </c>
      <c r="AA76" s="84">
        <f t="shared" si="24"/>
        <v>1248</v>
      </c>
      <c r="AB76" s="86">
        <f t="shared" si="26"/>
        <v>-622</v>
      </c>
      <c r="AC76" s="110">
        <f t="shared" si="52"/>
        <v>-0.33262032085561499</v>
      </c>
    </row>
    <row r="77" spans="1:29" s="82" customFormat="1" x14ac:dyDescent="0.3">
      <c r="A77" s="89" t="s">
        <v>107</v>
      </c>
      <c r="B77" s="90">
        <f>B78+B96+B115+B133</f>
        <v>20796</v>
      </c>
      <c r="C77" s="90">
        <f t="shared" ref="C77:D77" si="61">C78+C96+C115+C133</f>
        <v>11664</v>
      </c>
      <c r="D77" s="90">
        <f t="shared" si="61"/>
        <v>-9132</v>
      </c>
      <c r="E77" s="108">
        <f>IFERROR(D77/B77,0)</f>
        <v>-0.43912290825158684</v>
      </c>
      <c r="F77" s="90">
        <f t="shared" ref="F77:Z77" si="62">F78+F96+F115+F133</f>
        <v>22202</v>
      </c>
      <c r="G77" s="90">
        <f t="shared" si="62"/>
        <v>10254</v>
      </c>
      <c r="H77" s="75">
        <f t="shared" si="55"/>
        <v>-11948</v>
      </c>
      <c r="I77" s="106">
        <f t="shared" si="56"/>
        <v>-0.53814971624177999</v>
      </c>
      <c r="J77" s="90">
        <f t="shared" si="62"/>
        <v>23806</v>
      </c>
      <c r="K77" s="90">
        <f t="shared" si="62"/>
        <v>11518</v>
      </c>
      <c r="L77" s="75">
        <f t="shared" si="57"/>
        <v>-12288</v>
      </c>
      <c r="M77" s="109">
        <f t="shared" si="46"/>
        <v>-0.51617239351424016</v>
      </c>
      <c r="N77" s="90">
        <f t="shared" si="62"/>
        <v>25573</v>
      </c>
      <c r="O77" s="90">
        <f t="shared" si="62"/>
        <v>9434</v>
      </c>
      <c r="P77" s="75">
        <f t="shared" si="58"/>
        <v>-16139</v>
      </c>
      <c r="Q77" s="106">
        <f t="shared" si="59"/>
        <v>-0.63109529581980994</v>
      </c>
      <c r="R77" s="90">
        <f t="shared" si="62"/>
        <v>27339</v>
      </c>
      <c r="S77" s="90">
        <f t="shared" si="62"/>
        <v>12672</v>
      </c>
      <c r="T77" s="84">
        <f t="shared" si="47"/>
        <v>-14667</v>
      </c>
      <c r="U77" s="109">
        <f t="shared" si="49"/>
        <v>-0.53648633819817848</v>
      </c>
      <c r="V77" s="90">
        <f t="shared" si="62"/>
        <v>29428</v>
      </c>
      <c r="W77" s="90">
        <f t="shared" si="62"/>
        <v>10710</v>
      </c>
      <c r="X77" s="86">
        <f t="shared" si="50"/>
        <v>-18718</v>
      </c>
      <c r="Y77" s="110">
        <f t="shared" ref="Y77:Y140" si="63">IFERROR(X77/V77,0)</f>
        <v>-0.63606089438629876</v>
      </c>
      <c r="Z77" s="90">
        <f t="shared" si="62"/>
        <v>149144</v>
      </c>
      <c r="AA77" s="90">
        <f t="shared" si="24"/>
        <v>66252</v>
      </c>
      <c r="AB77" s="86">
        <f t="shared" si="26"/>
        <v>-82892</v>
      </c>
      <c r="AC77" s="110">
        <f t="shared" si="52"/>
        <v>-0.55578501314166173</v>
      </c>
    </row>
    <row r="78" spans="1:29" s="82" customFormat="1" x14ac:dyDescent="0.3">
      <c r="A78" s="92" t="s">
        <v>49</v>
      </c>
      <c r="B78" s="93">
        <f>B79+B86+B89</f>
        <v>5669</v>
      </c>
      <c r="C78" s="93">
        <f t="shared" ref="C78:Z78" si="64">C79+C86+C89</f>
        <v>2774</v>
      </c>
      <c r="D78" s="93">
        <f t="shared" si="64"/>
        <v>-2895</v>
      </c>
      <c r="E78" s="109">
        <f t="shared" ref="E78:E141" si="65">IFERROR(D78/B78,0)</f>
        <v>-0.51067207620391608</v>
      </c>
      <c r="F78" s="93">
        <f t="shared" si="64"/>
        <v>6045</v>
      </c>
      <c r="G78" s="93">
        <f t="shared" si="64"/>
        <v>2329</v>
      </c>
      <c r="H78" s="75">
        <f t="shared" si="55"/>
        <v>-3716</v>
      </c>
      <c r="I78" s="106">
        <f t="shared" si="56"/>
        <v>-0.61472291149710501</v>
      </c>
      <c r="J78" s="93">
        <f t="shared" si="64"/>
        <v>6546</v>
      </c>
      <c r="K78" s="93">
        <f t="shared" si="64"/>
        <v>3492</v>
      </c>
      <c r="L78" s="75">
        <f t="shared" si="57"/>
        <v>-3054</v>
      </c>
      <c r="M78" s="109">
        <f t="shared" si="46"/>
        <v>-0.46654445462878091</v>
      </c>
      <c r="N78" s="93">
        <f t="shared" si="64"/>
        <v>7106</v>
      </c>
      <c r="O78" s="93">
        <f t="shared" si="64"/>
        <v>2789</v>
      </c>
      <c r="P78" s="75">
        <f t="shared" si="58"/>
        <v>-4317</v>
      </c>
      <c r="Q78" s="106">
        <f t="shared" si="59"/>
        <v>-0.60751477624542638</v>
      </c>
      <c r="R78" s="93">
        <f t="shared" si="64"/>
        <v>7642</v>
      </c>
      <c r="S78" s="93">
        <f t="shared" si="64"/>
        <v>3505</v>
      </c>
      <c r="T78" s="84">
        <f t="shared" si="47"/>
        <v>-4137</v>
      </c>
      <c r="U78" s="109">
        <f t="shared" si="49"/>
        <v>-0.54135043182412979</v>
      </c>
      <c r="V78" s="93">
        <f t="shared" si="64"/>
        <v>8427</v>
      </c>
      <c r="W78" s="93">
        <f t="shared" si="64"/>
        <v>2679</v>
      </c>
      <c r="X78" s="86">
        <f t="shared" si="50"/>
        <v>-5748</v>
      </c>
      <c r="Y78" s="110">
        <f t="shared" si="63"/>
        <v>-0.68209327162691347</v>
      </c>
      <c r="Z78" s="93">
        <f t="shared" si="64"/>
        <v>41435</v>
      </c>
      <c r="AA78" s="93">
        <f t="shared" si="24"/>
        <v>17568</v>
      </c>
      <c r="AB78" s="86">
        <f t="shared" si="26"/>
        <v>-23867</v>
      </c>
      <c r="AC78" s="110">
        <f t="shared" si="52"/>
        <v>-0.57601061904187278</v>
      </c>
    </row>
    <row r="79" spans="1:29" s="82" customFormat="1" x14ac:dyDescent="0.3">
      <c r="A79" s="83" t="s">
        <v>114</v>
      </c>
      <c r="B79" s="84">
        <f>SUM(B80:B85)</f>
        <v>2133</v>
      </c>
      <c r="C79" s="84">
        <f t="shared" ref="C79:Z79" si="66">SUM(C80:C85)</f>
        <v>1174</v>
      </c>
      <c r="D79" s="84">
        <f t="shared" si="66"/>
        <v>-959</v>
      </c>
      <c r="E79" s="109">
        <f t="shared" si="65"/>
        <v>-0.44960150023441164</v>
      </c>
      <c r="F79" s="84">
        <f t="shared" si="66"/>
        <v>2283</v>
      </c>
      <c r="G79" s="84">
        <f t="shared" si="66"/>
        <v>1036</v>
      </c>
      <c r="H79" s="75">
        <f t="shared" si="55"/>
        <v>-1247</v>
      </c>
      <c r="I79" s="106">
        <f t="shared" si="56"/>
        <v>-0.54621112571178276</v>
      </c>
      <c r="J79" s="84">
        <f t="shared" si="66"/>
        <v>2442</v>
      </c>
      <c r="K79" s="84">
        <f t="shared" si="66"/>
        <v>1130</v>
      </c>
      <c r="L79" s="75">
        <f t="shared" si="57"/>
        <v>-1312</v>
      </c>
      <c r="M79" s="109">
        <f t="shared" si="46"/>
        <v>-0.53726453726453727</v>
      </c>
      <c r="N79" s="84">
        <f t="shared" si="66"/>
        <v>2614</v>
      </c>
      <c r="O79" s="84">
        <f t="shared" si="66"/>
        <v>1047</v>
      </c>
      <c r="P79" s="75">
        <f t="shared" si="58"/>
        <v>-1567</v>
      </c>
      <c r="Q79" s="106">
        <f t="shared" si="59"/>
        <v>-0.59946442234123953</v>
      </c>
      <c r="R79" s="84">
        <f t="shared" si="66"/>
        <v>2797</v>
      </c>
      <c r="S79" s="84">
        <f t="shared" si="66"/>
        <v>1728</v>
      </c>
      <c r="T79" s="84">
        <f t="shared" si="47"/>
        <v>-1069</v>
      </c>
      <c r="U79" s="109">
        <f t="shared" si="49"/>
        <v>-0.38219520915266358</v>
      </c>
      <c r="V79" s="84">
        <f t="shared" si="66"/>
        <v>2993</v>
      </c>
      <c r="W79" s="84">
        <f t="shared" si="66"/>
        <v>1297</v>
      </c>
      <c r="X79" s="86">
        <f t="shared" si="50"/>
        <v>-1696</v>
      </c>
      <c r="Y79" s="110">
        <f t="shared" si="63"/>
        <v>-0.56665552956899434</v>
      </c>
      <c r="Z79" s="84">
        <f t="shared" si="66"/>
        <v>15262</v>
      </c>
      <c r="AA79" s="84">
        <f t="shared" si="24"/>
        <v>7412</v>
      </c>
      <c r="AB79" s="86">
        <f t="shared" si="26"/>
        <v>-7850</v>
      </c>
      <c r="AC79" s="110">
        <f t="shared" si="52"/>
        <v>-0.51434936443454327</v>
      </c>
    </row>
    <row r="80" spans="1:29" s="88" customFormat="1" outlineLevel="1" x14ac:dyDescent="0.3">
      <c r="A80" s="85" t="s">
        <v>50</v>
      </c>
      <c r="B80" s="86">
        <f>SUMIFS('Данные план зад3'!$G$7:$G$1296,'Данные план зад3'!$B$7:$B$1296,B$4,'Данные план зад3'!$F$7:$F$1296,$A80,'Данные план зад3'!$C$7:$C$1296,'Задание 3'!$A$77)</f>
        <v>150</v>
      </c>
      <c r="C80" s="75">
        <f>SUMIFS('Данные факт зад.3'!G:G,'Данные факт зад.3'!F:F,$A80,'Данные факт зад.3'!A:A,B$4,'Данные факт зад.3'!D:D,$A$77)</f>
        <v>93</v>
      </c>
      <c r="D80" s="101">
        <f>C80-B80</f>
        <v>-57</v>
      </c>
      <c r="E80" s="109">
        <f t="shared" si="65"/>
        <v>-0.38</v>
      </c>
      <c r="F80" s="86">
        <f>SUMIFS('Данные план зад3'!$G$7:$G$1296,'Данные план зад3'!$B$7:$B$1296,F$4,'Данные план зад3'!$F$7:$F$1296,$A80,'Данные план зад3'!$C$7:$C$1296,'Задание 3'!$A$77)</f>
        <v>161</v>
      </c>
      <c r="G80" s="87">
        <f>SUMIFS('Данные факт зад.3'!G:G,'Данные факт зад.3'!F:F,$A80,'Данные факт зад.3'!A:A,F$4,'Данные факт зад.3'!D:D,$A$77)</f>
        <v>59</v>
      </c>
      <c r="H80" s="75">
        <f t="shared" si="55"/>
        <v>-102</v>
      </c>
      <c r="I80" s="106">
        <f t="shared" si="56"/>
        <v>-0.63354037267080743</v>
      </c>
      <c r="J80" s="86">
        <f>SUMIFS('Данные план зад3'!$G$7:$G$1296,'Данные план зад3'!$B$7:$B$1296,J$4,'Данные план зад3'!$F$7:$F$1296,$A80,'Данные план зад3'!$C$7:$C$1296,'Задание 3'!$A$77)</f>
        <v>172</v>
      </c>
      <c r="K80" s="87">
        <f>SUMIFS('Данные факт зад.3'!G:G,'Данные факт зад.3'!F:F,$A80,'Данные факт зад.3'!A:A,J$4,'Данные факт зад.3'!D:D,$A$77)</f>
        <v>277</v>
      </c>
      <c r="L80" s="75">
        <f t="shared" si="57"/>
        <v>105</v>
      </c>
      <c r="M80" s="109">
        <f t="shared" si="46"/>
        <v>0.61046511627906974</v>
      </c>
      <c r="N80" s="86">
        <f>SUMIFS('Данные план зад3'!$G$7:$G$1296,'Данные план зад3'!$B$7:$B$1296,N$4,'Данные план зад3'!$F$7:$F$1296,$A80,'Данные план зад3'!$C$7:$C$1296,'Задание 3'!$A$77)</f>
        <v>184</v>
      </c>
      <c r="O80" s="87">
        <f>SUMIFS('Данные факт зад.3'!G:G,'Данные факт зад.3'!F:F,$A80,'Данные факт зад.3'!A:A,N$4,'Данные факт зад.3'!D:D,$A$77)</f>
        <v>277</v>
      </c>
      <c r="P80" s="75">
        <f t="shared" si="58"/>
        <v>93</v>
      </c>
      <c r="Q80" s="106">
        <f t="shared" si="59"/>
        <v>0.50543478260869568</v>
      </c>
      <c r="R80" s="86">
        <f>SUMIFS('Данные план зад3'!$G$7:$G$1296,'Данные план зад3'!$B$7:$B$1296,R$4,'Данные план зад3'!$F$7:$F$1296,$A80,'Данные план зад3'!$C$7:$C$1296,'Задание 3'!$A$77)</f>
        <v>197</v>
      </c>
      <c r="S80" s="87">
        <f>SUMIFS('Данные факт зад.3'!G:G,'Данные факт зад.3'!F:F,$A80,'Данные факт зад.3'!A:A,R$4,'Данные факт зад.3'!D:D,$A$77)</f>
        <v>159</v>
      </c>
      <c r="T80" s="84">
        <f t="shared" si="47"/>
        <v>-38</v>
      </c>
      <c r="U80" s="109">
        <f t="shared" si="49"/>
        <v>-0.19289340101522842</v>
      </c>
      <c r="V80" s="86">
        <f>SUMIFS('Данные план зад3'!$G$7:$G$1296,'Данные план зад3'!$B$7:$B$1296,V$4,'Данные план зад3'!$F$7:$F$1296,$A80,'Данные план зад3'!$C$7:$C$1296,'Задание 3'!$A$77)</f>
        <v>211</v>
      </c>
      <c r="W80" s="87">
        <f>SUMIFS('Данные факт зад.3'!G:G,'Данные факт зад.3'!F:F,$A80,'Данные факт зад.3'!A:A,V$4,'Данные факт зад.3'!D:D,$A$77)</f>
        <v>82</v>
      </c>
      <c r="X80" s="86">
        <f t="shared" si="50"/>
        <v>-129</v>
      </c>
      <c r="Y80" s="110">
        <f t="shared" si="63"/>
        <v>-0.61137440758293837</v>
      </c>
      <c r="Z80" s="86">
        <f t="shared" si="60"/>
        <v>1075</v>
      </c>
      <c r="AA80" s="84">
        <f t="shared" si="24"/>
        <v>947</v>
      </c>
      <c r="AB80" s="86">
        <f t="shared" si="26"/>
        <v>-128</v>
      </c>
      <c r="AC80" s="110">
        <f t="shared" si="52"/>
        <v>-0.11906976744186047</v>
      </c>
    </row>
    <row r="81" spans="1:29" s="88" customFormat="1" outlineLevel="1" x14ac:dyDescent="0.3">
      <c r="A81" s="85" t="s">
        <v>53</v>
      </c>
      <c r="B81" s="86">
        <f>SUMIFS('Данные план зад3'!$G$7:$G$1296,'Данные план зад3'!$B$7:$B$1296,B$4,'Данные план зад3'!$F$7:$F$1296,$A81,'Данные план зад3'!$C$7:$C$1296,'Задание 3'!$A$77)</f>
        <v>269</v>
      </c>
      <c r="C81" s="75">
        <f>SUMIFS('Данные факт зад.3'!G:G,'Данные факт зад.3'!F:F,$A81,'Данные факт зад.3'!A:A,B$4,'Данные факт зад.3'!D:D,$A$77)</f>
        <v>0</v>
      </c>
      <c r="D81" s="101">
        <f t="shared" ref="D81:D85" si="67">C81-B81</f>
        <v>-269</v>
      </c>
      <c r="E81" s="109">
        <f t="shared" si="65"/>
        <v>-1</v>
      </c>
      <c r="F81" s="86">
        <f>SUMIFS('Данные план зад3'!$G$7:$G$1296,'Данные план зад3'!$B$7:$B$1296,F$4,'Данные план зад3'!$F$7:$F$1296,$A81,'Данные план зад3'!$C$7:$C$1296,'Задание 3'!$A$77)</f>
        <v>288</v>
      </c>
      <c r="G81" s="87">
        <f>SUMIFS('Данные факт зад.3'!G:G,'Данные факт зад.3'!F:F,$A81,'Данные факт зад.3'!A:A,F$4,'Данные факт зад.3'!D:D,$A$77)</f>
        <v>176</v>
      </c>
      <c r="H81" s="75">
        <f t="shared" si="55"/>
        <v>-112</v>
      </c>
      <c r="I81" s="106">
        <f t="shared" si="56"/>
        <v>-0.3888888888888889</v>
      </c>
      <c r="J81" s="86">
        <f>SUMIFS('Данные план зад3'!$G$7:$G$1296,'Данные план зад3'!$B$7:$B$1296,J$4,'Данные план зад3'!$F$7:$F$1296,$A81,'Данные план зад3'!$C$7:$C$1296,'Задание 3'!$A$77)</f>
        <v>308</v>
      </c>
      <c r="K81" s="87">
        <f>SUMIFS('Данные факт зад.3'!G:G,'Данные факт зад.3'!F:F,$A81,'Данные факт зад.3'!A:A,J$4,'Данные факт зад.3'!D:D,$A$77)</f>
        <v>142</v>
      </c>
      <c r="L81" s="75">
        <f t="shared" si="57"/>
        <v>-166</v>
      </c>
      <c r="M81" s="109">
        <f t="shared" si="46"/>
        <v>-0.53896103896103897</v>
      </c>
      <c r="N81" s="86">
        <f>SUMIFS('Данные план зад3'!$G$7:$G$1296,'Данные план зад3'!$B$7:$B$1296,N$4,'Данные план зад3'!$F$7:$F$1296,$A81,'Данные план зад3'!$C$7:$C$1296,'Задание 3'!$A$77)</f>
        <v>330</v>
      </c>
      <c r="O81" s="87">
        <f>SUMIFS('Данные факт зад.3'!G:G,'Данные факт зад.3'!F:F,$A81,'Данные факт зад.3'!A:A,N$4,'Данные факт зад.3'!D:D,$A$77)</f>
        <v>376</v>
      </c>
      <c r="P81" s="75">
        <f t="shared" si="58"/>
        <v>46</v>
      </c>
      <c r="Q81" s="106">
        <f t="shared" si="59"/>
        <v>0.1393939393939394</v>
      </c>
      <c r="R81" s="86">
        <f>SUMIFS('Данные план зад3'!$G$7:$G$1296,'Данные план зад3'!$B$7:$B$1296,R$4,'Данные план зад3'!$F$7:$F$1296,$A81,'Данные план зад3'!$C$7:$C$1296,'Задание 3'!$A$77)</f>
        <v>353</v>
      </c>
      <c r="S81" s="87">
        <f>SUMIFS('Данные факт зад.3'!G:G,'Данные факт зад.3'!F:F,$A81,'Данные факт зад.3'!A:A,R$4,'Данные факт зад.3'!D:D,$A$77)</f>
        <v>365</v>
      </c>
      <c r="T81" s="84">
        <f t="shared" si="47"/>
        <v>12</v>
      </c>
      <c r="U81" s="109">
        <f t="shared" si="49"/>
        <v>3.39943342776204E-2</v>
      </c>
      <c r="V81" s="86">
        <f>SUMIFS('Данные план зад3'!$G$7:$G$1296,'Данные план зад3'!$B$7:$B$1296,V$4,'Данные план зад3'!$F$7:$F$1296,$A81,'Данные план зад3'!$C$7:$C$1296,'Задание 3'!$A$77)</f>
        <v>378</v>
      </c>
      <c r="W81" s="87">
        <f>SUMIFS('Данные факт зад.3'!G:G,'Данные факт зад.3'!F:F,$A81,'Данные факт зад.3'!A:A,V$4,'Данные факт зад.3'!D:D,$A$77)</f>
        <v>518</v>
      </c>
      <c r="X81" s="86">
        <f t="shared" si="50"/>
        <v>140</v>
      </c>
      <c r="Y81" s="110">
        <f t="shared" si="63"/>
        <v>0.37037037037037035</v>
      </c>
      <c r="Z81" s="86">
        <f t="shared" si="60"/>
        <v>1926</v>
      </c>
      <c r="AA81" s="84">
        <f t="shared" si="24"/>
        <v>1577</v>
      </c>
      <c r="AB81" s="86">
        <f t="shared" si="26"/>
        <v>-349</v>
      </c>
      <c r="AC81" s="110">
        <f t="shared" si="52"/>
        <v>-0.18120456905503635</v>
      </c>
    </row>
    <row r="82" spans="1:29" s="88" customFormat="1" outlineLevel="1" x14ac:dyDescent="0.3">
      <c r="A82" s="85" t="s">
        <v>55</v>
      </c>
      <c r="B82" s="86">
        <f>SUMIFS('Данные план зад3'!$G$7:$G$1296,'Данные план зад3'!$B$7:$B$1296,B$4,'Данные план зад3'!$F$7:$F$1296,$A82,'Данные план зад3'!$C$7:$C$1296,'Задание 3'!$A$77)</f>
        <v>300</v>
      </c>
      <c r="C82" s="75">
        <f>SUMIFS('Данные факт зад.3'!G:G,'Данные факт зад.3'!F:F,$A82,'Данные факт зад.3'!A:A,B$4,'Данные факт зад.3'!D:D,$A$77)</f>
        <v>519</v>
      </c>
      <c r="D82" s="101">
        <f t="shared" si="67"/>
        <v>219</v>
      </c>
      <c r="E82" s="109">
        <f t="shared" si="65"/>
        <v>0.73</v>
      </c>
      <c r="F82" s="86">
        <f>SUMIFS('Данные план зад3'!$G$7:$G$1296,'Данные план зад3'!$B$7:$B$1296,F$4,'Данные план зад3'!$F$7:$F$1296,$A82,'Данные план зад3'!$C$7:$C$1296,'Задание 3'!$A$77)</f>
        <v>321</v>
      </c>
      <c r="G82" s="87">
        <f>SUMIFS('Данные факт зад.3'!G:G,'Данные факт зад.3'!F:F,$A82,'Данные факт зад.3'!A:A,F$4,'Данные факт зад.3'!D:D,$A$77)</f>
        <v>207</v>
      </c>
      <c r="H82" s="75">
        <f t="shared" si="55"/>
        <v>-114</v>
      </c>
      <c r="I82" s="106">
        <f t="shared" si="56"/>
        <v>-0.35514018691588783</v>
      </c>
      <c r="J82" s="86">
        <f>SUMIFS('Данные план зад3'!$G$7:$G$1296,'Данные план зад3'!$B$7:$B$1296,J$4,'Данные план зад3'!$F$7:$F$1296,$A82,'Данные план зад3'!$C$7:$C$1296,'Задание 3'!$A$77)</f>
        <v>343</v>
      </c>
      <c r="K82" s="87">
        <f>SUMIFS('Данные факт зад.3'!G:G,'Данные факт зад.3'!F:F,$A82,'Данные факт зад.3'!A:A,J$4,'Данные факт зад.3'!D:D,$A$77)</f>
        <v>192</v>
      </c>
      <c r="L82" s="75">
        <f t="shared" si="57"/>
        <v>-151</v>
      </c>
      <c r="M82" s="109">
        <f t="shared" si="46"/>
        <v>-0.44023323615160348</v>
      </c>
      <c r="N82" s="86">
        <f>SUMIFS('Данные план зад3'!$G$7:$G$1296,'Данные план зад3'!$B$7:$B$1296,N$4,'Данные план зад3'!$F$7:$F$1296,$A82,'Данные план зад3'!$C$7:$C$1296,'Задание 3'!$A$77)</f>
        <v>367</v>
      </c>
      <c r="O82" s="87">
        <f>SUMIFS('Данные факт зад.3'!G:G,'Данные факт зад.3'!F:F,$A82,'Данные факт зад.3'!A:A,N$4,'Данные факт зад.3'!D:D,$A$77)</f>
        <v>3</v>
      </c>
      <c r="P82" s="75">
        <f t="shared" si="58"/>
        <v>-364</v>
      </c>
      <c r="Q82" s="106">
        <f t="shared" si="59"/>
        <v>-0.99182561307901906</v>
      </c>
      <c r="R82" s="86">
        <f>SUMIFS('Данные план зад3'!$G$7:$G$1296,'Данные план зад3'!$B$7:$B$1296,R$4,'Данные план зад3'!$F$7:$F$1296,$A82,'Данные план зад3'!$C$7:$C$1296,'Задание 3'!$A$77)</f>
        <v>393</v>
      </c>
      <c r="S82" s="87">
        <f>SUMIFS('Данные факт зад.3'!G:G,'Данные факт зад.3'!F:F,$A82,'Данные факт зад.3'!A:A,R$4,'Данные факт зад.3'!D:D,$A$77)</f>
        <v>386</v>
      </c>
      <c r="T82" s="84">
        <f t="shared" si="47"/>
        <v>-7</v>
      </c>
      <c r="U82" s="109">
        <f t="shared" si="49"/>
        <v>-1.7811704834605598E-2</v>
      </c>
      <c r="V82" s="86">
        <f>SUMIFS('Данные план зад3'!$G$7:$G$1296,'Данные план зад3'!$B$7:$B$1296,V$4,'Данные план зад3'!$F$7:$F$1296,$A82,'Данные план зад3'!$C$7:$C$1296,'Задание 3'!$A$77)</f>
        <v>421</v>
      </c>
      <c r="W82" s="87">
        <f>SUMIFS('Данные факт зад.3'!G:G,'Данные факт зад.3'!F:F,$A82,'Данные факт зад.3'!A:A,V$4,'Данные факт зад.3'!D:D,$A$77)</f>
        <v>195</v>
      </c>
      <c r="X82" s="86">
        <f t="shared" si="50"/>
        <v>-226</v>
      </c>
      <c r="Y82" s="110">
        <f t="shared" si="63"/>
        <v>-0.53681710213776723</v>
      </c>
      <c r="Z82" s="86">
        <f t="shared" si="60"/>
        <v>2145</v>
      </c>
      <c r="AA82" s="84">
        <f t="shared" si="24"/>
        <v>1502</v>
      </c>
      <c r="AB82" s="86">
        <f t="shared" si="26"/>
        <v>-643</v>
      </c>
      <c r="AC82" s="110">
        <f t="shared" si="52"/>
        <v>-0.29976689976689974</v>
      </c>
    </row>
    <row r="83" spans="1:29" s="88" customFormat="1" outlineLevel="1" x14ac:dyDescent="0.3">
      <c r="A83" s="85" t="s">
        <v>57</v>
      </c>
      <c r="B83" s="86">
        <f>SUMIFS('Данные план зад3'!$G$7:$G$1296,'Данные план зад3'!$B$7:$B$1296,B$4,'Данные план зад3'!$F$7:$F$1296,$A83,'Данные план зад3'!$C$7:$C$1296,'Задание 3'!$A$77)</f>
        <v>145</v>
      </c>
      <c r="C83" s="75">
        <f>SUMIFS('Данные факт зад.3'!G:G,'Данные факт зад.3'!F:F,$A83,'Данные факт зад.3'!A:A,B$4,'Данные факт зад.3'!D:D,$A$77)</f>
        <v>195</v>
      </c>
      <c r="D83" s="101">
        <f t="shared" si="67"/>
        <v>50</v>
      </c>
      <c r="E83" s="109">
        <f t="shared" si="65"/>
        <v>0.34482758620689657</v>
      </c>
      <c r="F83" s="86">
        <f>SUMIFS('Данные план зад3'!$G$7:$G$1296,'Данные план зад3'!$B$7:$B$1296,F$4,'Данные план зад3'!$F$7:$F$1296,$A83,'Данные план зад3'!$C$7:$C$1296,'Задание 3'!$A$77)</f>
        <v>155</v>
      </c>
      <c r="G83" s="87">
        <f>SUMIFS('Данные факт зад.3'!G:G,'Данные факт зад.3'!F:F,$A83,'Данные факт зад.3'!A:A,F$4,'Данные факт зад.3'!D:D,$A$77)</f>
        <v>246</v>
      </c>
      <c r="H83" s="75">
        <f t="shared" si="55"/>
        <v>91</v>
      </c>
      <c r="I83" s="106">
        <f t="shared" si="56"/>
        <v>0.58709677419354833</v>
      </c>
      <c r="J83" s="86">
        <f>SUMIFS('Данные план зад3'!$G$7:$G$1296,'Данные план зад3'!$B$7:$B$1296,J$4,'Данные план зад3'!$F$7:$F$1296,$A83,'Данные план зад3'!$C$7:$C$1296,'Задание 3'!$A$77)</f>
        <v>166</v>
      </c>
      <c r="K83" s="87">
        <f>SUMIFS('Данные факт зад.3'!G:G,'Данные факт зад.3'!F:F,$A83,'Данные факт зад.3'!A:A,J$4,'Данные факт зад.3'!D:D,$A$77)</f>
        <v>164</v>
      </c>
      <c r="L83" s="75">
        <f t="shared" si="57"/>
        <v>-2</v>
      </c>
      <c r="M83" s="109">
        <f t="shared" si="46"/>
        <v>-1.2048192771084338E-2</v>
      </c>
      <c r="N83" s="86">
        <f>SUMIFS('Данные план зад3'!$G$7:$G$1296,'Данные план зад3'!$B$7:$B$1296,N$4,'Данные план зад3'!$F$7:$F$1296,$A83,'Данные план зад3'!$C$7:$C$1296,'Задание 3'!$A$77)</f>
        <v>178</v>
      </c>
      <c r="O83" s="87">
        <f>SUMIFS('Данные факт зад.3'!G:G,'Данные факт зад.3'!F:F,$A83,'Данные факт зад.3'!A:A,N$4,'Данные факт зад.3'!D:D,$A$77)</f>
        <v>105</v>
      </c>
      <c r="P83" s="75">
        <f t="shared" si="58"/>
        <v>-73</v>
      </c>
      <c r="Q83" s="106">
        <f t="shared" si="59"/>
        <v>-0.4101123595505618</v>
      </c>
      <c r="R83" s="86">
        <f>SUMIFS('Данные план зад3'!$G$7:$G$1296,'Данные план зад3'!$B$7:$B$1296,R$4,'Данные план зад3'!$F$7:$F$1296,$A83,'Данные план зад3'!$C$7:$C$1296,'Задание 3'!$A$77)</f>
        <v>190</v>
      </c>
      <c r="S83" s="87">
        <f>SUMIFS('Данные факт зад.3'!G:G,'Данные факт зад.3'!F:F,$A83,'Данные факт зад.3'!A:A,R$4,'Данные факт зад.3'!D:D,$A$77)</f>
        <v>229</v>
      </c>
      <c r="T83" s="84">
        <f t="shared" si="47"/>
        <v>39</v>
      </c>
      <c r="U83" s="109">
        <f t="shared" si="49"/>
        <v>0.20526315789473684</v>
      </c>
      <c r="V83" s="86">
        <f>SUMIFS('Данные план зад3'!$G$7:$G$1296,'Данные план зад3'!$B$7:$B$1296,V$4,'Данные план зад3'!$F$7:$F$1296,$A83,'Данные план зад3'!$C$7:$C$1296,'Задание 3'!$A$77)</f>
        <v>203</v>
      </c>
      <c r="W83" s="87">
        <f>SUMIFS('Данные факт зад.3'!G:G,'Данные факт зад.3'!F:F,$A83,'Данные факт зад.3'!A:A,V$4,'Данные факт зад.3'!D:D,$A$77)</f>
        <v>156</v>
      </c>
      <c r="X83" s="86">
        <f t="shared" si="50"/>
        <v>-47</v>
      </c>
      <c r="Y83" s="110">
        <f t="shared" si="63"/>
        <v>-0.23152709359605911</v>
      </c>
      <c r="Z83" s="86">
        <f t="shared" si="60"/>
        <v>1037</v>
      </c>
      <c r="AA83" s="84">
        <f t="shared" ref="AA83:AA146" si="68">C83+G83+K83+O83+S83+W83</f>
        <v>1095</v>
      </c>
      <c r="AB83" s="86">
        <f t="shared" si="26"/>
        <v>58</v>
      </c>
      <c r="AC83" s="110">
        <f t="shared" si="52"/>
        <v>5.5930568948891035E-2</v>
      </c>
    </row>
    <row r="84" spans="1:29" s="88" customFormat="1" outlineLevel="1" x14ac:dyDescent="0.3">
      <c r="A84" s="85" t="s">
        <v>59</v>
      </c>
      <c r="B84" s="86">
        <f>SUMIFS('Данные план зад3'!$G$7:$G$1296,'Данные план зад3'!$B$7:$B$1296,B$4,'Данные план зад3'!$F$7:$F$1296,$A84,'Данные план зад3'!$C$7:$C$1296,'Задание 3'!$A$77)</f>
        <v>569</v>
      </c>
      <c r="C84" s="75">
        <f>SUMIFS('Данные факт зад.3'!G:G,'Данные факт зад.3'!F:F,$A84,'Данные факт зад.3'!A:A,B$4,'Данные факт зад.3'!D:D,$A$77)</f>
        <v>208</v>
      </c>
      <c r="D84" s="101">
        <f t="shared" si="67"/>
        <v>-361</v>
      </c>
      <c r="E84" s="109">
        <f t="shared" si="65"/>
        <v>-0.63444639718804918</v>
      </c>
      <c r="F84" s="86">
        <f>SUMIFS('Данные план зад3'!$G$7:$G$1296,'Данные план зад3'!$B$7:$B$1296,F$4,'Данные план зад3'!$F$7:$F$1296,$A84,'Данные план зад3'!$C$7:$C$1296,'Задание 3'!$A$77)</f>
        <v>609</v>
      </c>
      <c r="G84" s="87">
        <f>SUMIFS('Данные факт зад.3'!G:G,'Данные факт зад.3'!F:F,$A84,'Данные факт зад.3'!A:A,F$4,'Данные факт зад.3'!D:D,$A$77)</f>
        <v>0</v>
      </c>
      <c r="H84" s="75">
        <f t="shared" si="55"/>
        <v>-609</v>
      </c>
      <c r="I84" s="106">
        <f t="shared" si="56"/>
        <v>-1</v>
      </c>
      <c r="J84" s="86">
        <f>SUMIFS('Данные план зад3'!$G$7:$G$1296,'Данные план зад3'!$B$7:$B$1296,J$4,'Данные план зад3'!$F$7:$F$1296,$A84,'Данные план зад3'!$C$7:$C$1296,'Задание 3'!$A$77)</f>
        <v>652</v>
      </c>
      <c r="K84" s="87">
        <f>SUMIFS('Данные факт зад.3'!G:G,'Данные факт зад.3'!F:F,$A84,'Данные факт зад.3'!A:A,J$4,'Данные факт зад.3'!D:D,$A$77)</f>
        <v>0</v>
      </c>
      <c r="L84" s="75">
        <f t="shared" si="57"/>
        <v>-652</v>
      </c>
      <c r="M84" s="109">
        <f t="shared" si="46"/>
        <v>-1</v>
      </c>
      <c r="N84" s="86">
        <f>SUMIFS('Данные план зад3'!$G$7:$G$1296,'Данные план зад3'!$B$7:$B$1296,N$4,'Данные план зад3'!$F$7:$F$1296,$A84,'Данные план зад3'!$C$7:$C$1296,'Задание 3'!$A$77)</f>
        <v>698</v>
      </c>
      <c r="O84" s="87">
        <f>SUMIFS('Данные факт зад.3'!G:G,'Данные факт зад.3'!F:F,$A84,'Данные факт зад.3'!A:A,N$4,'Данные факт зад.3'!D:D,$A$77)</f>
        <v>274</v>
      </c>
      <c r="P84" s="75">
        <f t="shared" si="58"/>
        <v>-424</v>
      </c>
      <c r="Q84" s="106">
        <f t="shared" si="59"/>
        <v>-0.60744985673352436</v>
      </c>
      <c r="R84" s="86">
        <f>SUMIFS('Данные план зад3'!$G$7:$G$1296,'Данные план зад3'!$B$7:$B$1296,R$4,'Данные план зад3'!$F$7:$F$1296,$A84,'Данные план зад3'!$C$7:$C$1296,'Задание 3'!$A$77)</f>
        <v>747</v>
      </c>
      <c r="S84" s="87">
        <f>SUMIFS('Данные факт зад.3'!G:G,'Данные факт зад.3'!F:F,$A84,'Данные факт зад.3'!A:A,R$4,'Данные факт зад.3'!D:D,$A$77)</f>
        <v>336</v>
      </c>
      <c r="T84" s="84">
        <f t="shared" si="47"/>
        <v>-411</v>
      </c>
      <c r="U84" s="109">
        <f t="shared" si="49"/>
        <v>-0.55020080321285136</v>
      </c>
      <c r="V84" s="86">
        <f>SUMIFS('Данные план зад3'!$G$7:$G$1296,'Данные план зад3'!$B$7:$B$1296,V$4,'Данные план зад3'!$F$7:$F$1296,$A84,'Данные план зад3'!$C$7:$C$1296,'Задание 3'!$A$77)</f>
        <v>799</v>
      </c>
      <c r="W84" s="87">
        <f>SUMIFS('Данные факт зад.3'!G:G,'Данные факт зад.3'!F:F,$A84,'Данные факт зад.3'!A:A,V$4,'Данные факт зад.3'!D:D,$A$77)</f>
        <v>116</v>
      </c>
      <c r="X84" s="86">
        <f t="shared" si="50"/>
        <v>-683</v>
      </c>
      <c r="Y84" s="110">
        <f t="shared" si="63"/>
        <v>-0.85481852315394247</v>
      </c>
      <c r="Z84" s="86">
        <f t="shared" si="60"/>
        <v>4074</v>
      </c>
      <c r="AA84" s="84">
        <f t="shared" si="68"/>
        <v>934</v>
      </c>
      <c r="AB84" s="86">
        <f t="shared" si="26"/>
        <v>-3140</v>
      </c>
      <c r="AC84" s="110">
        <f t="shared" si="52"/>
        <v>-0.77074128620520377</v>
      </c>
    </row>
    <row r="85" spans="1:29" s="88" customFormat="1" outlineLevel="1" x14ac:dyDescent="0.3">
      <c r="A85" s="85" t="s">
        <v>61</v>
      </c>
      <c r="B85" s="86">
        <f>SUMIFS('Данные план зад3'!$G$7:$G$1296,'Данные план зад3'!$B$7:$B$1296,B$4,'Данные план зад3'!$F$7:$F$1296,$A85,'Данные план зад3'!$C$7:$C$1296,'Задание 3'!$A$77)</f>
        <v>700</v>
      </c>
      <c r="C85" s="75">
        <f>SUMIFS('Данные факт зад.3'!G:G,'Данные факт зад.3'!F:F,$A85,'Данные факт зад.3'!A:A,B$4,'Данные факт зад.3'!D:D,$A$77)</f>
        <v>159</v>
      </c>
      <c r="D85" s="101">
        <f t="shared" si="67"/>
        <v>-541</v>
      </c>
      <c r="E85" s="109">
        <f t="shared" si="65"/>
        <v>-0.77285714285714291</v>
      </c>
      <c r="F85" s="86">
        <f>SUMIFS('Данные план зад3'!$G$7:$G$1296,'Данные план зад3'!$B$7:$B$1296,F$4,'Данные план зад3'!$F$7:$F$1296,$A85,'Данные план зад3'!$C$7:$C$1296,'Задание 3'!$A$77)</f>
        <v>749</v>
      </c>
      <c r="G85" s="87">
        <f>SUMIFS('Данные факт зад.3'!G:G,'Данные факт зад.3'!F:F,$A85,'Данные факт зад.3'!A:A,F$4,'Данные факт зад.3'!D:D,$A$77)</f>
        <v>348</v>
      </c>
      <c r="H85" s="75">
        <f t="shared" si="55"/>
        <v>-401</v>
      </c>
      <c r="I85" s="106">
        <f t="shared" si="56"/>
        <v>-0.53538050734312415</v>
      </c>
      <c r="J85" s="86">
        <f>SUMIFS('Данные план зад3'!$G$7:$G$1296,'Данные план зад3'!$B$7:$B$1296,J$4,'Данные план зад3'!$F$7:$F$1296,$A85,'Данные план зад3'!$C$7:$C$1296,'Задание 3'!$A$77)</f>
        <v>801</v>
      </c>
      <c r="K85" s="87">
        <f>SUMIFS('Данные факт зад.3'!G:G,'Данные факт зад.3'!F:F,$A85,'Данные факт зад.3'!A:A,J$4,'Данные факт зад.3'!D:D,$A$77)</f>
        <v>355</v>
      </c>
      <c r="L85" s="75">
        <f t="shared" si="57"/>
        <v>-446</v>
      </c>
      <c r="M85" s="109">
        <f t="shared" si="46"/>
        <v>-0.55680399500624222</v>
      </c>
      <c r="N85" s="86">
        <f>SUMIFS('Данные план зад3'!$G$7:$G$1296,'Данные план зад3'!$B$7:$B$1296,N$4,'Данные план зад3'!$F$7:$F$1296,$A85,'Данные план зад3'!$C$7:$C$1296,'Задание 3'!$A$77)</f>
        <v>857</v>
      </c>
      <c r="O85" s="87">
        <f>SUMIFS('Данные факт зад.3'!G:G,'Данные факт зад.3'!F:F,$A85,'Данные факт зад.3'!A:A,N$4,'Данные факт зад.3'!D:D,$A$77)</f>
        <v>12</v>
      </c>
      <c r="P85" s="75">
        <f t="shared" si="58"/>
        <v>-845</v>
      </c>
      <c r="Q85" s="106">
        <f t="shared" si="59"/>
        <v>-0.9859976662777129</v>
      </c>
      <c r="R85" s="86">
        <f>SUMIFS('Данные план зад3'!$G$7:$G$1296,'Данные план зад3'!$B$7:$B$1296,R$4,'Данные план зад3'!$F$7:$F$1296,$A85,'Данные план зад3'!$C$7:$C$1296,'Задание 3'!$A$77)</f>
        <v>917</v>
      </c>
      <c r="S85" s="87">
        <f>SUMIFS('Данные факт зад.3'!G:G,'Данные факт зад.3'!F:F,$A85,'Данные факт зад.3'!A:A,R$4,'Данные факт зад.3'!D:D,$A$77)</f>
        <v>253</v>
      </c>
      <c r="T85" s="84">
        <f t="shared" si="47"/>
        <v>-664</v>
      </c>
      <c r="U85" s="109">
        <f t="shared" si="49"/>
        <v>-0.72410032715376227</v>
      </c>
      <c r="V85" s="86">
        <f>SUMIFS('Данные план зад3'!$G$7:$G$1296,'Данные план зад3'!$B$7:$B$1296,V$4,'Данные план зад3'!$F$7:$F$1296,$A85,'Данные план зад3'!$C$7:$C$1296,'Задание 3'!$A$77)</f>
        <v>981</v>
      </c>
      <c r="W85" s="87">
        <f>SUMIFS('Данные факт зад.3'!G:G,'Данные факт зад.3'!F:F,$A85,'Данные факт зад.3'!A:A,V$4,'Данные факт зад.3'!D:D,$A$77)</f>
        <v>230</v>
      </c>
      <c r="X85" s="86">
        <f t="shared" si="50"/>
        <v>-751</v>
      </c>
      <c r="Y85" s="110">
        <f t="shared" si="63"/>
        <v>-0.76554536187563715</v>
      </c>
      <c r="Z85" s="86">
        <f t="shared" si="60"/>
        <v>5005</v>
      </c>
      <c r="AA85" s="84">
        <f t="shared" si="68"/>
        <v>1357</v>
      </c>
      <c r="AB85" s="86">
        <f t="shared" si="26"/>
        <v>-3648</v>
      </c>
      <c r="AC85" s="110">
        <f t="shared" si="52"/>
        <v>-0.72887112887112893</v>
      </c>
    </row>
    <row r="86" spans="1:29" s="82" customFormat="1" x14ac:dyDescent="0.3">
      <c r="A86" s="83" t="s">
        <v>118</v>
      </c>
      <c r="B86" s="84">
        <f>B87+B88</f>
        <v>693</v>
      </c>
      <c r="C86" s="84">
        <f t="shared" ref="C86:Z86" si="69">C87+C88</f>
        <v>720</v>
      </c>
      <c r="D86" s="84">
        <f t="shared" si="69"/>
        <v>27</v>
      </c>
      <c r="E86" s="109">
        <f t="shared" si="65"/>
        <v>3.896103896103896E-2</v>
      </c>
      <c r="F86" s="86">
        <f>SUM(F87+F88)</f>
        <v>742</v>
      </c>
      <c r="G86" s="84">
        <f t="shared" si="69"/>
        <v>232</v>
      </c>
      <c r="H86" s="75">
        <f t="shared" si="55"/>
        <v>-510</v>
      </c>
      <c r="I86" s="106">
        <f t="shared" si="56"/>
        <v>-0.68733153638814015</v>
      </c>
      <c r="J86" s="84">
        <f t="shared" si="69"/>
        <v>794</v>
      </c>
      <c r="K86" s="84">
        <f t="shared" si="69"/>
        <v>724</v>
      </c>
      <c r="L86" s="75">
        <f t="shared" si="57"/>
        <v>-70</v>
      </c>
      <c r="M86" s="109">
        <f t="shared" si="46"/>
        <v>-8.8161209068010074E-2</v>
      </c>
      <c r="N86" s="84">
        <f t="shared" si="69"/>
        <v>850</v>
      </c>
      <c r="O86" s="84">
        <f t="shared" si="69"/>
        <v>425</v>
      </c>
      <c r="P86" s="75">
        <f t="shared" si="58"/>
        <v>-425</v>
      </c>
      <c r="Q86" s="106">
        <f t="shared" si="59"/>
        <v>-0.5</v>
      </c>
      <c r="R86" s="84">
        <f t="shared" si="69"/>
        <v>910</v>
      </c>
      <c r="S86" s="84">
        <f t="shared" si="69"/>
        <v>315</v>
      </c>
      <c r="T86" s="84">
        <f t="shared" si="47"/>
        <v>-595</v>
      </c>
      <c r="U86" s="109">
        <f t="shared" si="49"/>
        <v>-0.65384615384615385</v>
      </c>
      <c r="V86" s="84">
        <f t="shared" si="69"/>
        <v>973</v>
      </c>
      <c r="W86" s="84">
        <f t="shared" si="69"/>
        <v>159</v>
      </c>
      <c r="X86" s="86">
        <f t="shared" si="50"/>
        <v>-814</v>
      </c>
      <c r="Y86" s="110">
        <f t="shared" si="63"/>
        <v>-0.83658787255909561</v>
      </c>
      <c r="Z86" s="84">
        <f t="shared" si="69"/>
        <v>4962</v>
      </c>
      <c r="AA86" s="84">
        <f t="shared" si="68"/>
        <v>2575</v>
      </c>
      <c r="AB86" s="86">
        <f t="shared" ref="AB86:AB149" si="70">SUM(D86,H86,L86,P86,T86,X86)</f>
        <v>-2387</v>
      </c>
      <c r="AC86" s="110">
        <f t="shared" si="52"/>
        <v>-0.48105602579605</v>
      </c>
    </row>
    <row r="87" spans="1:29" s="88" customFormat="1" outlineLevel="1" x14ac:dyDescent="0.3">
      <c r="A87" s="85" t="s">
        <v>63</v>
      </c>
      <c r="B87" s="86">
        <f>SUMIFS('Данные план зад3'!$G$7:$G$1296,'Данные план зад3'!$B$7:$B$1296,B$4,'Данные план зад3'!$F$7:$F$1296,$A87,'Данные план зад3'!$C$7:$C$1296,'Задание 3'!$A$77)</f>
        <v>569</v>
      </c>
      <c r="C87" s="75">
        <f>SUMIFS('Данные факт зад.3'!G:G,'Данные факт зад.3'!F:F,$A87,'Данные факт зад.3'!A:A,B$4,'Данные факт зад.3'!D:D,$A$77)</f>
        <v>532</v>
      </c>
      <c r="D87" s="101">
        <f>C87-B87</f>
        <v>-37</v>
      </c>
      <c r="E87" s="109">
        <f t="shared" si="65"/>
        <v>-6.5026362038664326E-2</v>
      </c>
      <c r="F87" s="86">
        <f>SUMIFS('Данные план зад3'!$G$7:$G$1296,'Данные план зад3'!$B$7:$B$1296,F$4,'Данные план зад3'!$F$7:$F$1296,$A87,'Данные план зад3'!$C$7:$C$1296,'Задание 3'!$A$77)</f>
        <v>609</v>
      </c>
      <c r="G87" s="87">
        <f>SUMIFS('Данные факт зад.3'!G:G,'Данные факт зад.3'!F:F,$A87,'Данные факт зад.3'!A:A,F$4,'Данные факт зад.3'!D:D,$A$77)</f>
        <v>76</v>
      </c>
      <c r="H87" s="75">
        <f t="shared" si="55"/>
        <v>-533</v>
      </c>
      <c r="I87" s="106">
        <f t="shared" si="56"/>
        <v>-0.87520525451559938</v>
      </c>
      <c r="J87" s="86">
        <f>SUMIFS('Данные план зад3'!$G$7:$G$1296,'Данные план зад3'!$B$7:$B$1296,J$4,'Данные план зад3'!$F$7:$F$1296,$A87,'Данные план зад3'!$C$7:$C$1296,'Задание 3'!$A$77)</f>
        <v>652</v>
      </c>
      <c r="K87" s="87">
        <f>SUMIFS('Данные факт зад.3'!G:G,'Данные факт зад.3'!F:F,$A87,'Данные факт зад.3'!A:A,J$4,'Данные факт зад.3'!D:D,$A$77)</f>
        <v>298</v>
      </c>
      <c r="L87" s="75">
        <f t="shared" si="57"/>
        <v>-354</v>
      </c>
      <c r="M87" s="109">
        <f t="shared" si="46"/>
        <v>-0.54294478527607359</v>
      </c>
      <c r="N87" s="86">
        <f>SUMIFS('Данные план зад3'!$G$7:$G$1296,'Данные план зад3'!$B$7:$B$1296,N$4,'Данные план зад3'!$F$7:$F$1296,$A87,'Данные план зад3'!$C$7:$C$1296,'Задание 3'!$A$77)</f>
        <v>698</v>
      </c>
      <c r="O87" s="87">
        <f>SUMIFS('Данные факт зад.3'!G:G,'Данные факт зад.3'!F:F,$A87,'Данные факт зад.3'!A:A,N$4,'Данные факт зад.3'!D:D,$A$77)</f>
        <v>176</v>
      </c>
      <c r="P87" s="75">
        <f t="shared" si="58"/>
        <v>-522</v>
      </c>
      <c r="Q87" s="106">
        <f t="shared" si="59"/>
        <v>-0.74785100286532946</v>
      </c>
      <c r="R87" s="86">
        <f>SUMIFS('Данные план зад3'!$G$7:$G$1296,'Данные план зад3'!$B$7:$B$1296,R$4,'Данные план зад3'!$F$7:$F$1296,$A87,'Данные план зад3'!$C$7:$C$1296,'Задание 3'!$A$77)</f>
        <v>747</v>
      </c>
      <c r="S87" s="87">
        <f>SUMIFS('Данные факт зад.3'!G:G,'Данные факт зад.3'!F:F,$A87,'Данные факт зад.3'!A:A,R$4,'Данные факт зад.3'!D:D,$A$77)</f>
        <v>17</v>
      </c>
      <c r="T87" s="84">
        <f t="shared" si="47"/>
        <v>-730</v>
      </c>
      <c r="U87" s="109">
        <f t="shared" si="49"/>
        <v>-0.97724230254350741</v>
      </c>
      <c r="V87" s="86">
        <f>SUMIFS('Данные план зад3'!$G$7:$G$1296,'Данные план зад3'!$B$7:$B$1296,V$4,'Данные план зад3'!$F$7:$F$1296,$A87,'Данные план зад3'!$C$7:$C$1296,'Задание 3'!$A$77)</f>
        <v>799</v>
      </c>
      <c r="W87" s="87">
        <f>SUMIFS('Данные факт зад.3'!G:G,'Данные факт зад.3'!F:F,$A87,'Данные факт зад.3'!A:A,V$4,'Данные факт зад.3'!D:D,$A$77)</f>
        <v>137</v>
      </c>
      <c r="X87" s="86">
        <f t="shared" si="50"/>
        <v>-662</v>
      </c>
      <c r="Y87" s="110">
        <f t="shared" si="63"/>
        <v>-0.82853566958698377</v>
      </c>
      <c r="Z87" s="86">
        <f t="shared" si="60"/>
        <v>4074</v>
      </c>
      <c r="AA87" s="84">
        <f t="shared" si="68"/>
        <v>1236</v>
      </c>
      <c r="AB87" s="86">
        <f t="shared" si="70"/>
        <v>-2838</v>
      </c>
      <c r="AC87" s="110">
        <f t="shared" si="52"/>
        <v>-0.6966126656848306</v>
      </c>
    </row>
    <row r="88" spans="1:29" s="88" customFormat="1" outlineLevel="1" x14ac:dyDescent="0.3">
      <c r="A88" s="85" t="s">
        <v>153</v>
      </c>
      <c r="B88" s="86">
        <f>SUMIFS('Данные план зад3'!$G$7:$G$1296,'Данные план зад3'!$B$7:$B$1296,B$4,'Данные план зад3'!$F$7:$F$1296,$A88,'Данные план зад3'!$C$7:$C$1296,'Задание 3'!$A$77)</f>
        <v>124</v>
      </c>
      <c r="C88" s="75">
        <f>SUMIFS('Данные факт зад.3'!G:G,'Данные факт зад.3'!F:F,$A88,'Данные факт зад.3'!A:A,B$4,'Данные факт зад.3'!D:D,$A$77)</f>
        <v>188</v>
      </c>
      <c r="D88" s="101">
        <f>C88-B88</f>
        <v>64</v>
      </c>
      <c r="E88" s="109">
        <f t="shared" si="65"/>
        <v>0.5161290322580645</v>
      </c>
      <c r="F88" s="86">
        <f>SUMIFS('Данные план зад3'!$G$7:$G$1296,'Данные план зад3'!$B$7:$B$1296,F$4,'Данные план зад3'!$F$7:$F$1296,$A88,'Данные план зад3'!$C$7:$C$1296,'Задание 3'!$A$77)</f>
        <v>133</v>
      </c>
      <c r="G88" s="87">
        <f>SUMIFS('Данные факт зад.3'!G:G,'Данные факт зад.3'!F:F,$A88,'Данные факт зад.3'!A:A,F$4,'Данные факт зад.3'!D:D,$A$77)</f>
        <v>156</v>
      </c>
      <c r="H88" s="75">
        <f t="shared" si="55"/>
        <v>23</v>
      </c>
      <c r="I88" s="106">
        <f t="shared" si="56"/>
        <v>0.17293233082706766</v>
      </c>
      <c r="J88" s="86">
        <f>SUMIFS('Данные план зад3'!$G$7:$G$1296,'Данные план зад3'!$B$7:$B$1296,J$4,'Данные план зад3'!$F$7:$F$1296,$A88,'Данные план зад3'!$C$7:$C$1296,'Задание 3'!$A$77)</f>
        <v>142</v>
      </c>
      <c r="K88" s="87">
        <f>SUMIFS('Данные факт зад.3'!G:G,'Данные факт зад.3'!F:F,$A88,'Данные факт зад.3'!A:A,J$4,'Данные факт зад.3'!D:D,$A$77)</f>
        <v>426</v>
      </c>
      <c r="L88" s="75">
        <f t="shared" si="57"/>
        <v>284</v>
      </c>
      <c r="M88" s="109">
        <f t="shared" si="46"/>
        <v>2</v>
      </c>
      <c r="N88" s="86">
        <f>SUMIFS('Данные план зад3'!$G$7:$G$1296,'Данные план зад3'!$B$7:$B$1296,N$4,'Данные план зад3'!$F$7:$F$1296,$A88,'Данные план зад3'!$C$7:$C$1296,'Задание 3'!$A$77)</f>
        <v>152</v>
      </c>
      <c r="O88" s="87">
        <f>SUMIFS('Данные факт зад.3'!G:G,'Данные факт зад.3'!F:F,$A88,'Данные факт зад.3'!A:A,N$4,'Данные факт зад.3'!D:D,$A$77)</f>
        <v>249</v>
      </c>
      <c r="P88" s="75">
        <f t="shared" si="58"/>
        <v>97</v>
      </c>
      <c r="Q88" s="106">
        <f t="shared" si="59"/>
        <v>0.63815789473684215</v>
      </c>
      <c r="R88" s="86">
        <f>SUMIFS('Данные план зад3'!$G$7:$G$1296,'Данные план зад3'!$B$7:$B$1296,R$4,'Данные план зад3'!$F$7:$F$1296,$A88,'Данные план зад3'!$C$7:$C$1296,'Задание 3'!$A$77)</f>
        <v>163</v>
      </c>
      <c r="S88" s="87">
        <f>SUMIFS('Данные факт зад.3'!G:G,'Данные факт зад.3'!F:F,$A88,'Данные факт зад.3'!A:A,R$4,'Данные факт зад.3'!D:D,$A$77)</f>
        <v>298</v>
      </c>
      <c r="T88" s="84">
        <f t="shared" si="47"/>
        <v>135</v>
      </c>
      <c r="U88" s="109">
        <f t="shared" si="49"/>
        <v>0.82822085889570551</v>
      </c>
      <c r="V88" s="86">
        <f>SUMIFS('Данные план зад3'!$G$7:$G$1296,'Данные план зад3'!$B$7:$B$1296,V$4,'Данные план зад3'!$F$7:$F$1296,$A88,'Данные план зад3'!$C$7:$C$1296,'Задание 3'!$A$77)</f>
        <v>174</v>
      </c>
      <c r="W88" s="87">
        <f>SUMIFS('Данные факт зад.3'!G:G,'Данные факт зад.3'!F:F,$A88,'Данные факт зад.3'!A:A,V$4,'Данные факт зад.3'!D:D,$A$77)</f>
        <v>22</v>
      </c>
      <c r="X88" s="86">
        <f t="shared" si="50"/>
        <v>-152</v>
      </c>
      <c r="Y88" s="110">
        <f t="shared" si="63"/>
        <v>-0.87356321839080464</v>
      </c>
      <c r="Z88" s="86">
        <f t="shared" si="60"/>
        <v>888</v>
      </c>
      <c r="AA88" s="84">
        <f t="shared" si="68"/>
        <v>1339</v>
      </c>
      <c r="AB88" s="86">
        <f t="shared" si="70"/>
        <v>451</v>
      </c>
      <c r="AC88" s="110">
        <f t="shared" si="52"/>
        <v>0.50788288288288286</v>
      </c>
    </row>
    <row r="89" spans="1:29" s="82" customFormat="1" x14ac:dyDescent="0.3">
      <c r="A89" s="83" t="s">
        <v>116</v>
      </c>
      <c r="B89" s="84">
        <f>SUM(B90:B95)</f>
        <v>2843</v>
      </c>
      <c r="C89" s="84">
        <f t="shared" ref="C89:Z89" si="71">SUM(C90:C95)</f>
        <v>880</v>
      </c>
      <c r="D89" s="84">
        <f t="shared" si="71"/>
        <v>-1963</v>
      </c>
      <c r="E89" s="109">
        <f t="shared" si="65"/>
        <v>-0.69046781568765392</v>
      </c>
      <c r="F89" s="86">
        <f>SUM(F90:F95)</f>
        <v>3020</v>
      </c>
      <c r="G89" s="84">
        <f t="shared" si="71"/>
        <v>1061</v>
      </c>
      <c r="H89" s="75">
        <f t="shared" si="55"/>
        <v>-1959</v>
      </c>
      <c r="I89" s="106">
        <f t="shared" si="56"/>
        <v>-0.64867549668874169</v>
      </c>
      <c r="J89" s="84">
        <f t="shared" si="71"/>
        <v>3310</v>
      </c>
      <c r="K89" s="84">
        <f t="shared" si="71"/>
        <v>1638</v>
      </c>
      <c r="L89" s="75">
        <f t="shared" si="57"/>
        <v>-1672</v>
      </c>
      <c r="M89" s="109">
        <f t="shared" si="46"/>
        <v>-0.50513595166163139</v>
      </c>
      <c r="N89" s="84">
        <f t="shared" si="71"/>
        <v>3642</v>
      </c>
      <c r="O89" s="84">
        <f t="shared" si="71"/>
        <v>1317</v>
      </c>
      <c r="P89" s="75">
        <f t="shared" si="58"/>
        <v>-2325</v>
      </c>
      <c r="Q89" s="106">
        <f t="shared" si="59"/>
        <v>-0.63838550247116965</v>
      </c>
      <c r="R89" s="84">
        <f t="shared" si="71"/>
        <v>3935</v>
      </c>
      <c r="S89" s="84">
        <f t="shared" si="71"/>
        <v>1462</v>
      </c>
      <c r="T89" s="84">
        <f t="shared" si="47"/>
        <v>-2473</v>
      </c>
      <c r="U89" s="109">
        <f t="shared" si="49"/>
        <v>-0.62846251588310043</v>
      </c>
      <c r="V89" s="84">
        <f t="shared" si="71"/>
        <v>4461</v>
      </c>
      <c r="W89" s="84">
        <f t="shared" si="71"/>
        <v>1223</v>
      </c>
      <c r="X89" s="86">
        <f t="shared" si="50"/>
        <v>-3238</v>
      </c>
      <c r="Y89" s="110">
        <f t="shared" si="63"/>
        <v>-0.72584622281999556</v>
      </c>
      <c r="Z89" s="84">
        <f t="shared" si="71"/>
        <v>21211</v>
      </c>
      <c r="AA89" s="84">
        <f t="shared" si="68"/>
        <v>7581</v>
      </c>
      <c r="AB89" s="86">
        <f t="shared" si="70"/>
        <v>-13630</v>
      </c>
      <c r="AC89" s="110">
        <f t="shared" si="52"/>
        <v>-0.64259110838715761</v>
      </c>
    </row>
    <row r="90" spans="1:29" s="88" customFormat="1" outlineLevel="1" x14ac:dyDescent="0.3">
      <c r="A90" s="85" t="s">
        <v>64</v>
      </c>
      <c r="B90" s="86">
        <f>SUMIFS('Данные план зад3'!$G$7:$G$1296,'Данные план зад3'!$B$7:$B$1296,B$4,'Данные план зад3'!$F$7:$F$1296,$A90,'Данные план зад3'!$C$7:$C$1296,'Задание 3'!$A$77)</f>
        <v>324</v>
      </c>
      <c r="C90" s="75">
        <f>SUMIFS('Данные факт зад.3'!G:G,'Данные факт зад.3'!F:F,$A90,'Данные факт зад.3'!A:A,B$4,'Данные факт зад.3'!D:D,$A$77)</f>
        <v>94</v>
      </c>
      <c r="D90" s="101">
        <f>C90-B90</f>
        <v>-230</v>
      </c>
      <c r="E90" s="109">
        <f t="shared" si="65"/>
        <v>-0.70987654320987659</v>
      </c>
      <c r="F90" s="86">
        <f>SUMIFS('Данные план зад3'!$G$7:$G$1296,'Данные план зад3'!$B$7:$B$1296,F$4,'Данные план зад3'!$F$7:$F$1296,$A90,'Данные план зад3'!$C$7:$C$1296,'Задание 3'!$A$77)</f>
        <v>347</v>
      </c>
      <c r="G90" s="87">
        <f>SUMIFS('Данные факт зад.3'!G:G,'Данные факт зад.3'!F:F,$A90,'Данные факт зад.3'!A:A,F$4,'Данные факт зад.3'!D:D,$A$77)</f>
        <v>70</v>
      </c>
      <c r="H90" s="75">
        <f t="shared" si="55"/>
        <v>-277</v>
      </c>
      <c r="I90" s="106">
        <f t="shared" si="56"/>
        <v>-0.79827089337175794</v>
      </c>
      <c r="J90" s="86">
        <f>SUMIFS('Данные план зад3'!$G$7:$G$1296,'Данные план зад3'!$B$7:$B$1296,J$4,'Данные план зад3'!$F$7:$F$1296,$A90,'Данные план зад3'!$C$7:$C$1296,'Задание 3'!$A$77)</f>
        <v>371</v>
      </c>
      <c r="K90" s="87">
        <f>SUMIFS('Данные факт зад.3'!G:G,'Данные факт зад.3'!F:F,$A90,'Данные факт зад.3'!A:A,J$4,'Данные факт зад.3'!D:D,$A$77)</f>
        <v>176</v>
      </c>
      <c r="L90" s="75">
        <f t="shared" si="57"/>
        <v>-195</v>
      </c>
      <c r="M90" s="109">
        <f t="shared" si="46"/>
        <v>-0.52560646900269536</v>
      </c>
      <c r="N90" s="86">
        <f>SUMIFS('Данные план зад3'!$G$7:$G$1296,'Данные план зад3'!$B$7:$B$1296,N$4,'Данные план зад3'!$F$7:$F$1296,$A90,'Данные план зад3'!$C$7:$C$1296,'Задание 3'!$A$77)</f>
        <v>482</v>
      </c>
      <c r="O90" s="87">
        <f>SUMIFS('Данные факт зад.3'!G:G,'Данные факт зад.3'!F:F,$A90,'Данные факт зад.3'!A:A,N$4,'Данные факт зад.3'!D:D,$A$77)</f>
        <v>223</v>
      </c>
      <c r="P90" s="75">
        <f t="shared" si="58"/>
        <v>-259</v>
      </c>
      <c r="Q90" s="106">
        <f t="shared" si="59"/>
        <v>-0.53734439834024894</v>
      </c>
      <c r="R90" s="86">
        <f>SUMIFS('Данные план зад3'!$G$7:$G$1296,'Данные план зад3'!$B$7:$B$1296,R$4,'Данные план зад3'!$F$7:$F$1296,$A90,'Данные план зад3'!$C$7:$C$1296,'Задание 3'!$A$77)</f>
        <v>516</v>
      </c>
      <c r="S90" s="87">
        <f>SUMIFS('Данные факт зад.3'!G:G,'Данные факт зад.3'!F:F,$A90,'Данные факт зад.3'!A:A,R$4,'Данные факт зад.3'!D:D,$A$77)</f>
        <v>542</v>
      </c>
      <c r="T90" s="84">
        <f t="shared" si="47"/>
        <v>26</v>
      </c>
      <c r="U90" s="109">
        <f t="shared" si="49"/>
        <v>5.0387596899224806E-2</v>
      </c>
      <c r="V90" s="86">
        <f>SUMIFS('Данные план зад3'!$G$7:$G$1296,'Данные план зад3'!$B$7:$B$1296,V$4,'Данные план зад3'!$F$7:$F$1296,$A90,'Данные план зад3'!$C$7:$C$1296,'Задание 3'!$A$77)</f>
        <v>552</v>
      </c>
      <c r="W90" s="87">
        <f>SUMIFS('Данные факт зад.3'!G:G,'Данные факт зад.3'!F:F,$A90,'Данные факт зад.3'!A:A,V$4,'Данные факт зад.3'!D:D,$A$77)</f>
        <v>285</v>
      </c>
      <c r="X90" s="86">
        <f t="shared" si="50"/>
        <v>-267</v>
      </c>
      <c r="Y90" s="110">
        <f t="shared" si="63"/>
        <v>-0.48369565217391303</v>
      </c>
      <c r="Z90" s="86">
        <f t="shared" si="60"/>
        <v>2592</v>
      </c>
      <c r="AA90" s="84">
        <f t="shared" si="68"/>
        <v>1390</v>
      </c>
      <c r="AB90" s="86">
        <f t="shared" si="70"/>
        <v>-1202</v>
      </c>
      <c r="AC90" s="110">
        <f t="shared" si="52"/>
        <v>-0.46373456790123457</v>
      </c>
    </row>
    <row r="91" spans="1:29" s="88" customFormat="1" outlineLevel="1" x14ac:dyDescent="0.3">
      <c r="A91" s="85" t="s">
        <v>65</v>
      </c>
      <c r="B91" s="86">
        <f>SUMIFS('Данные план зад3'!$G$7:$G$1296,'Данные план зад3'!$B$7:$B$1296,B$4,'Данные план зад3'!$F$7:$F$1296,$A91,'Данные план зад3'!$C$7:$C$1296,'Задание 3'!$A$77)</f>
        <v>589</v>
      </c>
      <c r="C91" s="75">
        <f>SUMIFS('Данные факт зад.3'!G:G,'Данные факт зад.3'!F:F,$A91,'Данные факт зад.3'!A:A,B$4,'Данные факт зад.3'!D:D,$A$77)</f>
        <v>248</v>
      </c>
      <c r="D91" s="101">
        <f t="shared" ref="D91:D95" si="72">C91-B91</f>
        <v>-341</v>
      </c>
      <c r="E91" s="109">
        <f t="shared" si="65"/>
        <v>-0.57894736842105265</v>
      </c>
      <c r="F91" s="86">
        <f>SUMIFS('Данные план зад3'!$G$7:$G$1296,'Данные план зад3'!$B$7:$B$1296,F$4,'Данные план зад3'!$F$7:$F$1296,$A91,'Данные план зад3'!$C$7:$C$1296,'Задание 3'!$A$77)</f>
        <v>607</v>
      </c>
      <c r="G91" s="87">
        <f>SUMIFS('Данные факт зад.3'!G:G,'Данные факт зад.3'!F:F,$A91,'Данные факт зад.3'!A:A,F$4,'Данные факт зад.3'!D:D,$A$77)</f>
        <v>186</v>
      </c>
      <c r="H91" s="75">
        <f t="shared" si="55"/>
        <v>-421</v>
      </c>
      <c r="I91" s="106">
        <f t="shared" si="56"/>
        <v>-0.69357495881383857</v>
      </c>
      <c r="J91" s="86">
        <f>SUMIFS('Данные план зад3'!$G$7:$G$1296,'Данные план зад3'!$B$7:$B$1296,J$4,'Данные план зад3'!$F$7:$F$1296,$A91,'Данные план зад3'!$C$7:$C$1296,'Задание 3'!$A$77)</f>
        <v>728</v>
      </c>
      <c r="K91" s="87">
        <f>SUMIFS('Данные факт зад.3'!G:G,'Данные факт зад.3'!F:F,$A91,'Данные факт зад.3'!A:A,J$4,'Данные факт зад.3'!D:D,$A$77)</f>
        <v>435</v>
      </c>
      <c r="L91" s="75">
        <f t="shared" si="57"/>
        <v>-293</v>
      </c>
      <c r="M91" s="109">
        <f t="shared" si="46"/>
        <v>-0.40247252747252749</v>
      </c>
      <c r="N91" s="86">
        <f>SUMIFS('Данные план зад3'!$G$7:$G$1296,'Данные план зад3'!$B$7:$B$1296,N$4,'Данные план зад3'!$F$7:$F$1296,$A91,'Данные план зад3'!$C$7:$C$1296,'Задание 3'!$A$77)</f>
        <v>794</v>
      </c>
      <c r="O91" s="87">
        <f>SUMIFS('Данные факт зад.3'!G:G,'Данные факт зад.3'!F:F,$A91,'Данные факт зад.3'!A:A,N$4,'Данные факт зад.3'!D:D,$A$77)</f>
        <v>171</v>
      </c>
      <c r="P91" s="75">
        <f t="shared" si="58"/>
        <v>-623</v>
      </c>
      <c r="Q91" s="106">
        <f t="shared" si="59"/>
        <v>-0.7846347607052897</v>
      </c>
      <c r="R91" s="86">
        <f>SUMIFS('Данные план зад3'!$G$7:$G$1296,'Данные план зад3'!$B$7:$B$1296,R$4,'Данные план зад3'!$F$7:$F$1296,$A91,'Данные план зад3'!$C$7:$C$1296,'Задание 3'!$A$77)</f>
        <v>850</v>
      </c>
      <c r="S91" s="87">
        <f>SUMIFS('Данные факт зад.3'!G:G,'Данные факт зад.3'!F:F,$A91,'Данные факт зад.3'!A:A,R$4,'Данные факт зад.3'!D:D,$A$77)</f>
        <v>145</v>
      </c>
      <c r="T91" s="84">
        <f t="shared" si="47"/>
        <v>-705</v>
      </c>
      <c r="U91" s="109">
        <f t="shared" si="49"/>
        <v>-0.8294117647058824</v>
      </c>
      <c r="V91" s="86">
        <f>SUMIFS('Данные план зад3'!$G$7:$G$1296,'Данные план зад3'!$B$7:$B$1296,V$4,'Данные план зад3'!$F$7:$F$1296,$A91,'Данные план зад3'!$C$7:$C$1296,'Задание 3'!$A$77)</f>
        <v>1114</v>
      </c>
      <c r="W91" s="87">
        <f>SUMIFS('Данные факт зад.3'!G:G,'Данные факт зад.3'!F:F,$A91,'Данные факт зад.3'!A:A,V$4,'Данные факт зад.3'!D:D,$A$77)</f>
        <v>66</v>
      </c>
      <c r="X91" s="86">
        <f t="shared" si="50"/>
        <v>-1048</v>
      </c>
      <c r="Y91" s="110">
        <f t="shared" si="63"/>
        <v>-0.94075403949730696</v>
      </c>
      <c r="Z91" s="86">
        <f t="shared" si="60"/>
        <v>4682</v>
      </c>
      <c r="AA91" s="84">
        <f t="shared" si="68"/>
        <v>1251</v>
      </c>
      <c r="AB91" s="86">
        <f t="shared" si="70"/>
        <v>-3431</v>
      </c>
      <c r="AC91" s="110">
        <f t="shared" si="52"/>
        <v>-0.73280649295173006</v>
      </c>
    </row>
    <row r="92" spans="1:29" s="88" customFormat="1" outlineLevel="1" x14ac:dyDescent="0.3">
      <c r="A92" s="85" t="s">
        <v>66</v>
      </c>
      <c r="B92" s="86">
        <f>SUMIFS('Данные план зад3'!$G$7:$G$1296,'Данные план зад3'!$B$7:$B$1296,B$4,'Данные план зад3'!$F$7:$F$1296,$A92,'Данные план зад3'!$C$7:$C$1296,'Задание 3'!$A$77)</f>
        <v>697</v>
      </c>
      <c r="C92" s="75">
        <f>SUMIFS('Данные факт зад.3'!G:G,'Данные факт зад.3'!F:F,$A92,'Данные факт зад.3'!A:A,B$4,'Данные факт зад.3'!D:D,$A$77)</f>
        <v>210</v>
      </c>
      <c r="D92" s="101">
        <f t="shared" si="72"/>
        <v>-487</v>
      </c>
      <c r="E92" s="109">
        <f t="shared" si="65"/>
        <v>-0.69870875179340031</v>
      </c>
      <c r="F92" s="86">
        <f>SUMIFS('Данные план зад3'!$G$7:$G$1296,'Данные план зад3'!$B$7:$B$1296,F$4,'Данные план зад3'!$F$7:$F$1296,$A92,'Данные план зад3'!$C$7:$C$1296,'Задание 3'!$A$77)</f>
        <v>746</v>
      </c>
      <c r="G92" s="87">
        <f>SUMIFS('Данные факт зад.3'!G:G,'Данные факт зад.3'!F:F,$A92,'Данные факт зад.3'!A:A,F$4,'Данные факт зад.3'!D:D,$A$77)</f>
        <v>118</v>
      </c>
      <c r="H92" s="75">
        <f t="shared" si="55"/>
        <v>-628</v>
      </c>
      <c r="I92" s="106">
        <f t="shared" si="56"/>
        <v>-0.8418230563002681</v>
      </c>
      <c r="J92" s="86">
        <f>SUMIFS('Данные план зад3'!$G$7:$G$1296,'Данные план зад3'!$B$7:$B$1296,J$4,'Данные план зад3'!$F$7:$F$1296,$A92,'Данные план зад3'!$C$7:$C$1296,'Задание 3'!$A$77)</f>
        <v>798</v>
      </c>
      <c r="K92" s="87">
        <f>SUMIFS('Данные факт зад.3'!G:G,'Данные факт зад.3'!F:F,$A92,'Данные факт зад.3'!A:A,J$4,'Данные факт зад.3'!D:D,$A$77)</f>
        <v>203</v>
      </c>
      <c r="L92" s="75">
        <f t="shared" si="57"/>
        <v>-595</v>
      </c>
      <c r="M92" s="109">
        <f t="shared" si="46"/>
        <v>-0.74561403508771928</v>
      </c>
      <c r="N92" s="86">
        <f>SUMIFS('Данные план зад3'!$G$7:$G$1296,'Данные план зад3'!$B$7:$B$1296,N$4,'Данные план зад3'!$F$7:$F$1296,$A92,'Данные план зад3'!$C$7:$C$1296,'Задание 3'!$A$77)</f>
        <v>854</v>
      </c>
      <c r="O92" s="87">
        <f>SUMIFS('Данные факт зад.3'!G:G,'Данные факт зад.3'!F:F,$A92,'Данные факт зад.3'!A:A,N$4,'Данные факт зад.3'!D:D,$A$77)</f>
        <v>17</v>
      </c>
      <c r="P92" s="75">
        <f t="shared" si="58"/>
        <v>-837</v>
      </c>
      <c r="Q92" s="106">
        <f t="shared" si="59"/>
        <v>-0.98009367681498827</v>
      </c>
      <c r="R92" s="86">
        <f>SUMIFS('Данные план зад3'!$G$7:$G$1296,'Данные план зад3'!$B$7:$B$1296,R$4,'Данные план зад3'!$F$7:$F$1296,$A92,'Данные план зад3'!$C$7:$C$1296,'Задание 3'!$A$77)</f>
        <v>939</v>
      </c>
      <c r="S92" s="87">
        <f>SUMIFS('Данные факт зад.3'!G:G,'Данные факт зад.3'!F:F,$A92,'Данные факт зад.3'!A:A,R$4,'Данные факт зад.3'!D:D,$A$77)</f>
        <v>216</v>
      </c>
      <c r="T92" s="84">
        <f t="shared" si="47"/>
        <v>-723</v>
      </c>
      <c r="U92" s="109">
        <f t="shared" si="49"/>
        <v>-0.76996805111821087</v>
      </c>
      <c r="V92" s="86">
        <f>SUMIFS('Данные план зад3'!$G$7:$G$1296,'Данные план зад3'!$B$7:$B$1296,V$4,'Данные план зад3'!$F$7:$F$1296,$A92,'Данные план зад3'!$C$7:$C$1296,'Задание 3'!$A$77)</f>
        <v>1005</v>
      </c>
      <c r="W92" s="87">
        <f>SUMIFS('Данные факт зад.3'!G:G,'Данные факт зад.3'!F:F,$A92,'Данные факт зад.3'!A:A,V$4,'Данные факт зад.3'!D:D,$A$77)</f>
        <v>140</v>
      </c>
      <c r="X92" s="86">
        <f t="shared" si="50"/>
        <v>-865</v>
      </c>
      <c r="Y92" s="110">
        <f t="shared" si="63"/>
        <v>-0.86069651741293529</v>
      </c>
      <c r="Z92" s="86">
        <f t="shared" si="60"/>
        <v>5039</v>
      </c>
      <c r="AA92" s="84">
        <f t="shared" si="68"/>
        <v>904</v>
      </c>
      <c r="AB92" s="86">
        <f t="shared" si="70"/>
        <v>-4135</v>
      </c>
      <c r="AC92" s="110">
        <f t="shared" si="52"/>
        <v>-0.82059932526294899</v>
      </c>
    </row>
    <row r="93" spans="1:29" s="88" customFormat="1" outlineLevel="1" x14ac:dyDescent="0.3">
      <c r="A93" s="85" t="s">
        <v>67</v>
      </c>
      <c r="B93" s="86">
        <f>SUMIFS('Данные план зад3'!$G$7:$G$1296,'Данные план зад3'!$B$7:$B$1296,B$4,'Данные план зад3'!$F$7:$F$1296,$A93,'Данные план зад3'!$C$7:$C$1296,'Задание 3'!$A$77)</f>
        <v>145</v>
      </c>
      <c r="C93" s="75">
        <f>SUMIFS('Данные факт зад.3'!G:G,'Данные факт зад.3'!F:F,$A93,'Данные факт зад.3'!A:A,B$4,'Данные факт зад.3'!D:D,$A$77)</f>
        <v>183</v>
      </c>
      <c r="D93" s="101">
        <f t="shared" si="72"/>
        <v>38</v>
      </c>
      <c r="E93" s="109">
        <f t="shared" si="65"/>
        <v>0.2620689655172414</v>
      </c>
      <c r="F93" s="86">
        <f>SUMIFS('Данные план зад3'!$G$7:$G$1296,'Данные план зад3'!$B$7:$B$1296,F$4,'Данные план зад3'!$F$7:$F$1296,$A93,'Данные план зад3'!$C$7:$C$1296,'Задание 3'!$A$77)</f>
        <v>155</v>
      </c>
      <c r="G93" s="87">
        <f>SUMIFS('Данные факт зад.3'!G:G,'Данные факт зад.3'!F:F,$A93,'Данные факт зад.3'!A:A,F$4,'Данные факт зад.3'!D:D,$A$77)</f>
        <v>349</v>
      </c>
      <c r="H93" s="75">
        <f t="shared" si="55"/>
        <v>194</v>
      </c>
      <c r="I93" s="106">
        <f t="shared" si="56"/>
        <v>1.2516129032258065</v>
      </c>
      <c r="J93" s="86">
        <f>SUMIFS('Данные план зад3'!$G$7:$G$1296,'Данные план зад3'!$B$7:$B$1296,J$4,'Данные план зад3'!$F$7:$F$1296,$A93,'Данные план зад3'!$C$7:$C$1296,'Задание 3'!$A$77)</f>
        <v>166</v>
      </c>
      <c r="K93" s="87">
        <f>SUMIFS('Данные факт зад.3'!G:G,'Данные факт зад.3'!F:F,$A93,'Данные факт зад.3'!A:A,J$4,'Данные факт зад.3'!D:D,$A$77)</f>
        <v>81</v>
      </c>
      <c r="L93" s="75">
        <f t="shared" si="57"/>
        <v>-85</v>
      </c>
      <c r="M93" s="109">
        <f t="shared" si="46"/>
        <v>-0.51204819277108438</v>
      </c>
      <c r="N93" s="86">
        <f>SUMIFS('Данные план зад3'!$G$7:$G$1296,'Данные план зад3'!$B$7:$B$1296,N$4,'Данные план зад3'!$F$7:$F$1296,$A93,'Данные план зад3'!$C$7:$C$1296,'Задание 3'!$A$77)</f>
        <v>178</v>
      </c>
      <c r="O93" s="87">
        <f>SUMIFS('Данные факт зад.3'!G:G,'Данные факт зад.3'!F:F,$A93,'Данные факт зад.3'!A:A,N$4,'Данные факт зад.3'!D:D,$A$77)</f>
        <v>454</v>
      </c>
      <c r="P93" s="75">
        <f t="shared" si="58"/>
        <v>276</v>
      </c>
      <c r="Q93" s="106">
        <f t="shared" si="59"/>
        <v>1.550561797752809</v>
      </c>
      <c r="R93" s="86">
        <f>SUMIFS('Данные план зад3'!$G$7:$G$1296,'Данные план зад3'!$B$7:$B$1296,R$4,'Данные план зад3'!$F$7:$F$1296,$A93,'Данные план зад3'!$C$7:$C$1296,'Задание 3'!$A$77)</f>
        <v>203</v>
      </c>
      <c r="S93" s="87">
        <f>SUMIFS('Данные факт зад.3'!G:G,'Данные факт зад.3'!F:F,$A93,'Данные факт зад.3'!A:A,R$4,'Данные факт зад.3'!D:D,$A$77)</f>
        <v>197</v>
      </c>
      <c r="T93" s="84">
        <f t="shared" si="47"/>
        <v>-6</v>
      </c>
      <c r="U93" s="109">
        <f t="shared" si="49"/>
        <v>-2.9556650246305417E-2</v>
      </c>
      <c r="V93" s="86">
        <f>SUMIFS('Данные план зад3'!$G$7:$G$1296,'Данные план зад3'!$B$7:$B$1296,V$4,'Данные план зад3'!$F$7:$F$1296,$A93,'Данные план зад3'!$C$7:$C$1296,'Задание 3'!$A$77)</f>
        <v>217</v>
      </c>
      <c r="W93" s="87">
        <f>SUMIFS('Данные факт зад.3'!G:G,'Данные факт зад.3'!F:F,$A93,'Данные факт зад.3'!A:A,V$4,'Данные факт зад.3'!D:D,$A$77)</f>
        <v>404</v>
      </c>
      <c r="X93" s="86">
        <f t="shared" si="50"/>
        <v>187</v>
      </c>
      <c r="Y93" s="110">
        <f t="shared" si="63"/>
        <v>0.86175115207373276</v>
      </c>
      <c r="Z93" s="86">
        <f t="shared" si="60"/>
        <v>1064</v>
      </c>
      <c r="AA93" s="84">
        <f t="shared" si="68"/>
        <v>1668</v>
      </c>
      <c r="AB93" s="86">
        <f t="shared" si="70"/>
        <v>604</v>
      </c>
      <c r="AC93" s="110">
        <f t="shared" si="52"/>
        <v>0.56766917293233088</v>
      </c>
    </row>
    <row r="94" spans="1:29" s="88" customFormat="1" outlineLevel="1" x14ac:dyDescent="0.3">
      <c r="A94" s="85" t="s">
        <v>68</v>
      </c>
      <c r="B94" s="86">
        <f>SUMIFS('Данные план зад3'!$G$7:$G$1296,'Данные план зад3'!$B$7:$B$1296,B$4,'Данные план зад3'!$F$7:$F$1296,$A94,'Данные план зад3'!$C$7:$C$1296,'Задание 3'!$A$77)</f>
        <v>236</v>
      </c>
      <c r="C94" s="75">
        <f>SUMIFS('Данные факт зад.3'!G:G,'Данные факт зад.3'!F:F,$A94,'Данные факт зад.3'!A:A,B$4,'Данные факт зад.3'!D:D,$A$77)</f>
        <v>13</v>
      </c>
      <c r="D94" s="101">
        <f t="shared" si="72"/>
        <v>-223</v>
      </c>
      <c r="E94" s="109">
        <f t="shared" si="65"/>
        <v>-0.94491525423728817</v>
      </c>
      <c r="F94" s="86">
        <f>SUMIFS('Данные план зад3'!$G$7:$G$1296,'Данные план зад3'!$B$7:$B$1296,F$4,'Данные план зад3'!$F$7:$F$1296,$A94,'Данные план зад3'!$C$7:$C$1296,'Задание 3'!$A$77)</f>
        <v>253</v>
      </c>
      <c r="G94" s="87">
        <f>SUMIFS('Данные факт зад.3'!G:G,'Данные факт зад.3'!F:F,$A94,'Данные факт зад.3'!A:A,F$4,'Данные факт зад.3'!D:D,$A$77)</f>
        <v>267</v>
      </c>
      <c r="H94" s="75">
        <f t="shared" si="55"/>
        <v>14</v>
      </c>
      <c r="I94" s="106">
        <f t="shared" si="56"/>
        <v>5.533596837944664E-2</v>
      </c>
      <c r="J94" s="86">
        <f>SUMIFS('Данные план зад3'!$G$7:$G$1296,'Данные план зад3'!$B$7:$B$1296,J$4,'Данные план зад3'!$F$7:$F$1296,$A94,'Данные план зад3'!$C$7:$C$1296,'Задание 3'!$A$77)</f>
        <v>271</v>
      </c>
      <c r="K94" s="87">
        <f>SUMIFS('Данные факт зад.3'!G:G,'Данные факт зад.3'!F:F,$A94,'Данные факт зад.3'!A:A,J$4,'Данные факт зад.3'!D:D,$A$77)</f>
        <v>217</v>
      </c>
      <c r="L94" s="75">
        <f t="shared" si="57"/>
        <v>-54</v>
      </c>
      <c r="M94" s="109">
        <f t="shared" si="46"/>
        <v>-0.19926199261992619</v>
      </c>
      <c r="N94" s="86">
        <f>SUMIFS('Данные план зад3'!$G$7:$G$1296,'Данные план зад3'!$B$7:$B$1296,N$4,'Данные план зад3'!$F$7:$F$1296,$A94,'Данные план зад3'!$C$7:$C$1296,'Задание 3'!$A$77)</f>
        <v>290</v>
      </c>
      <c r="O94" s="87">
        <f>SUMIFS('Данные факт зад.3'!G:G,'Данные факт зад.3'!F:F,$A94,'Данные факт зад.3'!A:A,N$4,'Данные факт зад.3'!D:D,$A$77)</f>
        <v>262</v>
      </c>
      <c r="P94" s="75">
        <f t="shared" si="58"/>
        <v>-28</v>
      </c>
      <c r="Q94" s="106">
        <f t="shared" si="59"/>
        <v>-9.6551724137931033E-2</v>
      </c>
      <c r="R94" s="86">
        <f>SUMIFS('Данные план зад3'!$G$7:$G$1296,'Данные план зад3'!$B$7:$B$1296,R$4,'Данные план зад3'!$F$7:$F$1296,$A94,'Данные план зад3'!$C$7:$C$1296,'Задание 3'!$A$77)</f>
        <v>310</v>
      </c>
      <c r="S94" s="87">
        <f>SUMIFS('Данные факт зад.3'!G:G,'Данные факт зад.3'!F:F,$A94,'Данные факт зад.3'!A:A,R$4,'Данные факт зад.3'!D:D,$A$77)</f>
        <v>115</v>
      </c>
      <c r="T94" s="84">
        <f t="shared" si="47"/>
        <v>-195</v>
      </c>
      <c r="U94" s="109">
        <f t="shared" si="49"/>
        <v>-0.62903225806451613</v>
      </c>
      <c r="V94" s="86">
        <f>SUMIFS('Данные план зад3'!$G$7:$G$1296,'Данные план зад3'!$B$7:$B$1296,V$4,'Данные план зад3'!$F$7:$F$1296,$A94,'Данные план зад3'!$C$7:$C$1296,'Задание 3'!$A$77)</f>
        <v>378</v>
      </c>
      <c r="W94" s="87">
        <f>SUMIFS('Данные факт зад.3'!G:G,'Данные факт зад.3'!F:F,$A94,'Данные факт зад.3'!A:A,V$4,'Данные факт зад.3'!D:D,$A$77)</f>
        <v>141</v>
      </c>
      <c r="X94" s="86">
        <f t="shared" si="50"/>
        <v>-237</v>
      </c>
      <c r="Y94" s="110">
        <f t="shared" si="63"/>
        <v>-0.62698412698412698</v>
      </c>
      <c r="Z94" s="86">
        <f t="shared" si="60"/>
        <v>1738</v>
      </c>
      <c r="AA94" s="84">
        <f t="shared" si="68"/>
        <v>1015</v>
      </c>
      <c r="AB94" s="86">
        <f t="shared" si="70"/>
        <v>-723</v>
      </c>
      <c r="AC94" s="110">
        <f t="shared" si="52"/>
        <v>-0.41599539700805521</v>
      </c>
    </row>
    <row r="95" spans="1:29" s="88" customFormat="1" outlineLevel="1" x14ac:dyDescent="0.3">
      <c r="A95" s="85" t="s">
        <v>69</v>
      </c>
      <c r="B95" s="86">
        <f>SUMIFS('Данные план зад3'!$G$7:$G$1296,'Данные план зад3'!$B$7:$B$1296,B$4,'Данные план зад3'!$F$7:$F$1296,$A95,'Данные план зад3'!$C$7:$C$1296,'Задание 3'!$A$77)</f>
        <v>852</v>
      </c>
      <c r="C95" s="75">
        <f>SUMIFS('Данные факт зад.3'!G:G,'Данные факт зад.3'!F:F,$A95,'Данные факт зад.3'!A:A,B$4,'Данные факт зад.3'!D:D,$A$77)</f>
        <v>132</v>
      </c>
      <c r="D95" s="101">
        <f t="shared" si="72"/>
        <v>-720</v>
      </c>
      <c r="E95" s="109">
        <f t="shared" si="65"/>
        <v>-0.84507042253521125</v>
      </c>
      <c r="F95" s="86">
        <f>SUMIFS('Данные план зад3'!$G$7:$G$1296,'Данные план зад3'!$B$7:$B$1296,F$4,'Данные план зад3'!$F$7:$F$1296,$A95,'Данные план зад3'!$C$7:$C$1296,'Задание 3'!$A$77)</f>
        <v>912</v>
      </c>
      <c r="G95" s="87">
        <f>SUMIFS('Данные факт зад.3'!G:G,'Данные факт зад.3'!F:F,$A95,'Данные факт зад.3'!A:A,F$4,'Данные факт зад.3'!D:D,$A$77)</f>
        <v>71</v>
      </c>
      <c r="H95" s="75">
        <f t="shared" si="55"/>
        <v>-841</v>
      </c>
      <c r="I95" s="106">
        <f t="shared" si="56"/>
        <v>-0.92214912280701755</v>
      </c>
      <c r="J95" s="86">
        <f>SUMIFS('Данные план зад3'!$G$7:$G$1296,'Данные план зад3'!$B$7:$B$1296,J$4,'Данные план зад3'!$F$7:$F$1296,$A95,'Данные план зад3'!$C$7:$C$1296,'Задание 3'!$A$77)</f>
        <v>976</v>
      </c>
      <c r="K95" s="87">
        <f>SUMIFS('Данные факт зад.3'!G:G,'Данные факт зад.3'!F:F,$A95,'Данные факт зад.3'!A:A,J$4,'Данные факт зад.3'!D:D,$A$77)</f>
        <v>526</v>
      </c>
      <c r="L95" s="75">
        <f t="shared" si="57"/>
        <v>-450</v>
      </c>
      <c r="M95" s="109">
        <f t="shared" si="46"/>
        <v>-0.46106557377049179</v>
      </c>
      <c r="N95" s="86">
        <f>SUMIFS('Данные план зад3'!$G$7:$G$1296,'Данные план зад3'!$B$7:$B$1296,N$4,'Данные план зад3'!$F$7:$F$1296,$A95,'Данные план зад3'!$C$7:$C$1296,'Задание 3'!$A$77)</f>
        <v>1044</v>
      </c>
      <c r="O95" s="87">
        <f>SUMIFS('Данные факт зад.3'!G:G,'Данные факт зад.3'!F:F,$A95,'Данные факт зад.3'!A:A,N$4,'Данные факт зад.3'!D:D,$A$77)</f>
        <v>190</v>
      </c>
      <c r="P95" s="75">
        <f t="shared" si="58"/>
        <v>-854</v>
      </c>
      <c r="Q95" s="106">
        <f t="shared" si="59"/>
        <v>-0.81800766283524906</v>
      </c>
      <c r="R95" s="86">
        <f>SUMIFS('Данные план зад3'!$G$7:$G$1296,'Данные план зад3'!$B$7:$B$1296,R$4,'Данные план зад3'!$F$7:$F$1296,$A95,'Данные план зад3'!$C$7:$C$1296,'Задание 3'!$A$77)</f>
        <v>1117</v>
      </c>
      <c r="S95" s="87">
        <f>SUMIFS('Данные факт зад.3'!G:G,'Данные факт зад.3'!F:F,$A95,'Данные факт зад.3'!A:A,R$4,'Данные факт зад.3'!D:D,$A$77)</f>
        <v>247</v>
      </c>
      <c r="T95" s="84">
        <f t="shared" si="47"/>
        <v>-870</v>
      </c>
      <c r="U95" s="109">
        <f t="shared" si="49"/>
        <v>-0.77887197851387646</v>
      </c>
      <c r="V95" s="86">
        <f>SUMIFS('Данные план зад3'!$G$7:$G$1296,'Данные план зад3'!$B$7:$B$1296,V$4,'Данные план зад3'!$F$7:$F$1296,$A95,'Данные план зад3'!$C$7:$C$1296,'Задание 3'!$A$77)</f>
        <v>1195</v>
      </c>
      <c r="W95" s="87">
        <f>SUMIFS('Данные факт зад.3'!G:G,'Данные факт зад.3'!F:F,$A95,'Данные факт зад.3'!A:A,V$4,'Данные факт зад.3'!D:D,$A$77)</f>
        <v>187</v>
      </c>
      <c r="X95" s="86">
        <f t="shared" si="50"/>
        <v>-1008</v>
      </c>
      <c r="Y95" s="110">
        <f t="shared" si="63"/>
        <v>-0.84351464435146439</v>
      </c>
      <c r="Z95" s="86">
        <f t="shared" si="60"/>
        <v>6096</v>
      </c>
      <c r="AA95" s="84">
        <f t="shared" si="68"/>
        <v>1353</v>
      </c>
      <c r="AB95" s="86">
        <f t="shared" si="70"/>
        <v>-4743</v>
      </c>
      <c r="AC95" s="110">
        <f t="shared" si="52"/>
        <v>-0.77805118110236215</v>
      </c>
    </row>
    <row r="96" spans="1:29" s="82" customFormat="1" x14ac:dyDescent="0.3">
      <c r="A96" s="92" t="s">
        <v>70</v>
      </c>
      <c r="B96" s="93">
        <f>B97+B103+B110</f>
        <v>6515</v>
      </c>
      <c r="C96" s="93">
        <f t="shared" ref="C96:Z96" si="73">C97+C103+C110</f>
        <v>3875</v>
      </c>
      <c r="D96" s="93">
        <f t="shared" si="73"/>
        <v>-2640</v>
      </c>
      <c r="E96" s="109">
        <f t="shared" si="65"/>
        <v>-0.40521872601688413</v>
      </c>
      <c r="F96" s="86">
        <f>F97+F103+F110</f>
        <v>6993</v>
      </c>
      <c r="G96" s="93">
        <f t="shared" si="73"/>
        <v>2406</v>
      </c>
      <c r="H96" s="75">
        <f t="shared" si="55"/>
        <v>-4587</v>
      </c>
      <c r="I96" s="106">
        <f t="shared" si="56"/>
        <v>-0.65594165594165599</v>
      </c>
      <c r="J96" s="93">
        <f t="shared" si="73"/>
        <v>7492</v>
      </c>
      <c r="K96" s="93">
        <f t="shared" si="73"/>
        <v>2921</v>
      </c>
      <c r="L96" s="75">
        <f t="shared" si="57"/>
        <v>-4571</v>
      </c>
      <c r="M96" s="109">
        <f t="shared" si="46"/>
        <v>-0.61011745862253075</v>
      </c>
      <c r="N96" s="93">
        <f t="shared" si="73"/>
        <v>8115</v>
      </c>
      <c r="O96" s="93">
        <f t="shared" si="73"/>
        <v>2385</v>
      </c>
      <c r="P96" s="75">
        <f t="shared" si="58"/>
        <v>-5730</v>
      </c>
      <c r="Q96" s="106">
        <f t="shared" si="59"/>
        <v>-0.70609981515711651</v>
      </c>
      <c r="R96" s="93">
        <f t="shared" si="73"/>
        <v>8702</v>
      </c>
      <c r="S96" s="93">
        <f t="shared" si="73"/>
        <v>3399</v>
      </c>
      <c r="T96" s="84">
        <f t="shared" si="47"/>
        <v>-5303</v>
      </c>
      <c r="U96" s="109">
        <f t="shared" si="49"/>
        <v>-0.60940013789933345</v>
      </c>
      <c r="V96" s="93">
        <f t="shared" si="73"/>
        <v>9262</v>
      </c>
      <c r="W96" s="93">
        <f t="shared" si="73"/>
        <v>3076</v>
      </c>
      <c r="X96" s="86">
        <f t="shared" si="50"/>
        <v>-6186</v>
      </c>
      <c r="Y96" s="110">
        <f t="shared" si="63"/>
        <v>-0.66789030446987696</v>
      </c>
      <c r="Z96" s="93">
        <f t="shared" si="73"/>
        <v>47079</v>
      </c>
      <c r="AA96" s="93">
        <f t="shared" si="68"/>
        <v>18062</v>
      </c>
      <c r="AB96" s="86">
        <f t="shared" si="70"/>
        <v>-29017</v>
      </c>
      <c r="AC96" s="110">
        <f t="shared" si="52"/>
        <v>-0.61634699122751124</v>
      </c>
    </row>
    <row r="97" spans="1:29" s="82" customFormat="1" x14ac:dyDescent="0.3">
      <c r="A97" s="83" t="s">
        <v>117</v>
      </c>
      <c r="B97" s="84">
        <f>SUM(B98:B102)</f>
        <v>2376</v>
      </c>
      <c r="C97" s="84">
        <f t="shared" ref="C97:Z97" si="74">SUM(C98:C102)</f>
        <v>1226</v>
      </c>
      <c r="D97" s="84">
        <f t="shared" si="74"/>
        <v>-1150</v>
      </c>
      <c r="E97" s="109">
        <f t="shared" si="65"/>
        <v>-0.484006734006734</v>
      </c>
      <c r="F97" s="86">
        <f>SUM(F98:F102)</f>
        <v>2571</v>
      </c>
      <c r="G97" s="84">
        <f t="shared" si="74"/>
        <v>580</v>
      </c>
      <c r="H97" s="75">
        <f t="shared" si="55"/>
        <v>-1991</v>
      </c>
      <c r="I97" s="106">
        <f t="shared" si="56"/>
        <v>-0.77440684558537531</v>
      </c>
      <c r="J97" s="84">
        <f t="shared" si="74"/>
        <v>2738</v>
      </c>
      <c r="K97" s="84">
        <f t="shared" si="74"/>
        <v>1058</v>
      </c>
      <c r="L97" s="75">
        <f t="shared" si="57"/>
        <v>-1680</v>
      </c>
      <c r="M97" s="109">
        <f t="shared" si="46"/>
        <v>-0.61358655953250552</v>
      </c>
      <c r="N97" s="84">
        <f t="shared" si="74"/>
        <v>2980</v>
      </c>
      <c r="O97" s="84">
        <f t="shared" si="74"/>
        <v>582</v>
      </c>
      <c r="P97" s="75">
        <f t="shared" si="58"/>
        <v>-2398</v>
      </c>
      <c r="Q97" s="106">
        <f t="shared" si="59"/>
        <v>-0.80469798657718117</v>
      </c>
      <c r="R97" s="84">
        <f t="shared" si="74"/>
        <v>3225</v>
      </c>
      <c r="S97" s="84">
        <f t="shared" si="74"/>
        <v>1418</v>
      </c>
      <c r="T97" s="84">
        <f t="shared" si="47"/>
        <v>-1807</v>
      </c>
      <c r="U97" s="109">
        <f t="shared" si="49"/>
        <v>-0.56031007751937989</v>
      </c>
      <c r="V97" s="84">
        <f t="shared" si="74"/>
        <v>3451</v>
      </c>
      <c r="W97" s="84">
        <f t="shared" si="74"/>
        <v>1326</v>
      </c>
      <c r="X97" s="86">
        <f t="shared" si="50"/>
        <v>-2125</v>
      </c>
      <c r="Y97" s="110">
        <f t="shared" si="63"/>
        <v>-0.61576354679802958</v>
      </c>
      <c r="Z97" s="84">
        <f t="shared" si="74"/>
        <v>17341</v>
      </c>
      <c r="AA97" s="84">
        <f t="shared" si="68"/>
        <v>6190</v>
      </c>
      <c r="AB97" s="86">
        <f t="shared" si="70"/>
        <v>-11151</v>
      </c>
      <c r="AC97" s="110">
        <f t="shared" si="52"/>
        <v>-0.643042500432501</v>
      </c>
    </row>
    <row r="98" spans="1:29" outlineLevel="1" x14ac:dyDescent="0.3">
      <c r="A98" s="76" t="s">
        <v>71</v>
      </c>
      <c r="B98" s="86">
        <f>SUMIFS('Данные план зад3'!$G$7:$G$1296,'Данные план зад3'!$B$7:$B$1296,B$4,'Данные план зад3'!$F$7:$F$1296,$A98,'Данные план зад3'!$C$7:$C$1296,'Задание 3'!$A$77)</f>
        <v>589</v>
      </c>
      <c r="C98" s="75">
        <f>SUMIFS('Данные факт зад.3'!G:G,'Данные факт зад.3'!F:F,$A98,'Данные факт зад.3'!A:A,B$4,'Данные факт зад.3'!D:D,$A$77)</f>
        <v>243</v>
      </c>
      <c r="D98" s="102">
        <f>C98-B98</f>
        <v>-346</v>
      </c>
      <c r="E98" s="109">
        <f t="shared" si="65"/>
        <v>-0.58743633276740237</v>
      </c>
      <c r="F98" s="86">
        <f>SUMIFS('Данные план зад3'!$G$7:$G$1296,'Данные план зад3'!$B$7:$B$1296,F$4,'Данные план зад3'!$F$7:$F$1296,$A98,'Данные план зад3'!$C$7:$C$1296,'Задание 3'!$A$77)</f>
        <v>636</v>
      </c>
      <c r="G98" s="87">
        <f>SUMIFS('Данные факт зад.3'!G:G,'Данные факт зад.3'!F:F,$A98,'Данные факт зад.3'!A:A,F$4,'Данные факт зад.3'!D:D,$A$77)</f>
        <v>0</v>
      </c>
      <c r="H98" s="75">
        <f t="shared" si="55"/>
        <v>-636</v>
      </c>
      <c r="I98" s="106">
        <f t="shared" si="56"/>
        <v>-1</v>
      </c>
      <c r="J98" s="75">
        <f>SUMIFS('Данные план зад3'!$G$7:$G$1296,'Данные план зад3'!$B$7:$B$1296,J$4,'Данные план зад3'!$F$7:$F$1296,$A98,'Данные план зад3'!$C$7:$C$1296,'Задание 3'!$A$77)</f>
        <v>655</v>
      </c>
      <c r="K98" s="87">
        <f>SUMIFS('Данные факт зад.3'!G:G,'Данные факт зад.3'!F:F,$A98,'Данные факт зад.3'!A:A,J$4,'Данные факт зад.3'!D:D,$A$77)</f>
        <v>5</v>
      </c>
      <c r="L98" s="75">
        <f t="shared" si="57"/>
        <v>-650</v>
      </c>
      <c r="M98" s="109">
        <f t="shared" si="46"/>
        <v>-0.99236641221374045</v>
      </c>
      <c r="N98" s="75">
        <f>SUMIFS('Данные план зад3'!$G$7:$G$1296,'Данные план зад3'!$B$7:$B$1296,N$4,'Данные план зад3'!$F$7:$F$1296,$A98,'Данные план зад3'!$C$7:$C$1296,'Задание 3'!$A$77)</f>
        <v>721</v>
      </c>
      <c r="O98" s="87">
        <f>SUMIFS('Данные факт зад.3'!G:G,'Данные факт зад.3'!F:F,$A98,'Данные факт зад.3'!A:A,N$4,'Данные факт зад.3'!D:D,$A$77)</f>
        <v>8</v>
      </c>
      <c r="P98" s="75">
        <f t="shared" si="58"/>
        <v>-713</v>
      </c>
      <c r="Q98" s="106">
        <f t="shared" si="59"/>
        <v>-0.98890429958391124</v>
      </c>
      <c r="R98" s="75">
        <f>SUMIFS('Данные план зад3'!$G$7:$G$1296,'Данные план зад3'!$B$7:$B$1296,R$4,'Данные план зад3'!$F$7:$F$1296,$A98,'Данные план зад3'!$C$7:$C$1296,'Задание 3'!$A$77)</f>
        <v>779</v>
      </c>
      <c r="S98" s="87">
        <f>SUMIFS('Данные факт зад.3'!G:G,'Данные факт зад.3'!F:F,$A98,'Данные факт зад.3'!A:A,R$4,'Данные факт зад.3'!D:D,$A$77)</f>
        <v>545</v>
      </c>
      <c r="T98" s="84">
        <f t="shared" si="47"/>
        <v>-234</v>
      </c>
      <c r="U98" s="109">
        <f t="shared" si="49"/>
        <v>-0.30038510911424904</v>
      </c>
      <c r="V98" s="75">
        <f>SUMIFS('Данные план зад3'!$G$7:$G$1296,'Данные план зад3'!$B$7:$B$1296,V$4,'Данные план зад3'!$F$7:$F$1296,$A98,'Данные план зад3'!$C$7:$C$1296,'Задание 3'!$A$77)</f>
        <v>802</v>
      </c>
      <c r="W98" s="87">
        <f>SUMIFS('Данные факт зад.3'!G:G,'Данные факт зад.3'!F:F,$A98,'Данные факт зад.3'!A:A,V$4,'Данные факт зад.3'!D:D,$A$77)</f>
        <v>293</v>
      </c>
      <c r="X98" s="86">
        <f t="shared" si="50"/>
        <v>-509</v>
      </c>
      <c r="Y98" s="110">
        <f t="shared" si="63"/>
        <v>-0.63466334164588534</v>
      </c>
      <c r="Z98" s="75">
        <f t="shared" si="60"/>
        <v>4182</v>
      </c>
      <c r="AA98" s="84">
        <f t="shared" si="68"/>
        <v>1094</v>
      </c>
      <c r="AB98" s="86">
        <f t="shared" si="70"/>
        <v>-3088</v>
      </c>
      <c r="AC98" s="110">
        <f t="shared" si="52"/>
        <v>-0.7384026781444285</v>
      </c>
    </row>
    <row r="99" spans="1:29" outlineLevel="1" x14ac:dyDescent="0.3">
      <c r="A99" s="76" t="s">
        <v>72</v>
      </c>
      <c r="B99" s="86">
        <f>SUMIFS('Данные план зад3'!$G$7:$G$1296,'Данные план зад3'!$B$7:$B$1296,B$4,'Данные план зад3'!$F$7:$F$1296,$A99,'Данные план зад3'!$C$7:$C$1296,'Задание 3'!$A$77)</f>
        <v>500</v>
      </c>
      <c r="C99" s="75">
        <f>SUMIFS('Данные факт зад.3'!G:G,'Данные факт зад.3'!F:F,$A99,'Данные факт зад.3'!A:A,B$4,'Данные факт зад.3'!D:D,$A$77)</f>
        <v>241</v>
      </c>
      <c r="D99" s="102">
        <f t="shared" ref="D99:D162" si="75">C99-B99</f>
        <v>-259</v>
      </c>
      <c r="E99" s="109">
        <f t="shared" si="65"/>
        <v>-0.51800000000000002</v>
      </c>
      <c r="F99" s="86">
        <f>SUMIFS('Данные план зад3'!$G$7:$G$1296,'Данные план зад3'!$B$7:$B$1296,F$4,'Данные план зад3'!$F$7:$F$1296,$A99,'Данные план зад3'!$C$7:$C$1296,'Задание 3'!$A$77)</f>
        <v>540</v>
      </c>
      <c r="G99" s="87">
        <f>SUMIFS('Данные факт зад.3'!G:G,'Данные факт зад.3'!F:F,$A99,'Данные факт зад.3'!A:A,F$4,'Данные факт зад.3'!D:D,$A$77)</f>
        <v>111</v>
      </c>
      <c r="H99" s="75">
        <f t="shared" si="55"/>
        <v>-429</v>
      </c>
      <c r="I99" s="106">
        <f t="shared" si="56"/>
        <v>-0.7944444444444444</v>
      </c>
      <c r="J99" s="75">
        <f>SUMIFS('Данные план зад3'!$G$7:$G$1296,'Данные план зад3'!$B$7:$B$1296,J$4,'Данные план зад3'!$F$7:$F$1296,$A99,'Данные план зад3'!$C$7:$C$1296,'Задание 3'!$A$77)</f>
        <v>583</v>
      </c>
      <c r="K99" s="87">
        <f>SUMIFS('Данные факт зад.3'!G:G,'Данные факт зад.3'!F:F,$A99,'Данные факт зад.3'!A:A,J$4,'Данные факт зад.3'!D:D,$A$77)</f>
        <v>281</v>
      </c>
      <c r="L99" s="75">
        <f t="shared" si="57"/>
        <v>-302</v>
      </c>
      <c r="M99" s="109">
        <f t="shared" si="46"/>
        <v>-0.51801029159519729</v>
      </c>
      <c r="N99" s="75">
        <f>SUMIFS('Данные план зад3'!$G$7:$G$1296,'Данные план зад3'!$B$7:$B$1296,N$4,'Данные план зад3'!$F$7:$F$1296,$A99,'Данные план зад3'!$C$7:$C$1296,'Задание 3'!$A$77)</f>
        <v>630</v>
      </c>
      <c r="O99" s="87">
        <f>SUMIFS('Данные факт зад.3'!G:G,'Данные факт зад.3'!F:F,$A99,'Данные факт зад.3'!A:A,N$4,'Данные факт зад.3'!D:D,$A$77)</f>
        <v>81</v>
      </c>
      <c r="P99" s="75">
        <f t="shared" si="58"/>
        <v>-549</v>
      </c>
      <c r="Q99" s="106">
        <f t="shared" si="59"/>
        <v>-0.87142857142857144</v>
      </c>
      <c r="R99" s="75">
        <f>SUMIFS('Данные план зад3'!$G$7:$G$1296,'Данные план зад3'!$B$7:$B$1296,R$4,'Данные план зад3'!$F$7:$F$1296,$A99,'Данные план зад3'!$C$7:$C$1296,'Задание 3'!$A$77)</f>
        <v>706</v>
      </c>
      <c r="S99" s="87">
        <f>SUMIFS('Данные факт зад.3'!G:G,'Данные факт зад.3'!F:F,$A99,'Данные факт зад.3'!A:A,R$4,'Данные факт зад.3'!D:D,$A$77)</f>
        <v>443</v>
      </c>
      <c r="T99" s="84">
        <f t="shared" si="47"/>
        <v>-263</v>
      </c>
      <c r="U99" s="109">
        <f t="shared" si="49"/>
        <v>-0.37252124645892354</v>
      </c>
      <c r="V99" s="75">
        <f>SUMIFS('Данные план зад3'!$G$7:$G$1296,'Данные план зад3'!$B$7:$B$1296,V$4,'Данные план зад3'!$F$7:$F$1296,$A99,'Данные план зад3'!$C$7:$C$1296,'Задание 3'!$A$77)</f>
        <v>770</v>
      </c>
      <c r="W99" s="87">
        <f>SUMIFS('Данные факт зад.3'!G:G,'Данные факт зад.3'!F:F,$A99,'Данные факт зад.3'!A:A,V$4,'Данные факт зад.3'!D:D,$A$77)</f>
        <v>122</v>
      </c>
      <c r="X99" s="86">
        <f t="shared" si="50"/>
        <v>-648</v>
      </c>
      <c r="Y99" s="110">
        <f t="shared" si="63"/>
        <v>-0.84155844155844151</v>
      </c>
      <c r="Z99" s="75">
        <f t="shared" si="60"/>
        <v>3729</v>
      </c>
      <c r="AA99" s="84">
        <f t="shared" si="68"/>
        <v>1279</v>
      </c>
      <c r="AB99" s="86">
        <f t="shared" si="70"/>
        <v>-2450</v>
      </c>
      <c r="AC99" s="110">
        <f t="shared" si="52"/>
        <v>-0.65701260391525873</v>
      </c>
    </row>
    <row r="100" spans="1:29" outlineLevel="1" x14ac:dyDescent="0.3">
      <c r="A100" s="76" t="s">
        <v>73</v>
      </c>
      <c r="B100" s="86">
        <f>SUMIFS('Данные план зад3'!$G$7:$G$1296,'Данные план зад3'!$B$7:$B$1296,B$4,'Данные план зад3'!$F$7:$F$1296,$A100,'Данные план зад3'!$C$7:$C$1296,'Задание 3'!$A$77)</f>
        <v>187</v>
      </c>
      <c r="C100" s="75">
        <f>SUMIFS('Данные факт зад.3'!G:G,'Данные факт зад.3'!F:F,$A100,'Данные факт зад.3'!A:A,B$4,'Данные факт зад.3'!D:D,$A$77)</f>
        <v>305</v>
      </c>
      <c r="D100" s="102">
        <f t="shared" si="75"/>
        <v>118</v>
      </c>
      <c r="E100" s="109">
        <f t="shared" si="65"/>
        <v>0.63101604278074863</v>
      </c>
      <c r="F100" s="86">
        <f>SUMIFS('Данные план зад3'!$G$7:$G$1296,'Данные план зад3'!$B$7:$B$1296,F$4,'Данные план зад3'!$F$7:$F$1296,$A100,'Данные план зад3'!$C$7:$C$1296,'Задание 3'!$A$77)</f>
        <v>207</v>
      </c>
      <c r="G100" s="87">
        <f>SUMIFS('Данные факт зад.3'!G:G,'Данные факт зад.3'!F:F,$A100,'Данные факт зад.3'!A:A,F$4,'Данные факт зад.3'!D:D,$A$77)</f>
        <v>124</v>
      </c>
      <c r="H100" s="75">
        <f t="shared" si="55"/>
        <v>-83</v>
      </c>
      <c r="I100" s="106">
        <f t="shared" si="56"/>
        <v>-0.40096618357487923</v>
      </c>
      <c r="J100" s="75">
        <f>SUMIFS('Данные план зад3'!$G$7:$G$1296,'Данные план зад3'!$B$7:$B$1296,J$4,'Данные план зад3'!$F$7:$F$1296,$A100,'Данные план зад3'!$C$7:$C$1296,'Задание 3'!$A$77)</f>
        <v>217</v>
      </c>
      <c r="K100" s="87">
        <f>SUMIFS('Данные факт зад.3'!G:G,'Данные факт зад.3'!F:F,$A100,'Данные факт зад.3'!A:A,J$4,'Данные факт зад.3'!D:D,$A$77)</f>
        <v>243</v>
      </c>
      <c r="L100" s="75">
        <f t="shared" si="57"/>
        <v>26</v>
      </c>
      <c r="M100" s="109">
        <f t="shared" si="46"/>
        <v>0.11981566820276497</v>
      </c>
      <c r="N100" s="75">
        <f>SUMIFS('Данные план зад3'!$G$7:$G$1296,'Данные план зад3'!$B$7:$B$1296,N$4,'Данные план зад3'!$F$7:$F$1296,$A100,'Данные план зад3'!$C$7:$C$1296,'Задание 3'!$A$77)</f>
        <v>234</v>
      </c>
      <c r="O100" s="87">
        <f>SUMIFS('Данные факт зад.3'!G:G,'Данные факт зад.3'!F:F,$A100,'Данные факт зад.3'!A:A,N$4,'Данные факт зад.3'!D:D,$A$77)</f>
        <v>105</v>
      </c>
      <c r="P100" s="75">
        <f t="shared" si="58"/>
        <v>-129</v>
      </c>
      <c r="Q100" s="106">
        <f t="shared" si="59"/>
        <v>-0.55128205128205132</v>
      </c>
      <c r="R100" s="75">
        <f>SUMIFS('Данные план зад3'!$G$7:$G$1296,'Данные план зад3'!$B$7:$B$1296,R$4,'Данные план зад3'!$F$7:$F$1296,$A100,'Данные план зад3'!$C$7:$C$1296,'Задание 3'!$A$77)</f>
        <v>253</v>
      </c>
      <c r="S100" s="87">
        <f>SUMIFS('Данные факт зад.3'!G:G,'Данные факт зад.3'!F:F,$A100,'Данные факт зад.3'!A:A,R$4,'Данные факт зад.3'!D:D,$A$77)</f>
        <v>194</v>
      </c>
      <c r="T100" s="84">
        <f t="shared" si="47"/>
        <v>-59</v>
      </c>
      <c r="U100" s="109">
        <f t="shared" si="49"/>
        <v>-0.233201581027668</v>
      </c>
      <c r="V100" s="75">
        <f>SUMIFS('Данные план зад3'!$G$7:$G$1296,'Данные план зад3'!$B$7:$B$1296,V$4,'Данные план зад3'!$F$7:$F$1296,$A100,'Данные план зад3'!$C$7:$C$1296,'Задание 3'!$A$77)</f>
        <v>273</v>
      </c>
      <c r="W100" s="87">
        <f>SUMIFS('Данные факт зад.3'!G:G,'Данные факт зад.3'!F:F,$A100,'Данные факт зад.3'!A:A,V$4,'Данные факт зад.3'!D:D,$A$77)</f>
        <v>298</v>
      </c>
      <c r="X100" s="86">
        <f t="shared" si="50"/>
        <v>25</v>
      </c>
      <c r="Y100" s="110">
        <f t="shared" si="63"/>
        <v>9.1575091575091569E-2</v>
      </c>
      <c r="Z100" s="75">
        <f t="shared" si="60"/>
        <v>1371</v>
      </c>
      <c r="AA100" s="84">
        <f t="shared" si="68"/>
        <v>1269</v>
      </c>
      <c r="AB100" s="86">
        <f t="shared" si="70"/>
        <v>-102</v>
      </c>
      <c r="AC100" s="110">
        <f t="shared" si="52"/>
        <v>-7.4398249452954049E-2</v>
      </c>
    </row>
    <row r="101" spans="1:29" outlineLevel="1" x14ac:dyDescent="0.3">
      <c r="A101" s="76" t="s">
        <v>74</v>
      </c>
      <c r="B101" s="86">
        <f>SUMIFS('Данные план зад3'!$G$7:$G$1296,'Данные план зад3'!$B$7:$B$1296,B$4,'Данные план зад3'!$F$7:$F$1296,$A101,'Данные план зад3'!$C$7:$C$1296,'Задание 3'!$A$77)</f>
        <v>250</v>
      </c>
      <c r="C101" s="75">
        <f>SUMIFS('Данные факт зад.3'!G:G,'Данные факт зад.3'!F:F,$A101,'Данные факт зад.3'!A:A,B$4,'Данные факт зад.3'!D:D,$A$77)</f>
        <v>248</v>
      </c>
      <c r="D101" s="102">
        <f t="shared" si="75"/>
        <v>-2</v>
      </c>
      <c r="E101" s="109">
        <f t="shared" si="65"/>
        <v>-8.0000000000000002E-3</v>
      </c>
      <c r="F101" s="86">
        <f>SUMIFS('Данные план зад3'!$G$7:$G$1296,'Данные план зад3'!$B$7:$B$1296,F$4,'Данные план зад3'!$F$7:$F$1296,$A101,'Данные план зад3'!$C$7:$C$1296,'Задание 3'!$A$77)</f>
        <v>270</v>
      </c>
      <c r="G101" s="87">
        <f>SUMIFS('Данные факт зад.3'!G:G,'Данные факт зад.3'!F:F,$A101,'Данные факт зад.3'!A:A,F$4,'Данные факт зад.3'!D:D,$A$77)</f>
        <v>173</v>
      </c>
      <c r="H101" s="75">
        <f t="shared" si="55"/>
        <v>-97</v>
      </c>
      <c r="I101" s="106">
        <f t="shared" si="56"/>
        <v>-0.35925925925925928</v>
      </c>
      <c r="J101" s="75">
        <f>SUMIFS('Данные план зад3'!$G$7:$G$1296,'Данные план зад3'!$B$7:$B$1296,J$4,'Данные план зад3'!$F$7:$F$1296,$A101,'Данные план зад3'!$C$7:$C$1296,'Задание 3'!$A$77)</f>
        <v>292</v>
      </c>
      <c r="K101" s="87">
        <f>SUMIFS('Данные факт зад.3'!G:G,'Данные факт зад.3'!F:F,$A101,'Данные факт зад.3'!A:A,J$4,'Данные факт зад.3'!D:D,$A$77)</f>
        <v>415</v>
      </c>
      <c r="L101" s="75">
        <f t="shared" si="57"/>
        <v>123</v>
      </c>
      <c r="M101" s="109">
        <f t="shared" si="46"/>
        <v>0.42123287671232879</v>
      </c>
      <c r="N101" s="75">
        <f>SUMIFS('Данные план зад3'!$G$7:$G$1296,'Данные план зад3'!$B$7:$B$1296,N$4,'Данные план зад3'!$F$7:$F$1296,$A101,'Данные план зад3'!$C$7:$C$1296,'Задание 3'!$A$77)</f>
        <v>315</v>
      </c>
      <c r="O101" s="87">
        <f>SUMIFS('Данные факт зад.3'!G:G,'Данные факт зад.3'!F:F,$A101,'Данные факт зад.3'!A:A,N$4,'Данные факт зад.3'!D:D,$A$77)</f>
        <v>165</v>
      </c>
      <c r="P101" s="75">
        <f t="shared" si="58"/>
        <v>-150</v>
      </c>
      <c r="Q101" s="106">
        <f t="shared" si="59"/>
        <v>-0.47619047619047616</v>
      </c>
      <c r="R101" s="75">
        <f>SUMIFS('Данные план зад3'!$G$7:$G$1296,'Данные план зад3'!$B$7:$B$1296,R$4,'Данные план зад3'!$F$7:$F$1296,$A101,'Данные план зад3'!$C$7:$C$1296,'Задание 3'!$A$77)</f>
        <v>321</v>
      </c>
      <c r="S101" s="87">
        <f>SUMIFS('Данные факт зад.3'!G:G,'Данные факт зад.3'!F:F,$A101,'Данные факт зад.3'!A:A,R$4,'Данные факт зад.3'!D:D,$A$77)</f>
        <v>175</v>
      </c>
      <c r="T101" s="84">
        <f t="shared" si="47"/>
        <v>-146</v>
      </c>
      <c r="U101" s="109">
        <f t="shared" si="49"/>
        <v>-0.45482866043613707</v>
      </c>
      <c r="V101" s="75">
        <f>SUMIFS('Данные план зад3'!$G$7:$G$1296,'Данные план зад3'!$B$7:$B$1296,V$4,'Данные план зад3'!$F$7:$F$1296,$A101,'Данные план зад3'!$C$7:$C$1296,'Задание 3'!$A$77)</f>
        <v>347</v>
      </c>
      <c r="W101" s="87">
        <f>SUMIFS('Данные факт зад.3'!G:G,'Данные факт зад.3'!F:F,$A101,'Данные факт зад.3'!A:A,V$4,'Данные факт зад.3'!D:D,$A$77)</f>
        <v>0</v>
      </c>
      <c r="X101" s="86">
        <f t="shared" si="50"/>
        <v>-347</v>
      </c>
      <c r="Y101" s="110">
        <f t="shared" si="63"/>
        <v>-1</v>
      </c>
      <c r="Z101" s="75">
        <f t="shared" si="60"/>
        <v>1795</v>
      </c>
      <c r="AA101" s="84">
        <f t="shared" si="68"/>
        <v>1176</v>
      </c>
      <c r="AB101" s="86">
        <f t="shared" si="70"/>
        <v>-619</v>
      </c>
      <c r="AC101" s="110">
        <f t="shared" si="52"/>
        <v>-0.3448467966573816</v>
      </c>
    </row>
    <row r="102" spans="1:29" outlineLevel="1" x14ac:dyDescent="0.3">
      <c r="A102" s="76" t="s">
        <v>75</v>
      </c>
      <c r="B102" s="86">
        <f>SUMIFS('Данные план зад3'!$G$7:$G$1296,'Данные план зад3'!$B$7:$B$1296,B$4,'Данные план зад3'!$F$7:$F$1296,$A102,'Данные план зад3'!$C$7:$C$1296,'Задание 3'!$A$77)</f>
        <v>850</v>
      </c>
      <c r="C102" s="75">
        <f>SUMIFS('Данные факт зад.3'!G:G,'Данные факт зад.3'!F:F,$A102,'Данные факт зад.3'!A:A,B$4,'Данные факт зад.3'!D:D,$A$77)</f>
        <v>189</v>
      </c>
      <c r="D102" s="102">
        <f t="shared" si="75"/>
        <v>-661</v>
      </c>
      <c r="E102" s="109">
        <f t="shared" si="65"/>
        <v>-0.77764705882352936</v>
      </c>
      <c r="F102" s="86">
        <f>SUMIFS('Данные план зад3'!$G$7:$G$1296,'Данные план зад3'!$B$7:$B$1296,F$4,'Данные план зад3'!$F$7:$F$1296,$A102,'Данные план зад3'!$C$7:$C$1296,'Задание 3'!$A$77)</f>
        <v>918</v>
      </c>
      <c r="G102" s="87">
        <f>SUMIFS('Данные факт зад.3'!G:G,'Данные факт зад.3'!F:F,$A102,'Данные факт зад.3'!A:A,F$4,'Данные факт зад.3'!D:D,$A$77)</f>
        <v>172</v>
      </c>
      <c r="H102" s="75">
        <f t="shared" si="55"/>
        <v>-746</v>
      </c>
      <c r="I102" s="106">
        <f t="shared" si="56"/>
        <v>-0.81263616557734208</v>
      </c>
      <c r="J102" s="75">
        <f>SUMIFS('Данные план зад3'!$G$7:$G$1296,'Данные план зад3'!$B$7:$B$1296,J$4,'Данные план зад3'!$F$7:$F$1296,$A102,'Данные план зад3'!$C$7:$C$1296,'Задание 3'!$A$77)</f>
        <v>991</v>
      </c>
      <c r="K102" s="87">
        <f>SUMIFS('Данные факт зад.3'!G:G,'Данные факт зад.3'!F:F,$A102,'Данные факт зад.3'!A:A,J$4,'Данные факт зад.3'!D:D,$A$77)</f>
        <v>114</v>
      </c>
      <c r="L102" s="75">
        <f t="shared" si="57"/>
        <v>-877</v>
      </c>
      <c r="M102" s="109">
        <f t="shared" si="46"/>
        <v>-0.88496468213925328</v>
      </c>
      <c r="N102" s="75">
        <f>SUMIFS('Данные план зад3'!$G$7:$G$1296,'Данные план зад3'!$B$7:$B$1296,N$4,'Данные план зад3'!$F$7:$F$1296,$A102,'Данные план зад3'!$C$7:$C$1296,'Задание 3'!$A$77)</f>
        <v>1080</v>
      </c>
      <c r="O102" s="87">
        <f>SUMIFS('Данные факт зад.3'!G:G,'Данные факт зад.3'!F:F,$A102,'Данные факт зад.3'!A:A,N$4,'Данные факт зад.3'!D:D,$A$77)</f>
        <v>223</v>
      </c>
      <c r="P102" s="75">
        <f t="shared" si="58"/>
        <v>-857</v>
      </c>
      <c r="Q102" s="106">
        <f t="shared" si="59"/>
        <v>-0.79351851851851851</v>
      </c>
      <c r="R102" s="75">
        <f>SUMIFS('Данные план зад3'!$G$7:$G$1296,'Данные план зад3'!$B$7:$B$1296,R$4,'Данные план зад3'!$F$7:$F$1296,$A102,'Данные план зад3'!$C$7:$C$1296,'Задание 3'!$A$77)</f>
        <v>1166</v>
      </c>
      <c r="S102" s="87">
        <f>SUMIFS('Данные факт зад.3'!G:G,'Данные факт зад.3'!F:F,$A102,'Данные факт зад.3'!A:A,R$4,'Данные факт зад.3'!D:D,$A$77)</f>
        <v>61</v>
      </c>
      <c r="T102" s="84">
        <f t="shared" si="47"/>
        <v>-1105</v>
      </c>
      <c r="U102" s="109">
        <f t="shared" si="49"/>
        <v>-0.94768439108061753</v>
      </c>
      <c r="V102" s="75">
        <f>SUMIFS('Данные план зад3'!$G$7:$G$1296,'Данные план зад3'!$B$7:$B$1296,V$4,'Данные план зад3'!$F$7:$F$1296,$A102,'Данные план зад3'!$C$7:$C$1296,'Задание 3'!$A$77)</f>
        <v>1259</v>
      </c>
      <c r="W102" s="87">
        <f>SUMIFS('Данные факт зад.3'!G:G,'Данные факт зад.3'!F:F,$A102,'Данные факт зад.3'!A:A,V$4,'Данные факт зад.3'!D:D,$A$77)</f>
        <v>613</v>
      </c>
      <c r="X102" s="86">
        <f t="shared" si="50"/>
        <v>-646</v>
      </c>
      <c r="Y102" s="110">
        <f t="shared" si="63"/>
        <v>-0.51310563939634635</v>
      </c>
      <c r="Z102" s="75">
        <f t="shared" si="60"/>
        <v>6264</v>
      </c>
      <c r="AA102" s="84">
        <f t="shared" si="68"/>
        <v>1372</v>
      </c>
      <c r="AB102" s="86">
        <f t="shared" si="70"/>
        <v>-4892</v>
      </c>
      <c r="AC102" s="110">
        <f t="shared" si="52"/>
        <v>-0.78097062579821197</v>
      </c>
    </row>
    <row r="103" spans="1:29" s="82" customFormat="1" x14ac:dyDescent="0.3">
      <c r="A103" s="83" t="s">
        <v>51</v>
      </c>
      <c r="B103" s="84">
        <f>SUM(B104:B109)</f>
        <v>2295</v>
      </c>
      <c r="C103" s="84">
        <f t="shared" ref="C103:Z103" si="76">SUM(C104:C109)</f>
        <v>1632</v>
      </c>
      <c r="D103" s="102">
        <f t="shared" si="75"/>
        <v>-663</v>
      </c>
      <c r="E103" s="109">
        <f t="shared" si="65"/>
        <v>-0.28888888888888886</v>
      </c>
      <c r="F103" s="86">
        <f>SUM(F104:F109)</f>
        <v>2480</v>
      </c>
      <c r="G103" s="84">
        <f t="shared" si="76"/>
        <v>948</v>
      </c>
      <c r="H103" s="75">
        <f t="shared" si="55"/>
        <v>-1532</v>
      </c>
      <c r="I103" s="106">
        <f t="shared" si="56"/>
        <v>-0.61774193548387102</v>
      </c>
      <c r="J103" s="84">
        <f t="shared" si="76"/>
        <v>2706</v>
      </c>
      <c r="K103" s="84">
        <f t="shared" si="76"/>
        <v>1139</v>
      </c>
      <c r="L103" s="75">
        <f t="shared" si="57"/>
        <v>-1567</v>
      </c>
      <c r="M103" s="109">
        <f t="shared" si="46"/>
        <v>-0.57908351810790837</v>
      </c>
      <c r="N103" s="84">
        <f t="shared" si="76"/>
        <v>2925</v>
      </c>
      <c r="O103" s="84">
        <f t="shared" si="76"/>
        <v>1259</v>
      </c>
      <c r="P103" s="75">
        <f t="shared" si="58"/>
        <v>-1666</v>
      </c>
      <c r="Q103" s="106">
        <f t="shared" si="59"/>
        <v>-0.56957264957264953</v>
      </c>
      <c r="R103" s="84">
        <f t="shared" si="76"/>
        <v>3126</v>
      </c>
      <c r="S103" s="84">
        <f t="shared" si="76"/>
        <v>1216</v>
      </c>
      <c r="T103" s="84">
        <f t="shared" si="47"/>
        <v>-1910</v>
      </c>
      <c r="U103" s="109">
        <f t="shared" si="49"/>
        <v>-0.61100447856685858</v>
      </c>
      <c r="V103" s="84">
        <f t="shared" si="76"/>
        <v>3342</v>
      </c>
      <c r="W103" s="84">
        <f t="shared" si="76"/>
        <v>1222</v>
      </c>
      <c r="X103" s="86">
        <f t="shared" si="50"/>
        <v>-2120</v>
      </c>
      <c r="Y103" s="110">
        <f t="shared" si="63"/>
        <v>-0.63435068821065232</v>
      </c>
      <c r="Z103" s="84">
        <f t="shared" si="76"/>
        <v>16874</v>
      </c>
      <c r="AA103" s="84">
        <f t="shared" si="68"/>
        <v>7416</v>
      </c>
      <c r="AB103" s="86">
        <f t="shared" si="70"/>
        <v>-9458</v>
      </c>
      <c r="AC103" s="110">
        <f t="shared" si="52"/>
        <v>-0.56050728932084859</v>
      </c>
    </row>
    <row r="104" spans="1:29" s="88" customFormat="1" outlineLevel="1" x14ac:dyDescent="0.3">
      <c r="A104" s="85" t="s">
        <v>52</v>
      </c>
      <c r="B104" s="86">
        <f>SUMIFS('Данные план зад3'!$G$7:$G$1296,'Данные план зад3'!$B$7:$B$1296,B$4,'Данные план зад3'!$F$7:$F$1296,$A104,'Данные план зад3'!$C$7:$C$1296,'Задание 3'!$A$77)</f>
        <v>125</v>
      </c>
      <c r="C104" s="75">
        <f>SUMIFS('Данные факт зад.3'!G:G,'Данные факт зад.3'!F:F,$A104,'Данные факт зад.3'!A:A,B$4,'Данные факт зад.3'!D:D,$A$77)</f>
        <v>0</v>
      </c>
      <c r="D104" s="102">
        <f t="shared" si="75"/>
        <v>-125</v>
      </c>
      <c r="E104" s="109">
        <f t="shared" si="65"/>
        <v>-1</v>
      </c>
      <c r="F104" s="86">
        <f>SUMIFS('Данные план зад3'!$G$7:$G$1296,'Данные план зад3'!$B$7:$B$1296,F$4,'Данные план зад3'!$F$7:$F$1296,$A104,'Данные план зад3'!$C$7:$C$1296,'Задание 3'!$A$77)</f>
        <v>136</v>
      </c>
      <c r="G104" s="87">
        <f>SUMIFS('Данные факт зад.3'!G:G,'Данные факт зад.3'!F:F,$A104,'Данные факт зад.3'!A:A,F$4,'Данные факт зад.3'!D:D,$A$77)</f>
        <v>0</v>
      </c>
      <c r="H104" s="75">
        <f t="shared" si="55"/>
        <v>-136</v>
      </c>
      <c r="I104" s="106">
        <f t="shared" si="56"/>
        <v>-1</v>
      </c>
      <c r="J104" s="86">
        <f>SUMIFS('Данные план зад3'!$G$7:$G$1296,'Данные план зад3'!$B$7:$B$1296,J$4,'Данные план зад3'!$F$7:$F$1296,$A104,'Данные план зад3'!$C$7:$C$1296,'Задание 3'!$A$77)</f>
        <v>160</v>
      </c>
      <c r="K104" s="87">
        <f>SUMIFS('Данные факт зад.3'!G:G,'Данные факт зад.3'!F:F,$A104,'Данные факт зад.3'!A:A,J$4,'Данные факт зад.3'!D:D,$A$77)</f>
        <v>213</v>
      </c>
      <c r="L104" s="75">
        <f t="shared" si="57"/>
        <v>53</v>
      </c>
      <c r="M104" s="109">
        <f t="shared" si="46"/>
        <v>0.33124999999999999</v>
      </c>
      <c r="N104" s="86">
        <f>SUMIFS('Данные план зад3'!$G$7:$G$1296,'Данные план зад3'!$B$7:$B$1296,N$4,'Данные план зад3'!$F$7:$F$1296,$A104,'Данные план зад3'!$C$7:$C$1296,'Задание 3'!$A$77)</f>
        <v>168</v>
      </c>
      <c r="O104" s="87">
        <f>SUMIFS('Данные факт зад.3'!G:G,'Данные факт зад.3'!F:F,$A104,'Данные факт зад.3'!A:A,N$4,'Данные факт зад.3'!D:D,$A$77)</f>
        <v>253</v>
      </c>
      <c r="P104" s="75">
        <f t="shared" si="58"/>
        <v>85</v>
      </c>
      <c r="Q104" s="106">
        <f t="shared" si="59"/>
        <v>0.50595238095238093</v>
      </c>
      <c r="R104" s="86">
        <f>SUMIFS('Данные план зад3'!$G$7:$G$1296,'Данные план зад3'!$B$7:$B$1296,R$4,'Данные план зад3'!$F$7:$F$1296,$A104,'Данные план зад3'!$C$7:$C$1296,'Задание 3'!$A$77)</f>
        <v>171</v>
      </c>
      <c r="S104" s="87">
        <f>SUMIFS('Данные факт зад.3'!G:G,'Данные факт зад.3'!F:F,$A104,'Данные факт зад.3'!A:A,R$4,'Данные факт зад.3'!D:D,$A$77)</f>
        <v>312</v>
      </c>
      <c r="T104" s="84">
        <f t="shared" si="47"/>
        <v>141</v>
      </c>
      <c r="U104" s="109">
        <f t="shared" si="49"/>
        <v>0.82456140350877194</v>
      </c>
      <c r="V104" s="86">
        <f>SUMIFS('Данные план зад3'!$G$7:$G$1296,'Данные план зад3'!$B$7:$B$1296,V$4,'Данные план зад3'!$F$7:$F$1296,$A104,'Данные план зад3'!$C$7:$C$1296,'Задание 3'!$A$77)</f>
        <v>185</v>
      </c>
      <c r="W104" s="87">
        <f>SUMIFS('Данные факт зад.3'!G:G,'Данные факт зад.3'!F:F,$A104,'Данные факт зад.3'!A:A,V$4,'Данные факт зад.3'!D:D,$A$77)</f>
        <v>175</v>
      </c>
      <c r="X104" s="86">
        <f t="shared" si="50"/>
        <v>-10</v>
      </c>
      <c r="Y104" s="110">
        <f t="shared" si="63"/>
        <v>-5.4054054054054057E-2</v>
      </c>
      <c r="Z104" s="86">
        <f t="shared" si="60"/>
        <v>945</v>
      </c>
      <c r="AA104" s="84">
        <f t="shared" si="68"/>
        <v>953</v>
      </c>
      <c r="AB104" s="86">
        <f t="shared" si="70"/>
        <v>8</v>
      </c>
      <c r="AC104" s="110">
        <f t="shared" si="52"/>
        <v>8.4656084656084662E-3</v>
      </c>
    </row>
    <row r="105" spans="1:29" s="88" customFormat="1" outlineLevel="1" x14ac:dyDescent="0.3">
      <c r="A105" s="85" t="s">
        <v>54</v>
      </c>
      <c r="B105" s="86">
        <f>SUMIFS('Данные план зад3'!$G$7:$G$1296,'Данные план зад3'!$B$7:$B$1296,B$4,'Данные план зад3'!$F$7:$F$1296,$A105,'Данные план зад3'!$C$7:$C$1296,'Задание 3'!$A$77)</f>
        <v>520</v>
      </c>
      <c r="C105" s="75">
        <f>SUMIFS('Данные факт зад.3'!G:G,'Данные факт зад.3'!F:F,$A105,'Данные факт зад.3'!A:A,B$4,'Данные факт зад.3'!D:D,$A$77)</f>
        <v>393</v>
      </c>
      <c r="D105" s="102">
        <f t="shared" si="75"/>
        <v>-127</v>
      </c>
      <c r="E105" s="109">
        <f t="shared" si="65"/>
        <v>-0.24423076923076922</v>
      </c>
      <c r="F105" s="86">
        <f>SUMIFS('Данные план зад3'!$G$7:$G$1296,'Данные план зад3'!$B$7:$B$1296,F$4,'Данные план зад3'!$F$7:$F$1296,$A105,'Данные план зад3'!$C$7:$C$1296,'Задание 3'!$A$77)</f>
        <v>562</v>
      </c>
      <c r="G105" s="87">
        <f>SUMIFS('Данные факт зад.3'!G:G,'Данные факт зад.3'!F:F,$A105,'Данные факт зад.3'!A:A,F$4,'Данные факт зад.3'!D:D,$A$77)</f>
        <v>294</v>
      </c>
      <c r="H105" s="75">
        <f t="shared" si="55"/>
        <v>-268</v>
      </c>
      <c r="I105" s="106">
        <f t="shared" si="56"/>
        <v>-0.47686832740213525</v>
      </c>
      <c r="J105" s="86">
        <f>SUMIFS('Данные план зад3'!$G$7:$G$1296,'Данные план зад3'!$B$7:$B$1296,J$4,'Данные план зад3'!$F$7:$F$1296,$A105,'Данные план зад3'!$C$7:$C$1296,'Задание 3'!$A$77)</f>
        <v>607</v>
      </c>
      <c r="K105" s="87">
        <f>SUMIFS('Данные факт зад.3'!G:G,'Данные факт зад.3'!F:F,$A105,'Данные факт зад.3'!A:A,J$4,'Данные факт зад.3'!D:D,$A$77)</f>
        <v>161</v>
      </c>
      <c r="L105" s="75">
        <f t="shared" si="57"/>
        <v>-446</v>
      </c>
      <c r="M105" s="109">
        <f t="shared" si="46"/>
        <v>-0.73476112026359142</v>
      </c>
      <c r="N105" s="86">
        <f>SUMIFS('Данные план зад3'!$G$7:$G$1296,'Данные план зад3'!$B$7:$B$1296,N$4,'Данные план зад3'!$F$7:$F$1296,$A105,'Данные план зад3'!$C$7:$C$1296,'Задание 3'!$A$77)</f>
        <v>656</v>
      </c>
      <c r="O105" s="87">
        <f>SUMIFS('Данные факт зад.3'!G:G,'Данные факт зад.3'!F:F,$A105,'Данные факт зад.3'!A:A,N$4,'Данные факт зад.3'!D:D,$A$77)</f>
        <v>236</v>
      </c>
      <c r="P105" s="75">
        <f t="shared" si="58"/>
        <v>-420</v>
      </c>
      <c r="Q105" s="106">
        <f t="shared" si="59"/>
        <v>-0.6402439024390244</v>
      </c>
      <c r="R105" s="86">
        <f>SUMIFS('Данные план зад3'!$G$7:$G$1296,'Данные план зад3'!$B$7:$B$1296,R$4,'Данные план зад3'!$F$7:$F$1296,$A105,'Данные план зад3'!$C$7:$C$1296,'Задание 3'!$A$77)</f>
        <v>708</v>
      </c>
      <c r="S105" s="87">
        <f>SUMIFS('Данные факт зад.3'!G:G,'Данные факт зад.3'!F:F,$A105,'Данные факт зад.3'!A:A,R$4,'Данные факт зад.3'!D:D,$A$77)</f>
        <v>167</v>
      </c>
      <c r="T105" s="84">
        <f t="shared" si="47"/>
        <v>-541</v>
      </c>
      <c r="U105" s="109">
        <f t="shared" si="49"/>
        <v>-0.76412429378531077</v>
      </c>
      <c r="V105" s="86">
        <f>SUMIFS('Данные план зад3'!$G$7:$G$1296,'Данные план зад3'!$B$7:$B$1296,V$4,'Данные план зад3'!$F$7:$F$1296,$A105,'Данные план зад3'!$C$7:$C$1296,'Задание 3'!$A$77)</f>
        <v>758</v>
      </c>
      <c r="W105" s="87">
        <f>SUMIFS('Данные факт зад.3'!G:G,'Данные факт зад.3'!F:F,$A105,'Данные факт зад.3'!A:A,V$4,'Данные факт зад.3'!D:D,$A$77)</f>
        <v>170</v>
      </c>
      <c r="X105" s="86">
        <f t="shared" si="50"/>
        <v>-588</v>
      </c>
      <c r="Y105" s="110">
        <f t="shared" si="63"/>
        <v>-0.77572559366754612</v>
      </c>
      <c r="Z105" s="86">
        <f t="shared" si="60"/>
        <v>3811</v>
      </c>
      <c r="AA105" s="84">
        <f t="shared" si="68"/>
        <v>1421</v>
      </c>
      <c r="AB105" s="86">
        <f t="shared" si="70"/>
        <v>-2390</v>
      </c>
      <c r="AC105" s="110">
        <f t="shared" si="52"/>
        <v>-0.62713198635528733</v>
      </c>
    </row>
    <row r="106" spans="1:29" s="88" customFormat="1" outlineLevel="1" x14ac:dyDescent="0.3">
      <c r="A106" s="85" t="s">
        <v>56</v>
      </c>
      <c r="B106" s="86">
        <f>SUMIFS('Данные план зад3'!$G$7:$G$1296,'Данные план зад3'!$B$7:$B$1296,B$4,'Данные план зад3'!$F$7:$F$1296,$A106,'Данные план зад3'!$C$7:$C$1296,'Задание 3'!$A$77)</f>
        <v>510</v>
      </c>
      <c r="C106" s="75">
        <f>SUMIFS('Данные факт зад.3'!G:G,'Данные факт зад.3'!F:F,$A106,'Данные факт зад.3'!A:A,B$4,'Данные факт зад.3'!D:D,$A$77)</f>
        <v>566</v>
      </c>
      <c r="D106" s="102">
        <f t="shared" si="75"/>
        <v>56</v>
      </c>
      <c r="E106" s="109">
        <f t="shared" si="65"/>
        <v>0.10980392156862745</v>
      </c>
      <c r="F106" s="86">
        <f>SUMIFS('Данные план зад3'!$G$7:$G$1296,'Данные план зад3'!$B$7:$B$1296,F$4,'Данные план зад3'!$F$7:$F$1296,$A106,'Данные план зад3'!$C$7:$C$1296,'Задание 3'!$A$77)</f>
        <v>566</v>
      </c>
      <c r="G106" s="87">
        <f>SUMIFS('Данные факт зад.3'!G:G,'Данные факт зад.3'!F:F,$A106,'Данные факт зад.3'!A:A,F$4,'Данные факт зад.3'!D:D,$A$77)</f>
        <v>0</v>
      </c>
      <c r="H106" s="75">
        <f t="shared" si="55"/>
        <v>-566</v>
      </c>
      <c r="I106" s="106">
        <f t="shared" si="56"/>
        <v>-1</v>
      </c>
      <c r="J106" s="86">
        <f>SUMIFS('Данные план зад3'!$G$7:$G$1296,'Данные план зад3'!$B$7:$B$1296,J$4,'Данные план зад3'!$F$7:$F$1296,$A106,'Данные план зад3'!$C$7:$C$1296,'Задание 3'!$A$77)</f>
        <v>634</v>
      </c>
      <c r="K106" s="87">
        <f>SUMIFS('Данные факт зад.3'!G:G,'Данные факт зад.3'!F:F,$A106,'Данные факт зад.3'!A:A,J$4,'Данные факт зад.3'!D:D,$A$77)</f>
        <v>151</v>
      </c>
      <c r="L106" s="75">
        <f t="shared" si="57"/>
        <v>-483</v>
      </c>
      <c r="M106" s="109">
        <f t="shared" si="46"/>
        <v>-0.76182965299684546</v>
      </c>
      <c r="N106" s="86">
        <f>SUMIFS('Данные план зад3'!$G$7:$G$1296,'Данные план зад3'!$B$7:$B$1296,N$4,'Данные план зад3'!$F$7:$F$1296,$A106,'Данные план зад3'!$C$7:$C$1296,'Задание 3'!$A$77)</f>
        <v>685</v>
      </c>
      <c r="O106" s="87">
        <f>SUMIFS('Данные факт зад.3'!G:G,'Данные факт зад.3'!F:F,$A106,'Данные факт зад.3'!A:A,N$4,'Данные факт зад.3'!D:D,$A$77)</f>
        <v>377</v>
      </c>
      <c r="P106" s="75">
        <f t="shared" si="58"/>
        <v>-308</v>
      </c>
      <c r="Q106" s="106">
        <f t="shared" si="59"/>
        <v>-0.44963503649635034</v>
      </c>
      <c r="R106" s="86">
        <f>SUMIFS('Данные план зад3'!$G$7:$G$1296,'Данные план зад3'!$B$7:$B$1296,R$4,'Данные план зад3'!$F$7:$F$1296,$A106,'Данные план зад3'!$C$7:$C$1296,'Задание 3'!$A$77)</f>
        <v>712</v>
      </c>
      <c r="S106" s="87">
        <f>SUMIFS('Данные факт зад.3'!G:G,'Данные факт зад.3'!F:F,$A106,'Данные факт зад.3'!A:A,R$4,'Данные факт зад.3'!D:D,$A$77)</f>
        <v>24</v>
      </c>
      <c r="T106" s="84">
        <f t="shared" si="47"/>
        <v>-688</v>
      </c>
      <c r="U106" s="109">
        <f t="shared" si="49"/>
        <v>-0.9662921348314607</v>
      </c>
      <c r="V106" s="86">
        <f>SUMIFS('Данные план зад3'!$G$7:$G$1296,'Данные план зад3'!$B$7:$B$1296,V$4,'Данные план зад3'!$F$7:$F$1296,$A106,'Данные план зад3'!$C$7:$C$1296,'Задание 3'!$A$77)</f>
        <v>769</v>
      </c>
      <c r="W106" s="87">
        <f>SUMIFS('Данные факт зад.3'!G:G,'Данные факт зад.3'!F:F,$A106,'Данные факт зад.3'!A:A,V$4,'Данные факт зад.3'!D:D,$A$77)</f>
        <v>159</v>
      </c>
      <c r="X106" s="86">
        <f t="shared" si="50"/>
        <v>-610</v>
      </c>
      <c r="Y106" s="110">
        <f t="shared" si="63"/>
        <v>-0.79323797139141738</v>
      </c>
      <c r="Z106" s="86">
        <f t="shared" si="60"/>
        <v>3876</v>
      </c>
      <c r="AA106" s="84">
        <f t="shared" si="68"/>
        <v>1277</v>
      </c>
      <c r="AB106" s="86">
        <f t="shared" si="70"/>
        <v>-2599</v>
      </c>
      <c r="AC106" s="110">
        <f t="shared" si="52"/>
        <v>-0.67053663570691435</v>
      </c>
    </row>
    <row r="107" spans="1:29" s="88" customFormat="1" outlineLevel="1" x14ac:dyDescent="0.3">
      <c r="A107" s="85" t="s">
        <v>58</v>
      </c>
      <c r="B107" s="86">
        <f>SUMIFS('Данные план зад3'!$G$7:$G$1296,'Данные план зад3'!$B$7:$B$1296,B$4,'Данные план зад3'!$F$7:$F$1296,$A107,'Данные план зад3'!$C$7:$C$1296,'Задание 3'!$A$77)</f>
        <v>190</v>
      </c>
      <c r="C107" s="75">
        <f>SUMIFS('Данные факт зад.3'!G:G,'Данные факт зад.3'!F:F,$A107,'Данные факт зад.3'!A:A,B$4,'Данные факт зад.3'!D:D,$A$77)</f>
        <v>502</v>
      </c>
      <c r="D107" s="102">
        <f t="shared" si="75"/>
        <v>312</v>
      </c>
      <c r="E107" s="109">
        <f t="shared" si="65"/>
        <v>1.6421052631578947</v>
      </c>
      <c r="F107" s="86">
        <f>SUMIFS('Данные план зад3'!$G$7:$G$1296,'Данные план зад3'!$B$7:$B$1296,F$4,'Данные план зад3'!$F$7:$F$1296,$A107,'Данные план зад3'!$C$7:$C$1296,'Задание 3'!$A$77)</f>
        <v>205</v>
      </c>
      <c r="G107" s="87">
        <f>SUMIFS('Данные факт зад.3'!G:G,'Данные факт зад.3'!F:F,$A107,'Данные факт зад.3'!A:A,F$4,'Данные факт зад.3'!D:D,$A$77)</f>
        <v>0</v>
      </c>
      <c r="H107" s="75">
        <f t="shared" si="55"/>
        <v>-205</v>
      </c>
      <c r="I107" s="106">
        <f t="shared" si="56"/>
        <v>-1</v>
      </c>
      <c r="J107" s="86">
        <f>SUMIFS('Данные план зад3'!$G$7:$G$1296,'Данные план зад3'!$B$7:$B$1296,J$4,'Данные план зад3'!$F$7:$F$1296,$A107,'Данные план зад3'!$C$7:$C$1296,'Задание 3'!$A$77)</f>
        <v>221</v>
      </c>
      <c r="K107" s="87">
        <f>SUMIFS('Данные факт зад.3'!G:G,'Данные факт зад.3'!F:F,$A107,'Данные факт зад.3'!A:A,J$4,'Данные факт зад.3'!D:D,$A$77)</f>
        <v>41</v>
      </c>
      <c r="L107" s="75">
        <f t="shared" si="57"/>
        <v>-180</v>
      </c>
      <c r="M107" s="109">
        <f t="shared" si="46"/>
        <v>-0.81447963800904977</v>
      </c>
      <c r="N107" s="86">
        <f>SUMIFS('Данные план зад3'!$G$7:$G$1296,'Данные план зад3'!$B$7:$B$1296,N$4,'Данные план зад3'!$F$7:$F$1296,$A107,'Данные план зад3'!$C$7:$C$1296,'Задание 3'!$A$77)</f>
        <v>239</v>
      </c>
      <c r="O107" s="87">
        <f>SUMIFS('Данные факт зад.3'!G:G,'Данные факт зад.3'!F:F,$A107,'Данные факт зад.3'!A:A,N$4,'Данные факт зад.3'!D:D,$A$77)</f>
        <v>152</v>
      </c>
      <c r="P107" s="75">
        <f t="shared" si="58"/>
        <v>-87</v>
      </c>
      <c r="Q107" s="106">
        <f t="shared" si="59"/>
        <v>-0.36401673640167365</v>
      </c>
      <c r="R107" s="86">
        <f>SUMIFS('Данные план зад3'!$G$7:$G$1296,'Данные план зад3'!$B$7:$B$1296,R$4,'Данные план зад3'!$F$7:$F$1296,$A107,'Данные план зад3'!$C$7:$C$1296,'Задание 3'!$A$77)</f>
        <v>258</v>
      </c>
      <c r="S107" s="87">
        <f>SUMIFS('Данные факт зад.3'!G:G,'Данные факт зад.3'!F:F,$A107,'Данные факт зад.3'!A:A,R$4,'Данные факт зад.3'!D:D,$A$77)</f>
        <v>399</v>
      </c>
      <c r="T107" s="84">
        <f t="shared" si="47"/>
        <v>141</v>
      </c>
      <c r="U107" s="109">
        <f t="shared" si="49"/>
        <v>0.54651162790697672</v>
      </c>
      <c r="V107" s="86">
        <f>SUMIFS('Данные план зад3'!$G$7:$G$1296,'Данные план зад3'!$B$7:$B$1296,V$4,'Данные план зад3'!$F$7:$F$1296,$A107,'Данные план зад3'!$C$7:$C$1296,'Задание 3'!$A$77)</f>
        <v>279</v>
      </c>
      <c r="W107" s="87">
        <f>SUMIFS('Данные факт зад.3'!G:G,'Данные факт зад.3'!F:F,$A107,'Данные факт зад.3'!A:A,V$4,'Данные факт зад.3'!D:D,$A$77)</f>
        <v>120</v>
      </c>
      <c r="X107" s="86">
        <f t="shared" si="50"/>
        <v>-159</v>
      </c>
      <c r="Y107" s="110">
        <f t="shared" si="63"/>
        <v>-0.56989247311827962</v>
      </c>
      <c r="Z107" s="86">
        <f t="shared" si="60"/>
        <v>1392</v>
      </c>
      <c r="AA107" s="84">
        <f t="shared" si="68"/>
        <v>1214</v>
      </c>
      <c r="AB107" s="86">
        <f t="shared" si="70"/>
        <v>-178</v>
      </c>
      <c r="AC107" s="110">
        <f t="shared" si="52"/>
        <v>-0.1278735632183908</v>
      </c>
    </row>
    <row r="108" spans="1:29" s="88" customFormat="1" outlineLevel="1" x14ac:dyDescent="0.3">
      <c r="A108" s="85" t="s">
        <v>60</v>
      </c>
      <c r="B108" s="86">
        <f>SUMIFS('Данные план зад3'!$G$7:$G$1296,'Данные план зад3'!$B$7:$B$1296,B$4,'Данные план зад3'!$F$7:$F$1296,$A108,'Данные план зад3'!$C$7:$C$1296,'Задание 3'!$A$77)</f>
        <v>250</v>
      </c>
      <c r="C108" s="75">
        <f>SUMIFS('Данные факт зад.3'!G:G,'Данные факт зад.3'!F:F,$A108,'Данные факт зад.3'!A:A,B$4,'Данные факт зад.3'!D:D,$A$77)</f>
        <v>99</v>
      </c>
      <c r="D108" s="102">
        <f t="shared" si="75"/>
        <v>-151</v>
      </c>
      <c r="E108" s="109">
        <f t="shared" si="65"/>
        <v>-0.60399999999999998</v>
      </c>
      <c r="F108" s="86">
        <f>SUMIFS('Данные план зад3'!$G$7:$G$1296,'Данные план зад3'!$B$7:$B$1296,F$4,'Данные план зад3'!$F$7:$F$1296,$A108,'Данные план зад3'!$C$7:$C$1296,'Задание 3'!$A$77)</f>
        <v>255</v>
      </c>
      <c r="G108" s="87">
        <f>SUMIFS('Данные факт зад.3'!G:G,'Данные факт зад.3'!F:F,$A108,'Данные факт зад.3'!A:A,F$4,'Данные факт зад.3'!D:D,$A$77)</f>
        <v>418</v>
      </c>
      <c r="H108" s="75">
        <f t="shared" si="55"/>
        <v>163</v>
      </c>
      <c r="I108" s="106">
        <f t="shared" si="56"/>
        <v>0.63921568627450975</v>
      </c>
      <c r="J108" s="86">
        <f>SUMIFS('Данные план зад3'!$G$7:$G$1296,'Данные план зад3'!$B$7:$B$1296,J$4,'Данные план зад3'!$F$7:$F$1296,$A108,'Данные план зад3'!$C$7:$C$1296,'Задание 3'!$A$77)</f>
        <v>275</v>
      </c>
      <c r="K108" s="87">
        <f>SUMIFS('Данные факт зад.3'!G:G,'Данные факт зад.3'!F:F,$A108,'Данные факт зад.3'!A:A,J$4,'Данные факт зад.3'!D:D,$A$77)</f>
        <v>294</v>
      </c>
      <c r="L108" s="75">
        <f t="shared" si="57"/>
        <v>19</v>
      </c>
      <c r="M108" s="109">
        <f t="shared" si="46"/>
        <v>6.9090909090909092E-2</v>
      </c>
      <c r="N108" s="86">
        <f>SUMIFS('Данные план зад3'!$G$7:$G$1296,'Данные план зад3'!$B$7:$B$1296,N$4,'Данные план зад3'!$F$7:$F$1296,$A108,'Данные план зад3'!$C$7:$C$1296,'Задание 3'!$A$77)</f>
        <v>303</v>
      </c>
      <c r="O108" s="87">
        <f>SUMIFS('Данные факт зад.3'!G:G,'Данные факт зад.3'!F:F,$A108,'Данные факт зад.3'!A:A,N$4,'Данные факт зад.3'!D:D,$A$77)</f>
        <v>152</v>
      </c>
      <c r="P108" s="75">
        <f t="shared" si="58"/>
        <v>-151</v>
      </c>
      <c r="Q108" s="106">
        <f t="shared" si="59"/>
        <v>-0.49834983498349833</v>
      </c>
      <c r="R108" s="86">
        <f>SUMIFS('Данные план зад3'!$G$7:$G$1296,'Данные план зад3'!$B$7:$B$1296,R$4,'Данные план зад3'!$F$7:$F$1296,$A108,'Данные план зад3'!$C$7:$C$1296,'Задание 3'!$A$77)</f>
        <v>333</v>
      </c>
      <c r="S108" s="87">
        <f>SUMIFS('Данные факт зад.3'!G:G,'Данные факт зад.3'!F:F,$A108,'Данные факт зад.3'!A:A,R$4,'Данные факт зад.3'!D:D,$A$77)</f>
        <v>41</v>
      </c>
      <c r="T108" s="84">
        <f t="shared" si="47"/>
        <v>-292</v>
      </c>
      <c r="U108" s="109">
        <f t="shared" si="49"/>
        <v>-0.87687687687687688</v>
      </c>
      <c r="V108" s="86">
        <f>SUMIFS('Данные план зад3'!$G$7:$G$1296,'Данные план зад3'!$B$7:$B$1296,V$4,'Данные план зад3'!$F$7:$F$1296,$A108,'Данные план зад3'!$C$7:$C$1296,'Задание 3'!$A$77)</f>
        <v>360</v>
      </c>
      <c r="W108" s="87">
        <f>SUMIFS('Данные факт зад.3'!G:G,'Данные факт зад.3'!F:F,$A108,'Данные факт зад.3'!A:A,V$4,'Данные факт зад.3'!D:D,$A$77)</f>
        <v>414</v>
      </c>
      <c r="X108" s="86">
        <f t="shared" si="50"/>
        <v>54</v>
      </c>
      <c r="Y108" s="110">
        <f t="shared" si="63"/>
        <v>0.15</v>
      </c>
      <c r="Z108" s="86">
        <f t="shared" si="60"/>
        <v>1776</v>
      </c>
      <c r="AA108" s="84">
        <f t="shared" si="68"/>
        <v>1418</v>
      </c>
      <c r="AB108" s="86">
        <f t="shared" si="70"/>
        <v>-358</v>
      </c>
      <c r="AC108" s="110">
        <f t="shared" si="52"/>
        <v>-0.20157657657657657</v>
      </c>
    </row>
    <row r="109" spans="1:29" s="88" customFormat="1" outlineLevel="1" x14ac:dyDescent="0.3">
      <c r="A109" s="85" t="s">
        <v>62</v>
      </c>
      <c r="B109" s="86">
        <f>SUMIFS('Данные план зад3'!$G$7:$G$1296,'Данные план зад3'!$B$7:$B$1296,B$4,'Данные план зад3'!$F$7:$F$1296,$A109,'Данные план зад3'!$C$7:$C$1296,'Задание 3'!$A$77)</f>
        <v>700</v>
      </c>
      <c r="C109" s="75">
        <f>SUMIFS('Данные факт зад.3'!G:G,'Данные факт зад.3'!F:F,$A109,'Данные факт зад.3'!A:A,B$4,'Данные факт зад.3'!D:D,$A$77)</f>
        <v>72</v>
      </c>
      <c r="D109" s="102">
        <f t="shared" si="75"/>
        <v>-628</v>
      </c>
      <c r="E109" s="109">
        <f t="shared" si="65"/>
        <v>-0.89714285714285713</v>
      </c>
      <c r="F109" s="86">
        <f>SUMIFS('Данные план зад3'!$G$7:$G$1296,'Данные план зад3'!$B$7:$B$1296,F$4,'Данные план зад3'!$F$7:$F$1296,$A109,'Данные план зад3'!$C$7:$C$1296,'Задание 3'!$A$77)</f>
        <v>756</v>
      </c>
      <c r="G109" s="87">
        <f>SUMIFS('Данные факт зад.3'!G:G,'Данные факт зад.3'!F:F,$A109,'Данные факт зад.3'!A:A,F$4,'Данные факт зад.3'!D:D,$A$77)</f>
        <v>236</v>
      </c>
      <c r="H109" s="75">
        <f t="shared" si="55"/>
        <v>-520</v>
      </c>
      <c r="I109" s="106">
        <f t="shared" si="56"/>
        <v>-0.68783068783068779</v>
      </c>
      <c r="J109" s="86">
        <f>SUMIFS('Данные план зад3'!$G$7:$G$1296,'Данные план зад3'!$B$7:$B$1296,J$4,'Данные план зад3'!$F$7:$F$1296,$A109,'Данные план зад3'!$C$7:$C$1296,'Задание 3'!$A$77)</f>
        <v>809</v>
      </c>
      <c r="K109" s="87">
        <f>SUMIFS('Данные факт зад.3'!G:G,'Данные факт зад.3'!F:F,$A109,'Данные факт зад.3'!A:A,J$4,'Данные факт зад.3'!D:D,$A$77)</f>
        <v>279</v>
      </c>
      <c r="L109" s="75">
        <f t="shared" si="57"/>
        <v>-530</v>
      </c>
      <c r="M109" s="109">
        <f t="shared" si="46"/>
        <v>-0.6551297898640297</v>
      </c>
      <c r="N109" s="86">
        <f>SUMIFS('Данные план зад3'!$G$7:$G$1296,'Данные план зад3'!$B$7:$B$1296,N$4,'Данные план зад3'!$F$7:$F$1296,$A109,'Данные план зад3'!$C$7:$C$1296,'Задание 3'!$A$77)</f>
        <v>874</v>
      </c>
      <c r="O109" s="87">
        <f>SUMIFS('Данные факт зад.3'!G:G,'Данные факт зад.3'!F:F,$A109,'Данные факт зад.3'!A:A,N$4,'Данные факт зад.3'!D:D,$A$77)</f>
        <v>89</v>
      </c>
      <c r="P109" s="75">
        <f t="shared" si="58"/>
        <v>-785</v>
      </c>
      <c r="Q109" s="106">
        <f t="shared" si="59"/>
        <v>-0.89816933638443941</v>
      </c>
      <c r="R109" s="86">
        <f>SUMIFS('Данные план зад3'!$G$7:$G$1296,'Данные план зад3'!$B$7:$B$1296,R$4,'Данные план зад3'!$F$7:$F$1296,$A109,'Данные план зад3'!$C$7:$C$1296,'Задание 3'!$A$77)</f>
        <v>944</v>
      </c>
      <c r="S109" s="87">
        <f>SUMIFS('Данные факт зад.3'!G:G,'Данные факт зад.3'!F:F,$A109,'Данные факт зад.3'!A:A,R$4,'Данные факт зад.3'!D:D,$A$77)</f>
        <v>273</v>
      </c>
      <c r="T109" s="84">
        <f t="shared" si="47"/>
        <v>-671</v>
      </c>
      <c r="U109" s="109">
        <f t="shared" si="49"/>
        <v>-0.71080508474576276</v>
      </c>
      <c r="V109" s="86">
        <f>SUMIFS('Данные план зад3'!$G$7:$G$1296,'Данные план зад3'!$B$7:$B$1296,V$4,'Данные план зад3'!$F$7:$F$1296,$A109,'Данные план зад3'!$C$7:$C$1296,'Задание 3'!$A$77)</f>
        <v>991</v>
      </c>
      <c r="W109" s="87">
        <f>SUMIFS('Данные факт зад.3'!G:G,'Данные факт зад.3'!F:F,$A109,'Данные факт зад.3'!A:A,V$4,'Данные факт зад.3'!D:D,$A$77)</f>
        <v>184</v>
      </c>
      <c r="X109" s="86">
        <f t="shared" si="50"/>
        <v>-807</v>
      </c>
      <c r="Y109" s="110">
        <f t="shared" si="63"/>
        <v>-0.81432896064581228</v>
      </c>
      <c r="Z109" s="86">
        <f t="shared" si="60"/>
        <v>5074</v>
      </c>
      <c r="AA109" s="84">
        <f t="shared" si="68"/>
        <v>1133</v>
      </c>
      <c r="AB109" s="86">
        <f t="shared" si="70"/>
        <v>-3941</v>
      </c>
      <c r="AC109" s="110">
        <f t="shared" si="52"/>
        <v>-0.77670476941269218</v>
      </c>
    </row>
    <row r="110" spans="1:29" s="82" customFormat="1" x14ac:dyDescent="0.3">
      <c r="A110" s="83" t="s">
        <v>114</v>
      </c>
      <c r="B110" s="84">
        <f>SUM(B111:B114)</f>
        <v>1844</v>
      </c>
      <c r="C110" s="84">
        <f t="shared" ref="C110:Z110" si="77">SUM(C111:C114)</f>
        <v>1017</v>
      </c>
      <c r="D110" s="102">
        <f t="shared" si="75"/>
        <v>-827</v>
      </c>
      <c r="E110" s="109">
        <f t="shared" si="65"/>
        <v>-0.44848156182212584</v>
      </c>
      <c r="F110" s="86">
        <f>SUM(F111:F114)</f>
        <v>1942</v>
      </c>
      <c r="G110" s="84">
        <f t="shared" si="77"/>
        <v>878</v>
      </c>
      <c r="H110" s="75">
        <f t="shared" si="55"/>
        <v>-1064</v>
      </c>
      <c r="I110" s="106">
        <f t="shared" si="56"/>
        <v>-0.54788877445932027</v>
      </c>
      <c r="J110" s="84">
        <f t="shared" si="77"/>
        <v>2048</v>
      </c>
      <c r="K110" s="84">
        <f t="shared" si="77"/>
        <v>724</v>
      </c>
      <c r="L110" s="75">
        <f t="shared" si="57"/>
        <v>-1324</v>
      </c>
      <c r="M110" s="109">
        <f t="shared" si="46"/>
        <v>-0.646484375</v>
      </c>
      <c r="N110" s="84">
        <f t="shared" si="77"/>
        <v>2210</v>
      </c>
      <c r="O110" s="84">
        <f t="shared" si="77"/>
        <v>544</v>
      </c>
      <c r="P110" s="75">
        <f t="shared" si="58"/>
        <v>-1666</v>
      </c>
      <c r="Q110" s="106">
        <f t="shared" si="59"/>
        <v>-0.75384615384615383</v>
      </c>
      <c r="R110" s="84">
        <f t="shared" si="77"/>
        <v>2351</v>
      </c>
      <c r="S110" s="84">
        <f t="shared" si="77"/>
        <v>765</v>
      </c>
      <c r="T110" s="84">
        <f t="shared" si="47"/>
        <v>-1586</v>
      </c>
      <c r="U110" s="109">
        <f t="shared" si="49"/>
        <v>-0.67460655040408335</v>
      </c>
      <c r="V110" s="84">
        <f t="shared" si="77"/>
        <v>2469</v>
      </c>
      <c r="W110" s="84">
        <f t="shared" si="77"/>
        <v>528</v>
      </c>
      <c r="X110" s="86">
        <f t="shared" si="50"/>
        <v>-1941</v>
      </c>
      <c r="Y110" s="110">
        <f t="shared" si="63"/>
        <v>-0.78614823815309842</v>
      </c>
      <c r="Z110" s="84">
        <f t="shared" si="77"/>
        <v>12864</v>
      </c>
      <c r="AA110" s="84">
        <f t="shared" si="68"/>
        <v>4456</v>
      </c>
      <c r="AB110" s="86">
        <f t="shared" si="70"/>
        <v>-8408</v>
      </c>
      <c r="AC110" s="110">
        <f t="shared" si="52"/>
        <v>-0.65360696517412931</v>
      </c>
    </row>
    <row r="111" spans="1:29" s="88" customFormat="1" outlineLevel="1" x14ac:dyDescent="0.3">
      <c r="A111" s="85" t="s">
        <v>76</v>
      </c>
      <c r="B111" s="86">
        <f>SUMIFS('Данные план зад3'!$G$7:$G$1296,'Данные план зад3'!$B$7:$B$1296,B$4,'Данные план зад3'!$F$7:$F$1296,$A111,'Данные план зад3'!$C$7:$C$1296,'Задание 3'!$A$77)</f>
        <v>170</v>
      </c>
      <c r="C111" s="75">
        <f>SUMIFS('Данные факт зад.3'!G:G,'Данные факт зад.3'!F:F,$A111,'Данные факт зад.3'!A:A,B$4,'Данные факт зад.3'!D:D,$A$77)</f>
        <v>275</v>
      </c>
      <c r="D111" s="102">
        <f t="shared" si="75"/>
        <v>105</v>
      </c>
      <c r="E111" s="109">
        <f t="shared" si="65"/>
        <v>0.61764705882352944</v>
      </c>
      <c r="F111" s="86">
        <f>SUMIFS('Данные план зад3'!$G$7:$G$1296,'Данные план зад3'!$B$7:$B$1296,F$4,'Данные план зад3'!$F$7:$F$1296,$A111,'Данные план зад3'!$C$7:$C$1296,'Задание 3'!$A$77)</f>
        <v>182</v>
      </c>
      <c r="G111" s="87">
        <f>SUMIFS('Данные факт зад.3'!G:G,'Данные факт зад.3'!F:F,$A111,'Данные факт зад.3'!A:A,F$4,'Данные факт зад.3'!D:D,$A$77)</f>
        <v>161</v>
      </c>
      <c r="H111" s="75">
        <f t="shared" si="55"/>
        <v>-21</v>
      </c>
      <c r="I111" s="106">
        <f t="shared" si="56"/>
        <v>-0.11538461538461539</v>
      </c>
      <c r="J111" s="86">
        <f>SUMIFS('Данные план зад3'!$G$7:$G$1296,'Данные план зад3'!$B$7:$B$1296,J$4,'Данные план зад3'!$F$7:$F$1296,$A111,'Данные план зад3'!$C$7:$C$1296,'Задание 3'!$A$77)</f>
        <v>197</v>
      </c>
      <c r="K111" s="87">
        <f>SUMIFS('Данные факт зад.3'!G:G,'Данные факт зад.3'!F:F,$A111,'Данные факт зад.3'!A:A,J$4,'Данные факт зад.3'!D:D,$A$77)</f>
        <v>156</v>
      </c>
      <c r="L111" s="75">
        <f t="shared" si="57"/>
        <v>-41</v>
      </c>
      <c r="M111" s="109">
        <f t="shared" si="46"/>
        <v>-0.20812182741116753</v>
      </c>
      <c r="N111" s="86">
        <f>SUMIFS('Данные план зад3'!$G$7:$G$1296,'Данные план зад3'!$B$7:$B$1296,N$4,'Данные план зад3'!$F$7:$F$1296,$A111,'Данные план зад3'!$C$7:$C$1296,'Задание 3'!$A$77)</f>
        <v>215</v>
      </c>
      <c r="O111" s="87">
        <f>SUMIFS('Данные факт зад.3'!G:G,'Данные факт зад.3'!F:F,$A111,'Данные факт зад.3'!A:A,N$4,'Данные факт зад.3'!D:D,$A$77)</f>
        <v>227</v>
      </c>
      <c r="P111" s="75">
        <f t="shared" si="58"/>
        <v>12</v>
      </c>
      <c r="Q111" s="106">
        <f t="shared" si="59"/>
        <v>5.5813953488372092E-2</v>
      </c>
      <c r="R111" s="86">
        <f>SUMIFS('Данные план зад3'!$G$7:$G$1296,'Данные план зад3'!$B$7:$B$1296,R$4,'Данные план зад3'!$F$7:$F$1296,$A111,'Данные план зад3'!$C$7:$C$1296,'Задание 3'!$A$77)</f>
        <v>217</v>
      </c>
      <c r="S111" s="87">
        <f>SUMIFS('Данные факт зад.3'!G:G,'Данные факт зад.3'!F:F,$A111,'Данные факт зад.3'!A:A,R$4,'Данные факт зад.3'!D:D,$A$77)</f>
        <v>134</v>
      </c>
      <c r="T111" s="84">
        <f t="shared" si="47"/>
        <v>-83</v>
      </c>
      <c r="U111" s="109">
        <f t="shared" si="49"/>
        <v>-0.38248847926267282</v>
      </c>
      <c r="V111" s="86">
        <f>SUMIFS('Данные план зад3'!$G$7:$G$1296,'Данные план зад3'!$B$7:$B$1296,V$4,'Данные план зад3'!$F$7:$F$1296,$A111,'Данные план зад3'!$C$7:$C$1296,'Задание 3'!$A$77)</f>
        <v>224</v>
      </c>
      <c r="W111" s="87">
        <f>SUMIFS('Данные факт зад.3'!G:G,'Данные факт зад.3'!F:F,$A111,'Данные факт зад.3'!A:A,V$4,'Данные факт зад.3'!D:D,$A$77)</f>
        <v>229</v>
      </c>
      <c r="X111" s="86">
        <f t="shared" si="50"/>
        <v>5</v>
      </c>
      <c r="Y111" s="110">
        <f t="shared" si="63"/>
        <v>2.2321428571428572E-2</v>
      </c>
      <c r="Z111" s="86">
        <f t="shared" si="60"/>
        <v>1205</v>
      </c>
      <c r="AA111" s="84">
        <f t="shared" si="68"/>
        <v>1182</v>
      </c>
      <c r="AB111" s="86">
        <f t="shared" si="70"/>
        <v>-23</v>
      </c>
      <c r="AC111" s="110">
        <f t="shared" si="52"/>
        <v>-1.9087136929460582E-2</v>
      </c>
    </row>
    <row r="112" spans="1:29" s="88" customFormat="1" outlineLevel="1" x14ac:dyDescent="0.3">
      <c r="A112" s="85" t="s">
        <v>77</v>
      </c>
      <c r="B112" s="86">
        <f>SUMIFS('Данные план зад3'!$G$7:$G$1296,'Данные план зад3'!$B$7:$B$1296,B$4,'Данные план зад3'!$F$7:$F$1296,$A112,'Данные план зад3'!$C$7:$C$1296,'Задание 3'!$A$77)</f>
        <v>690</v>
      </c>
      <c r="C112" s="75">
        <f>SUMIFS('Данные факт зад.3'!G:G,'Данные факт зад.3'!F:F,$A112,'Данные факт зад.3'!A:A,B$4,'Данные факт зад.3'!D:D,$A$77)</f>
        <v>381</v>
      </c>
      <c r="D112" s="102">
        <f t="shared" si="75"/>
        <v>-309</v>
      </c>
      <c r="E112" s="109">
        <f t="shared" si="65"/>
        <v>-0.44782608695652176</v>
      </c>
      <c r="F112" s="86">
        <f>SUMIFS('Данные план зад3'!$G$7:$G$1296,'Данные план зад3'!$B$7:$B$1296,F$4,'Данные план зад3'!$F$7:$F$1296,$A112,'Данные план зад3'!$C$7:$C$1296,'Задание 3'!$A$77)</f>
        <v>745</v>
      </c>
      <c r="G112" s="87">
        <f>SUMIFS('Данные факт зад.3'!G:G,'Данные факт зад.3'!F:F,$A112,'Данные факт зад.3'!A:A,F$4,'Данные факт зад.3'!D:D,$A$77)</f>
        <v>195</v>
      </c>
      <c r="H112" s="75">
        <f t="shared" si="55"/>
        <v>-550</v>
      </c>
      <c r="I112" s="106">
        <f t="shared" si="56"/>
        <v>-0.73825503355704702</v>
      </c>
      <c r="J112" s="86">
        <f>SUMIFS('Данные план зад3'!$G$7:$G$1296,'Данные план зад3'!$B$7:$B$1296,J$4,'Данные план зад3'!$F$7:$F$1296,$A112,'Данные план зад3'!$C$7:$C$1296,'Задание 3'!$A$77)</f>
        <v>760</v>
      </c>
      <c r="K112" s="87">
        <f>SUMIFS('Данные факт зад.3'!G:G,'Данные факт зад.3'!F:F,$A112,'Данные факт зад.3'!A:A,J$4,'Данные факт зад.3'!D:D,$A$77)</f>
        <v>202</v>
      </c>
      <c r="L112" s="75">
        <f t="shared" si="57"/>
        <v>-558</v>
      </c>
      <c r="M112" s="109">
        <f t="shared" si="46"/>
        <v>-0.73421052631578942</v>
      </c>
      <c r="N112" s="86">
        <f>SUMIFS('Данные план зад3'!$G$7:$G$1296,'Данные план зад3'!$B$7:$B$1296,N$4,'Данные план зад3'!$F$7:$F$1296,$A112,'Данные план зад3'!$C$7:$C$1296,'Задание 3'!$A$77)</f>
        <v>821</v>
      </c>
      <c r="O112" s="87">
        <f>SUMIFS('Данные факт зад.3'!G:G,'Данные факт зад.3'!F:F,$A112,'Данные факт зад.3'!A:A,N$4,'Данные факт зад.3'!D:D,$A$77)</f>
        <v>92</v>
      </c>
      <c r="P112" s="75">
        <f t="shared" si="58"/>
        <v>-729</v>
      </c>
      <c r="Q112" s="106">
        <f t="shared" si="59"/>
        <v>-0.88794153471376369</v>
      </c>
      <c r="R112" s="86">
        <f>SUMIFS('Данные план зад3'!$G$7:$G$1296,'Данные план зад3'!$B$7:$B$1296,R$4,'Данные план зад3'!$F$7:$F$1296,$A112,'Данные план зад3'!$C$7:$C$1296,'Задание 3'!$A$77)</f>
        <v>887</v>
      </c>
      <c r="S112" s="87">
        <f>SUMIFS('Данные факт зад.3'!G:G,'Данные факт зад.3'!F:F,$A112,'Данные факт зад.3'!A:A,R$4,'Данные факт зад.3'!D:D,$A$77)</f>
        <v>255</v>
      </c>
      <c r="T112" s="84">
        <f t="shared" si="47"/>
        <v>-632</v>
      </c>
      <c r="U112" s="109">
        <f t="shared" si="49"/>
        <v>-0.7125140924464487</v>
      </c>
      <c r="V112" s="86">
        <f>SUMIFS('Данные план зад3'!$G$7:$G$1296,'Данные план зад3'!$B$7:$B$1296,V$4,'Данные план зад3'!$F$7:$F$1296,$A112,'Данные план зад3'!$C$7:$C$1296,'Задание 3'!$A$77)</f>
        <v>958</v>
      </c>
      <c r="W112" s="87">
        <f>SUMIFS('Данные факт зад.3'!G:G,'Данные факт зад.3'!F:F,$A112,'Данные факт зад.3'!A:A,V$4,'Данные факт зад.3'!D:D,$A$77)</f>
        <v>240</v>
      </c>
      <c r="X112" s="86">
        <f t="shared" si="50"/>
        <v>-718</v>
      </c>
      <c r="Y112" s="110">
        <f t="shared" si="63"/>
        <v>-0.74947807933194155</v>
      </c>
      <c r="Z112" s="86">
        <f t="shared" si="60"/>
        <v>4861</v>
      </c>
      <c r="AA112" s="84">
        <f t="shared" si="68"/>
        <v>1365</v>
      </c>
      <c r="AB112" s="86">
        <f t="shared" si="70"/>
        <v>-3496</v>
      </c>
      <c r="AC112" s="110">
        <f t="shared" si="52"/>
        <v>-0.71919358156757873</v>
      </c>
    </row>
    <row r="113" spans="1:29" s="88" customFormat="1" outlineLevel="1" x14ac:dyDescent="0.3">
      <c r="A113" s="85" t="s">
        <v>78</v>
      </c>
      <c r="B113" s="86">
        <f>SUMIFS('Данные план зад3'!$G$7:$G$1296,'Данные план зад3'!$B$7:$B$1296,B$4,'Данные план зад3'!$F$7:$F$1296,$A113,'Данные план зад3'!$C$7:$C$1296,'Задание 3'!$A$77)</f>
        <v>857</v>
      </c>
      <c r="C113" s="75">
        <f>SUMIFS('Данные факт зад.3'!G:G,'Данные факт зад.3'!F:F,$A113,'Данные факт зад.3'!A:A,B$4,'Данные факт зад.3'!D:D,$A$77)</f>
        <v>49</v>
      </c>
      <c r="D113" s="102">
        <f t="shared" si="75"/>
        <v>-808</v>
      </c>
      <c r="E113" s="109">
        <f t="shared" si="65"/>
        <v>-0.9428238039673279</v>
      </c>
      <c r="F113" s="86">
        <f>SUMIFS('Данные план зад3'!$G$7:$G$1296,'Данные план зад3'!$B$7:$B$1296,F$4,'Данные план зад3'!$F$7:$F$1296,$A113,'Данные план зад3'!$C$7:$C$1296,'Задание 3'!$A$77)</f>
        <v>874</v>
      </c>
      <c r="G113" s="87">
        <f>SUMIFS('Данные факт зад.3'!G:G,'Данные факт зад.3'!F:F,$A113,'Данные факт зад.3'!A:A,F$4,'Данные факт зад.3'!D:D,$A$77)</f>
        <v>132</v>
      </c>
      <c r="H113" s="75">
        <f t="shared" si="55"/>
        <v>-742</v>
      </c>
      <c r="I113" s="106">
        <f t="shared" si="56"/>
        <v>-0.84897025171624718</v>
      </c>
      <c r="J113" s="86">
        <f>SUMIFS('Данные план зад3'!$G$7:$G$1296,'Данные план зад3'!$B$7:$B$1296,J$4,'Данные план зад3'!$F$7:$F$1296,$A113,'Данные план зад3'!$C$7:$C$1296,'Задание 3'!$A$77)</f>
        <v>944</v>
      </c>
      <c r="K113" s="87">
        <f>SUMIFS('Данные факт зад.3'!G:G,'Данные факт зад.3'!F:F,$A113,'Данные факт зад.3'!A:A,J$4,'Данные факт зад.3'!D:D,$A$77)</f>
        <v>186</v>
      </c>
      <c r="L113" s="75">
        <f t="shared" si="57"/>
        <v>-758</v>
      </c>
      <c r="M113" s="109">
        <f t="shared" si="46"/>
        <v>-0.80296610169491522</v>
      </c>
      <c r="N113" s="86">
        <f>SUMIFS('Данные план зад3'!$G$7:$G$1296,'Данные план зад3'!$B$7:$B$1296,N$4,'Данные план зад3'!$F$7:$F$1296,$A113,'Данные план зад3'!$C$7:$C$1296,'Задание 3'!$A$77)</f>
        <v>1020</v>
      </c>
      <c r="O113" s="87">
        <f>SUMIFS('Данные факт зад.3'!G:G,'Данные факт зад.3'!F:F,$A113,'Данные факт зад.3'!A:A,N$4,'Данные факт зад.3'!D:D,$A$77)</f>
        <v>30</v>
      </c>
      <c r="P113" s="75">
        <f t="shared" si="58"/>
        <v>-990</v>
      </c>
      <c r="Q113" s="106">
        <f t="shared" si="59"/>
        <v>-0.97058823529411764</v>
      </c>
      <c r="R113" s="86">
        <f>SUMIFS('Данные план зад3'!$G$7:$G$1296,'Данные план зад3'!$B$7:$B$1296,R$4,'Данные план зад3'!$F$7:$F$1296,$A113,'Данные план зад3'!$C$7:$C$1296,'Задание 3'!$A$77)</f>
        <v>1081</v>
      </c>
      <c r="S113" s="87">
        <f>SUMIFS('Данные факт зад.3'!G:G,'Данные факт зад.3'!F:F,$A113,'Данные факт зад.3'!A:A,R$4,'Данные факт зад.3'!D:D,$A$77)</f>
        <v>328</v>
      </c>
      <c r="T113" s="84">
        <f t="shared" si="47"/>
        <v>-753</v>
      </c>
      <c r="U113" s="109">
        <f t="shared" si="49"/>
        <v>-0.69657724329324699</v>
      </c>
      <c r="V113" s="86">
        <f>SUMIFS('Данные план зад3'!$G$7:$G$1296,'Данные план зад3'!$B$7:$B$1296,V$4,'Данные план зад3'!$F$7:$F$1296,$A113,'Данные план зад3'!$C$7:$C$1296,'Задание 3'!$A$77)</f>
        <v>1103</v>
      </c>
      <c r="W113" s="87">
        <f>SUMIFS('Данные факт зад.3'!G:G,'Данные факт зад.3'!F:F,$A113,'Данные факт зад.3'!A:A,V$4,'Данные факт зад.3'!D:D,$A$77)</f>
        <v>59</v>
      </c>
      <c r="X113" s="86">
        <f t="shared" si="50"/>
        <v>-1044</v>
      </c>
      <c r="Y113" s="110">
        <f t="shared" si="63"/>
        <v>-0.94650951949229378</v>
      </c>
      <c r="Z113" s="86">
        <f t="shared" si="60"/>
        <v>5879</v>
      </c>
      <c r="AA113" s="84">
        <f t="shared" si="68"/>
        <v>784</v>
      </c>
      <c r="AB113" s="86">
        <f t="shared" si="70"/>
        <v>-5095</v>
      </c>
      <c r="AC113" s="110">
        <f t="shared" si="52"/>
        <v>-0.86664398707263135</v>
      </c>
    </row>
    <row r="114" spans="1:29" s="88" customFormat="1" outlineLevel="1" x14ac:dyDescent="0.3">
      <c r="A114" s="85" t="s">
        <v>79</v>
      </c>
      <c r="B114" s="86">
        <f>SUMIFS('Данные план зад3'!$G$7:$G$1296,'Данные план зад3'!$B$7:$B$1296,B$4,'Данные план зад3'!$F$7:$F$1296,$A114,'Данные план зад3'!$C$7:$C$1296,'Задание 3'!$A$77)</f>
        <v>127</v>
      </c>
      <c r="C114" s="75">
        <f>SUMIFS('Данные факт зад.3'!G:G,'Данные факт зад.3'!F:F,$A114,'Данные факт зад.3'!A:A,B$4,'Данные факт зад.3'!D:D,$A$77)</f>
        <v>312</v>
      </c>
      <c r="D114" s="102">
        <f t="shared" si="75"/>
        <v>185</v>
      </c>
      <c r="E114" s="109">
        <f t="shared" si="65"/>
        <v>1.4566929133858268</v>
      </c>
      <c r="F114" s="86">
        <f>SUMIFS('Данные план зад3'!$G$7:$G$1296,'Данные план зад3'!$B$7:$B$1296,F$4,'Данные план зад3'!$F$7:$F$1296,$A114,'Данные план зад3'!$C$7:$C$1296,'Задание 3'!$A$77)</f>
        <v>141</v>
      </c>
      <c r="G114" s="87">
        <f>SUMIFS('Данные факт зад.3'!G:G,'Данные факт зад.3'!F:F,$A114,'Данные факт зад.3'!A:A,F$4,'Данные факт зад.3'!D:D,$A$77)</f>
        <v>390</v>
      </c>
      <c r="H114" s="75">
        <f t="shared" si="55"/>
        <v>249</v>
      </c>
      <c r="I114" s="106">
        <f t="shared" si="56"/>
        <v>1.7659574468085106</v>
      </c>
      <c r="J114" s="86">
        <f>SUMIFS('Данные план зад3'!$G$7:$G$1296,'Данные план зад3'!$B$7:$B$1296,J$4,'Данные план зад3'!$F$7:$F$1296,$A114,'Данные план зад3'!$C$7:$C$1296,'Задание 3'!$A$77)</f>
        <v>147</v>
      </c>
      <c r="K114" s="87">
        <f>SUMIFS('Данные факт зад.3'!G:G,'Данные факт зад.3'!F:F,$A114,'Данные факт зад.3'!A:A,J$4,'Данные факт зад.3'!D:D,$A$77)</f>
        <v>180</v>
      </c>
      <c r="L114" s="75">
        <f t="shared" si="57"/>
        <v>33</v>
      </c>
      <c r="M114" s="109">
        <f t="shared" si="46"/>
        <v>0.22448979591836735</v>
      </c>
      <c r="N114" s="86">
        <f>SUMIFS('Данные план зад3'!$G$7:$G$1296,'Данные план зад3'!$B$7:$B$1296,N$4,'Данные план зад3'!$F$7:$F$1296,$A114,'Данные план зад3'!$C$7:$C$1296,'Задание 3'!$A$77)</f>
        <v>154</v>
      </c>
      <c r="O114" s="87">
        <f>SUMIFS('Данные факт зад.3'!G:G,'Данные факт зад.3'!F:F,$A114,'Данные факт зад.3'!A:A,N$4,'Данные факт зад.3'!D:D,$A$77)</f>
        <v>195</v>
      </c>
      <c r="P114" s="75">
        <f t="shared" si="58"/>
        <v>41</v>
      </c>
      <c r="Q114" s="106">
        <f t="shared" si="59"/>
        <v>0.26623376623376621</v>
      </c>
      <c r="R114" s="86">
        <f>SUMIFS('Данные план зад3'!$G$7:$G$1296,'Данные план зад3'!$B$7:$B$1296,R$4,'Данные план зад3'!$F$7:$F$1296,$A114,'Данные план зад3'!$C$7:$C$1296,'Задание 3'!$A$77)</f>
        <v>166</v>
      </c>
      <c r="S114" s="87">
        <f>SUMIFS('Данные факт зад.3'!G:G,'Данные факт зад.3'!F:F,$A114,'Данные факт зад.3'!A:A,R$4,'Данные факт зад.3'!D:D,$A$77)</f>
        <v>48</v>
      </c>
      <c r="T114" s="84">
        <f t="shared" si="47"/>
        <v>-118</v>
      </c>
      <c r="U114" s="109">
        <f t="shared" si="49"/>
        <v>-0.71084337349397586</v>
      </c>
      <c r="V114" s="86">
        <f>SUMIFS('Данные план зад3'!$G$7:$G$1296,'Данные план зад3'!$B$7:$B$1296,V$4,'Данные план зад3'!$F$7:$F$1296,$A114,'Данные план зад3'!$C$7:$C$1296,'Задание 3'!$A$77)</f>
        <v>184</v>
      </c>
      <c r="W114" s="87">
        <f>SUMIFS('Данные факт зад.3'!G:G,'Данные факт зад.3'!F:F,$A114,'Данные факт зад.3'!A:A,V$4,'Данные факт зад.3'!D:D,$A$77)</f>
        <v>0</v>
      </c>
      <c r="X114" s="86">
        <f t="shared" si="50"/>
        <v>-184</v>
      </c>
      <c r="Y114" s="110">
        <f t="shared" si="63"/>
        <v>-1</v>
      </c>
      <c r="Z114" s="86">
        <f t="shared" si="60"/>
        <v>919</v>
      </c>
      <c r="AA114" s="84">
        <f t="shared" si="68"/>
        <v>1125</v>
      </c>
      <c r="AB114" s="86">
        <f t="shared" si="70"/>
        <v>206</v>
      </c>
      <c r="AC114" s="110">
        <f t="shared" si="52"/>
        <v>0.22415669205658323</v>
      </c>
    </row>
    <row r="115" spans="1:29" s="82" customFormat="1" x14ac:dyDescent="0.3">
      <c r="A115" s="92" t="s">
        <v>80</v>
      </c>
      <c r="B115" s="93">
        <f>B116+B121+B126</f>
        <v>4325</v>
      </c>
      <c r="C115" s="93">
        <f t="shared" ref="C115:Z115" si="78">C116+C121+C126</f>
        <v>2859</v>
      </c>
      <c r="D115" s="102">
        <f t="shared" si="75"/>
        <v>-1466</v>
      </c>
      <c r="E115" s="109">
        <f t="shared" si="65"/>
        <v>-0.33895953757225433</v>
      </c>
      <c r="F115" s="86">
        <f>F116+F121+F126</f>
        <v>4625</v>
      </c>
      <c r="G115" s="93">
        <f t="shared" si="78"/>
        <v>3090</v>
      </c>
      <c r="H115" s="75">
        <f t="shared" si="55"/>
        <v>-1535</v>
      </c>
      <c r="I115" s="106">
        <f t="shared" si="56"/>
        <v>-0.33189189189189189</v>
      </c>
      <c r="J115" s="93">
        <f t="shared" si="78"/>
        <v>4923</v>
      </c>
      <c r="K115" s="93">
        <f t="shared" si="78"/>
        <v>2267</v>
      </c>
      <c r="L115" s="75">
        <f t="shared" si="57"/>
        <v>-2656</v>
      </c>
      <c r="M115" s="109">
        <f t="shared" si="46"/>
        <v>-0.53950842981921587</v>
      </c>
      <c r="N115" s="93">
        <f t="shared" si="78"/>
        <v>5173</v>
      </c>
      <c r="O115" s="93">
        <f t="shared" si="78"/>
        <v>2831</v>
      </c>
      <c r="P115" s="75">
        <f t="shared" si="58"/>
        <v>-2342</v>
      </c>
      <c r="Q115" s="106">
        <f t="shared" si="59"/>
        <v>-0.45273535665957859</v>
      </c>
      <c r="R115" s="93">
        <f t="shared" si="78"/>
        <v>5456</v>
      </c>
      <c r="S115" s="93">
        <f t="shared" si="78"/>
        <v>3460</v>
      </c>
      <c r="T115" s="84">
        <f t="shared" si="47"/>
        <v>-1996</v>
      </c>
      <c r="U115" s="109">
        <f t="shared" si="49"/>
        <v>-0.36583577712609971</v>
      </c>
      <c r="V115" s="93">
        <f t="shared" si="78"/>
        <v>5797</v>
      </c>
      <c r="W115" s="93">
        <f t="shared" si="78"/>
        <v>2740</v>
      </c>
      <c r="X115" s="86">
        <f t="shared" si="50"/>
        <v>-3057</v>
      </c>
      <c r="Y115" s="110">
        <f t="shared" si="63"/>
        <v>-0.52734172848024841</v>
      </c>
      <c r="Z115" s="93">
        <f t="shared" si="78"/>
        <v>30299</v>
      </c>
      <c r="AA115" s="93">
        <f t="shared" si="68"/>
        <v>17247</v>
      </c>
      <c r="AB115" s="86">
        <f t="shared" si="70"/>
        <v>-13052</v>
      </c>
      <c r="AC115" s="110">
        <f t="shared" si="52"/>
        <v>-0.4307732928479488</v>
      </c>
    </row>
    <row r="116" spans="1:29" s="82" customFormat="1" x14ac:dyDescent="0.3">
      <c r="A116" s="83" t="s">
        <v>119</v>
      </c>
      <c r="B116" s="84">
        <f>SUM(B117:B120)</f>
        <v>515</v>
      </c>
      <c r="C116" s="84">
        <f t="shared" ref="C116:Z116" si="79">SUM(C117:C120)</f>
        <v>684</v>
      </c>
      <c r="D116" s="102">
        <f t="shared" si="75"/>
        <v>169</v>
      </c>
      <c r="E116" s="109">
        <f t="shared" si="65"/>
        <v>0.32815533980582523</v>
      </c>
      <c r="F116" s="86">
        <f>SUM(F117:F120)</f>
        <v>541</v>
      </c>
      <c r="G116" s="84">
        <f t="shared" si="79"/>
        <v>912</v>
      </c>
      <c r="H116" s="75">
        <f t="shared" si="55"/>
        <v>371</v>
      </c>
      <c r="I116" s="106">
        <f t="shared" si="56"/>
        <v>0.6857670979667283</v>
      </c>
      <c r="J116" s="84">
        <f t="shared" si="79"/>
        <v>568</v>
      </c>
      <c r="K116" s="84">
        <f t="shared" si="79"/>
        <v>230</v>
      </c>
      <c r="L116" s="75">
        <f t="shared" si="57"/>
        <v>-338</v>
      </c>
      <c r="M116" s="109">
        <f t="shared" si="46"/>
        <v>-0.59507042253521125</v>
      </c>
      <c r="N116" s="84">
        <f t="shared" si="79"/>
        <v>597</v>
      </c>
      <c r="O116" s="84">
        <f t="shared" si="79"/>
        <v>932</v>
      </c>
      <c r="P116" s="75">
        <f t="shared" si="58"/>
        <v>335</v>
      </c>
      <c r="Q116" s="106">
        <f t="shared" si="59"/>
        <v>0.56113902847571184</v>
      </c>
      <c r="R116" s="84">
        <f t="shared" si="79"/>
        <v>627</v>
      </c>
      <c r="S116" s="84">
        <f t="shared" si="79"/>
        <v>1310</v>
      </c>
      <c r="T116" s="84">
        <f t="shared" si="47"/>
        <v>683</v>
      </c>
      <c r="U116" s="109">
        <f t="shared" si="49"/>
        <v>1.0893141945773526</v>
      </c>
      <c r="V116" s="84">
        <f t="shared" si="79"/>
        <v>658</v>
      </c>
      <c r="W116" s="84">
        <f t="shared" si="79"/>
        <v>513</v>
      </c>
      <c r="X116" s="86">
        <f t="shared" si="50"/>
        <v>-145</v>
      </c>
      <c r="Y116" s="110">
        <f t="shared" si="63"/>
        <v>-0.22036474164133737</v>
      </c>
      <c r="Z116" s="84">
        <f t="shared" si="79"/>
        <v>3506</v>
      </c>
      <c r="AA116" s="84">
        <f t="shared" si="68"/>
        <v>4581</v>
      </c>
      <c r="AB116" s="86">
        <f t="shared" si="70"/>
        <v>1075</v>
      </c>
      <c r="AC116" s="110">
        <f t="shared" si="52"/>
        <v>0.30661722760981175</v>
      </c>
    </row>
    <row r="117" spans="1:29" s="88" customFormat="1" ht="16.2" customHeight="1" outlineLevel="1" x14ac:dyDescent="0.3">
      <c r="A117" s="85" t="s">
        <v>81</v>
      </c>
      <c r="B117" s="86">
        <f>SUMIFS('Данные план зад3'!$G$7:$G$1296,'Данные план зад3'!$B$7:$B$1296,B$4,'Данные план зад3'!$F$7:$F$1296,$A117,'Данные план зад3'!$C$7:$C$1296,'Задание 3'!$A$77)</f>
        <v>120</v>
      </c>
      <c r="C117" s="75">
        <f>SUMIFS('Данные факт зад.3'!G:G,'Данные факт зад.3'!F:F,$A117,'Данные факт зад.3'!A:A,B$4,'Данные факт зад.3'!D:D,$A$77)</f>
        <v>222</v>
      </c>
      <c r="D117" s="102">
        <f t="shared" si="75"/>
        <v>102</v>
      </c>
      <c r="E117" s="109">
        <f t="shared" si="65"/>
        <v>0.85</v>
      </c>
      <c r="F117" s="86">
        <f>SUMIFS('Данные план зад3'!$G$7:$G$1296,'Данные план зад3'!$B$7:$B$1296,F$4,'Данные план зад3'!$F$7:$F$1296,$A117,'Данные план зад3'!$C$7:$C$1296,'Задание 3'!$A$77)</f>
        <v>126</v>
      </c>
      <c r="G117" s="87">
        <f>SUMIFS('Данные факт зад.3'!G:G,'Данные факт зад.3'!F:F,$A117,'Данные факт зад.3'!A:A,F$4,'Данные факт зад.3'!D:D,$A$77)</f>
        <v>283</v>
      </c>
      <c r="H117" s="75">
        <f t="shared" si="55"/>
        <v>157</v>
      </c>
      <c r="I117" s="106">
        <f t="shared" si="56"/>
        <v>1.246031746031746</v>
      </c>
      <c r="J117" s="86">
        <f>SUMIFS('Данные план зад3'!$G$7:$G$1296,'Данные план зад3'!$B$7:$B$1296,J$4,'Данные план зад3'!$F$7:$F$1296,$A117,'Данные план зад3'!$C$7:$C$1296,'Задание 3'!$A$77)</f>
        <v>132</v>
      </c>
      <c r="K117" s="87">
        <f>SUMIFS('Данные факт зад.3'!G:G,'Данные факт зад.3'!F:F,$A117,'Данные факт зад.3'!A:A,J$4,'Данные факт зад.3'!D:D,$A$77)</f>
        <v>83</v>
      </c>
      <c r="L117" s="75">
        <f t="shared" si="57"/>
        <v>-49</v>
      </c>
      <c r="M117" s="109">
        <f t="shared" si="46"/>
        <v>-0.37121212121212122</v>
      </c>
      <c r="N117" s="86">
        <f>SUMIFS('Данные план зад3'!$G$7:$G$1296,'Данные план зад3'!$B$7:$B$1296,N$4,'Данные план зад3'!$F$7:$F$1296,$A117,'Данные план зад3'!$C$7:$C$1296,'Задание 3'!$A$77)</f>
        <v>139</v>
      </c>
      <c r="O117" s="87">
        <f>SUMIFS('Данные факт зад.3'!G:G,'Данные факт зад.3'!F:F,$A117,'Данные факт зад.3'!A:A,N$4,'Данные факт зад.3'!D:D,$A$77)</f>
        <v>365</v>
      </c>
      <c r="P117" s="75">
        <f t="shared" si="58"/>
        <v>226</v>
      </c>
      <c r="Q117" s="106">
        <f t="shared" si="59"/>
        <v>1.6258992805755397</v>
      </c>
      <c r="R117" s="86">
        <f>SUMIFS('Данные план зад3'!$G$7:$G$1296,'Данные план зад3'!$B$7:$B$1296,R$4,'Данные план зад3'!$F$7:$F$1296,$A117,'Данные план зад3'!$C$7:$C$1296,'Задание 3'!$A$77)</f>
        <v>146</v>
      </c>
      <c r="S117" s="87">
        <f>SUMIFS('Данные факт зад.3'!G:G,'Данные факт зад.3'!F:F,$A117,'Данные факт зад.3'!A:A,R$4,'Данные факт зад.3'!D:D,$A$77)</f>
        <v>348</v>
      </c>
      <c r="T117" s="84">
        <f t="shared" si="47"/>
        <v>202</v>
      </c>
      <c r="U117" s="109">
        <f t="shared" si="49"/>
        <v>1.3835616438356164</v>
      </c>
      <c r="V117" s="86">
        <f>SUMIFS('Данные план зад3'!$G$7:$G$1296,'Данные план зад3'!$B$7:$B$1296,V$4,'Данные план зад3'!$F$7:$F$1296,$A117,'Данные план зад3'!$C$7:$C$1296,'Задание 3'!$A$77)</f>
        <v>153</v>
      </c>
      <c r="W117" s="87">
        <f>SUMIFS('Данные факт зад.3'!G:G,'Данные факт зад.3'!F:F,$A117,'Данные факт зад.3'!A:A,V$4,'Данные факт зад.3'!D:D,$A$77)</f>
        <v>0</v>
      </c>
      <c r="X117" s="86">
        <f t="shared" si="50"/>
        <v>-153</v>
      </c>
      <c r="Y117" s="110">
        <f t="shared" si="63"/>
        <v>-1</v>
      </c>
      <c r="Z117" s="86">
        <f t="shared" si="60"/>
        <v>816</v>
      </c>
      <c r="AA117" s="84">
        <f t="shared" si="68"/>
        <v>1301</v>
      </c>
      <c r="AB117" s="86">
        <f t="shared" si="70"/>
        <v>485</v>
      </c>
      <c r="AC117" s="110">
        <f t="shared" si="52"/>
        <v>0.59436274509803921</v>
      </c>
    </row>
    <row r="118" spans="1:29" s="88" customFormat="1" outlineLevel="1" x14ac:dyDescent="0.3">
      <c r="A118" s="85" t="s">
        <v>82</v>
      </c>
      <c r="B118" s="86">
        <f>SUMIFS('Данные план зад3'!$G$7:$G$1296,'Данные план зад3'!$B$7:$B$1296,B$4,'Данные план зад3'!$F$7:$F$1296,$A118,'Данные план зад3'!$C$7:$C$1296,'Задание 3'!$A$77)</f>
        <v>165</v>
      </c>
      <c r="C118" s="75">
        <f>SUMIFS('Данные факт зад.3'!G:G,'Данные факт зад.3'!F:F,$A118,'Данные факт зад.3'!A:A,B$4,'Данные факт зад.3'!D:D,$A$77)</f>
        <v>173</v>
      </c>
      <c r="D118" s="102">
        <f t="shared" si="75"/>
        <v>8</v>
      </c>
      <c r="E118" s="109">
        <f t="shared" si="65"/>
        <v>4.8484848484848485E-2</v>
      </c>
      <c r="F118" s="86">
        <f>SUMIFS('Данные план зад3'!$G$7:$G$1296,'Данные план зад3'!$B$7:$B$1296,F$4,'Данные план зад3'!$F$7:$F$1296,$A118,'Данные план зад3'!$C$7:$C$1296,'Задание 3'!$A$77)</f>
        <v>173</v>
      </c>
      <c r="G118" s="87">
        <f>SUMIFS('Данные факт зад.3'!G:G,'Данные факт зад.3'!F:F,$A118,'Данные факт зад.3'!A:A,F$4,'Данные факт зад.3'!D:D,$A$77)</f>
        <v>293</v>
      </c>
      <c r="H118" s="75">
        <f t="shared" si="55"/>
        <v>120</v>
      </c>
      <c r="I118" s="106">
        <f t="shared" si="56"/>
        <v>0.69364161849710981</v>
      </c>
      <c r="J118" s="86">
        <f>SUMIFS('Данные план зад3'!$G$7:$G$1296,'Данные план зад3'!$B$7:$B$1296,J$4,'Данные план зад3'!$F$7:$F$1296,$A118,'Данные план зад3'!$C$7:$C$1296,'Задание 3'!$A$77)</f>
        <v>182</v>
      </c>
      <c r="K118" s="87">
        <f>SUMIFS('Данные факт зад.3'!G:G,'Данные факт зад.3'!F:F,$A118,'Данные факт зад.3'!A:A,J$4,'Данные факт зад.3'!D:D,$A$77)</f>
        <v>0</v>
      </c>
      <c r="L118" s="75">
        <f t="shared" si="57"/>
        <v>-182</v>
      </c>
      <c r="M118" s="109">
        <f t="shared" si="46"/>
        <v>-1</v>
      </c>
      <c r="N118" s="86">
        <f>SUMIFS('Данные план зад3'!$G$7:$G$1296,'Данные план зад3'!$B$7:$B$1296,N$4,'Данные план зад3'!$F$7:$F$1296,$A118,'Данные план зад3'!$C$7:$C$1296,'Задание 3'!$A$77)</f>
        <v>191</v>
      </c>
      <c r="O118" s="87">
        <f>SUMIFS('Данные факт зад.3'!G:G,'Данные факт зад.3'!F:F,$A118,'Данные факт зад.3'!A:A,N$4,'Данные факт зад.3'!D:D,$A$77)</f>
        <v>247</v>
      </c>
      <c r="P118" s="75">
        <f t="shared" si="58"/>
        <v>56</v>
      </c>
      <c r="Q118" s="106">
        <f t="shared" si="59"/>
        <v>0.29319371727748689</v>
      </c>
      <c r="R118" s="86">
        <f>SUMIFS('Данные план зад3'!$G$7:$G$1296,'Данные план зад3'!$B$7:$B$1296,R$4,'Данные план зад3'!$F$7:$F$1296,$A118,'Данные план зад3'!$C$7:$C$1296,'Задание 3'!$A$77)</f>
        <v>201</v>
      </c>
      <c r="S118" s="87">
        <f>SUMIFS('Данные факт зад.3'!G:G,'Данные факт зад.3'!F:F,$A118,'Данные факт зад.3'!A:A,R$4,'Данные факт зад.3'!D:D,$A$77)</f>
        <v>396</v>
      </c>
      <c r="T118" s="84">
        <f t="shared" si="47"/>
        <v>195</v>
      </c>
      <c r="U118" s="109">
        <f t="shared" si="49"/>
        <v>0.97014925373134331</v>
      </c>
      <c r="V118" s="86">
        <f>SUMIFS('Данные план зад3'!$G$7:$G$1296,'Данные план зад3'!$B$7:$B$1296,V$4,'Данные план зад3'!$F$7:$F$1296,$A118,'Данные план зад3'!$C$7:$C$1296,'Задание 3'!$A$77)</f>
        <v>211</v>
      </c>
      <c r="W118" s="87">
        <f>SUMIFS('Данные факт зад.3'!G:G,'Данные факт зад.3'!F:F,$A118,'Данные факт зад.3'!A:A,V$4,'Данные факт зад.3'!D:D,$A$77)</f>
        <v>324</v>
      </c>
      <c r="X118" s="86">
        <f t="shared" si="50"/>
        <v>113</v>
      </c>
      <c r="Y118" s="110">
        <f t="shared" si="63"/>
        <v>0.53554502369668244</v>
      </c>
      <c r="Z118" s="86">
        <f t="shared" si="60"/>
        <v>1123</v>
      </c>
      <c r="AA118" s="84">
        <f t="shared" si="68"/>
        <v>1433</v>
      </c>
      <c r="AB118" s="86">
        <f t="shared" si="70"/>
        <v>310</v>
      </c>
      <c r="AC118" s="110">
        <f t="shared" si="52"/>
        <v>0.27604630454140694</v>
      </c>
    </row>
    <row r="119" spans="1:29" s="88" customFormat="1" outlineLevel="1" x14ac:dyDescent="0.3">
      <c r="A119" s="85" t="s">
        <v>83</v>
      </c>
      <c r="B119" s="86">
        <f>SUMIFS('Данные план зад3'!$G$7:$G$1296,'Данные план зад3'!$B$7:$B$1296,B$4,'Данные план зад3'!$F$7:$F$1296,$A119,'Данные план зад3'!$C$7:$C$1296,'Задание 3'!$A$77)</f>
        <v>230</v>
      </c>
      <c r="C119" s="75">
        <f>SUMIFS('Данные факт зад.3'!G:G,'Данные факт зад.3'!F:F,$A119,'Данные факт зад.3'!A:A,B$4,'Данные факт зад.3'!D:D,$A$77)</f>
        <v>153</v>
      </c>
      <c r="D119" s="102">
        <f t="shared" si="75"/>
        <v>-77</v>
      </c>
      <c r="E119" s="109">
        <f t="shared" si="65"/>
        <v>-0.33478260869565218</v>
      </c>
      <c r="F119" s="86">
        <f>SUMIFS('Данные план зад3'!$G$7:$G$1296,'Данные план зад3'!$B$7:$B$1296,F$4,'Данные план зад3'!$F$7:$F$1296,$A119,'Данные план зад3'!$C$7:$C$1296,'Задание 3'!$A$77)</f>
        <v>242</v>
      </c>
      <c r="G119" s="87">
        <f>SUMIFS('Данные факт зад.3'!G:G,'Данные факт зад.3'!F:F,$A119,'Данные факт зад.3'!A:A,F$4,'Данные факт зад.3'!D:D,$A$77)</f>
        <v>336</v>
      </c>
      <c r="H119" s="75">
        <f t="shared" si="55"/>
        <v>94</v>
      </c>
      <c r="I119" s="106">
        <f t="shared" si="56"/>
        <v>0.38842975206611569</v>
      </c>
      <c r="J119" s="86">
        <f>SUMIFS('Данные план зад3'!$G$7:$G$1296,'Данные план зад3'!$B$7:$B$1296,J$4,'Данные план зад3'!$F$7:$F$1296,$A119,'Данные план зад3'!$C$7:$C$1296,'Задание 3'!$A$77)</f>
        <v>254</v>
      </c>
      <c r="K119" s="87">
        <f>SUMIFS('Данные факт зад.3'!G:G,'Данные факт зад.3'!F:F,$A119,'Данные факт зад.3'!A:A,J$4,'Данные факт зад.3'!D:D,$A$77)</f>
        <v>46</v>
      </c>
      <c r="L119" s="75">
        <f t="shared" si="57"/>
        <v>-208</v>
      </c>
      <c r="M119" s="109">
        <f t="shared" si="46"/>
        <v>-0.81889763779527558</v>
      </c>
      <c r="N119" s="86">
        <f>SUMIFS('Данные план зад3'!$G$7:$G$1296,'Данные план зад3'!$B$7:$B$1296,N$4,'Данные план зад3'!$F$7:$F$1296,$A119,'Данные план зад3'!$C$7:$C$1296,'Задание 3'!$A$77)</f>
        <v>267</v>
      </c>
      <c r="O119" s="87">
        <f>SUMIFS('Данные факт зад.3'!G:G,'Данные факт зад.3'!F:F,$A119,'Данные факт зад.3'!A:A,N$4,'Данные факт зад.3'!D:D,$A$77)</f>
        <v>56</v>
      </c>
      <c r="P119" s="75">
        <f t="shared" si="58"/>
        <v>-211</v>
      </c>
      <c r="Q119" s="106">
        <f t="shared" si="59"/>
        <v>-0.79026217228464424</v>
      </c>
      <c r="R119" s="86">
        <f>SUMIFS('Данные план зад3'!$G$7:$G$1296,'Данные план зад3'!$B$7:$B$1296,R$4,'Данные план зад3'!$F$7:$F$1296,$A119,'Данные план зад3'!$C$7:$C$1296,'Задание 3'!$A$77)</f>
        <v>280</v>
      </c>
      <c r="S119" s="87">
        <f>SUMIFS('Данные факт зад.3'!G:G,'Данные факт зад.3'!F:F,$A119,'Данные факт зад.3'!A:A,R$4,'Данные факт зад.3'!D:D,$A$77)</f>
        <v>171</v>
      </c>
      <c r="T119" s="84">
        <f t="shared" si="47"/>
        <v>-109</v>
      </c>
      <c r="U119" s="109">
        <f t="shared" si="49"/>
        <v>-0.38928571428571429</v>
      </c>
      <c r="V119" s="86">
        <f>SUMIFS('Данные план зад3'!$G$7:$G$1296,'Данные план зад3'!$B$7:$B$1296,V$4,'Данные план зад3'!$F$7:$F$1296,$A119,'Данные план зад3'!$C$7:$C$1296,'Задание 3'!$A$77)</f>
        <v>294</v>
      </c>
      <c r="W119" s="87">
        <f>SUMIFS('Данные факт зад.3'!G:G,'Данные факт зад.3'!F:F,$A119,'Данные факт зад.3'!A:A,V$4,'Данные факт зад.3'!D:D,$A$77)</f>
        <v>0</v>
      </c>
      <c r="X119" s="86">
        <f t="shared" si="50"/>
        <v>-294</v>
      </c>
      <c r="Y119" s="110">
        <f t="shared" si="63"/>
        <v>-1</v>
      </c>
      <c r="Z119" s="86">
        <f t="shared" si="60"/>
        <v>1567</v>
      </c>
      <c r="AA119" s="84">
        <f t="shared" si="68"/>
        <v>762</v>
      </c>
      <c r="AB119" s="86">
        <f t="shared" si="70"/>
        <v>-805</v>
      </c>
      <c r="AC119" s="110">
        <f t="shared" si="52"/>
        <v>-0.51372048500319079</v>
      </c>
    </row>
    <row r="120" spans="1:29" s="88" customFormat="1" outlineLevel="1" x14ac:dyDescent="0.3">
      <c r="A120" s="85" t="s">
        <v>84</v>
      </c>
      <c r="B120" s="86">
        <f>SUMIFS('Данные план зад3'!$G$7:$G$1296,'Данные план зад3'!$B$7:$B$1296,B$4,'Данные план зад3'!$F$7:$F$1296,$A120,'Данные план зад3'!$C$7:$C$1296,'Задание 3'!$A$77)</f>
        <v>0</v>
      </c>
      <c r="C120" s="75">
        <f>SUMIFS('Данные факт зад.3'!G:G,'Данные факт зад.3'!F:F,$A120,'Данные факт зад.3'!A:A,B$4,'Данные факт зад.3'!D:D,$A$77)</f>
        <v>136</v>
      </c>
      <c r="D120" s="102">
        <f t="shared" si="75"/>
        <v>136</v>
      </c>
      <c r="E120" s="109">
        <f t="shared" si="65"/>
        <v>0</v>
      </c>
      <c r="F120" s="86">
        <f>SUMIFS('Данные план зад3'!$G$7:$G$1296,'Данные план зад3'!$B$7:$B$1296,F$4,'Данные план зад3'!$F$7:$F$1296,$A120,'Данные план зад3'!$C$7:$C$1296,'Задание 3'!$A$77)</f>
        <v>0</v>
      </c>
      <c r="G120" s="87">
        <f>SUMIFS('Данные факт зад.3'!G:G,'Данные факт зад.3'!F:F,$A120,'Данные факт зад.3'!A:A,F$4,'Данные факт зад.3'!D:D,$A$77)</f>
        <v>0</v>
      </c>
      <c r="H120" s="75">
        <f t="shared" si="55"/>
        <v>0</v>
      </c>
      <c r="I120" s="106">
        <f t="shared" si="56"/>
        <v>0</v>
      </c>
      <c r="J120" s="86">
        <f>SUMIFS('Данные план зад3'!$G$7:$G$1296,'Данные план зад3'!$B$7:$B$1296,J$4,'Данные план зад3'!$F$7:$F$1296,$A120,'Данные план зад3'!$C$7:$C$1296,'Задание 3'!$A$77)</f>
        <v>0</v>
      </c>
      <c r="K120" s="87">
        <f>SUMIFS('Данные факт зад.3'!G:G,'Данные факт зад.3'!F:F,$A120,'Данные факт зад.3'!A:A,J$4,'Данные факт зад.3'!D:D,$A$77)</f>
        <v>101</v>
      </c>
      <c r="L120" s="75">
        <f t="shared" si="57"/>
        <v>101</v>
      </c>
      <c r="M120" s="109">
        <f t="shared" si="46"/>
        <v>0</v>
      </c>
      <c r="N120" s="86">
        <f>SUMIFS('Данные план зад3'!$G$7:$G$1296,'Данные план зад3'!$B$7:$B$1296,N$4,'Данные план зад3'!$F$7:$F$1296,$A120,'Данные план зад3'!$C$7:$C$1296,'Задание 3'!$A$77)</f>
        <v>0</v>
      </c>
      <c r="O120" s="87">
        <f>SUMIFS('Данные факт зад.3'!G:G,'Данные факт зад.3'!F:F,$A120,'Данные факт зад.3'!A:A,N$4,'Данные факт зад.3'!D:D,$A$77)</f>
        <v>264</v>
      </c>
      <c r="P120" s="75">
        <f t="shared" si="58"/>
        <v>264</v>
      </c>
      <c r="Q120" s="106">
        <f t="shared" si="59"/>
        <v>0</v>
      </c>
      <c r="R120" s="86">
        <f>SUMIFS('Данные план зад3'!$G$7:$G$1296,'Данные план зад3'!$B$7:$B$1296,R$4,'Данные план зад3'!$F$7:$F$1296,$A120,'Данные план зад3'!$C$7:$C$1296,'Задание 3'!$A$77)</f>
        <v>0</v>
      </c>
      <c r="S120" s="87">
        <f>SUMIFS('Данные факт зад.3'!G:G,'Данные факт зад.3'!F:F,$A120,'Данные факт зад.3'!A:A,R$4,'Данные факт зад.3'!D:D,$A$77)</f>
        <v>395</v>
      </c>
      <c r="T120" s="84">
        <f t="shared" si="47"/>
        <v>395</v>
      </c>
      <c r="U120" s="109">
        <f t="shared" si="49"/>
        <v>0</v>
      </c>
      <c r="V120" s="86">
        <f>SUMIFS('Данные план зад3'!$G$7:$G$1296,'Данные план зад3'!$B$7:$B$1296,V$4,'Данные план зад3'!$F$7:$F$1296,$A120,'Данные план зад3'!$C$7:$C$1296,'Задание 3'!$A$77)</f>
        <v>0</v>
      </c>
      <c r="W120" s="87">
        <f>SUMIFS('Данные факт зад.3'!G:G,'Данные факт зад.3'!F:F,$A120,'Данные факт зад.3'!A:A,V$4,'Данные факт зад.3'!D:D,$A$77)</f>
        <v>189</v>
      </c>
      <c r="X120" s="86">
        <f t="shared" si="50"/>
        <v>189</v>
      </c>
      <c r="Y120" s="110">
        <f t="shared" si="63"/>
        <v>0</v>
      </c>
      <c r="Z120" s="86">
        <f t="shared" si="60"/>
        <v>0</v>
      </c>
      <c r="AA120" s="84">
        <f t="shared" si="68"/>
        <v>1085</v>
      </c>
      <c r="AB120" s="86">
        <f t="shared" si="70"/>
        <v>1085</v>
      </c>
      <c r="AC120" s="110">
        <f t="shared" si="52"/>
        <v>0</v>
      </c>
    </row>
    <row r="121" spans="1:29" s="82" customFormat="1" x14ac:dyDescent="0.3">
      <c r="A121" s="83" t="s">
        <v>112</v>
      </c>
      <c r="B121" s="84">
        <f>SUM(B122:B125)</f>
        <v>1199</v>
      </c>
      <c r="C121" s="84">
        <f t="shared" ref="C121:Z121" si="80">SUM(C122:C125)</f>
        <v>740</v>
      </c>
      <c r="D121" s="102">
        <f t="shared" si="75"/>
        <v>-459</v>
      </c>
      <c r="E121" s="109">
        <f t="shared" si="65"/>
        <v>-0.38281901584653877</v>
      </c>
      <c r="F121" s="86">
        <f>SUM(F122:F125)</f>
        <v>1282</v>
      </c>
      <c r="G121" s="84">
        <f t="shared" si="80"/>
        <v>832</v>
      </c>
      <c r="H121" s="75">
        <f t="shared" si="55"/>
        <v>-450</v>
      </c>
      <c r="I121" s="106">
        <f t="shared" si="56"/>
        <v>-0.35101404056162244</v>
      </c>
      <c r="J121" s="84">
        <f t="shared" si="80"/>
        <v>1383</v>
      </c>
      <c r="K121" s="84">
        <f t="shared" si="80"/>
        <v>473</v>
      </c>
      <c r="L121" s="75">
        <f t="shared" si="57"/>
        <v>-910</v>
      </c>
      <c r="M121" s="109">
        <f t="shared" si="46"/>
        <v>-0.65798987707881418</v>
      </c>
      <c r="N121" s="84">
        <f t="shared" si="80"/>
        <v>1435</v>
      </c>
      <c r="O121" s="84">
        <f t="shared" si="80"/>
        <v>1248</v>
      </c>
      <c r="P121" s="75">
        <f t="shared" si="58"/>
        <v>-187</v>
      </c>
      <c r="Q121" s="106">
        <f t="shared" si="59"/>
        <v>-0.13031358885017422</v>
      </c>
      <c r="R121" s="84">
        <f t="shared" si="80"/>
        <v>1534</v>
      </c>
      <c r="S121" s="84">
        <f t="shared" si="80"/>
        <v>792</v>
      </c>
      <c r="T121" s="84">
        <f t="shared" si="47"/>
        <v>-742</v>
      </c>
      <c r="U121" s="109">
        <f t="shared" si="49"/>
        <v>-0.48370273794002605</v>
      </c>
      <c r="V121" s="84">
        <f t="shared" si="80"/>
        <v>1645</v>
      </c>
      <c r="W121" s="84">
        <f t="shared" si="80"/>
        <v>842</v>
      </c>
      <c r="X121" s="86">
        <f t="shared" si="50"/>
        <v>-803</v>
      </c>
      <c r="Y121" s="110">
        <f t="shared" si="63"/>
        <v>-0.48814589665653496</v>
      </c>
      <c r="Z121" s="84">
        <f t="shared" si="80"/>
        <v>8478</v>
      </c>
      <c r="AA121" s="84">
        <f t="shared" si="68"/>
        <v>4927</v>
      </c>
      <c r="AB121" s="86">
        <f t="shared" si="70"/>
        <v>-3551</v>
      </c>
      <c r="AC121" s="110">
        <f t="shared" si="52"/>
        <v>-0.41884878509082329</v>
      </c>
    </row>
    <row r="122" spans="1:29" s="88" customFormat="1" outlineLevel="1" x14ac:dyDescent="0.3">
      <c r="A122" s="85" t="s">
        <v>85</v>
      </c>
      <c r="B122" s="86">
        <f>SUMIFS('Данные план зад3'!$G$7:$G$1296,'Данные план зад3'!$B$7:$B$1296,B$4,'Данные план зад3'!$F$7:$F$1296,$A122,'Данные план зад3'!$C$7:$C$1296,'Задание 3'!$A$77)</f>
        <v>362</v>
      </c>
      <c r="C122" s="75">
        <f>SUMIFS('Данные факт зад.3'!G:G,'Данные факт зад.3'!F:F,$A122,'Данные факт зад.3'!A:A,B$4,'Данные факт зад.3'!D:D,$A$77)</f>
        <v>375</v>
      </c>
      <c r="D122" s="102">
        <f t="shared" si="75"/>
        <v>13</v>
      </c>
      <c r="E122" s="109">
        <f t="shared" si="65"/>
        <v>3.591160220994475E-2</v>
      </c>
      <c r="F122" s="86">
        <f>SUMIFS('Данные план зад3'!$G$7:$G$1296,'Данные план зад3'!$B$7:$B$1296,F$4,'Данные план зад3'!$F$7:$F$1296,$A122,'Данные план зад3'!$C$7:$C$1296,'Задание 3'!$A$77)</f>
        <v>384</v>
      </c>
      <c r="G122" s="87">
        <f>SUMIFS('Данные факт зад.3'!G:G,'Данные факт зад.3'!F:F,$A122,'Данные факт зад.3'!A:A,F$4,'Данные факт зад.3'!D:D,$A$77)</f>
        <v>453</v>
      </c>
      <c r="H122" s="75">
        <f t="shared" si="55"/>
        <v>69</v>
      </c>
      <c r="I122" s="106">
        <f t="shared" si="56"/>
        <v>0.1796875</v>
      </c>
      <c r="J122" s="86">
        <f>SUMIFS('Данные план зад3'!$G$7:$G$1296,'Данные план зад3'!$B$7:$B$1296,J$4,'Данные план зад3'!$F$7:$F$1296,$A122,'Данные план зад3'!$C$7:$C$1296,'Задание 3'!$A$77)</f>
        <v>407</v>
      </c>
      <c r="K122" s="87">
        <f>SUMIFS('Данные факт зад.3'!G:G,'Данные факт зад.3'!F:F,$A122,'Данные факт зад.3'!A:A,J$4,'Данные факт зад.3'!D:D,$A$77)</f>
        <v>151</v>
      </c>
      <c r="L122" s="75">
        <f t="shared" si="57"/>
        <v>-256</v>
      </c>
      <c r="M122" s="109">
        <f t="shared" si="46"/>
        <v>-0.62899262899262898</v>
      </c>
      <c r="N122" s="86">
        <f>SUMIFS('Данные план зад3'!$G$7:$G$1296,'Данные план зад3'!$B$7:$B$1296,N$4,'Данные план зад3'!$F$7:$F$1296,$A122,'Данные план зад3'!$C$7:$C$1296,'Задание 3'!$A$77)</f>
        <v>435</v>
      </c>
      <c r="O122" s="87">
        <f>SUMIFS('Данные факт зад.3'!G:G,'Данные факт зад.3'!F:F,$A122,'Данные факт зад.3'!A:A,N$4,'Данные факт зад.3'!D:D,$A$77)</f>
        <v>354</v>
      </c>
      <c r="P122" s="75">
        <f t="shared" si="58"/>
        <v>-81</v>
      </c>
      <c r="Q122" s="106">
        <f t="shared" si="59"/>
        <v>-0.18620689655172415</v>
      </c>
      <c r="R122" s="86">
        <f>SUMIFS('Данные план зад3'!$G$7:$G$1296,'Данные план зад3'!$B$7:$B$1296,R$4,'Данные план зад3'!$F$7:$F$1296,$A122,'Данные план зад3'!$C$7:$C$1296,'Задание 3'!$A$77)</f>
        <v>461</v>
      </c>
      <c r="S122" s="87">
        <f>SUMIFS('Данные факт зад.3'!G:G,'Данные факт зад.3'!F:F,$A122,'Данные факт зад.3'!A:A,R$4,'Данные факт зад.3'!D:D,$A$77)</f>
        <v>60</v>
      </c>
      <c r="T122" s="84">
        <f t="shared" si="47"/>
        <v>-401</v>
      </c>
      <c r="U122" s="109">
        <f t="shared" si="49"/>
        <v>-0.86984815618221256</v>
      </c>
      <c r="V122" s="86">
        <f>SUMIFS('Данные план зад3'!$G$7:$G$1296,'Данные план зад3'!$B$7:$B$1296,V$4,'Данные план зад3'!$F$7:$F$1296,$A122,'Данные план зад3'!$C$7:$C$1296,'Задание 3'!$A$77)</f>
        <v>489</v>
      </c>
      <c r="W122" s="87">
        <f>SUMIFS('Данные факт зад.3'!G:G,'Данные факт зад.3'!F:F,$A122,'Данные факт зад.3'!A:A,V$4,'Данные факт зад.3'!D:D,$A$77)</f>
        <v>0</v>
      </c>
      <c r="X122" s="86">
        <f t="shared" si="50"/>
        <v>-489</v>
      </c>
      <c r="Y122" s="110">
        <f t="shared" si="63"/>
        <v>-1</v>
      </c>
      <c r="Z122" s="86">
        <f t="shared" si="60"/>
        <v>2538</v>
      </c>
      <c r="AA122" s="84">
        <f t="shared" si="68"/>
        <v>1393</v>
      </c>
      <c r="AB122" s="86">
        <f t="shared" si="70"/>
        <v>-1145</v>
      </c>
      <c r="AC122" s="110">
        <f t="shared" si="52"/>
        <v>-0.45114263199369581</v>
      </c>
    </row>
    <row r="123" spans="1:29" s="88" customFormat="1" outlineLevel="1" x14ac:dyDescent="0.3">
      <c r="A123" s="85" t="s">
        <v>86</v>
      </c>
      <c r="B123" s="86">
        <f>SUMIFS('Данные план зад3'!$G$7:$G$1296,'Данные план зад3'!$B$7:$B$1296,B$4,'Данные план зад3'!$F$7:$F$1296,$A123,'Данные план зад3'!$C$7:$C$1296,'Задание 3'!$A$77)</f>
        <v>257</v>
      </c>
      <c r="C123" s="75">
        <f>SUMIFS('Данные факт зад.3'!G:G,'Данные факт зад.3'!F:F,$A123,'Данные факт зад.3'!A:A,B$4,'Данные факт зад.3'!D:D,$A$77)</f>
        <v>300</v>
      </c>
      <c r="D123" s="102">
        <f t="shared" si="75"/>
        <v>43</v>
      </c>
      <c r="E123" s="109">
        <f t="shared" si="65"/>
        <v>0.16731517509727625</v>
      </c>
      <c r="F123" s="86">
        <f>SUMIFS('Данные план зад3'!$G$7:$G$1296,'Данные план зад3'!$B$7:$B$1296,F$4,'Данные план зад3'!$F$7:$F$1296,$A123,'Данные план зад3'!$C$7:$C$1296,'Задание 3'!$A$77)</f>
        <v>262</v>
      </c>
      <c r="G123" s="87">
        <f>SUMIFS('Данные факт зад.3'!G:G,'Данные факт зад.3'!F:F,$A123,'Данные факт зад.3'!A:A,F$4,'Данные факт зад.3'!D:D,$A$77)</f>
        <v>6</v>
      </c>
      <c r="H123" s="75">
        <f t="shared" si="55"/>
        <v>-256</v>
      </c>
      <c r="I123" s="106">
        <f t="shared" si="56"/>
        <v>-0.97709923664122134</v>
      </c>
      <c r="J123" s="86">
        <f>SUMIFS('Данные план зад3'!$G$7:$G$1296,'Данные план зад3'!$B$7:$B$1296,J$4,'Данные план зад3'!$F$7:$F$1296,$A123,'Данные план зад3'!$C$7:$C$1296,'Задание 3'!$A$77)</f>
        <v>278</v>
      </c>
      <c r="K123" s="87">
        <f>SUMIFS('Данные факт зад.3'!G:G,'Данные факт зад.3'!F:F,$A123,'Данные факт зад.3'!A:A,J$4,'Данные факт зад.3'!D:D,$A$77)</f>
        <v>214</v>
      </c>
      <c r="L123" s="75">
        <f t="shared" si="57"/>
        <v>-64</v>
      </c>
      <c r="M123" s="109">
        <f t="shared" si="46"/>
        <v>-0.23021582733812951</v>
      </c>
      <c r="N123" s="86">
        <f>SUMIFS('Данные план зад3'!$G$7:$G$1296,'Данные план зад3'!$B$7:$B$1296,N$4,'Данные план зад3'!$F$7:$F$1296,$A123,'Данные план зад3'!$C$7:$C$1296,'Задание 3'!$A$77)</f>
        <v>284</v>
      </c>
      <c r="O123" s="87">
        <f>SUMIFS('Данные факт зад.3'!G:G,'Данные факт зад.3'!F:F,$A123,'Данные факт зад.3'!A:A,N$4,'Данные факт зад.3'!D:D,$A$77)</f>
        <v>235</v>
      </c>
      <c r="P123" s="75">
        <f t="shared" si="58"/>
        <v>-49</v>
      </c>
      <c r="Q123" s="106">
        <f t="shared" si="59"/>
        <v>-0.17253521126760563</v>
      </c>
      <c r="R123" s="86">
        <f>SUMIFS('Данные план зад3'!$G$7:$G$1296,'Данные план зад3'!$B$7:$B$1296,R$4,'Данные план зад3'!$F$7:$F$1296,$A123,'Данные план зад3'!$C$7:$C$1296,'Задание 3'!$A$77)</f>
        <v>290</v>
      </c>
      <c r="S123" s="87">
        <f>SUMIFS('Данные факт зад.3'!G:G,'Данные факт зад.3'!F:F,$A123,'Данные факт зад.3'!A:A,R$4,'Данные факт зад.3'!D:D,$A$77)</f>
        <v>226</v>
      </c>
      <c r="T123" s="84">
        <f t="shared" si="47"/>
        <v>-64</v>
      </c>
      <c r="U123" s="109">
        <f t="shared" si="49"/>
        <v>-0.22068965517241379</v>
      </c>
      <c r="V123" s="86">
        <f>SUMIFS('Данные план зад3'!$G$7:$G$1296,'Данные план зад3'!$B$7:$B$1296,V$4,'Данные план зад3'!$F$7:$F$1296,$A123,'Данные план зад3'!$C$7:$C$1296,'Задание 3'!$A$77)</f>
        <v>296</v>
      </c>
      <c r="W123" s="87">
        <f>SUMIFS('Данные факт зад.3'!G:G,'Данные факт зад.3'!F:F,$A123,'Данные факт зад.3'!A:A,V$4,'Данные факт зад.3'!D:D,$A$77)</f>
        <v>206</v>
      </c>
      <c r="X123" s="86">
        <f t="shared" si="50"/>
        <v>-90</v>
      </c>
      <c r="Y123" s="110">
        <f t="shared" si="63"/>
        <v>-0.30405405405405406</v>
      </c>
      <c r="Z123" s="86">
        <f t="shared" si="60"/>
        <v>1667</v>
      </c>
      <c r="AA123" s="84">
        <f t="shared" si="68"/>
        <v>1187</v>
      </c>
      <c r="AB123" s="86">
        <f t="shared" si="70"/>
        <v>-480</v>
      </c>
      <c r="AC123" s="110">
        <f t="shared" si="52"/>
        <v>-0.28794241151769645</v>
      </c>
    </row>
    <row r="124" spans="1:29" s="88" customFormat="1" outlineLevel="1" x14ac:dyDescent="0.3">
      <c r="A124" s="85" t="s">
        <v>87</v>
      </c>
      <c r="B124" s="86">
        <f>SUMIFS('Данные план зад3'!$G$7:$G$1296,'Данные план зад3'!$B$7:$B$1296,B$4,'Данные план зад3'!$F$7:$F$1296,$A124,'Данные план зад3'!$C$7:$C$1296,'Задание 3'!$A$77)</f>
        <v>457</v>
      </c>
      <c r="C124" s="75">
        <f>SUMIFS('Данные факт зад.3'!G:G,'Данные факт зад.3'!F:F,$A124,'Данные факт зад.3'!A:A,B$4,'Данные факт зад.3'!D:D,$A$77)</f>
        <v>65</v>
      </c>
      <c r="D124" s="102">
        <f t="shared" si="75"/>
        <v>-392</v>
      </c>
      <c r="E124" s="109">
        <f t="shared" si="65"/>
        <v>-0.85776805251641142</v>
      </c>
      <c r="F124" s="86">
        <f>SUMIFS('Данные план зад3'!$G$7:$G$1296,'Данные план зад3'!$B$7:$B$1296,F$4,'Данные план зад3'!$F$7:$F$1296,$A124,'Данные план зад3'!$C$7:$C$1296,'Задание 3'!$A$77)</f>
        <v>507</v>
      </c>
      <c r="G124" s="87">
        <f>SUMIFS('Данные факт зад.3'!G:G,'Данные факт зад.3'!F:F,$A124,'Данные факт зад.3'!A:A,F$4,'Данные факт зад.3'!D:D,$A$77)</f>
        <v>251</v>
      </c>
      <c r="H124" s="75">
        <f t="shared" si="55"/>
        <v>-256</v>
      </c>
      <c r="I124" s="106">
        <f t="shared" si="56"/>
        <v>-0.50493096646942803</v>
      </c>
      <c r="J124" s="86">
        <f>SUMIFS('Данные план зад3'!$G$7:$G$1296,'Данные план зад3'!$B$7:$B$1296,J$4,'Данные план зад3'!$F$7:$F$1296,$A124,'Данные план зад3'!$C$7:$C$1296,'Задание 3'!$A$77)</f>
        <v>563</v>
      </c>
      <c r="K124" s="87">
        <f>SUMIFS('Данные факт зад.3'!G:G,'Данные факт зад.3'!F:F,$A124,'Данные факт зад.3'!A:A,J$4,'Данные факт зад.3'!D:D,$A$77)</f>
        <v>70</v>
      </c>
      <c r="L124" s="75">
        <f t="shared" si="57"/>
        <v>-493</v>
      </c>
      <c r="M124" s="109">
        <f t="shared" si="46"/>
        <v>-0.87566607460035528</v>
      </c>
      <c r="N124" s="86">
        <f>SUMIFS('Данные план зад3'!$G$7:$G$1296,'Данные план зад3'!$B$7:$B$1296,N$4,'Данные план зад3'!$F$7:$F$1296,$A124,'Данные план зад3'!$C$7:$C$1296,'Задание 3'!$A$77)</f>
        <v>574</v>
      </c>
      <c r="O124" s="87">
        <f>SUMIFS('Данные факт зад.3'!G:G,'Данные факт зад.3'!F:F,$A124,'Данные факт зад.3'!A:A,N$4,'Данные факт зад.3'!D:D,$A$77)</f>
        <v>120</v>
      </c>
      <c r="P124" s="75">
        <f t="shared" si="58"/>
        <v>-454</v>
      </c>
      <c r="Q124" s="106">
        <f t="shared" si="59"/>
        <v>-0.7909407665505227</v>
      </c>
      <c r="R124" s="86">
        <f>SUMIFS('Данные план зад3'!$G$7:$G$1296,'Данные план зад3'!$B$7:$B$1296,R$4,'Данные план зад3'!$F$7:$F$1296,$A124,'Данные план зад3'!$C$7:$C$1296,'Задание 3'!$A$77)</f>
        <v>631</v>
      </c>
      <c r="S124" s="87">
        <f>SUMIFS('Данные факт зад.3'!G:G,'Данные факт зад.3'!F:F,$A124,'Данные факт зад.3'!A:A,R$4,'Данные факт зад.3'!D:D,$A$77)</f>
        <v>262</v>
      </c>
      <c r="T124" s="84">
        <f t="shared" si="47"/>
        <v>-369</v>
      </c>
      <c r="U124" s="109">
        <f t="shared" si="49"/>
        <v>-0.58478605388272586</v>
      </c>
      <c r="V124" s="86">
        <f>SUMIFS('Данные план зад3'!$G$7:$G$1296,'Данные план зад3'!$B$7:$B$1296,V$4,'Данные план зад3'!$F$7:$F$1296,$A124,'Данные план зад3'!$C$7:$C$1296,'Задание 3'!$A$77)</f>
        <v>700</v>
      </c>
      <c r="W124" s="87">
        <f>SUMIFS('Данные факт зад.3'!G:G,'Данные факт зад.3'!F:F,$A124,'Данные факт зад.3'!A:A,V$4,'Данные факт зад.3'!D:D,$A$77)</f>
        <v>383</v>
      </c>
      <c r="X124" s="86">
        <f t="shared" si="50"/>
        <v>-317</v>
      </c>
      <c r="Y124" s="110">
        <f t="shared" si="63"/>
        <v>-0.45285714285714285</v>
      </c>
      <c r="Z124" s="86">
        <f t="shared" si="60"/>
        <v>3432</v>
      </c>
      <c r="AA124" s="84">
        <f t="shared" si="68"/>
        <v>1151</v>
      </c>
      <c r="AB124" s="86">
        <f t="shared" si="70"/>
        <v>-2281</v>
      </c>
      <c r="AC124" s="110">
        <f t="shared" si="52"/>
        <v>-0.66462703962703962</v>
      </c>
    </row>
    <row r="125" spans="1:29" s="88" customFormat="1" outlineLevel="1" x14ac:dyDescent="0.3">
      <c r="A125" s="85" t="s">
        <v>88</v>
      </c>
      <c r="B125" s="86">
        <f>SUMIFS('Данные план зад3'!$G$7:$G$1296,'Данные план зад3'!$B$7:$B$1296,B$4,'Данные план зад3'!$F$7:$F$1296,$A125,'Данные план зад3'!$C$7:$C$1296,'Задание 3'!$A$77)</f>
        <v>123</v>
      </c>
      <c r="C125" s="75">
        <f>SUMIFS('Данные факт зад.3'!G:G,'Данные факт зад.3'!F:F,$A125,'Данные факт зад.3'!A:A,B$4,'Данные факт зад.3'!D:D,$A$77)</f>
        <v>0</v>
      </c>
      <c r="D125" s="102">
        <f t="shared" si="75"/>
        <v>-123</v>
      </c>
      <c r="E125" s="109">
        <f t="shared" si="65"/>
        <v>-1</v>
      </c>
      <c r="F125" s="86">
        <f>SUMIFS('Данные план зад3'!$G$7:$G$1296,'Данные план зад3'!$B$7:$B$1296,F$4,'Данные план зад3'!$F$7:$F$1296,$A125,'Данные план зад3'!$C$7:$C$1296,'Задание 3'!$A$77)</f>
        <v>129</v>
      </c>
      <c r="G125" s="87">
        <f>SUMIFS('Данные факт зад.3'!G:G,'Данные факт зад.3'!F:F,$A125,'Данные факт зад.3'!A:A,F$4,'Данные факт зад.3'!D:D,$A$77)</f>
        <v>122</v>
      </c>
      <c r="H125" s="75">
        <f t="shared" si="55"/>
        <v>-7</v>
      </c>
      <c r="I125" s="106">
        <f t="shared" si="56"/>
        <v>-5.4263565891472867E-2</v>
      </c>
      <c r="J125" s="86">
        <f>SUMIFS('Данные план зад3'!$G$7:$G$1296,'Данные план зад3'!$B$7:$B$1296,J$4,'Данные план зад3'!$F$7:$F$1296,$A125,'Данные план зад3'!$C$7:$C$1296,'Задание 3'!$A$77)</f>
        <v>135</v>
      </c>
      <c r="K125" s="87">
        <f>SUMIFS('Данные факт зад.3'!G:G,'Данные факт зад.3'!F:F,$A125,'Данные факт зад.3'!A:A,J$4,'Данные факт зад.3'!D:D,$A$77)</f>
        <v>38</v>
      </c>
      <c r="L125" s="75">
        <f t="shared" si="57"/>
        <v>-97</v>
      </c>
      <c r="M125" s="109">
        <f t="shared" si="46"/>
        <v>-0.71851851851851856</v>
      </c>
      <c r="N125" s="86">
        <f>SUMIFS('Данные план зад3'!$G$7:$G$1296,'Данные план зад3'!$B$7:$B$1296,N$4,'Данные план зад3'!$F$7:$F$1296,$A125,'Данные план зад3'!$C$7:$C$1296,'Задание 3'!$A$77)</f>
        <v>142</v>
      </c>
      <c r="O125" s="87">
        <f>SUMIFS('Данные факт зад.3'!G:G,'Данные факт зад.3'!F:F,$A125,'Данные факт зад.3'!A:A,N$4,'Данные факт зад.3'!D:D,$A$77)</f>
        <v>539</v>
      </c>
      <c r="P125" s="75">
        <f t="shared" si="58"/>
        <v>397</v>
      </c>
      <c r="Q125" s="106">
        <f t="shared" si="59"/>
        <v>2.795774647887324</v>
      </c>
      <c r="R125" s="86">
        <f>SUMIFS('Данные план зад3'!$G$7:$G$1296,'Данные план зад3'!$B$7:$B$1296,R$4,'Данные план зад3'!$F$7:$F$1296,$A125,'Данные план зад3'!$C$7:$C$1296,'Задание 3'!$A$77)</f>
        <v>152</v>
      </c>
      <c r="S125" s="87">
        <f>SUMIFS('Данные факт зад.3'!G:G,'Данные факт зад.3'!F:F,$A125,'Данные факт зад.3'!A:A,R$4,'Данные факт зад.3'!D:D,$A$77)</f>
        <v>244</v>
      </c>
      <c r="T125" s="84">
        <f t="shared" si="47"/>
        <v>92</v>
      </c>
      <c r="U125" s="109">
        <f t="shared" si="49"/>
        <v>0.60526315789473684</v>
      </c>
      <c r="V125" s="86">
        <f>SUMIFS('Данные план зад3'!$G$7:$G$1296,'Данные план зад3'!$B$7:$B$1296,V$4,'Данные план зад3'!$F$7:$F$1296,$A125,'Данные план зад3'!$C$7:$C$1296,'Задание 3'!$A$77)</f>
        <v>160</v>
      </c>
      <c r="W125" s="87">
        <f>SUMIFS('Данные факт зад.3'!G:G,'Данные факт зад.3'!F:F,$A125,'Данные факт зад.3'!A:A,V$4,'Данные факт зад.3'!D:D,$A$77)</f>
        <v>253</v>
      </c>
      <c r="X125" s="86">
        <f t="shared" si="50"/>
        <v>93</v>
      </c>
      <c r="Y125" s="110">
        <f t="shared" si="63"/>
        <v>0.58125000000000004</v>
      </c>
      <c r="Z125" s="86">
        <f t="shared" si="60"/>
        <v>841</v>
      </c>
      <c r="AA125" s="84">
        <f t="shared" si="68"/>
        <v>1196</v>
      </c>
      <c r="AB125" s="86">
        <f t="shared" si="70"/>
        <v>355</v>
      </c>
      <c r="AC125" s="110">
        <f t="shared" si="52"/>
        <v>0.42211652794292509</v>
      </c>
    </row>
    <row r="126" spans="1:29" s="82" customFormat="1" x14ac:dyDescent="0.3">
      <c r="A126" s="83" t="s">
        <v>115</v>
      </c>
      <c r="B126" s="84">
        <f>SUM(B127:B132)</f>
        <v>2611</v>
      </c>
      <c r="C126" s="84">
        <f t="shared" ref="C126:Z126" si="81">SUM(C127:C132)</f>
        <v>1435</v>
      </c>
      <c r="D126" s="102">
        <f t="shared" si="75"/>
        <v>-1176</v>
      </c>
      <c r="E126" s="109">
        <f t="shared" si="65"/>
        <v>-0.45040214477211798</v>
      </c>
      <c r="F126" s="86">
        <f>SUM(F127:F132)</f>
        <v>2802</v>
      </c>
      <c r="G126" s="84">
        <f t="shared" si="81"/>
        <v>1346</v>
      </c>
      <c r="H126" s="75">
        <f t="shared" si="55"/>
        <v>-1456</v>
      </c>
      <c r="I126" s="106">
        <f t="shared" si="56"/>
        <v>-0.51962883654532477</v>
      </c>
      <c r="J126" s="84">
        <f t="shared" si="81"/>
        <v>2972</v>
      </c>
      <c r="K126" s="84">
        <f t="shared" si="81"/>
        <v>1564</v>
      </c>
      <c r="L126" s="75">
        <f t="shared" si="57"/>
        <v>-1408</v>
      </c>
      <c r="M126" s="109">
        <f t="shared" si="46"/>
        <v>-0.47375504710632571</v>
      </c>
      <c r="N126" s="84">
        <f t="shared" si="81"/>
        <v>3141</v>
      </c>
      <c r="O126" s="84">
        <f t="shared" si="81"/>
        <v>651</v>
      </c>
      <c r="P126" s="75">
        <f t="shared" si="58"/>
        <v>-2490</v>
      </c>
      <c r="Q126" s="106">
        <f t="shared" si="59"/>
        <v>-0.79274116523400195</v>
      </c>
      <c r="R126" s="84">
        <f t="shared" si="81"/>
        <v>3295</v>
      </c>
      <c r="S126" s="84">
        <f t="shared" si="81"/>
        <v>1358</v>
      </c>
      <c r="T126" s="84">
        <f t="shared" si="47"/>
        <v>-1937</v>
      </c>
      <c r="U126" s="109">
        <f t="shared" si="49"/>
        <v>-0.58786039453717753</v>
      </c>
      <c r="V126" s="84">
        <f t="shared" si="81"/>
        <v>3494</v>
      </c>
      <c r="W126" s="84">
        <f t="shared" si="81"/>
        <v>1385</v>
      </c>
      <c r="X126" s="86">
        <f t="shared" si="50"/>
        <v>-2109</v>
      </c>
      <c r="Y126" s="110">
        <f t="shared" si="63"/>
        <v>-0.60360618202633087</v>
      </c>
      <c r="Z126" s="84">
        <f t="shared" si="81"/>
        <v>18315</v>
      </c>
      <c r="AA126" s="84">
        <f t="shared" si="68"/>
        <v>7739</v>
      </c>
      <c r="AB126" s="86">
        <f t="shared" si="70"/>
        <v>-10576</v>
      </c>
      <c r="AC126" s="110">
        <f t="shared" si="52"/>
        <v>-0.57745017745017746</v>
      </c>
    </row>
    <row r="127" spans="1:29" s="88" customFormat="1" outlineLevel="1" x14ac:dyDescent="0.3">
      <c r="A127" s="85" t="s">
        <v>89</v>
      </c>
      <c r="B127" s="86">
        <f>SUMIFS('Данные план зад3'!$G$7:$G$1296,'Данные план зад3'!$B$7:$B$1296,B$4,'Данные план зад3'!$F$7:$F$1296,$A127,'Данные план зад3'!$C$7:$C$1296,'Задание 3'!$A$77)</f>
        <v>569</v>
      </c>
      <c r="C127" s="75">
        <f>SUMIFS('Данные факт зад.3'!G:G,'Данные факт зад.3'!F:F,$A127,'Данные факт зад.3'!A:A,B$4,'Данные факт зад.3'!D:D,$A$77)</f>
        <v>348</v>
      </c>
      <c r="D127" s="102">
        <f t="shared" si="75"/>
        <v>-221</v>
      </c>
      <c r="E127" s="109">
        <f t="shared" si="65"/>
        <v>-0.38840070298769769</v>
      </c>
      <c r="F127" s="86">
        <f>SUMIFS('Данные план зад3'!$G$7:$G$1296,'Данные план зад3'!$B$7:$B$1296,F$4,'Данные план зад3'!$F$7:$F$1296,$A127,'Данные план зад3'!$C$7:$C$1296,'Задание 3'!$A$77)</f>
        <v>620</v>
      </c>
      <c r="G127" s="87">
        <f>SUMIFS('Данные факт зад.3'!G:G,'Данные факт зад.3'!F:F,$A127,'Данные факт зад.3'!A:A,F$4,'Данные факт зад.3'!D:D,$A$77)</f>
        <v>396</v>
      </c>
      <c r="H127" s="75">
        <f t="shared" si="55"/>
        <v>-224</v>
      </c>
      <c r="I127" s="106">
        <f t="shared" si="56"/>
        <v>-0.36129032258064514</v>
      </c>
      <c r="J127" s="86">
        <f>SUMIFS('Данные план зад3'!$G$7:$G$1296,'Данные план зад3'!$B$7:$B$1296,J$4,'Данные план зад3'!$F$7:$F$1296,$A127,'Данные план зад3'!$C$7:$C$1296,'Задание 3'!$A$77)</f>
        <v>663</v>
      </c>
      <c r="K127" s="87">
        <f>SUMIFS('Данные факт зад.3'!G:G,'Данные факт зад.3'!F:F,$A127,'Данные факт зад.3'!A:A,J$4,'Данные факт зад.3'!D:D,$A$77)</f>
        <v>0</v>
      </c>
      <c r="L127" s="75">
        <f t="shared" si="57"/>
        <v>-663</v>
      </c>
      <c r="M127" s="109">
        <f t="shared" si="46"/>
        <v>-1</v>
      </c>
      <c r="N127" s="86">
        <f>SUMIFS('Данные план зад3'!$G$7:$G$1296,'Данные план зад3'!$B$7:$B$1296,N$4,'Данные план зад3'!$F$7:$F$1296,$A127,'Данные план зад3'!$C$7:$C$1296,'Задание 3'!$A$77)</f>
        <v>676</v>
      </c>
      <c r="O127" s="87">
        <f>SUMIFS('Данные факт зад.3'!G:G,'Данные факт зад.3'!F:F,$A127,'Данные факт зад.3'!A:A,N$4,'Данные факт зад.3'!D:D,$A$77)</f>
        <v>122</v>
      </c>
      <c r="P127" s="75">
        <f t="shared" si="58"/>
        <v>-554</v>
      </c>
      <c r="Q127" s="106">
        <f t="shared" si="59"/>
        <v>-0.81952662721893488</v>
      </c>
      <c r="R127" s="86">
        <f>SUMIFS('Данные план зад3'!$G$7:$G$1296,'Данные план зад3'!$B$7:$B$1296,R$4,'Данные план зад3'!$F$7:$F$1296,$A127,'Данные план зад3'!$C$7:$C$1296,'Задание 3'!$A$77)</f>
        <v>723</v>
      </c>
      <c r="S127" s="87">
        <f>SUMIFS('Данные факт зад.3'!G:G,'Данные факт зад.3'!F:F,$A127,'Данные факт зад.3'!A:A,R$4,'Данные факт зад.3'!D:D,$A$77)</f>
        <v>206</v>
      </c>
      <c r="T127" s="84">
        <f t="shared" si="47"/>
        <v>-517</v>
      </c>
      <c r="U127" s="109">
        <f t="shared" si="49"/>
        <v>-0.71507607192254496</v>
      </c>
      <c r="V127" s="86">
        <f>SUMIFS('Данные план зад3'!$G$7:$G$1296,'Данные план зад3'!$B$7:$B$1296,V$4,'Данные план зад3'!$F$7:$F$1296,$A127,'Данные план зад3'!$C$7:$C$1296,'Задание 3'!$A$77)</f>
        <v>745</v>
      </c>
      <c r="W127" s="87">
        <f>SUMIFS('Данные факт зад.3'!G:G,'Данные факт зад.3'!F:F,$A127,'Данные факт зад.3'!A:A,V$4,'Данные факт зад.3'!D:D,$A$77)</f>
        <v>188</v>
      </c>
      <c r="X127" s="86">
        <f t="shared" si="50"/>
        <v>-557</v>
      </c>
      <c r="Y127" s="110">
        <f t="shared" si="63"/>
        <v>-0.74765100671140938</v>
      </c>
      <c r="Z127" s="86">
        <f t="shared" si="60"/>
        <v>3996</v>
      </c>
      <c r="AA127" s="84">
        <f t="shared" si="68"/>
        <v>1260</v>
      </c>
      <c r="AB127" s="86">
        <f t="shared" si="70"/>
        <v>-2736</v>
      </c>
      <c r="AC127" s="110">
        <f t="shared" si="52"/>
        <v>-0.68468468468468469</v>
      </c>
    </row>
    <row r="128" spans="1:29" s="88" customFormat="1" outlineLevel="1" x14ac:dyDescent="0.3">
      <c r="A128" s="85" t="s">
        <v>90</v>
      </c>
      <c r="B128" s="86">
        <f>SUMIFS('Данные план зад3'!$G$7:$G$1296,'Данные план зад3'!$B$7:$B$1296,B$4,'Данные план зад3'!$F$7:$F$1296,$A128,'Данные план зад3'!$C$7:$C$1296,'Задание 3'!$A$77)</f>
        <v>784</v>
      </c>
      <c r="C128" s="75">
        <f>SUMIFS('Данные факт зад.3'!G:G,'Данные факт зад.3'!F:F,$A128,'Данные факт зад.3'!A:A,B$4,'Данные факт зад.3'!D:D,$A$77)</f>
        <v>199</v>
      </c>
      <c r="D128" s="102">
        <f t="shared" si="75"/>
        <v>-585</v>
      </c>
      <c r="E128" s="109">
        <f t="shared" si="65"/>
        <v>-0.74617346938775508</v>
      </c>
      <c r="F128" s="86">
        <f>SUMIFS('Данные план зад3'!$G$7:$G$1296,'Данные план зад3'!$B$7:$B$1296,F$4,'Данные план зад3'!$F$7:$F$1296,$A128,'Данные план зад3'!$C$7:$C$1296,'Задание 3'!$A$77)</f>
        <v>839</v>
      </c>
      <c r="G128" s="87">
        <f>SUMIFS('Данные факт зад.3'!G:G,'Данные факт зад.3'!F:F,$A128,'Данные факт зад.3'!A:A,F$4,'Данные факт зад.3'!D:D,$A$77)</f>
        <v>209</v>
      </c>
      <c r="H128" s="75">
        <f t="shared" si="55"/>
        <v>-630</v>
      </c>
      <c r="I128" s="106">
        <f t="shared" si="56"/>
        <v>-0.7508939213349225</v>
      </c>
      <c r="J128" s="86">
        <f>SUMIFS('Данные план зад3'!$G$7:$G$1296,'Данные план зад3'!$B$7:$B$1296,J$4,'Данные план зад3'!$F$7:$F$1296,$A128,'Данные план зад3'!$C$7:$C$1296,'Задание 3'!$A$77)</f>
        <v>856</v>
      </c>
      <c r="K128" s="87">
        <f>SUMIFS('Данные факт зад.3'!G:G,'Данные факт зад.3'!F:F,$A128,'Данные факт зад.3'!A:A,J$4,'Данные факт зад.3'!D:D,$A$77)</f>
        <v>446</v>
      </c>
      <c r="L128" s="75">
        <f t="shared" si="57"/>
        <v>-410</v>
      </c>
      <c r="M128" s="109">
        <f t="shared" si="46"/>
        <v>-0.47897196261682246</v>
      </c>
      <c r="N128" s="86">
        <f>SUMIFS('Данные план зад3'!$G$7:$G$1296,'Данные план зад3'!$B$7:$B$1296,N$4,'Данные план зад3'!$F$7:$F$1296,$A128,'Данные план зад3'!$C$7:$C$1296,'Задание 3'!$A$77)</f>
        <v>899</v>
      </c>
      <c r="O128" s="87">
        <f>SUMIFS('Данные факт зад.3'!G:G,'Данные факт зад.3'!F:F,$A128,'Данные факт зад.3'!A:A,N$4,'Данные факт зад.3'!D:D,$A$77)</f>
        <v>254</v>
      </c>
      <c r="P128" s="75">
        <f t="shared" si="58"/>
        <v>-645</v>
      </c>
      <c r="Q128" s="106">
        <f t="shared" si="59"/>
        <v>-0.71746384872080093</v>
      </c>
      <c r="R128" s="86">
        <f>SUMIFS('Данные план зад3'!$G$7:$G$1296,'Данные план зад3'!$B$7:$B$1296,R$4,'Данные план зад3'!$F$7:$F$1296,$A128,'Данные план зад3'!$C$7:$C$1296,'Задание 3'!$A$77)</f>
        <v>917</v>
      </c>
      <c r="S128" s="87">
        <f>SUMIFS('Данные факт зад.3'!G:G,'Данные факт зад.3'!F:F,$A128,'Данные факт зад.3'!A:A,R$4,'Данные факт зад.3'!D:D,$A$77)</f>
        <v>98</v>
      </c>
      <c r="T128" s="84">
        <f t="shared" si="47"/>
        <v>-819</v>
      </c>
      <c r="U128" s="109">
        <f t="shared" si="49"/>
        <v>-0.89312977099236646</v>
      </c>
      <c r="V128" s="86">
        <f>SUMIFS('Данные план зад3'!$G$7:$G$1296,'Данные план зад3'!$B$7:$B$1296,V$4,'Данные план зад3'!$F$7:$F$1296,$A128,'Данные план зад3'!$C$7:$C$1296,'Задание 3'!$A$77)</f>
        <v>981</v>
      </c>
      <c r="W128" s="87">
        <f>SUMIFS('Данные факт зад.3'!G:G,'Данные факт зад.3'!F:F,$A128,'Данные факт зад.3'!A:A,V$4,'Данные факт зад.3'!D:D,$A$77)</f>
        <v>161</v>
      </c>
      <c r="X128" s="86">
        <f t="shared" si="50"/>
        <v>-820</v>
      </c>
      <c r="Y128" s="110">
        <f t="shared" si="63"/>
        <v>-0.83588175331294601</v>
      </c>
      <c r="Z128" s="86">
        <f t="shared" si="60"/>
        <v>5276</v>
      </c>
      <c r="AA128" s="84">
        <f t="shared" si="68"/>
        <v>1367</v>
      </c>
      <c r="AB128" s="86">
        <f t="shared" si="70"/>
        <v>-3909</v>
      </c>
      <c r="AC128" s="110">
        <f t="shared" si="52"/>
        <v>-0.7409021986353298</v>
      </c>
    </row>
    <row r="129" spans="1:29" s="88" customFormat="1" outlineLevel="1" x14ac:dyDescent="0.3">
      <c r="A129" s="85" t="s">
        <v>91</v>
      </c>
      <c r="B129" s="86">
        <f>SUMIFS('Данные план зад3'!$G$7:$G$1296,'Данные план зад3'!$B$7:$B$1296,B$4,'Данные план зад3'!$F$7:$F$1296,$A129,'Данные план зад3'!$C$7:$C$1296,'Задание 3'!$A$77)</f>
        <v>124</v>
      </c>
      <c r="C129" s="75">
        <f>SUMIFS('Данные факт зад.3'!G:G,'Данные факт зад.3'!F:F,$A129,'Данные факт зад.3'!A:A,B$4,'Данные факт зад.3'!D:D,$A$77)</f>
        <v>293</v>
      </c>
      <c r="D129" s="102">
        <f t="shared" si="75"/>
        <v>169</v>
      </c>
      <c r="E129" s="109">
        <f t="shared" si="65"/>
        <v>1.3629032258064515</v>
      </c>
      <c r="F129" s="86">
        <f>SUMIFS('Данные план зад3'!$G$7:$G$1296,'Данные план зад3'!$B$7:$B$1296,F$4,'Данные план зад3'!$F$7:$F$1296,$A129,'Данные план зад3'!$C$7:$C$1296,'Задание 3'!$A$77)</f>
        <v>134</v>
      </c>
      <c r="G129" s="87">
        <f>SUMIFS('Данные факт зад.3'!G:G,'Данные факт зад.3'!F:F,$A129,'Данные факт зад.3'!A:A,F$4,'Данные факт зад.3'!D:D,$A$77)</f>
        <v>408</v>
      </c>
      <c r="H129" s="75">
        <f t="shared" si="55"/>
        <v>274</v>
      </c>
      <c r="I129" s="106">
        <f t="shared" si="56"/>
        <v>2.044776119402985</v>
      </c>
      <c r="J129" s="86">
        <f>SUMIFS('Данные план зад3'!$G$7:$G$1296,'Данные план зад3'!$B$7:$B$1296,J$4,'Данные план зад3'!$F$7:$F$1296,$A129,'Данные план зад3'!$C$7:$C$1296,'Задание 3'!$A$77)</f>
        <v>143</v>
      </c>
      <c r="K129" s="87">
        <f>SUMIFS('Данные факт зад.3'!G:G,'Данные факт зад.3'!F:F,$A129,'Данные факт зад.3'!A:A,J$4,'Данные факт зад.3'!D:D,$A$77)</f>
        <v>80</v>
      </c>
      <c r="L129" s="75">
        <f t="shared" si="57"/>
        <v>-63</v>
      </c>
      <c r="M129" s="109">
        <f t="shared" si="46"/>
        <v>-0.44055944055944057</v>
      </c>
      <c r="N129" s="86">
        <f>SUMIFS('Данные план зад3'!$G$7:$G$1296,'Данные план зад3'!$B$7:$B$1296,N$4,'Данные план зад3'!$F$7:$F$1296,$A129,'Данные план зад3'!$C$7:$C$1296,'Задание 3'!$A$77)</f>
        <v>153</v>
      </c>
      <c r="O129" s="87">
        <f>SUMIFS('Данные факт зад.3'!G:G,'Данные факт зад.3'!F:F,$A129,'Данные факт зад.3'!A:A,N$4,'Данные факт зад.3'!D:D,$A$77)</f>
        <v>19</v>
      </c>
      <c r="P129" s="75">
        <f t="shared" si="58"/>
        <v>-134</v>
      </c>
      <c r="Q129" s="106">
        <f t="shared" si="59"/>
        <v>-0.87581699346405228</v>
      </c>
      <c r="R129" s="86">
        <f>SUMIFS('Данные план зад3'!$G$7:$G$1296,'Данные план зад3'!$B$7:$B$1296,R$4,'Данные план зад3'!$F$7:$F$1296,$A129,'Данные план зад3'!$C$7:$C$1296,'Задание 3'!$A$77)</f>
        <v>164</v>
      </c>
      <c r="S129" s="87">
        <f>SUMIFS('Данные факт зад.3'!G:G,'Данные факт зад.3'!F:F,$A129,'Данные факт зад.3'!A:A,R$4,'Данные факт зад.3'!D:D,$A$77)</f>
        <v>317</v>
      </c>
      <c r="T129" s="84">
        <f t="shared" si="47"/>
        <v>153</v>
      </c>
      <c r="U129" s="109">
        <f t="shared" si="49"/>
        <v>0.93292682926829273</v>
      </c>
      <c r="V129" s="86">
        <f>SUMIFS('Данные план зад3'!$G$7:$G$1296,'Данные план зад3'!$B$7:$B$1296,V$4,'Данные план зад3'!$F$7:$F$1296,$A129,'Данные план зад3'!$C$7:$C$1296,'Задание 3'!$A$77)</f>
        <v>172</v>
      </c>
      <c r="W129" s="87">
        <f>SUMIFS('Данные факт зад.3'!G:G,'Данные факт зад.3'!F:F,$A129,'Данные факт зад.3'!A:A,V$4,'Данные факт зад.3'!D:D,$A$77)</f>
        <v>74</v>
      </c>
      <c r="X129" s="86">
        <f t="shared" si="50"/>
        <v>-98</v>
      </c>
      <c r="Y129" s="110">
        <f t="shared" si="63"/>
        <v>-0.56976744186046513</v>
      </c>
      <c r="Z129" s="86">
        <f t="shared" si="60"/>
        <v>890</v>
      </c>
      <c r="AA129" s="84">
        <f t="shared" si="68"/>
        <v>1191</v>
      </c>
      <c r="AB129" s="86">
        <f t="shared" si="70"/>
        <v>301</v>
      </c>
      <c r="AC129" s="110">
        <f t="shared" si="52"/>
        <v>0.33820224719101122</v>
      </c>
    </row>
    <row r="130" spans="1:29" s="88" customFormat="1" outlineLevel="1" x14ac:dyDescent="0.3">
      <c r="A130" s="85" t="s">
        <v>92</v>
      </c>
      <c r="B130" s="86">
        <f>SUMIFS('Данные план зад3'!$G$7:$G$1296,'Данные план зад3'!$B$7:$B$1296,B$4,'Данные план зад3'!$F$7:$F$1296,$A130,'Данные план зад3'!$C$7:$C$1296,'Задание 3'!$A$77)</f>
        <v>543</v>
      </c>
      <c r="C130" s="75">
        <f>SUMIFS('Данные факт зад.3'!G:G,'Данные факт зад.3'!F:F,$A130,'Данные факт зад.3'!A:A,B$4,'Данные факт зад.3'!D:D,$A$77)</f>
        <v>138</v>
      </c>
      <c r="D130" s="102">
        <f t="shared" si="75"/>
        <v>-405</v>
      </c>
      <c r="E130" s="109">
        <f t="shared" si="65"/>
        <v>-0.7458563535911602</v>
      </c>
      <c r="F130" s="86">
        <f>SUMIFS('Данные план зад3'!$G$7:$G$1296,'Данные план зад3'!$B$7:$B$1296,F$4,'Данные план зад3'!$F$7:$F$1296,$A130,'Данные план зад3'!$C$7:$C$1296,'Задание 3'!$A$77)</f>
        <v>581</v>
      </c>
      <c r="G130" s="87">
        <f>SUMIFS('Данные факт зад.3'!G:G,'Данные факт зад.3'!F:F,$A130,'Данные факт зад.3'!A:A,F$4,'Данные факт зад.3'!D:D,$A$77)</f>
        <v>161</v>
      </c>
      <c r="H130" s="75">
        <f t="shared" si="55"/>
        <v>-420</v>
      </c>
      <c r="I130" s="106">
        <f t="shared" si="56"/>
        <v>-0.72289156626506024</v>
      </c>
      <c r="J130" s="86">
        <f>SUMIFS('Данные план зад3'!$G$7:$G$1296,'Данные план зад3'!$B$7:$B$1296,J$4,'Данные план зад3'!$F$7:$F$1296,$A130,'Данные план зад3'!$C$7:$C$1296,'Задание 3'!$A$77)</f>
        <v>627</v>
      </c>
      <c r="K130" s="87">
        <f>SUMIFS('Данные факт зад.3'!G:G,'Данные факт зад.3'!F:F,$A130,'Данные факт зад.3'!A:A,J$4,'Данные факт зад.3'!D:D,$A$77)</f>
        <v>164</v>
      </c>
      <c r="L130" s="75">
        <f t="shared" si="57"/>
        <v>-463</v>
      </c>
      <c r="M130" s="109">
        <f t="shared" si="46"/>
        <v>-0.73843700159489634</v>
      </c>
      <c r="N130" s="86">
        <f>SUMIFS('Данные план зад3'!$G$7:$G$1296,'Данные план зад3'!$B$7:$B$1296,N$4,'Данные план зад3'!$F$7:$F$1296,$A130,'Данные план зад3'!$C$7:$C$1296,'Задание 3'!$A$77)</f>
        <v>683</v>
      </c>
      <c r="O130" s="87">
        <f>SUMIFS('Данные факт зад.3'!G:G,'Данные факт зад.3'!F:F,$A130,'Данные факт зад.3'!A:A,N$4,'Данные факт зад.3'!D:D,$A$77)</f>
        <v>0</v>
      </c>
      <c r="P130" s="75">
        <f t="shared" si="58"/>
        <v>-683</v>
      </c>
      <c r="Q130" s="106">
        <f t="shared" si="59"/>
        <v>-1</v>
      </c>
      <c r="R130" s="86">
        <f>SUMIFS('Данные план зад3'!$G$7:$G$1296,'Данные план зад3'!$B$7:$B$1296,R$4,'Данные план зад3'!$F$7:$F$1296,$A130,'Данные план зад3'!$C$7:$C$1296,'Задание 3'!$A$77)</f>
        <v>710</v>
      </c>
      <c r="S130" s="87">
        <f>SUMIFS('Данные факт зад.3'!G:G,'Данные факт зад.3'!F:F,$A130,'Данные факт зад.3'!A:A,R$4,'Данные факт зад.3'!D:D,$A$77)</f>
        <v>422</v>
      </c>
      <c r="T130" s="84">
        <f t="shared" si="47"/>
        <v>-288</v>
      </c>
      <c r="U130" s="109">
        <f t="shared" si="49"/>
        <v>-0.40563380281690142</v>
      </c>
      <c r="V130" s="86">
        <f>SUMIFS('Данные план зад3'!$G$7:$G$1296,'Данные план зад3'!$B$7:$B$1296,V$4,'Данные план зад3'!$F$7:$F$1296,$A130,'Данные план зад3'!$C$7:$C$1296,'Задание 3'!$A$77)</f>
        <v>760</v>
      </c>
      <c r="W130" s="87">
        <f>SUMIFS('Данные факт зад.3'!G:G,'Данные факт зад.3'!F:F,$A130,'Данные факт зад.3'!A:A,V$4,'Данные факт зад.3'!D:D,$A$77)</f>
        <v>417</v>
      </c>
      <c r="X130" s="86">
        <f t="shared" si="50"/>
        <v>-343</v>
      </c>
      <c r="Y130" s="110">
        <f t="shared" si="63"/>
        <v>-0.45131578947368423</v>
      </c>
      <c r="Z130" s="86">
        <f t="shared" si="60"/>
        <v>3904</v>
      </c>
      <c r="AA130" s="84">
        <f t="shared" si="68"/>
        <v>1302</v>
      </c>
      <c r="AB130" s="86">
        <f t="shared" si="70"/>
        <v>-2602</v>
      </c>
      <c r="AC130" s="110">
        <f t="shared" si="52"/>
        <v>-0.66649590163934425</v>
      </c>
    </row>
    <row r="131" spans="1:29" s="88" customFormat="1" outlineLevel="1" x14ac:dyDescent="0.3">
      <c r="A131" s="85" t="s">
        <v>93</v>
      </c>
      <c r="B131" s="86">
        <f>SUMIFS('Данные план зад3'!$G$7:$G$1296,'Данные план зад3'!$B$7:$B$1296,B$4,'Данные план зад3'!$F$7:$F$1296,$A131,'Данные план зад3'!$C$7:$C$1296,'Задание 3'!$A$77)</f>
        <v>234</v>
      </c>
      <c r="C131" s="75">
        <f>SUMIFS('Данные факт зад.3'!G:G,'Данные факт зад.3'!F:F,$A131,'Данные факт зад.3'!A:A,B$4,'Данные факт зад.3'!D:D,$A$77)</f>
        <v>277</v>
      </c>
      <c r="D131" s="102">
        <f t="shared" si="75"/>
        <v>43</v>
      </c>
      <c r="E131" s="109">
        <f t="shared" si="65"/>
        <v>0.18376068376068377</v>
      </c>
      <c r="F131" s="86">
        <f>SUMIFS('Данные план зад3'!$G$7:$G$1296,'Данные план зад3'!$B$7:$B$1296,F$4,'Данные план зад3'!$F$7:$F$1296,$A131,'Данные план зад3'!$C$7:$C$1296,'Задание 3'!$A$77)</f>
        <v>246</v>
      </c>
      <c r="G131" s="87">
        <f>SUMIFS('Данные факт зад.3'!G:G,'Данные факт зад.3'!F:F,$A131,'Данные факт зад.3'!A:A,F$4,'Данные факт зад.3'!D:D,$A$77)</f>
        <v>0</v>
      </c>
      <c r="H131" s="75">
        <f t="shared" si="55"/>
        <v>-246</v>
      </c>
      <c r="I131" s="106">
        <f t="shared" si="56"/>
        <v>-1</v>
      </c>
      <c r="J131" s="86">
        <f>SUMIFS('Данные план зад3'!$G$7:$G$1296,'Данные план зад3'!$B$7:$B$1296,J$4,'Данные план зад3'!$F$7:$F$1296,$A131,'Данные план зад3'!$C$7:$C$1296,'Задание 3'!$A$77)</f>
        <v>263</v>
      </c>
      <c r="K131" s="87">
        <f>SUMIFS('Данные факт зад.3'!G:G,'Данные факт зад.3'!F:F,$A131,'Данные факт зад.3'!A:A,J$4,'Данные факт зад.3'!D:D,$A$77)</f>
        <v>270</v>
      </c>
      <c r="L131" s="75">
        <f t="shared" si="57"/>
        <v>7</v>
      </c>
      <c r="M131" s="109">
        <f t="shared" si="46"/>
        <v>2.6615969581749048E-2</v>
      </c>
      <c r="N131" s="86">
        <f>SUMIFS('Данные план зад3'!$G$7:$G$1296,'Данные план зад3'!$B$7:$B$1296,N$4,'Данные план зад3'!$F$7:$F$1296,$A131,'Данные план зад3'!$C$7:$C$1296,'Задание 3'!$A$77)</f>
        <v>281</v>
      </c>
      <c r="O131" s="87">
        <f>SUMIFS('Данные факт зад.3'!G:G,'Данные факт зад.3'!F:F,$A131,'Данные факт зад.3'!A:A,N$4,'Данные факт зад.3'!D:D,$A$77)</f>
        <v>111</v>
      </c>
      <c r="P131" s="75">
        <f t="shared" si="58"/>
        <v>-170</v>
      </c>
      <c r="Q131" s="106">
        <f t="shared" si="59"/>
        <v>-0.604982206405694</v>
      </c>
      <c r="R131" s="86">
        <f>SUMIFS('Данные план зад3'!$G$7:$G$1296,'Данные план зад3'!$B$7:$B$1296,R$4,'Данные план зад3'!$F$7:$F$1296,$A131,'Данные план зад3'!$C$7:$C$1296,'Задание 3'!$A$77)</f>
        <v>301</v>
      </c>
      <c r="S131" s="87">
        <f>SUMIFS('Данные факт зад.3'!G:G,'Данные факт зад.3'!F:F,$A131,'Данные факт зад.3'!A:A,R$4,'Данные факт зад.3'!D:D,$A$77)</f>
        <v>0</v>
      </c>
      <c r="T131" s="84">
        <f t="shared" si="47"/>
        <v>-301</v>
      </c>
      <c r="U131" s="109">
        <f t="shared" si="49"/>
        <v>-1</v>
      </c>
      <c r="V131" s="86">
        <f>SUMIFS('Данные план зад3'!$G$7:$G$1296,'Данные план зад3'!$B$7:$B$1296,V$4,'Данные план зад3'!$F$7:$F$1296,$A131,'Данные план зад3'!$C$7:$C$1296,'Задание 3'!$A$77)</f>
        <v>322</v>
      </c>
      <c r="W131" s="87">
        <f>SUMIFS('Данные факт зад.3'!G:G,'Данные факт зад.3'!F:F,$A131,'Данные факт зад.3'!A:A,V$4,'Данные факт зад.3'!D:D,$A$77)</f>
        <v>427</v>
      </c>
      <c r="X131" s="86">
        <f t="shared" si="50"/>
        <v>105</v>
      </c>
      <c r="Y131" s="110">
        <f t="shared" si="63"/>
        <v>0.32608695652173914</v>
      </c>
      <c r="Z131" s="86">
        <f t="shared" si="60"/>
        <v>1647</v>
      </c>
      <c r="AA131" s="84">
        <f t="shared" si="68"/>
        <v>1085</v>
      </c>
      <c r="AB131" s="86">
        <f t="shared" si="70"/>
        <v>-562</v>
      </c>
      <c r="AC131" s="110">
        <f t="shared" si="52"/>
        <v>-0.34122647237401338</v>
      </c>
    </row>
    <row r="132" spans="1:29" s="88" customFormat="1" outlineLevel="1" x14ac:dyDescent="0.3">
      <c r="A132" s="85" t="s">
        <v>94</v>
      </c>
      <c r="B132" s="86">
        <f>SUMIFS('Данные план зад3'!$G$7:$G$1296,'Данные план зад3'!$B$7:$B$1296,B$4,'Данные план зад3'!$F$7:$F$1296,$A132,'Данные план зад3'!$C$7:$C$1296,'Задание 3'!$A$77)</f>
        <v>357</v>
      </c>
      <c r="C132" s="75">
        <f>SUMIFS('Данные факт зад.3'!G:G,'Данные факт зад.3'!F:F,$A132,'Данные факт зад.3'!A:A,B$4,'Данные факт зад.3'!D:D,$A$77)</f>
        <v>180</v>
      </c>
      <c r="D132" s="102">
        <f t="shared" si="75"/>
        <v>-177</v>
      </c>
      <c r="E132" s="109">
        <f t="shared" si="65"/>
        <v>-0.49579831932773111</v>
      </c>
      <c r="F132" s="86">
        <f>SUMIFS('Данные план зад3'!$G$7:$G$1296,'Данные план зад3'!$B$7:$B$1296,F$4,'Данные план зад3'!$F$7:$F$1296,$A132,'Данные план зад3'!$C$7:$C$1296,'Задание 3'!$A$77)</f>
        <v>382</v>
      </c>
      <c r="G132" s="87">
        <f>SUMIFS('Данные факт зад.3'!G:G,'Данные факт зад.3'!F:F,$A132,'Данные факт зад.3'!A:A,F$4,'Данные факт зад.3'!D:D,$A$77)</f>
        <v>172</v>
      </c>
      <c r="H132" s="75">
        <f t="shared" si="55"/>
        <v>-210</v>
      </c>
      <c r="I132" s="106">
        <f t="shared" si="56"/>
        <v>-0.54973821989528793</v>
      </c>
      <c r="J132" s="86">
        <f>SUMIFS('Данные план зад3'!$G$7:$G$1296,'Данные план зад3'!$B$7:$B$1296,J$4,'Данные план зад3'!$F$7:$F$1296,$A132,'Данные план зад3'!$C$7:$C$1296,'Задание 3'!$A$77)</f>
        <v>420</v>
      </c>
      <c r="K132" s="87">
        <f>SUMIFS('Данные факт зад.3'!G:G,'Данные факт зад.3'!F:F,$A132,'Данные факт зад.3'!A:A,J$4,'Данные факт зад.3'!D:D,$A$77)</f>
        <v>604</v>
      </c>
      <c r="L132" s="75">
        <f t="shared" si="57"/>
        <v>184</v>
      </c>
      <c r="M132" s="109">
        <f t="shared" si="46"/>
        <v>0.43809523809523809</v>
      </c>
      <c r="N132" s="86">
        <f>SUMIFS('Данные план зад3'!$G$7:$G$1296,'Данные план зад3'!$B$7:$B$1296,N$4,'Данные план зад3'!$F$7:$F$1296,$A132,'Данные план зад3'!$C$7:$C$1296,'Задание 3'!$A$77)</f>
        <v>449</v>
      </c>
      <c r="O132" s="87">
        <f>SUMIFS('Данные факт зад.3'!G:G,'Данные факт зад.3'!F:F,$A132,'Данные факт зад.3'!A:A,N$4,'Данные факт зад.3'!D:D,$A$77)</f>
        <v>145</v>
      </c>
      <c r="P132" s="75">
        <f t="shared" si="58"/>
        <v>-304</v>
      </c>
      <c r="Q132" s="106">
        <f t="shared" si="59"/>
        <v>-0.6770601336302895</v>
      </c>
      <c r="R132" s="86">
        <f>SUMIFS('Данные план зад3'!$G$7:$G$1296,'Данные план зад3'!$B$7:$B$1296,R$4,'Данные план зад3'!$F$7:$F$1296,$A132,'Данные план зад3'!$C$7:$C$1296,'Задание 3'!$A$77)</f>
        <v>480</v>
      </c>
      <c r="S132" s="87">
        <f>SUMIFS('Данные факт зад.3'!G:G,'Данные факт зад.3'!F:F,$A132,'Данные факт зад.3'!A:A,R$4,'Данные факт зад.3'!D:D,$A$77)</f>
        <v>315</v>
      </c>
      <c r="T132" s="84">
        <f t="shared" si="47"/>
        <v>-165</v>
      </c>
      <c r="U132" s="109">
        <f t="shared" si="49"/>
        <v>-0.34375</v>
      </c>
      <c r="V132" s="86">
        <f>SUMIFS('Данные план зад3'!$G$7:$G$1296,'Данные план зад3'!$B$7:$B$1296,V$4,'Данные план зад3'!$F$7:$F$1296,$A132,'Данные план зад3'!$C$7:$C$1296,'Задание 3'!$A$77)</f>
        <v>514</v>
      </c>
      <c r="W132" s="87">
        <f>SUMIFS('Данные факт зад.3'!G:G,'Данные факт зад.3'!F:F,$A132,'Данные факт зад.3'!A:A,V$4,'Данные факт зад.3'!D:D,$A$77)</f>
        <v>118</v>
      </c>
      <c r="X132" s="86">
        <f t="shared" si="50"/>
        <v>-396</v>
      </c>
      <c r="Y132" s="110">
        <f t="shared" si="63"/>
        <v>-0.77042801556420237</v>
      </c>
      <c r="Z132" s="86">
        <f t="shared" si="60"/>
        <v>2602</v>
      </c>
      <c r="AA132" s="84">
        <f t="shared" si="68"/>
        <v>1534</v>
      </c>
      <c r="AB132" s="86">
        <f t="shared" si="70"/>
        <v>-1068</v>
      </c>
      <c r="AC132" s="110">
        <f t="shared" si="52"/>
        <v>-0.41045349730976172</v>
      </c>
    </row>
    <row r="133" spans="1:29" s="82" customFormat="1" x14ac:dyDescent="0.3">
      <c r="A133" s="92" t="s">
        <v>95</v>
      </c>
      <c r="B133" s="93">
        <f>B134+B140+B143</f>
        <v>4287</v>
      </c>
      <c r="C133" s="93">
        <f t="shared" ref="C133:Z133" si="82">C134+C140+C143</f>
        <v>2156</v>
      </c>
      <c r="D133" s="102">
        <f t="shared" si="75"/>
        <v>-2131</v>
      </c>
      <c r="E133" s="109">
        <f t="shared" si="65"/>
        <v>-0.49708420807091208</v>
      </c>
      <c r="F133" s="86">
        <f>F134+F140+F143</f>
        <v>4539</v>
      </c>
      <c r="G133" s="93">
        <f t="shared" si="82"/>
        <v>2429</v>
      </c>
      <c r="H133" s="75">
        <f t="shared" si="55"/>
        <v>-2110</v>
      </c>
      <c r="I133" s="106">
        <f t="shared" si="56"/>
        <v>-0.46486010134390837</v>
      </c>
      <c r="J133" s="93">
        <f t="shared" si="82"/>
        <v>4845</v>
      </c>
      <c r="K133" s="93">
        <f t="shared" si="82"/>
        <v>2838</v>
      </c>
      <c r="L133" s="75">
        <f t="shared" si="57"/>
        <v>-2007</v>
      </c>
      <c r="M133" s="109">
        <f t="shared" si="46"/>
        <v>-0.41424148606811145</v>
      </c>
      <c r="N133" s="93">
        <f t="shared" si="82"/>
        <v>5179</v>
      </c>
      <c r="O133" s="93">
        <f t="shared" si="82"/>
        <v>1429</v>
      </c>
      <c r="P133" s="75">
        <f t="shared" si="58"/>
        <v>-3750</v>
      </c>
      <c r="Q133" s="106">
        <f t="shared" si="59"/>
        <v>-0.72407800733732386</v>
      </c>
      <c r="R133" s="93">
        <f t="shared" si="82"/>
        <v>5539</v>
      </c>
      <c r="S133" s="93">
        <f t="shared" si="82"/>
        <v>2308</v>
      </c>
      <c r="T133" s="84">
        <f t="shared" si="47"/>
        <v>-3231</v>
      </c>
      <c r="U133" s="109">
        <f t="shared" si="49"/>
        <v>-0.58331828849972922</v>
      </c>
      <c r="V133" s="93">
        <f t="shared" si="82"/>
        <v>5942</v>
      </c>
      <c r="W133" s="93">
        <f t="shared" si="82"/>
        <v>2215</v>
      </c>
      <c r="X133" s="86">
        <f t="shared" si="50"/>
        <v>-3727</v>
      </c>
      <c r="Y133" s="110">
        <f t="shared" si="63"/>
        <v>-0.62722988892628739</v>
      </c>
      <c r="Z133" s="93">
        <f t="shared" si="82"/>
        <v>30331</v>
      </c>
      <c r="AA133" s="93">
        <f t="shared" si="68"/>
        <v>13375</v>
      </c>
      <c r="AB133" s="86">
        <f t="shared" si="70"/>
        <v>-16956</v>
      </c>
      <c r="AC133" s="110">
        <f t="shared" si="52"/>
        <v>-0.55903201345158415</v>
      </c>
    </row>
    <row r="134" spans="1:29" s="82" customFormat="1" x14ac:dyDescent="0.3">
      <c r="A134" s="83" t="s">
        <v>111</v>
      </c>
      <c r="B134" s="84">
        <f>SUM(B135:B139)</f>
        <v>1497</v>
      </c>
      <c r="C134" s="84">
        <f t="shared" ref="C134:Z134" si="83">SUM(C135:C139)</f>
        <v>939</v>
      </c>
      <c r="D134" s="102">
        <f t="shared" si="75"/>
        <v>-558</v>
      </c>
      <c r="E134" s="109">
        <f t="shared" si="65"/>
        <v>-0.37274549098196391</v>
      </c>
      <c r="F134" s="86">
        <f>SUM(F135:F139)</f>
        <v>1551</v>
      </c>
      <c r="G134" s="84">
        <f t="shared" si="83"/>
        <v>1106</v>
      </c>
      <c r="H134" s="75">
        <f t="shared" si="55"/>
        <v>-445</v>
      </c>
      <c r="I134" s="106">
        <f t="shared" si="56"/>
        <v>-0.28691166989039329</v>
      </c>
      <c r="J134" s="84">
        <f t="shared" si="83"/>
        <v>1656</v>
      </c>
      <c r="K134" s="84">
        <f t="shared" si="83"/>
        <v>1438</v>
      </c>
      <c r="L134" s="75">
        <f t="shared" si="57"/>
        <v>-218</v>
      </c>
      <c r="M134" s="109">
        <f t="shared" si="46"/>
        <v>-0.13164251207729469</v>
      </c>
      <c r="N134" s="84">
        <f t="shared" si="83"/>
        <v>1753</v>
      </c>
      <c r="O134" s="84">
        <f t="shared" si="83"/>
        <v>877</v>
      </c>
      <c r="P134" s="75">
        <f t="shared" si="58"/>
        <v>-876</v>
      </c>
      <c r="Q134" s="106">
        <f t="shared" si="59"/>
        <v>-0.49971477467199088</v>
      </c>
      <c r="R134" s="84">
        <f t="shared" si="83"/>
        <v>1861</v>
      </c>
      <c r="S134" s="84">
        <f t="shared" si="83"/>
        <v>652</v>
      </c>
      <c r="T134" s="84">
        <f t="shared" si="47"/>
        <v>-1209</v>
      </c>
      <c r="U134" s="109">
        <f t="shared" si="49"/>
        <v>-0.64965072541644275</v>
      </c>
      <c r="V134" s="84">
        <f t="shared" si="83"/>
        <v>2021</v>
      </c>
      <c r="W134" s="84">
        <f t="shared" si="83"/>
        <v>1127</v>
      </c>
      <c r="X134" s="86">
        <f t="shared" si="50"/>
        <v>-894</v>
      </c>
      <c r="Y134" s="110">
        <f t="shared" si="63"/>
        <v>-0.44235526966848093</v>
      </c>
      <c r="Z134" s="84">
        <f t="shared" si="83"/>
        <v>10339</v>
      </c>
      <c r="AA134" s="84">
        <f t="shared" si="68"/>
        <v>6139</v>
      </c>
      <c r="AB134" s="86">
        <f t="shared" si="70"/>
        <v>-4200</v>
      </c>
      <c r="AC134" s="110">
        <f t="shared" si="52"/>
        <v>-0.40622884224779959</v>
      </c>
    </row>
    <row r="135" spans="1:29" s="88" customFormat="1" outlineLevel="1" x14ac:dyDescent="0.3">
      <c r="A135" s="85" t="s">
        <v>96</v>
      </c>
      <c r="B135" s="86">
        <f>SUMIFS('Данные план зад3'!$G$7:$G$1296,'Данные план зад3'!$B$7:$B$1296,B$4,'Данные план зад3'!$F$7:$F$1296,$A135,'Данные план зад3'!$C$7:$C$1296,'Задание 3'!$A$77)</f>
        <v>215</v>
      </c>
      <c r="C135" s="75">
        <f>SUMIFS('Данные факт зад.3'!G:G,'Данные факт зад.3'!F:F,$A135,'Данные факт зад.3'!A:A,B$4,'Данные факт зад.3'!D:D,$A$77)</f>
        <v>209</v>
      </c>
      <c r="D135" s="102">
        <f t="shared" si="75"/>
        <v>-6</v>
      </c>
      <c r="E135" s="109">
        <f t="shared" si="65"/>
        <v>-2.7906976744186046E-2</v>
      </c>
      <c r="F135" s="86">
        <f>SUMIFS('Данные план зад3'!$G$7:$G$1296,'Данные план зад3'!$B$7:$B$1296,F$4,'Данные план зад3'!$F$7:$F$1296,$A135,'Данные план зад3'!$C$7:$C$1296,'Задание 3'!$A$77)</f>
        <v>228</v>
      </c>
      <c r="G135" s="87">
        <f>SUMIFS('Данные факт зад.3'!G:G,'Данные факт зад.3'!F:F,$A135,'Данные факт зад.3'!A:A,F$4,'Данные факт зад.3'!D:D,$A$77)</f>
        <v>0</v>
      </c>
      <c r="H135" s="75">
        <f t="shared" si="55"/>
        <v>-228</v>
      </c>
      <c r="I135" s="106">
        <f t="shared" si="56"/>
        <v>-1</v>
      </c>
      <c r="J135" s="86">
        <f>SUMIFS('Данные план зад3'!$G$7:$G$1296,'Данные план зад3'!$B$7:$B$1296,J$4,'Данные план зад3'!$F$7:$F$1296,$A135,'Данные план зад3'!$C$7:$C$1296,'Задание 3'!$A$77)</f>
        <v>235</v>
      </c>
      <c r="K135" s="87">
        <f>SUMIFS('Данные факт зад.3'!G:G,'Данные факт зад.3'!F:F,$A135,'Данные факт зад.3'!A:A,J$4,'Данные факт зад.3'!D:D,$A$77)</f>
        <v>257</v>
      </c>
      <c r="L135" s="75">
        <f t="shared" si="57"/>
        <v>22</v>
      </c>
      <c r="M135" s="109">
        <f t="shared" ref="M135:M198" si="84">IFERROR(L135/J135,0)</f>
        <v>9.3617021276595741E-2</v>
      </c>
      <c r="N135" s="86">
        <f>SUMIFS('Данные план зад3'!$G$7:$G$1296,'Данные план зад3'!$B$7:$B$1296,N$4,'Данные план зад3'!$F$7:$F$1296,$A135,'Данные план зад3'!$C$7:$C$1296,'Задание 3'!$A$77)</f>
        <v>240</v>
      </c>
      <c r="O135" s="87">
        <f>SUMIFS('Данные факт зад.3'!G:G,'Данные факт зад.3'!F:F,$A135,'Данные факт зад.3'!A:A,N$4,'Данные факт зад.3'!D:D,$A$77)</f>
        <v>466</v>
      </c>
      <c r="P135" s="75">
        <f t="shared" si="58"/>
        <v>226</v>
      </c>
      <c r="Q135" s="106">
        <f t="shared" si="59"/>
        <v>0.94166666666666665</v>
      </c>
      <c r="R135" s="86">
        <f>SUMIFS('Данные план зад3'!$G$7:$G$1296,'Данные план зад3'!$B$7:$B$1296,R$4,'Данные план зад3'!$F$7:$F$1296,$A135,'Данные план зад3'!$C$7:$C$1296,'Задание 3'!$A$77)</f>
        <v>252</v>
      </c>
      <c r="S135" s="87">
        <f>SUMIFS('Данные факт зад.3'!G:G,'Данные факт зад.3'!F:F,$A135,'Данные факт зад.3'!A:A,R$4,'Данные факт зад.3'!D:D,$A$77)</f>
        <v>91</v>
      </c>
      <c r="T135" s="84">
        <f t="shared" ref="T135:T198" si="85">S135-R135</f>
        <v>-161</v>
      </c>
      <c r="U135" s="109">
        <f t="shared" si="49"/>
        <v>-0.63888888888888884</v>
      </c>
      <c r="V135" s="86">
        <f>SUMIFS('Данные план зад3'!$G$7:$G$1296,'Данные план зад3'!$B$7:$B$1296,V$4,'Данные план зад3'!$F$7:$F$1296,$A135,'Данные план зад3'!$C$7:$C$1296,'Задание 3'!$A$77)</f>
        <v>277</v>
      </c>
      <c r="W135" s="87">
        <f>SUMIFS('Данные факт зад.3'!G:G,'Данные факт зад.3'!F:F,$A135,'Данные факт зад.3'!A:A,V$4,'Данные факт зад.3'!D:D,$A$77)</f>
        <v>127</v>
      </c>
      <c r="X135" s="86">
        <f t="shared" si="50"/>
        <v>-150</v>
      </c>
      <c r="Y135" s="110">
        <f t="shared" si="63"/>
        <v>-0.54151624548736466</v>
      </c>
      <c r="Z135" s="86">
        <f t="shared" si="60"/>
        <v>1447</v>
      </c>
      <c r="AA135" s="84">
        <f t="shared" si="68"/>
        <v>1150</v>
      </c>
      <c r="AB135" s="86">
        <f t="shared" si="70"/>
        <v>-297</v>
      </c>
      <c r="AC135" s="110">
        <f t="shared" si="52"/>
        <v>-0.20525224602626124</v>
      </c>
    </row>
    <row r="136" spans="1:29" s="88" customFormat="1" outlineLevel="1" x14ac:dyDescent="0.3">
      <c r="A136" s="85" t="s">
        <v>97</v>
      </c>
      <c r="B136" s="86">
        <f>SUMIFS('Данные план зад3'!$G$7:$G$1296,'Данные план зад3'!$B$7:$B$1296,B$4,'Данные план зад3'!$F$7:$F$1296,$A136,'Данные план зад3'!$C$7:$C$1296,'Задание 3'!$A$77)</f>
        <v>368</v>
      </c>
      <c r="C136" s="75">
        <f>SUMIFS('Данные факт зад.3'!G:G,'Данные факт зад.3'!F:F,$A136,'Данные факт зад.3'!A:A,B$4,'Данные факт зад.3'!D:D,$A$77)</f>
        <v>460</v>
      </c>
      <c r="D136" s="102">
        <f t="shared" si="75"/>
        <v>92</v>
      </c>
      <c r="E136" s="109">
        <f t="shared" si="65"/>
        <v>0.25</v>
      </c>
      <c r="F136" s="86">
        <f>SUMIFS('Данные план зад3'!$G$7:$G$1296,'Данные план зад3'!$B$7:$B$1296,F$4,'Данные план зад3'!$F$7:$F$1296,$A136,'Данные план зад3'!$C$7:$C$1296,'Задание 3'!$A$77)</f>
        <v>379</v>
      </c>
      <c r="G136" s="87">
        <f>SUMIFS('Данные факт зад.3'!G:G,'Данные факт зад.3'!F:F,$A136,'Данные факт зад.3'!A:A,F$4,'Данные факт зад.3'!D:D,$A$77)</f>
        <v>274</v>
      </c>
      <c r="H136" s="75">
        <f t="shared" si="55"/>
        <v>-105</v>
      </c>
      <c r="I136" s="106">
        <f t="shared" si="56"/>
        <v>-0.27704485488126651</v>
      </c>
      <c r="J136" s="86">
        <f>SUMIFS('Данные план зад3'!$G$7:$G$1296,'Данные план зад3'!$B$7:$B$1296,J$4,'Данные план зад3'!$F$7:$F$1296,$A136,'Данные план зад3'!$C$7:$C$1296,'Задание 3'!$A$77)</f>
        <v>413</v>
      </c>
      <c r="K136" s="87">
        <f>SUMIFS('Данные факт зад.3'!G:G,'Данные факт зад.3'!F:F,$A136,'Данные факт зад.3'!A:A,J$4,'Данные факт зад.3'!D:D,$A$77)</f>
        <v>196</v>
      </c>
      <c r="L136" s="75">
        <f t="shared" si="57"/>
        <v>-217</v>
      </c>
      <c r="M136" s="109">
        <f t="shared" si="84"/>
        <v>-0.52542372881355937</v>
      </c>
      <c r="N136" s="86">
        <f>SUMIFS('Данные план зад3'!$G$7:$G$1296,'Данные план зад3'!$B$7:$B$1296,N$4,'Данные план зад3'!$F$7:$F$1296,$A136,'Данные план зад3'!$C$7:$C$1296,'Задание 3'!$A$77)</f>
        <v>442</v>
      </c>
      <c r="O136" s="87">
        <f>SUMIFS('Данные факт зад.3'!G:G,'Данные факт зад.3'!F:F,$A136,'Данные факт зад.3'!A:A,N$4,'Данные факт зад.3'!D:D,$A$77)</f>
        <v>175</v>
      </c>
      <c r="P136" s="75">
        <f t="shared" si="58"/>
        <v>-267</v>
      </c>
      <c r="Q136" s="106">
        <f t="shared" si="59"/>
        <v>-0.60407239819004521</v>
      </c>
      <c r="R136" s="86">
        <f>SUMIFS('Данные план зад3'!$G$7:$G$1296,'Данные план зад3'!$B$7:$B$1296,R$4,'Данные план зад3'!$F$7:$F$1296,$A136,'Данные план зад3'!$C$7:$C$1296,'Задание 3'!$A$77)</f>
        <v>482</v>
      </c>
      <c r="S136" s="87">
        <f>SUMIFS('Данные факт зад.3'!G:G,'Данные факт зад.3'!F:F,$A136,'Данные факт зад.3'!A:A,R$4,'Данные факт зад.3'!D:D,$A$77)</f>
        <v>0</v>
      </c>
      <c r="T136" s="84">
        <f t="shared" si="85"/>
        <v>-482</v>
      </c>
      <c r="U136" s="109">
        <f t="shared" ref="U136:U199" si="86">IFERROR(T136/R136,0)</f>
        <v>-1</v>
      </c>
      <c r="V136" s="86">
        <f>SUMIFS('Данные план зад3'!$G$7:$G$1296,'Данные план зад3'!$B$7:$B$1296,V$4,'Данные план зад3'!$F$7:$F$1296,$A136,'Данные план зад3'!$C$7:$C$1296,'Задание 3'!$A$77)</f>
        <v>516</v>
      </c>
      <c r="W136" s="87">
        <f>SUMIFS('Данные факт зад.3'!G:G,'Данные факт зад.3'!F:F,$A136,'Данные факт зад.3'!A:A,V$4,'Данные факт зад.3'!D:D,$A$77)</f>
        <v>52</v>
      </c>
      <c r="X136" s="86">
        <f t="shared" ref="X136:X199" si="87">W136-V136</f>
        <v>-464</v>
      </c>
      <c r="Y136" s="110">
        <f t="shared" si="63"/>
        <v>-0.89922480620155043</v>
      </c>
      <c r="Z136" s="86">
        <f t="shared" si="60"/>
        <v>2600</v>
      </c>
      <c r="AA136" s="84">
        <f t="shared" si="68"/>
        <v>1157</v>
      </c>
      <c r="AB136" s="86">
        <f t="shared" si="70"/>
        <v>-1443</v>
      </c>
      <c r="AC136" s="110">
        <f t="shared" ref="AC136:AC199" si="88">IFERROR(AB136/Z136,0)</f>
        <v>-0.55500000000000005</v>
      </c>
    </row>
    <row r="137" spans="1:29" s="88" customFormat="1" outlineLevel="1" x14ac:dyDescent="0.3">
      <c r="A137" s="85" t="s">
        <v>98</v>
      </c>
      <c r="B137" s="86">
        <f>SUMIFS('Данные план зад3'!$G$7:$G$1296,'Данные план зад3'!$B$7:$B$1296,B$4,'Данные план зад3'!$F$7:$F$1296,$A137,'Данные план зад3'!$C$7:$C$1296,'Задание 3'!$A$77)</f>
        <v>125</v>
      </c>
      <c r="C137" s="75">
        <f>SUMIFS('Данные факт зад.3'!G:G,'Данные факт зад.3'!F:F,$A137,'Данные факт зад.3'!A:A,B$4,'Данные факт зад.3'!D:D,$A$77)</f>
        <v>25</v>
      </c>
      <c r="D137" s="102">
        <f t="shared" si="75"/>
        <v>-100</v>
      </c>
      <c r="E137" s="109">
        <f t="shared" si="65"/>
        <v>-0.8</v>
      </c>
      <c r="F137" s="86">
        <f>SUMIFS('Данные план зад3'!$G$7:$G$1296,'Данные план зад3'!$B$7:$B$1296,F$4,'Данные план зад3'!$F$7:$F$1296,$A137,'Данные план зад3'!$C$7:$C$1296,'Задание 3'!$A$77)</f>
        <v>128</v>
      </c>
      <c r="G137" s="87">
        <f>SUMIFS('Данные факт зад.3'!G:G,'Данные факт зад.3'!F:F,$A137,'Данные факт зад.3'!A:A,F$4,'Данные факт зад.3'!D:D,$A$77)</f>
        <v>22</v>
      </c>
      <c r="H137" s="75">
        <f t="shared" si="55"/>
        <v>-106</v>
      </c>
      <c r="I137" s="106">
        <f t="shared" si="56"/>
        <v>-0.828125</v>
      </c>
      <c r="J137" s="86">
        <f>SUMIFS('Данные план зад3'!$G$7:$G$1296,'Данные план зад3'!$B$7:$B$1296,J$4,'Данные план зад3'!$F$7:$F$1296,$A137,'Данные план зад3'!$C$7:$C$1296,'Задание 3'!$A$77)</f>
        <v>137</v>
      </c>
      <c r="K137" s="87">
        <f>SUMIFS('Данные факт зад.3'!G:G,'Данные факт зад.3'!F:F,$A137,'Данные факт зад.3'!A:A,J$4,'Данные факт зад.3'!D:D,$A$77)</f>
        <v>127</v>
      </c>
      <c r="L137" s="75">
        <f t="shared" si="57"/>
        <v>-10</v>
      </c>
      <c r="M137" s="109">
        <f t="shared" si="84"/>
        <v>-7.2992700729927001E-2</v>
      </c>
      <c r="N137" s="86">
        <f>SUMIFS('Данные план зад3'!$G$7:$G$1296,'Данные план зад3'!$B$7:$B$1296,N$4,'Данные план зад3'!$F$7:$F$1296,$A137,'Данные план зад3'!$C$7:$C$1296,'Задание 3'!$A$77)</f>
        <v>142</v>
      </c>
      <c r="O137" s="87">
        <f>SUMIFS('Данные факт зад.3'!G:G,'Данные факт зад.3'!F:F,$A137,'Данные факт зад.3'!A:A,N$4,'Данные факт зад.3'!D:D,$A$77)</f>
        <v>112</v>
      </c>
      <c r="P137" s="75">
        <f t="shared" si="58"/>
        <v>-30</v>
      </c>
      <c r="Q137" s="106">
        <f t="shared" si="59"/>
        <v>-0.21126760563380281</v>
      </c>
      <c r="R137" s="86">
        <f>SUMIFS('Данные план зад3'!$G$7:$G$1296,'Данные план зад3'!$B$7:$B$1296,R$4,'Данные план зад3'!$F$7:$F$1296,$A137,'Данные план зад3'!$C$7:$C$1296,'Задание 3'!$A$77)</f>
        <v>152</v>
      </c>
      <c r="S137" s="87">
        <f>SUMIFS('Данные факт зад.3'!G:G,'Данные факт зад.3'!F:F,$A137,'Данные факт зад.3'!A:A,R$4,'Данные факт зад.3'!D:D,$A$77)</f>
        <v>362</v>
      </c>
      <c r="T137" s="84">
        <f t="shared" si="85"/>
        <v>210</v>
      </c>
      <c r="U137" s="109">
        <f t="shared" si="86"/>
        <v>1.381578947368421</v>
      </c>
      <c r="V137" s="86">
        <f>SUMIFS('Данные план зад3'!$G$7:$G$1296,'Данные план зад3'!$B$7:$B$1296,V$4,'Данные план зад3'!$F$7:$F$1296,$A137,'Данные план зад3'!$C$7:$C$1296,'Задание 3'!$A$77)</f>
        <v>166</v>
      </c>
      <c r="W137" s="87">
        <f>SUMIFS('Данные факт зад.3'!G:G,'Данные факт зад.3'!F:F,$A137,'Данные факт зад.3'!A:A,V$4,'Данные факт зад.3'!D:D,$A$77)</f>
        <v>641</v>
      </c>
      <c r="X137" s="86">
        <f t="shared" si="87"/>
        <v>475</v>
      </c>
      <c r="Y137" s="110">
        <f t="shared" si="63"/>
        <v>2.8614457831325302</v>
      </c>
      <c r="Z137" s="86">
        <f t="shared" si="60"/>
        <v>850</v>
      </c>
      <c r="AA137" s="84">
        <f t="shared" si="68"/>
        <v>1289</v>
      </c>
      <c r="AB137" s="86">
        <f t="shared" si="70"/>
        <v>439</v>
      </c>
      <c r="AC137" s="110">
        <f t="shared" si="88"/>
        <v>0.51647058823529413</v>
      </c>
    </row>
    <row r="138" spans="1:29" s="88" customFormat="1" outlineLevel="1" x14ac:dyDescent="0.3">
      <c r="A138" s="85" t="s">
        <v>99</v>
      </c>
      <c r="B138" s="86">
        <f>SUMIFS('Данные план зад3'!$G$7:$G$1296,'Данные план зад3'!$B$7:$B$1296,B$4,'Данные план зад3'!$F$7:$F$1296,$A138,'Данные план зад3'!$C$7:$C$1296,'Задание 3'!$A$77)</f>
        <v>468</v>
      </c>
      <c r="C138" s="75">
        <f>SUMIFS('Данные факт зад.3'!G:G,'Данные факт зад.3'!F:F,$A138,'Данные факт зад.3'!A:A,B$4,'Данные факт зад.3'!D:D,$A$77)</f>
        <v>63</v>
      </c>
      <c r="D138" s="102">
        <f t="shared" si="75"/>
        <v>-405</v>
      </c>
      <c r="E138" s="109">
        <f t="shared" si="65"/>
        <v>-0.86538461538461542</v>
      </c>
      <c r="F138" s="86">
        <f>SUMIFS('Данные план зад3'!$G$7:$G$1296,'Данные план зад3'!$B$7:$B$1296,F$4,'Данные план зад3'!$F$7:$F$1296,$A138,'Данные план зад3'!$C$7:$C$1296,'Задание 3'!$A$77)</f>
        <v>473</v>
      </c>
      <c r="G138" s="87">
        <f>SUMIFS('Данные факт зад.3'!G:G,'Данные факт зад.3'!F:F,$A138,'Данные факт зад.3'!A:A,F$4,'Данные факт зад.3'!D:D,$A$77)</f>
        <v>401</v>
      </c>
      <c r="H138" s="75">
        <f t="shared" ref="H138:H201" si="89">G138-F138</f>
        <v>-72</v>
      </c>
      <c r="I138" s="106">
        <f t="shared" ref="I138:I201" si="90">IFERROR(H138/F138,0)</f>
        <v>-0.15221987315010571</v>
      </c>
      <c r="J138" s="86">
        <f>SUMIFS('Данные план зад3'!$G$7:$G$1296,'Данные план зад3'!$B$7:$B$1296,J$4,'Данные план зад3'!$F$7:$F$1296,$A138,'Данные план зад3'!$C$7:$C$1296,'Задание 3'!$A$77)</f>
        <v>511</v>
      </c>
      <c r="K138" s="87">
        <f>SUMIFS('Данные факт зад.3'!G:G,'Данные факт зад.3'!F:F,$A138,'Данные факт зад.3'!A:A,J$4,'Данные факт зад.3'!D:D,$A$77)</f>
        <v>368</v>
      </c>
      <c r="L138" s="75">
        <f t="shared" ref="L138:L201" si="91">K138-J138</f>
        <v>-143</v>
      </c>
      <c r="M138" s="109">
        <f t="shared" si="84"/>
        <v>-0.27984344422700586</v>
      </c>
      <c r="N138" s="86">
        <f>SUMIFS('Данные план зад3'!$G$7:$G$1296,'Данные план зад3'!$B$7:$B$1296,N$4,'Данные план зад3'!$F$7:$F$1296,$A138,'Данные план зад3'!$C$7:$C$1296,'Задание 3'!$A$77)</f>
        <v>547</v>
      </c>
      <c r="O138" s="87">
        <f>SUMIFS('Данные факт зад.3'!G:G,'Данные факт зад.3'!F:F,$A138,'Данные факт зад.3'!A:A,N$4,'Данные факт зад.3'!D:D,$A$77)</f>
        <v>0</v>
      </c>
      <c r="P138" s="75">
        <f t="shared" ref="P138:P201" si="92">O138-N138</f>
        <v>-547</v>
      </c>
      <c r="Q138" s="106">
        <f t="shared" ref="Q138:Q201" si="93">IFERROR(P138/N138,0)</f>
        <v>-1</v>
      </c>
      <c r="R138" s="86">
        <f>SUMIFS('Данные план зад3'!$G$7:$G$1296,'Данные план зад3'!$B$7:$B$1296,R$4,'Данные план зад3'!$F$7:$F$1296,$A138,'Данные план зад3'!$C$7:$C$1296,'Задание 3'!$A$77)</f>
        <v>585</v>
      </c>
      <c r="S138" s="87">
        <f>SUMIFS('Данные факт зад.3'!G:G,'Данные факт зад.3'!F:F,$A138,'Данные факт зад.3'!A:A,R$4,'Данные факт зад.3'!D:D,$A$77)</f>
        <v>199</v>
      </c>
      <c r="T138" s="84">
        <f t="shared" si="85"/>
        <v>-386</v>
      </c>
      <c r="U138" s="109">
        <f t="shared" si="86"/>
        <v>-0.65982905982905982</v>
      </c>
      <c r="V138" s="86">
        <f>SUMIFS('Данные план зад3'!$G$7:$G$1296,'Данные план зад3'!$B$7:$B$1296,V$4,'Данные план зад3'!$F$7:$F$1296,$A138,'Данные план зад3'!$C$7:$C$1296,'Задание 3'!$A$77)</f>
        <v>626</v>
      </c>
      <c r="W138" s="87">
        <f>SUMIFS('Данные факт зад.3'!G:G,'Данные факт зад.3'!F:F,$A138,'Данные факт зад.3'!A:A,V$4,'Данные факт зад.3'!D:D,$A$77)</f>
        <v>26</v>
      </c>
      <c r="X138" s="86">
        <f t="shared" si="87"/>
        <v>-600</v>
      </c>
      <c r="Y138" s="110">
        <f t="shared" si="63"/>
        <v>-0.95846645367412142</v>
      </c>
      <c r="Z138" s="86">
        <f t="shared" ref="Z138:Z201" si="94">SUM(B138+F138+J138+N138+R138+V138)</f>
        <v>3210</v>
      </c>
      <c r="AA138" s="84">
        <f t="shared" si="68"/>
        <v>1057</v>
      </c>
      <c r="AB138" s="86">
        <f t="shared" si="70"/>
        <v>-2153</v>
      </c>
      <c r="AC138" s="110">
        <f t="shared" si="88"/>
        <v>-0.67071651090342677</v>
      </c>
    </row>
    <row r="139" spans="1:29" s="88" customFormat="1" outlineLevel="1" x14ac:dyDescent="0.3">
      <c r="A139" s="85" t="s">
        <v>100</v>
      </c>
      <c r="B139" s="86">
        <f>SUMIFS('Данные план зад3'!$G$7:$G$1296,'Данные план зад3'!$B$7:$B$1296,B$4,'Данные план зад3'!$F$7:$F$1296,$A139,'Данные план зад3'!$C$7:$C$1296,'Задание 3'!$A$77)</f>
        <v>321</v>
      </c>
      <c r="C139" s="75">
        <f>SUMIFS('Данные факт зад.3'!G:G,'Данные факт зад.3'!F:F,$A139,'Данные факт зад.3'!A:A,B$4,'Данные факт зад.3'!D:D,$A$77)</f>
        <v>182</v>
      </c>
      <c r="D139" s="102">
        <f t="shared" si="75"/>
        <v>-139</v>
      </c>
      <c r="E139" s="109">
        <f t="shared" si="65"/>
        <v>-0.43302180685358255</v>
      </c>
      <c r="F139" s="86">
        <f>SUMIFS('Данные план зад3'!$G$7:$G$1296,'Данные план зад3'!$B$7:$B$1296,F$4,'Данные план зад3'!$F$7:$F$1296,$A139,'Данные план зад3'!$C$7:$C$1296,'Задание 3'!$A$77)</f>
        <v>343</v>
      </c>
      <c r="G139" s="87">
        <f>SUMIFS('Данные факт зад.3'!G:G,'Данные факт зад.3'!F:F,$A139,'Данные факт зад.3'!A:A,F$4,'Данные факт зад.3'!D:D,$A$77)</f>
        <v>409</v>
      </c>
      <c r="H139" s="75">
        <f t="shared" si="89"/>
        <v>66</v>
      </c>
      <c r="I139" s="106">
        <f t="shared" si="90"/>
        <v>0.1924198250728863</v>
      </c>
      <c r="J139" s="86">
        <f>SUMIFS('Данные план зад3'!$G$7:$G$1296,'Данные план зад3'!$B$7:$B$1296,J$4,'Данные план зад3'!$F$7:$F$1296,$A139,'Данные план зад3'!$C$7:$C$1296,'Задание 3'!$A$77)</f>
        <v>360</v>
      </c>
      <c r="K139" s="87">
        <f>SUMIFS('Данные факт зад.3'!G:G,'Данные факт зад.3'!F:F,$A139,'Данные факт зад.3'!A:A,J$4,'Данные факт зад.3'!D:D,$A$77)</f>
        <v>490</v>
      </c>
      <c r="L139" s="75">
        <f t="shared" si="91"/>
        <v>130</v>
      </c>
      <c r="M139" s="109">
        <f t="shared" si="84"/>
        <v>0.3611111111111111</v>
      </c>
      <c r="N139" s="86">
        <f>SUMIFS('Данные план зад3'!$G$7:$G$1296,'Данные план зад3'!$B$7:$B$1296,N$4,'Данные план зад3'!$F$7:$F$1296,$A139,'Данные план зад3'!$C$7:$C$1296,'Задание 3'!$A$77)</f>
        <v>382</v>
      </c>
      <c r="O139" s="87">
        <f>SUMIFS('Данные факт зад.3'!G:G,'Данные факт зад.3'!F:F,$A139,'Данные факт зад.3'!A:A,N$4,'Данные факт зад.3'!D:D,$A$77)</f>
        <v>124</v>
      </c>
      <c r="P139" s="75">
        <f t="shared" si="92"/>
        <v>-258</v>
      </c>
      <c r="Q139" s="106">
        <f t="shared" si="93"/>
        <v>-0.67539267015706805</v>
      </c>
      <c r="R139" s="86">
        <f>SUMIFS('Данные план зад3'!$G$7:$G$1296,'Данные план зад3'!$B$7:$B$1296,R$4,'Данные план зад3'!$F$7:$F$1296,$A139,'Данные план зад3'!$C$7:$C$1296,'Задание 3'!$A$77)</f>
        <v>390</v>
      </c>
      <c r="S139" s="87">
        <f>SUMIFS('Данные факт зад.3'!G:G,'Данные факт зад.3'!F:F,$A139,'Данные факт зад.3'!A:A,R$4,'Данные факт зад.3'!D:D,$A$77)</f>
        <v>0</v>
      </c>
      <c r="T139" s="84">
        <f t="shared" si="85"/>
        <v>-390</v>
      </c>
      <c r="U139" s="109">
        <f t="shared" si="86"/>
        <v>-1</v>
      </c>
      <c r="V139" s="86">
        <f>SUMIFS('Данные план зад3'!$G$7:$G$1296,'Данные план зад3'!$B$7:$B$1296,V$4,'Данные план зад3'!$F$7:$F$1296,$A139,'Данные план зад3'!$C$7:$C$1296,'Задание 3'!$A$77)</f>
        <v>436</v>
      </c>
      <c r="W139" s="87">
        <f>SUMIFS('Данные факт зад.3'!G:G,'Данные факт зад.3'!F:F,$A139,'Данные факт зад.3'!A:A,V$4,'Данные факт зад.3'!D:D,$A$77)</f>
        <v>281</v>
      </c>
      <c r="X139" s="86">
        <f t="shared" si="87"/>
        <v>-155</v>
      </c>
      <c r="Y139" s="110">
        <f t="shared" si="63"/>
        <v>-0.35550458715596328</v>
      </c>
      <c r="Z139" s="86">
        <f t="shared" si="94"/>
        <v>2232</v>
      </c>
      <c r="AA139" s="84">
        <f t="shared" si="68"/>
        <v>1486</v>
      </c>
      <c r="AB139" s="86">
        <f t="shared" si="70"/>
        <v>-746</v>
      </c>
      <c r="AC139" s="110">
        <f t="shared" si="88"/>
        <v>-0.3342293906810036</v>
      </c>
    </row>
    <row r="140" spans="1:29" s="82" customFormat="1" x14ac:dyDescent="0.3">
      <c r="A140" s="83" t="s">
        <v>109</v>
      </c>
      <c r="B140" s="84">
        <f>B141+B142</f>
        <v>623</v>
      </c>
      <c r="C140" s="84">
        <f t="shared" ref="C140:Z140" si="95">C141+C142</f>
        <v>682</v>
      </c>
      <c r="D140" s="102">
        <f t="shared" si="75"/>
        <v>59</v>
      </c>
      <c r="E140" s="109">
        <f t="shared" si="65"/>
        <v>9.4703049759229538E-2</v>
      </c>
      <c r="F140" s="86">
        <f>SUM(F141:F142)</f>
        <v>669</v>
      </c>
      <c r="G140" s="84">
        <f t="shared" si="95"/>
        <v>315</v>
      </c>
      <c r="H140" s="75">
        <f t="shared" si="89"/>
        <v>-354</v>
      </c>
      <c r="I140" s="106">
        <f t="shared" si="90"/>
        <v>-0.52914798206278024</v>
      </c>
      <c r="J140" s="84">
        <f t="shared" si="95"/>
        <v>708</v>
      </c>
      <c r="K140" s="84">
        <f t="shared" si="95"/>
        <v>624</v>
      </c>
      <c r="L140" s="75">
        <f t="shared" si="91"/>
        <v>-84</v>
      </c>
      <c r="M140" s="109">
        <f t="shared" si="84"/>
        <v>-0.11864406779661017</v>
      </c>
      <c r="N140" s="84">
        <f t="shared" si="95"/>
        <v>771</v>
      </c>
      <c r="O140" s="84">
        <f t="shared" si="95"/>
        <v>387</v>
      </c>
      <c r="P140" s="75">
        <f t="shared" si="92"/>
        <v>-384</v>
      </c>
      <c r="Q140" s="106">
        <f t="shared" si="93"/>
        <v>-0.49805447470817121</v>
      </c>
      <c r="R140" s="84">
        <f t="shared" si="95"/>
        <v>838</v>
      </c>
      <c r="S140" s="84">
        <f t="shared" si="95"/>
        <v>487</v>
      </c>
      <c r="T140" s="84">
        <f t="shared" si="85"/>
        <v>-351</v>
      </c>
      <c r="U140" s="109">
        <f t="shared" si="86"/>
        <v>-0.41885441527446299</v>
      </c>
      <c r="V140" s="84">
        <f t="shared" si="95"/>
        <v>882</v>
      </c>
      <c r="W140" s="84">
        <f t="shared" si="95"/>
        <v>0</v>
      </c>
      <c r="X140" s="86">
        <f t="shared" si="87"/>
        <v>-882</v>
      </c>
      <c r="Y140" s="110">
        <f t="shared" si="63"/>
        <v>-1</v>
      </c>
      <c r="Z140" s="84">
        <f t="shared" si="95"/>
        <v>4491</v>
      </c>
      <c r="AA140" s="84">
        <f t="shared" si="68"/>
        <v>2495</v>
      </c>
      <c r="AB140" s="86">
        <f t="shared" si="70"/>
        <v>-1996</v>
      </c>
      <c r="AC140" s="110">
        <f t="shared" si="88"/>
        <v>-0.44444444444444442</v>
      </c>
    </row>
    <row r="141" spans="1:29" s="88" customFormat="1" outlineLevel="1" x14ac:dyDescent="0.3">
      <c r="A141" s="85" t="s">
        <v>101</v>
      </c>
      <c r="B141" s="86">
        <f>SUMIFS('Данные план зад3'!$G$7:$G$1296,'Данные план зад3'!$B$7:$B$1296,B$4,'Данные план зад3'!$F$7:$F$1296,$A141,'Данные план зад3'!$C$7:$C$1296,'Задание 3'!$A$77)</f>
        <v>254</v>
      </c>
      <c r="C141" s="75">
        <f>SUMIFS('Данные факт зад.3'!G:G,'Данные факт зад.3'!F:F,$A141,'Данные факт зад.3'!A:A,B$4,'Данные факт зад.3'!D:D,$A$77)</f>
        <v>149</v>
      </c>
      <c r="D141" s="102">
        <f t="shared" si="75"/>
        <v>-105</v>
      </c>
      <c r="E141" s="109">
        <f t="shared" si="65"/>
        <v>-0.41338582677165353</v>
      </c>
      <c r="F141" s="86">
        <f>SUMIFS('Данные план зад3'!$G$7:$G$1296,'Данные план зад3'!$B$7:$B$1296,F$4,'Данные план зад3'!$F$7:$F$1296,$A141,'Данные план зад3'!$C$7:$C$1296,'Задание 3'!$A$77)</f>
        <v>274</v>
      </c>
      <c r="G141" s="87">
        <f>SUMIFS('Данные факт зад.3'!G:G,'Данные факт зад.3'!F:F,$A141,'Данные факт зад.3'!A:A,F$4,'Данные факт зад.3'!D:D,$A$77)</f>
        <v>8</v>
      </c>
      <c r="H141" s="75">
        <f t="shared" si="89"/>
        <v>-266</v>
      </c>
      <c r="I141" s="106">
        <f t="shared" si="90"/>
        <v>-0.97080291970802923</v>
      </c>
      <c r="J141" s="86">
        <f>SUMIFS('Данные план зад3'!$G$7:$G$1296,'Данные план зад3'!$B$7:$B$1296,J$4,'Данные план зад3'!$F$7:$F$1296,$A141,'Данные план зад3'!$C$7:$C$1296,'Задание 3'!$A$77)</f>
        <v>293</v>
      </c>
      <c r="K141" s="87">
        <f>SUMIFS('Данные факт зад.3'!G:G,'Данные факт зад.3'!F:F,$A141,'Данные факт зад.3'!A:A,J$4,'Данные факт зад.3'!D:D,$A$77)</f>
        <v>450</v>
      </c>
      <c r="L141" s="75">
        <f t="shared" si="91"/>
        <v>157</v>
      </c>
      <c r="M141" s="109">
        <f t="shared" si="84"/>
        <v>0.53583617747440271</v>
      </c>
      <c r="N141" s="86">
        <f>SUMIFS('Данные план зад3'!$G$7:$G$1296,'Данные план зад3'!$B$7:$B$1296,N$4,'Данные план зад3'!$F$7:$F$1296,$A141,'Данные план зад3'!$C$7:$C$1296,'Задание 3'!$A$77)</f>
        <v>314</v>
      </c>
      <c r="O141" s="87">
        <f>SUMIFS('Данные факт зад.3'!G:G,'Данные факт зад.3'!F:F,$A141,'Данные факт зад.3'!A:A,N$4,'Данные факт зад.3'!D:D,$A$77)</f>
        <v>214</v>
      </c>
      <c r="P141" s="75">
        <f t="shared" si="92"/>
        <v>-100</v>
      </c>
      <c r="Q141" s="106">
        <f t="shared" si="93"/>
        <v>-0.31847133757961782</v>
      </c>
      <c r="R141" s="86">
        <f>SUMIFS('Данные план зад3'!$G$7:$G$1296,'Данные план зад3'!$B$7:$B$1296,R$4,'Данные план зад3'!$F$7:$F$1296,$A141,'Данные план зад3'!$C$7:$C$1296,'Задание 3'!$A$77)</f>
        <v>349</v>
      </c>
      <c r="S141" s="87">
        <f>SUMIFS('Данные факт зад.3'!G:G,'Данные факт зад.3'!F:F,$A141,'Данные факт зад.3'!A:A,R$4,'Данные факт зад.3'!D:D,$A$77)</f>
        <v>173</v>
      </c>
      <c r="T141" s="84">
        <f t="shared" si="85"/>
        <v>-176</v>
      </c>
      <c r="U141" s="109">
        <f t="shared" si="86"/>
        <v>-0.50429799426934097</v>
      </c>
      <c r="V141" s="86">
        <f>SUMIFS('Данные план зад3'!$G$7:$G$1296,'Данные план зад3'!$B$7:$B$1296,V$4,'Данные план зад3'!$F$7:$F$1296,$A141,'Данные план зад3'!$C$7:$C$1296,'Задание 3'!$A$77)</f>
        <v>359</v>
      </c>
      <c r="W141" s="87">
        <f>SUMIFS('Данные факт зад.3'!G:G,'Данные факт зад.3'!F:F,$A141,'Данные факт зад.3'!A:A,V$4,'Данные факт зад.3'!D:D,$A$77)</f>
        <v>0</v>
      </c>
      <c r="X141" s="86">
        <f t="shared" si="87"/>
        <v>-359</v>
      </c>
      <c r="Y141" s="110">
        <f t="shared" ref="Y141:Y204" si="96">IFERROR(X141/V141,0)</f>
        <v>-1</v>
      </c>
      <c r="Z141" s="86">
        <f t="shared" si="94"/>
        <v>1843</v>
      </c>
      <c r="AA141" s="84">
        <f t="shared" si="68"/>
        <v>994</v>
      </c>
      <c r="AB141" s="86">
        <f t="shared" si="70"/>
        <v>-849</v>
      </c>
      <c r="AC141" s="110">
        <f t="shared" si="88"/>
        <v>-0.46066196418882255</v>
      </c>
    </row>
    <row r="142" spans="1:29" s="88" customFormat="1" outlineLevel="1" x14ac:dyDescent="0.3">
      <c r="A142" s="85" t="s">
        <v>102</v>
      </c>
      <c r="B142" s="86">
        <f>SUMIFS('Данные план зад3'!$G$7:$G$1296,'Данные план зад3'!$B$7:$B$1296,B$4,'Данные план зад3'!$F$7:$F$1296,$A142,'Данные план зад3'!$C$7:$C$1296,'Задание 3'!$A$77)</f>
        <v>369</v>
      </c>
      <c r="C142" s="75">
        <f>SUMIFS('Данные факт зад.3'!G:G,'Данные факт зад.3'!F:F,$A142,'Данные факт зад.3'!A:A,B$4,'Данные факт зад.3'!D:D,$A$77)</f>
        <v>533</v>
      </c>
      <c r="D142" s="102">
        <f t="shared" si="75"/>
        <v>164</v>
      </c>
      <c r="E142" s="109">
        <f t="shared" ref="E142:E147" si="97">IFERROR(D142/B142,0)</f>
        <v>0.44444444444444442</v>
      </c>
      <c r="F142" s="86">
        <f>SUMIFS('Данные план зад3'!$G$7:$G$1296,'Данные план зад3'!$B$7:$B$1296,F$4,'Данные план зад3'!$F$7:$F$1296,$A142,'Данные план зад3'!$C$7:$C$1296,'Задание 3'!$A$77)</f>
        <v>395</v>
      </c>
      <c r="G142" s="87">
        <f>SUMIFS('Данные факт зад.3'!G:G,'Данные факт зад.3'!F:F,$A142,'Данные факт зад.3'!A:A,F$4,'Данные факт зад.3'!D:D,$A$77)</f>
        <v>307</v>
      </c>
      <c r="H142" s="75">
        <f t="shared" si="89"/>
        <v>-88</v>
      </c>
      <c r="I142" s="106">
        <f t="shared" si="90"/>
        <v>-0.22278481012658227</v>
      </c>
      <c r="J142" s="86">
        <f>SUMIFS('Данные план зад3'!$G$7:$G$1296,'Данные план зад3'!$B$7:$B$1296,J$4,'Данные план зад3'!$F$7:$F$1296,$A142,'Данные план зад3'!$C$7:$C$1296,'Задание 3'!$A$77)</f>
        <v>415</v>
      </c>
      <c r="K142" s="87">
        <f>SUMIFS('Данные факт зад.3'!G:G,'Данные факт зад.3'!F:F,$A142,'Данные факт зад.3'!A:A,J$4,'Данные факт зад.3'!D:D,$A$77)</f>
        <v>174</v>
      </c>
      <c r="L142" s="75">
        <f t="shared" si="91"/>
        <v>-241</v>
      </c>
      <c r="M142" s="109">
        <f t="shared" si="84"/>
        <v>-0.58072289156626511</v>
      </c>
      <c r="N142" s="86">
        <f>SUMIFS('Данные план зад3'!$G$7:$G$1296,'Данные план зад3'!$B$7:$B$1296,N$4,'Данные план зад3'!$F$7:$F$1296,$A142,'Данные план зад3'!$C$7:$C$1296,'Задание 3'!$A$77)</f>
        <v>457</v>
      </c>
      <c r="O142" s="87">
        <f>SUMIFS('Данные факт зад.3'!G:G,'Данные факт зад.3'!F:F,$A142,'Данные факт зад.3'!A:A,N$4,'Данные факт зад.3'!D:D,$A$77)</f>
        <v>173</v>
      </c>
      <c r="P142" s="75">
        <f t="shared" si="92"/>
        <v>-284</v>
      </c>
      <c r="Q142" s="106">
        <f t="shared" si="93"/>
        <v>-0.62144420131291034</v>
      </c>
      <c r="R142" s="86">
        <f>SUMIFS('Данные план зад3'!$G$7:$G$1296,'Данные план зад3'!$B$7:$B$1296,R$4,'Данные план зад3'!$F$7:$F$1296,$A142,'Данные план зад3'!$C$7:$C$1296,'Задание 3'!$A$77)</f>
        <v>489</v>
      </c>
      <c r="S142" s="87">
        <f>SUMIFS('Данные факт зад.3'!G:G,'Данные факт зад.3'!F:F,$A142,'Данные факт зад.3'!A:A,R$4,'Данные факт зад.3'!D:D,$A$77)</f>
        <v>314</v>
      </c>
      <c r="T142" s="84">
        <f t="shared" si="85"/>
        <v>-175</v>
      </c>
      <c r="U142" s="109">
        <f t="shared" si="86"/>
        <v>-0.35787321063394684</v>
      </c>
      <c r="V142" s="86">
        <f>SUMIFS('Данные план зад3'!$G$7:$G$1296,'Данные план зад3'!$B$7:$B$1296,V$4,'Данные план зад3'!$F$7:$F$1296,$A142,'Данные план зад3'!$C$7:$C$1296,'Задание 3'!$A$77)</f>
        <v>523</v>
      </c>
      <c r="W142" s="87">
        <f>SUMIFS('Данные факт зад.3'!G:G,'Данные факт зад.3'!F:F,$A142,'Данные факт зад.3'!A:A,V$4,'Данные факт зад.3'!D:D,$A$77)</f>
        <v>0</v>
      </c>
      <c r="X142" s="86">
        <f t="shared" si="87"/>
        <v>-523</v>
      </c>
      <c r="Y142" s="110">
        <f t="shared" si="96"/>
        <v>-1</v>
      </c>
      <c r="Z142" s="86">
        <f t="shared" si="94"/>
        <v>2648</v>
      </c>
      <c r="AA142" s="84">
        <f t="shared" si="68"/>
        <v>1501</v>
      </c>
      <c r="AB142" s="86">
        <f t="shared" si="70"/>
        <v>-1147</v>
      </c>
      <c r="AC142" s="110">
        <f t="shared" si="88"/>
        <v>-0.43315709969788518</v>
      </c>
    </row>
    <row r="143" spans="1:29" s="82" customFormat="1" x14ac:dyDescent="0.3">
      <c r="A143" s="83" t="s">
        <v>113</v>
      </c>
      <c r="B143" s="84">
        <f>SUM(B144:B147)</f>
        <v>2167</v>
      </c>
      <c r="C143" s="84">
        <f t="shared" ref="C143:Z143" si="98">SUM(C144:C147)</f>
        <v>535</v>
      </c>
      <c r="D143" s="102">
        <f t="shared" si="75"/>
        <v>-1632</v>
      </c>
      <c r="E143" s="109">
        <f t="shared" si="97"/>
        <v>-0.75311490539916937</v>
      </c>
      <c r="F143" s="86">
        <f>SUM(F144:F147)</f>
        <v>2319</v>
      </c>
      <c r="G143" s="84">
        <f t="shared" si="98"/>
        <v>1008</v>
      </c>
      <c r="H143" s="75">
        <f t="shared" si="89"/>
        <v>-1311</v>
      </c>
      <c r="I143" s="106">
        <f t="shared" si="90"/>
        <v>-0.56532988357050451</v>
      </c>
      <c r="J143" s="84">
        <f t="shared" si="98"/>
        <v>2481</v>
      </c>
      <c r="K143" s="84">
        <f t="shared" si="98"/>
        <v>776</v>
      </c>
      <c r="L143" s="75">
        <f t="shared" si="91"/>
        <v>-1705</v>
      </c>
      <c r="M143" s="109">
        <f t="shared" si="84"/>
        <v>-0.6872228939943571</v>
      </c>
      <c r="N143" s="84">
        <f t="shared" si="98"/>
        <v>2655</v>
      </c>
      <c r="O143" s="84">
        <f t="shared" si="98"/>
        <v>165</v>
      </c>
      <c r="P143" s="75">
        <f t="shared" si="92"/>
        <v>-2490</v>
      </c>
      <c r="Q143" s="106">
        <f t="shared" si="93"/>
        <v>-0.93785310734463279</v>
      </c>
      <c r="R143" s="84">
        <f t="shared" si="98"/>
        <v>2840</v>
      </c>
      <c r="S143" s="84">
        <f t="shared" si="98"/>
        <v>1169</v>
      </c>
      <c r="T143" s="84">
        <f t="shared" si="85"/>
        <v>-1671</v>
      </c>
      <c r="U143" s="109">
        <f t="shared" si="86"/>
        <v>-0.58838028169014089</v>
      </c>
      <c r="V143" s="84">
        <f t="shared" si="98"/>
        <v>3039</v>
      </c>
      <c r="W143" s="84">
        <f t="shared" si="98"/>
        <v>1088</v>
      </c>
      <c r="X143" s="86">
        <f t="shared" si="87"/>
        <v>-1951</v>
      </c>
      <c r="Y143" s="110">
        <f t="shared" si="96"/>
        <v>-0.64198749588680482</v>
      </c>
      <c r="Z143" s="84">
        <f t="shared" si="98"/>
        <v>15501</v>
      </c>
      <c r="AA143" s="84">
        <f t="shared" si="68"/>
        <v>4741</v>
      </c>
      <c r="AB143" s="86">
        <f t="shared" si="70"/>
        <v>-10760</v>
      </c>
      <c r="AC143" s="110">
        <f t="shared" si="88"/>
        <v>-0.69414876459583252</v>
      </c>
    </row>
    <row r="144" spans="1:29" s="88" customFormat="1" outlineLevel="1" x14ac:dyDescent="0.3">
      <c r="A144" s="85" t="s">
        <v>103</v>
      </c>
      <c r="B144" s="86">
        <f>SUMIFS('Данные план зад3'!$G$7:$G$1296,'Данные план зад3'!$B$7:$B$1296,B$4,'Данные план зад3'!$F$7:$F$1296,$A144,'Данные план зад3'!$C$7:$C$1296,'Задание 3'!$A$77)</f>
        <v>748</v>
      </c>
      <c r="C144" s="75">
        <f>SUMIFS('Данные факт зад.3'!G:G,'Данные факт зад.3'!F:F,$A144,'Данные факт зад.3'!A:A,B$4,'Данные факт зад.3'!D:D,$A$77)</f>
        <v>222</v>
      </c>
      <c r="D144" s="102">
        <f t="shared" si="75"/>
        <v>-526</v>
      </c>
      <c r="E144" s="109">
        <f t="shared" si="97"/>
        <v>-0.70320855614973266</v>
      </c>
      <c r="F144" s="86">
        <f>SUMIFS('Данные план зад3'!$G$7:$G$1296,'Данные план зад3'!$B$7:$B$1296,F$4,'Данные план зад3'!$F$7:$F$1296,$A144,'Данные план зад3'!$C$7:$C$1296,'Задание 3'!$A$77)</f>
        <v>800</v>
      </c>
      <c r="G144" s="87">
        <f>SUMIFS('Данные факт зад.3'!G:G,'Данные факт зад.3'!F:F,$A144,'Данные факт зад.3'!A:A,F$4,'Данные факт зад.3'!D:D,$A$77)</f>
        <v>200</v>
      </c>
      <c r="H144" s="75">
        <f t="shared" si="89"/>
        <v>-600</v>
      </c>
      <c r="I144" s="106">
        <f t="shared" si="90"/>
        <v>-0.75</v>
      </c>
      <c r="J144" s="86">
        <f>SUMIFS('Данные план зад3'!$G$7:$G$1296,'Данные план зад3'!$B$7:$B$1296,J$4,'Данные план зад3'!$F$7:$F$1296,$A144,'Данные план зад3'!$C$7:$C$1296,'Задание 3'!$A$77)</f>
        <v>856</v>
      </c>
      <c r="K144" s="87">
        <f>SUMIFS('Данные факт зад.3'!G:G,'Данные факт зад.3'!F:F,$A144,'Данные факт зад.3'!A:A,J$4,'Данные факт зад.3'!D:D,$A$77)</f>
        <v>59</v>
      </c>
      <c r="L144" s="75">
        <f t="shared" si="91"/>
        <v>-797</v>
      </c>
      <c r="M144" s="109">
        <f t="shared" si="84"/>
        <v>-0.93107476635514019</v>
      </c>
      <c r="N144" s="86">
        <f>SUMIFS('Данные план зад3'!$G$7:$G$1296,'Данные план зад3'!$B$7:$B$1296,N$4,'Данные план зад3'!$F$7:$F$1296,$A144,'Данные план зад3'!$C$7:$C$1296,'Задание 3'!$A$77)</f>
        <v>916</v>
      </c>
      <c r="O144" s="87">
        <f>SUMIFS('Данные факт зад.3'!G:G,'Данные факт зад.3'!F:F,$A144,'Данные факт зад.3'!A:A,N$4,'Данные факт зад.3'!D:D,$A$77)</f>
        <v>80</v>
      </c>
      <c r="P144" s="75">
        <f t="shared" si="92"/>
        <v>-836</v>
      </c>
      <c r="Q144" s="106">
        <f t="shared" si="93"/>
        <v>-0.9126637554585153</v>
      </c>
      <c r="R144" s="86">
        <f>SUMIFS('Данные план зад3'!$G$7:$G$1296,'Данные план зад3'!$B$7:$B$1296,R$4,'Данные план зад3'!$F$7:$F$1296,$A144,'Данные план зад3'!$C$7:$C$1296,'Задание 3'!$A$77)</f>
        <v>980</v>
      </c>
      <c r="S144" s="87">
        <f>SUMIFS('Данные факт зад.3'!G:G,'Данные факт зад.3'!F:F,$A144,'Данные факт зад.3'!A:A,R$4,'Данные факт зад.3'!D:D,$A$77)</f>
        <v>256</v>
      </c>
      <c r="T144" s="84">
        <f t="shared" si="85"/>
        <v>-724</v>
      </c>
      <c r="U144" s="109">
        <f t="shared" si="86"/>
        <v>-0.73877551020408161</v>
      </c>
      <c r="V144" s="86">
        <f>SUMIFS('Данные план зад3'!$G$7:$G$1296,'Данные план зад3'!$B$7:$B$1296,V$4,'Данные план зад3'!$F$7:$F$1296,$A144,'Данные план зад3'!$C$7:$C$1296,'Задание 3'!$A$77)</f>
        <v>1049</v>
      </c>
      <c r="W144" s="87">
        <f>SUMIFS('Данные факт зад.3'!G:G,'Данные факт зад.3'!F:F,$A144,'Данные факт зад.3'!A:A,V$4,'Данные факт зад.3'!D:D,$A$77)</f>
        <v>46</v>
      </c>
      <c r="X144" s="86">
        <f t="shared" si="87"/>
        <v>-1003</v>
      </c>
      <c r="Y144" s="110">
        <f t="shared" si="96"/>
        <v>-0.95614871306005722</v>
      </c>
      <c r="Z144" s="86">
        <f t="shared" si="94"/>
        <v>5349</v>
      </c>
      <c r="AA144" s="84">
        <f t="shared" si="68"/>
        <v>863</v>
      </c>
      <c r="AB144" s="86">
        <f t="shared" si="70"/>
        <v>-4486</v>
      </c>
      <c r="AC144" s="110">
        <f t="shared" si="88"/>
        <v>-0.83866143204337262</v>
      </c>
    </row>
    <row r="145" spans="1:29" s="88" customFormat="1" outlineLevel="1" x14ac:dyDescent="0.3">
      <c r="A145" s="85" t="s">
        <v>104</v>
      </c>
      <c r="B145" s="86">
        <f>SUMIFS('Данные план зад3'!$G$7:$G$1296,'Данные план зад3'!$B$7:$B$1296,B$4,'Данные план зад3'!$F$7:$F$1296,$A145,'Данные план зад3'!$C$7:$C$1296,'Задание 3'!$A$77)</f>
        <v>236</v>
      </c>
      <c r="C145" s="75">
        <f>SUMIFS('Данные факт зад.3'!G:G,'Данные факт зад.3'!F:F,$A145,'Данные факт зад.3'!A:A,B$4,'Данные факт зад.3'!D:D,$A$77)</f>
        <v>0</v>
      </c>
      <c r="D145" s="102">
        <f t="shared" si="75"/>
        <v>-236</v>
      </c>
      <c r="E145" s="109">
        <f t="shared" si="97"/>
        <v>-1</v>
      </c>
      <c r="F145" s="86">
        <f>SUMIFS('Данные план зад3'!$G$7:$G$1296,'Данные план зад3'!$B$7:$B$1296,F$4,'Данные план зад3'!$F$7:$F$1296,$A145,'Данные план зад3'!$C$7:$C$1296,'Задание 3'!$A$77)</f>
        <v>253</v>
      </c>
      <c r="G145" s="87">
        <f>SUMIFS('Данные факт зад.3'!G:G,'Данные факт зад.3'!F:F,$A145,'Данные факт зад.3'!A:A,F$4,'Данные факт зад.3'!D:D,$A$77)</f>
        <v>291</v>
      </c>
      <c r="H145" s="75">
        <f t="shared" si="89"/>
        <v>38</v>
      </c>
      <c r="I145" s="106">
        <f t="shared" si="90"/>
        <v>0.15019762845849802</v>
      </c>
      <c r="J145" s="86">
        <f>SUMIFS('Данные план зад3'!$G$7:$G$1296,'Данные план зад3'!$B$7:$B$1296,J$4,'Данные план зад3'!$F$7:$F$1296,$A145,'Данные план зад3'!$C$7:$C$1296,'Задание 3'!$A$77)</f>
        <v>271</v>
      </c>
      <c r="K145" s="87">
        <f>SUMIFS('Данные факт зад.3'!G:G,'Данные факт зад.3'!F:F,$A145,'Данные факт зад.3'!A:A,J$4,'Данные факт зад.3'!D:D,$A$77)</f>
        <v>326</v>
      </c>
      <c r="L145" s="75">
        <f t="shared" si="91"/>
        <v>55</v>
      </c>
      <c r="M145" s="109">
        <f t="shared" si="84"/>
        <v>0.2029520295202952</v>
      </c>
      <c r="N145" s="86">
        <f>SUMIFS('Данные план зад3'!$G$7:$G$1296,'Данные план зад3'!$B$7:$B$1296,N$4,'Данные план зад3'!$F$7:$F$1296,$A145,'Данные план зад3'!$C$7:$C$1296,'Задание 3'!$A$77)</f>
        <v>290</v>
      </c>
      <c r="O145" s="87">
        <f>SUMIFS('Данные факт зад.3'!G:G,'Данные факт зад.3'!F:F,$A145,'Данные факт зад.3'!A:A,N$4,'Данные факт зад.3'!D:D,$A$77)</f>
        <v>0</v>
      </c>
      <c r="P145" s="75">
        <f t="shared" si="92"/>
        <v>-290</v>
      </c>
      <c r="Q145" s="106">
        <f t="shared" si="93"/>
        <v>-1</v>
      </c>
      <c r="R145" s="86">
        <f>SUMIFS('Данные план зад3'!$G$7:$G$1296,'Данные план зад3'!$B$7:$B$1296,R$4,'Данные план зад3'!$F$7:$F$1296,$A145,'Данные план зад3'!$C$7:$C$1296,'Задание 3'!$A$77)</f>
        <v>310</v>
      </c>
      <c r="S145" s="87">
        <f>SUMIFS('Данные факт зад.3'!G:G,'Данные факт зад.3'!F:F,$A145,'Данные факт зад.3'!A:A,R$4,'Данные факт зад.3'!D:D,$A$77)</f>
        <v>353</v>
      </c>
      <c r="T145" s="84">
        <f t="shared" si="85"/>
        <v>43</v>
      </c>
      <c r="U145" s="109">
        <f t="shared" si="86"/>
        <v>0.13870967741935483</v>
      </c>
      <c r="V145" s="86">
        <f>SUMIFS('Данные план зад3'!$G$7:$G$1296,'Данные план зад3'!$B$7:$B$1296,V$4,'Данные план зад3'!$F$7:$F$1296,$A145,'Данные план зад3'!$C$7:$C$1296,'Задание 3'!$A$77)</f>
        <v>332</v>
      </c>
      <c r="W145" s="87">
        <f>SUMIFS('Данные факт зад.3'!G:G,'Данные факт зад.3'!F:F,$A145,'Данные факт зад.3'!A:A,V$4,'Данные факт зад.3'!D:D,$A$77)</f>
        <v>642</v>
      </c>
      <c r="X145" s="86">
        <f t="shared" si="87"/>
        <v>310</v>
      </c>
      <c r="Y145" s="110">
        <f t="shared" si="96"/>
        <v>0.9337349397590361</v>
      </c>
      <c r="Z145" s="86">
        <f t="shared" si="94"/>
        <v>1692</v>
      </c>
      <c r="AA145" s="84">
        <f t="shared" si="68"/>
        <v>1612</v>
      </c>
      <c r="AB145" s="86">
        <f t="shared" si="70"/>
        <v>-80</v>
      </c>
      <c r="AC145" s="110">
        <f t="shared" si="88"/>
        <v>-4.7281323877068557E-2</v>
      </c>
    </row>
    <row r="146" spans="1:29" s="88" customFormat="1" outlineLevel="1" x14ac:dyDescent="0.3">
      <c r="A146" s="85" t="s">
        <v>105</v>
      </c>
      <c r="B146" s="86">
        <f>SUMIFS('Данные план зад3'!$G$7:$G$1296,'Данные план зад3'!$B$7:$B$1296,B$4,'Данные план зад3'!$F$7:$F$1296,$A146,'Данные план зад3'!$C$7:$C$1296,'Задание 3'!$A$77)</f>
        <v>524</v>
      </c>
      <c r="C146" s="75">
        <f>SUMIFS('Данные факт зад.3'!G:G,'Данные факт зад.3'!F:F,$A146,'Данные факт зад.3'!A:A,B$4,'Данные факт зад.3'!D:D,$A$77)</f>
        <v>0</v>
      </c>
      <c r="D146" s="102">
        <f t="shared" si="75"/>
        <v>-524</v>
      </c>
      <c r="E146" s="109">
        <f t="shared" si="97"/>
        <v>-1</v>
      </c>
      <c r="F146" s="86">
        <f>SUMIFS('Данные план зад3'!$G$7:$G$1296,'Данные план зад3'!$B$7:$B$1296,F$4,'Данные план зад3'!$F$7:$F$1296,$A146,'Данные план зад3'!$C$7:$C$1296,'Задание 3'!$A$77)</f>
        <v>561</v>
      </c>
      <c r="G146" s="87">
        <f>SUMIFS('Данные факт зад.3'!G:G,'Данные факт зад.3'!F:F,$A146,'Данные факт зад.3'!A:A,F$4,'Данные факт зад.3'!D:D,$A$77)</f>
        <v>445</v>
      </c>
      <c r="H146" s="75">
        <f t="shared" si="89"/>
        <v>-116</v>
      </c>
      <c r="I146" s="106">
        <f t="shared" si="90"/>
        <v>-0.20677361853832443</v>
      </c>
      <c r="J146" s="86">
        <f>SUMIFS('Данные план зад3'!$G$7:$G$1296,'Данные план зад3'!$B$7:$B$1296,J$4,'Данные план зад3'!$F$7:$F$1296,$A146,'Данные план зад3'!$C$7:$C$1296,'Задание 3'!$A$77)</f>
        <v>600</v>
      </c>
      <c r="K146" s="87">
        <f>SUMIFS('Данные факт зад.3'!G:G,'Данные факт зад.3'!F:F,$A146,'Данные факт зад.3'!A:A,J$4,'Данные факт зад.3'!D:D,$A$77)</f>
        <v>383</v>
      </c>
      <c r="L146" s="75">
        <f t="shared" si="91"/>
        <v>-217</v>
      </c>
      <c r="M146" s="109">
        <f t="shared" si="84"/>
        <v>-0.36166666666666669</v>
      </c>
      <c r="N146" s="86">
        <f>SUMIFS('Данные план зад3'!$G$7:$G$1296,'Данные план зад3'!$B$7:$B$1296,N$4,'Данные план зад3'!$F$7:$F$1296,$A146,'Данные план зад3'!$C$7:$C$1296,'Задание 3'!$A$77)</f>
        <v>642</v>
      </c>
      <c r="O146" s="87">
        <f>SUMIFS('Данные факт зад.3'!G:G,'Данные факт зад.3'!F:F,$A146,'Данные факт зад.3'!A:A,N$4,'Данные факт зад.3'!D:D,$A$77)</f>
        <v>0</v>
      </c>
      <c r="P146" s="75">
        <f t="shared" si="92"/>
        <v>-642</v>
      </c>
      <c r="Q146" s="106">
        <f t="shared" si="93"/>
        <v>-1</v>
      </c>
      <c r="R146" s="86">
        <f>SUMIFS('Данные план зад3'!$G$7:$G$1296,'Данные план зад3'!$B$7:$B$1296,R$4,'Данные план зад3'!$F$7:$F$1296,$A146,'Данные план зад3'!$C$7:$C$1296,'Задание 3'!$A$77)</f>
        <v>687</v>
      </c>
      <c r="S146" s="87">
        <f>SUMIFS('Данные факт зад.3'!G:G,'Данные факт зад.3'!F:F,$A146,'Данные факт зад.3'!A:A,R$4,'Данные факт зад.3'!D:D,$A$77)</f>
        <v>104</v>
      </c>
      <c r="T146" s="84">
        <f t="shared" si="85"/>
        <v>-583</v>
      </c>
      <c r="U146" s="109">
        <f t="shared" si="86"/>
        <v>-0.84861717612809318</v>
      </c>
      <c r="V146" s="86">
        <f>SUMIFS('Данные план зад3'!$G$7:$G$1296,'Данные план зад3'!$B$7:$B$1296,V$4,'Данные план зад3'!$F$7:$F$1296,$A146,'Данные план зад3'!$C$7:$C$1296,'Задание 3'!$A$77)</f>
        <v>735</v>
      </c>
      <c r="W146" s="87">
        <f>SUMIFS('Данные факт зад.3'!G:G,'Данные факт зад.3'!F:F,$A146,'Данные факт зад.3'!A:A,V$4,'Данные факт зад.3'!D:D,$A$77)</f>
        <v>210</v>
      </c>
      <c r="X146" s="86">
        <f t="shared" si="87"/>
        <v>-525</v>
      </c>
      <c r="Y146" s="110">
        <f t="shared" si="96"/>
        <v>-0.7142857142857143</v>
      </c>
      <c r="Z146" s="86">
        <f t="shared" si="94"/>
        <v>3749</v>
      </c>
      <c r="AA146" s="84">
        <f t="shared" si="68"/>
        <v>1142</v>
      </c>
      <c r="AB146" s="86">
        <f t="shared" si="70"/>
        <v>-2607</v>
      </c>
      <c r="AC146" s="110">
        <f t="shared" si="88"/>
        <v>-0.69538543611629766</v>
      </c>
    </row>
    <row r="147" spans="1:29" s="88" customFormat="1" outlineLevel="1" x14ac:dyDescent="0.3">
      <c r="A147" s="85" t="s">
        <v>106</v>
      </c>
      <c r="B147" s="86">
        <f>SUMIFS('Данные план зад3'!$G$7:$G$1296,'Данные план зад3'!$B$7:$B$1296,B$4,'Данные план зад3'!$F$7:$F$1296,$A147,'Данные план зад3'!$C$7:$C$1296,'Задание 3'!$A$77)</f>
        <v>659</v>
      </c>
      <c r="C147" s="75">
        <f>SUMIFS('Данные факт зад.3'!G:G,'Данные факт зад.3'!F:F,$A147,'Данные факт зад.3'!A:A,B$4,'Данные факт зад.3'!D:D,$A$77)</f>
        <v>313</v>
      </c>
      <c r="D147" s="102">
        <f t="shared" si="75"/>
        <v>-346</v>
      </c>
      <c r="E147" s="109">
        <f t="shared" si="97"/>
        <v>-0.52503793626707129</v>
      </c>
      <c r="F147" s="86">
        <f>SUMIFS('Данные план зад3'!$G$7:$G$1296,'Данные план зад3'!$B$7:$B$1296,F$4,'Данные план зад3'!$F$7:$F$1296,$A147,'Данные план зад3'!$C$7:$C$1296,'Задание 3'!$A$77)</f>
        <v>705</v>
      </c>
      <c r="G147" s="87">
        <f>SUMIFS('Данные факт зад.3'!G:G,'Данные факт зад.3'!F:F,$A147,'Данные факт зад.3'!A:A,F$4,'Данные факт зад.3'!D:D,$A$77)</f>
        <v>72</v>
      </c>
      <c r="H147" s="75">
        <f t="shared" si="89"/>
        <v>-633</v>
      </c>
      <c r="I147" s="106">
        <f t="shared" si="90"/>
        <v>-0.89787234042553188</v>
      </c>
      <c r="J147" s="86">
        <f>SUMIFS('Данные план зад3'!$G$7:$G$1296,'Данные план зад3'!$B$7:$B$1296,J$4,'Данные план зад3'!$F$7:$F$1296,$A147,'Данные план зад3'!$C$7:$C$1296,'Задание 3'!$A$77)</f>
        <v>754</v>
      </c>
      <c r="K147" s="87">
        <f>SUMIFS('Данные факт зад.3'!G:G,'Данные факт зад.3'!F:F,$A147,'Данные факт зад.3'!A:A,J$4,'Данные факт зад.3'!D:D,$A$77)</f>
        <v>8</v>
      </c>
      <c r="L147" s="75">
        <f t="shared" si="91"/>
        <v>-746</v>
      </c>
      <c r="M147" s="109">
        <f t="shared" si="84"/>
        <v>-0.98938992042440321</v>
      </c>
      <c r="N147" s="86">
        <f>SUMIFS('Данные план зад3'!$G$7:$G$1296,'Данные план зад3'!$B$7:$B$1296,N$4,'Данные план зад3'!$F$7:$F$1296,$A147,'Данные план зад3'!$C$7:$C$1296,'Задание 3'!$A$77)</f>
        <v>807</v>
      </c>
      <c r="O147" s="87">
        <f>SUMIFS('Данные факт зад.3'!G:G,'Данные факт зад.3'!F:F,$A147,'Данные факт зад.3'!A:A,N$4,'Данные факт зад.3'!D:D,$A$77)</f>
        <v>85</v>
      </c>
      <c r="P147" s="75">
        <f t="shared" si="92"/>
        <v>-722</v>
      </c>
      <c r="Q147" s="106">
        <f t="shared" si="93"/>
        <v>-0.89467162329615857</v>
      </c>
      <c r="R147" s="86">
        <f>SUMIFS('Данные план зад3'!$G$7:$G$1296,'Данные план зад3'!$B$7:$B$1296,R$4,'Данные план зад3'!$F$7:$F$1296,$A147,'Данные план зад3'!$C$7:$C$1296,'Задание 3'!$A$77)</f>
        <v>863</v>
      </c>
      <c r="S147" s="87">
        <f>SUMIFS('Данные факт зад.3'!G:G,'Данные факт зад.3'!F:F,$A147,'Данные факт зад.3'!A:A,R$4,'Данные факт зад.3'!D:D,$A$77)</f>
        <v>456</v>
      </c>
      <c r="T147" s="84">
        <f t="shared" si="85"/>
        <v>-407</v>
      </c>
      <c r="U147" s="109">
        <f t="shared" si="86"/>
        <v>-0.47161066048667438</v>
      </c>
      <c r="V147" s="86">
        <f>SUMIFS('Данные план зад3'!$G$7:$G$1296,'Данные план зад3'!$B$7:$B$1296,V$4,'Данные план зад3'!$F$7:$F$1296,$A147,'Данные план зад3'!$C$7:$C$1296,'Задание 3'!$A$77)</f>
        <v>923</v>
      </c>
      <c r="W147" s="87">
        <f>SUMIFS('Данные факт зад.3'!G:G,'Данные факт зад.3'!F:F,$A147,'Данные факт зад.3'!A:A,V$4,'Данные факт зад.3'!D:D,$A$77)</f>
        <v>190</v>
      </c>
      <c r="X147" s="86">
        <f t="shared" si="87"/>
        <v>-733</v>
      </c>
      <c r="Y147" s="110">
        <f t="shared" si="96"/>
        <v>-0.7941495124593716</v>
      </c>
      <c r="Z147" s="86">
        <f t="shared" si="94"/>
        <v>4711</v>
      </c>
      <c r="AA147" s="84">
        <f t="shared" ref="AA147:AA210" si="99">C147+G147+K147+O147+S147+W147</f>
        <v>1124</v>
      </c>
      <c r="AB147" s="86">
        <f t="shared" si="70"/>
        <v>-3587</v>
      </c>
      <c r="AC147" s="110">
        <f t="shared" si="88"/>
        <v>-0.76140946720441516</v>
      </c>
    </row>
    <row r="148" spans="1:29" s="82" customFormat="1" x14ac:dyDescent="0.3">
      <c r="A148" s="89" t="s">
        <v>108</v>
      </c>
      <c r="B148" s="90">
        <f>B149+B167+B186+B204</f>
        <v>26411</v>
      </c>
      <c r="C148" s="90">
        <f t="shared" ref="C148:Z148" si="100">C149+C167+C186+C204</f>
        <v>11089</v>
      </c>
      <c r="D148" s="102">
        <f t="shared" si="75"/>
        <v>-15322</v>
      </c>
      <c r="E148" s="108">
        <f>IFERROR(D148/B148,0)</f>
        <v>-0.58013706410207866</v>
      </c>
      <c r="F148" s="90">
        <f t="shared" si="100"/>
        <v>28203</v>
      </c>
      <c r="G148" s="90">
        <f t="shared" si="100"/>
        <v>9324</v>
      </c>
      <c r="H148" s="75">
        <f t="shared" si="89"/>
        <v>-18879</v>
      </c>
      <c r="I148" s="106">
        <f t="shared" si="90"/>
        <v>-0.66939687267311987</v>
      </c>
      <c r="J148" s="90">
        <f t="shared" si="100"/>
        <v>30271</v>
      </c>
      <c r="K148" s="90">
        <f t="shared" si="100"/>
        <v>12333</v>
      </c>
      <c r="L148" s="75">
        <f t="shared" si="91"/>
        <v>-17938</v>
      </c>
      <c r="M148" s="109">
        <f t="shared" si="84"/>
        <v>-0.59258035743781179</v>
      </c>
      <c r="N148" s="90">
        <f t="shared" si="100"/>
        <v>32188</v>
      </c>
      <c r="O148" s="90">
        <f t="shared" si="100"/>
        <v>9361</v>
      </c>
      <c r="P148" s="75">
        <f t="shared" si="92"/>
        <v>-22827</v>
      </c>
      <c r="Q148" s="106">
        <f t="shared" si="93"/>
        <v>-0.70917733316764009</v>
      </c>
      <c r="R148" s="90">
        <f t="shared" si="100"/>
        <v>34542</v>
      </c>
      <c r="S148" s="90">
        <f t="shared" si="100"/>
        <v>13644</v>
      </c>
      <c r="T148" s="84">
        <f t="shared" si="85"/>
        <v>-20898</v>
      </c>
      <c r="U148" s="109">
        <f t="shared" si="86"/>
        <v>-0.60500260552371021</v>
      </c>
      <c r="V148" s="90">
        <f t="shared" si="100"/>
        <v>36948</v>
      </c>
      <c r="W148" s="90">
        <f t="shared" si="100"/>
        <v>9847</v>
      </c>
      <c r="X148" s="86">
        <f t="shared" si="87"/>
        <v>-27101</v>
      </c>
      <c r="Y148" s="110">
        <f t="shared" si="96"/>
        <v>-0.73349031070693949</v>
      </c>
      <c r="Z148" s="90">
        <f t="shared" si="100"/>
        <v>188563</v>
      </c>
      <c r="AA148" s="90">
        <f t="shared" si="99"/>
        <v>65598</v>
      </c>
      <c r="AB148" s="86">
        <f t="shared" si="70"/>
        <v>-122965</v>
      </c>
      <c r="AC148" s="110">
        <f t="shared" si="88"/>
        <v>-0.65211626883322815</v>
      </c>
    </row>
    <row r="149" spans="1:29" s="82" customFormat="1" x14ac:dyDescent="0.3">
      <c r="A149" s="80" t="s">
        <v>49</v>
      </c>
      <c r="B149" s="93">
        <f>B150+B157+B160</f>
        <v>5497</v>
      </c>
      <c r="C149" s="93">
        <f t="shared" ref="C149:Z149" si="101">C150+C157+C160</f>
        <v>2412</v>
      </c>
      <c r="D149" s="102">
        <f t="shared" si="75"/>
        <v>-3085</v>
      </c>
      <c r="E149" s="109">
        <f t="shared" ref="E149:E212" si="102">IFERROR(D149/B149,0)</f>
        <v>-0.56121520829543392</v>
      </c>
      <c r="F149" s="93">
        <f t="shared" si="101"/>
        <v>5822</v>
      </c>
      <c r="G149" s="93">
        <f t="shared" si="101"/>
        <v>2368</v>
      </c>
      <c r="H149" s="75">
        <f t="shared" si="89"/>
        <v>-3454</v>
      </c>
      <c r="I149" s="106">
        <f t="shared" si="90"/>
        <v>-0.59326691858467884</v>
      </c>
      <c r="J149" s="93">
        <f t="shared" si="101"/>
        <v>6289</v>
      </c>
      <c r="K149" s="93">
        <f t="shared" si="101"/>
        <v>2775</v>
      </c>
      <c r="L149" s="75">
        <f t="shared" si="91"/>
        <v>-3514</v>
      </c>
      <c r="M149" s="109">
        <f t="shared" si="84"/>
        <v>-0.55875337891556687</v>
      </c>
      <c r="N149" s="93">
        <f t="shared" si="101"/>
        <v>6789</v>
      </c>
      <c r="O149" s="93">
        <f t="shared" si="101"/>
        <v>3221</v>
      </c>
      <c r="P149" s="75">
        <f t="shared" si="92"/>
        <v>-3568</v>
      </c>
      <c r="Q149" s="106">
        <f t="shared" si="93"/>
        <v>-0.52555604654588306</v>
      </c>
      <c r="R149" s="93">
        <f t="shared" si="101"/>
        <v>7214</v>
      </c>
      <c r="S149" s="93">
        <f t="shared" si="101"/>
        <v>3209</v>
      </c>
      <c r="T149" s="84">
        <f t="shared" si="85"/>
        <v>-4005</v>
      </c>
      <c r="U149" s="109">
        <f t="shared" si="86"/>
        <v>-0.55517050180205152</v>
      </c>
      <c r="V149" s="93">
        <f t="shared" si="101"/>
        <v>7809</v>
      </c>
      <c r="W149" s="93">
        <f t="shared" si="101"/>
        <v>3190</v>
      </c>
      <c r="X149" s="86">
        <f t="shared" si="87"/>
        <v>-4619</v>
      </c>
      <c r="Y149" s="110">
        <f t="shared" si="96"/>
        <v>-0.59149699065181205</v>
      </c>
      <c r="Z149" s="93">
        <f t="shared" si="101"/>
        <v>39420</v>
      </c>
      <c r="AA149" s="93">
        <f t="shared" si="99"/>
        <v>17175</v>
      </c>
      <c r="AB149" s="86">
        <f t="shared" si="70"/>
        <v>-22245</v>
      </c>
      <c r="AC149" s="110">
        <f t="shared" si="88"/>
        <v>-0.56430745814307459</v>
      </c>
    </row>
    <row r="150" spans="1:29" s="82" customFormat="1" x14ac:dyDescent="0.3">
      <c r="A150" s="83" t="s">
        <v>114</v>
      </c>
      <c r="B150" s="84">
        <f>SUM(B151:B156)</f>
        <v>2759</v>
      </c>
      <c r="C150" s="84">
        <f t="shared" ref="C150:Z150" si="103">SUM(C151:C156)</f>
        <v>1190</v>
      </c>
      <c r="D150" s="102">
        <f t="shared" si="75"/>
        <v>-1569</v>
      </c>
      <c r="E150" s="109">
        <f t="shared" si="102"/>
        <v>-0.56868430590793762</v>
      </c>
      <c r="F150" s="84">
        <f t="shared" si="103"/>
        <v>2907</v>
      </c>
      <c r="G150" s="84">
        <f t="shared" si="103"/>
        <v>1027</v>
      </c>
      <c r="H150" s="75">
        <f t="shared" si="89"/>
        <v>-1880</v>
      </c>
      <c r="I150" s="106">
        <f t="shared" si="90"/>
        <v>-0.64671482628138977</v>
      </c>
      <c r="J150" s="84">
        <f t="shared" si="103"/>
        <v>3124</v>
      </c>
      <c r="K150" s="84">
        <f t="shared" si="103"/>
        <v>1267</v>
      </c>
      <c r="L150" s="75">
        <f t="shared" si="91"/>
        <v>-1857</v>
      </c>
      <c r="M150" s="109">
        <f t="shared" si="84"/>
        <v>-0.59443021766965431</v>
      </c>
      <c r="N150" s="84">
        <f t="shared" si="103"/>
        <v>3383</v>
      </c>
      <c r="O150" s="84">
        <f t="shared" si="103"/>
        <v>1385</v>
      </c>
      <c r="P150" s="75">
        <f t="shared" si="92"/>
        <v>-1998</v>
      </c>
      <c r="Q150" s="106">
        <f t="shared" si="93"/>
        <v>-0.59060005911912505</v>
      </c>
      <c r="R150" s="84">
        <f t="shared" si="103"/>
        <v>3548</v>
      </c>
      <c r="S150" s="84">
        <f t="shared" si="103"/>
        <v>878</v>
      </c>
      <c r="T150" s="84">
        <f t="shared" si="85"/>
        <v>-2670</v>
      </c>
      <c r="U150" s="109">
        <f t="shared" si="86"/>
        <v>-0.75253664036076662</v>
      </c>
      <c r="V150" s="84">
        <f t="shared" si="103"/>
        <v>3816</v>
      </c>
      <c r="W150" s="84">
        <f t="shared" si="103"/>
        <v>1905</v>
      </c>
      <c r="X150" s="86">
        <f t="shared" si="87"/>
        <v>-1911</v>
      </c>
      <c r="Y150" s="110">
        <f t="shared" si="96"/>
        <v>-0.50078616352201255</v>
      </c>
      <c r="Z150" s="84">
        <f t="shared" si="103"/>
        <v>19537</v>
      </c>
      <c r="AA150" s="84">
        <f t="shared" si="99"/>
        <v>7652</v>
      </c>
      <c r="AB150" s="86">
        <f t="shared" ref="AB150:AB213" si="104">SUM(D150,H150,L150,P150,T150,X150)</f>
        <v>-11885</v>
      </c>
      <c r="AC150" s="110">
        <f t="shared" si="88"/>
        <v>-0.60833290679224039</v>
      </c>
    </row>
    <row r="151" spans="1:29" outlineLevel="1" x14ac:dyDescent="0.3">
      <c r="A151" s="76" t="s">
        <v>50</v>
      </c>
      <c r="B151" s="75">
        <f>SUMIFS('Данные план зад3'!$G$7:$G$1296,'Данные план зад3'!$B$7:$B$1296,B$4,'Данные план зад3'!$F$7:$F$1296,$A151,'Данные план зад3'!$C$7:$C$1296,'Задание 3'!$A$148)</f>
        <v>256</v>
      </c>
      <c r="C151" s="75">
        <f>SUMIFS('Данные факт зад.3'!G:G,'Данные факт зад.3'!F:F,$A151,'Данные факт зад.3'!A:A,B$4,'Данные факт зад.3'!D:D,$A$148)</f>
        <v>30</v>
      </c>
      <c r="D151" s="102">
        <f t="shared" si="75"/>
        <v>-226</v>
      </c>
      <c r="E151" s="109">
        <f t="shared" si="102"/>
        <v>-0.8828125</v>
      </c>
      <c r="F151" s="75">
        <f>SUMIFS('Данные план зад3'!$G$7:$G$1296,'Данные план зад3'!$B$7:$B$1296,F$4,'Данные план зад3'!$F$7:$F$1296,$A151,'Данные план зад3'!$C$7:$C$1296,'Задание 3'!$A$148)</f>
        <v>274</v>
      </c>
      <c r="G151" s="71">
        <f>SUMIFS('Данные факт зад.3'!G:G,'Данные факт зад.3'!F:F,$A151,'Данные факт зад.3'!A:A,F$4,'Данные факт зад.3'!D:D,$A$148)</f>
        <v>123</v>
      </c>
      <c r="H151" s="75">
        <f t="shared" si="89"/>
        <v>-151</v>
      </c>
      <c r="I151" s="106">
        <f t="shared" si="90"/>
        <v>-0.55109489051094895</v>
      </c>
      <c r="J151" s="75">
        <f>SUMIFS('Данные план зад3'!$G$7:$G$1296,'Данные план зад3'!$B$7:$B$1296,J$4,'Данные план зад3'!$F$7:$F$1296,$A151,'Данные план зад3'!$C$7:$C$1296,'Задание 3'!$A$148)</f>
        <v>282</v>
      </c>
      <c r="K151" s="71">
        <f>SUMIFS('Данные факт зад.3'!G:G,'Данные факт зад.3'!F:F,$A151,'Данные факт зад.3'!A:A,J$4,'Данные факт зад.3'!D:D,$A$148)</f>
        <v>240</v>
      </c>
      <c r="L151" s="75">
        <f t="shared" si="91"/>
        <v>-42</v>
      </c>
      <c r="M151" s="109">
        <f t="shared" si="84"/>
        <v>-0.14893617021276595</v>
      </c>
      <c r="N151" s="75">
        <f>SUMIFS('Данные план зад3'!$G$7:$G$1296,'Данные план зад3'!$B$7:$B$1296,N$4,'Данные план зад3'!$F$7:$F$1296,$A151,'Данные план зад3'!$C$7:$C$1296,'Задание 3'!$A$148)</f>
        <v>312</v>
      </c>
      <c r="O151" s="71">
        <f>SUMIFS('Данные факт зад.3'!G:G,'Данные факт зад.3'!F:F,$A151,'Данные факт зад.3'!A:A,N$4,'Данные факт зад.3'!D:D,$A$148)</f>
        <v>112</v>
      </c>
      <c r="P151" s="75">
        <f t="shared" si="92"/>
        <v>-200</v>
      </c>
      <c r="Q151" s="106">
        <f t="shared" si="93"/>
        <v>-0.64102564102564108</v>
      </c>
      <c r="R151" s="75">
        <f>SUMIFS('Данные план зад3'!$G$7:$G$1296,'Данные план зад3'!$B$7:$B$1296,R$4,'Данные план зад3'!$F$7:$F$1296,$A151,'Данные план зад3'!$C$7:$C$1296,'Задание 3'!$A$148)</f>
        <v>334</v>
      </c>
      <c r="S151" s="71">
        <f>SUMIFS('Данные факт зад.3'!G:G,'Данные факт зад.3'!F:F,$A151,'Данные факт зад.3'!A:A,R$4,'Данные факт зад.3'!D:D,$A$148)</f>
        <v>235</v>
      </c>
      <c r="T151" s="84">
        <f t="shared" si="85"/>
        <v>-99</v>
      </c>
      <c r="U151" s="109">
        <f t="shared" si="86"/>
        <v>-0.29640718562874252</v>
      </c>
      <c r="V151" s="75">
        <f>SUMIFS('Данные план зад3'!$G$7:$G$1296,'Данные план зад3'!$B$7:$B$1296,V$4,'Данные план зад3'!$F$7:$F$1296,$A151,'Данные план зад3'!$C$7:$C$1296,'Задание 3'!$A$148)</f>
        <v>344</v>
      </c>
      <c r="W151" s="71">
        <f>SUMIFS('Данные факт зад.3'!G:G,'Данные факт зад.3'!F:F,$A151,'Данные факт зад.3'!A:A,V$4,'Данные факт зад.3'!D:D,$A$148)</f>
        <v>495</v>
      </c>
      <c r="X151" s="86">
        <f t="shared" si="87"/>
        <v>151</v>
      </c>
      <c r="Y151" s="110">
        <f t="shared" si="96"/>
        <v>0.43895348837209303</v>
      </c>
      <c r="Z151" s="75">
        <f t="shared" si="94"/>
        <v>1802</v>
      </c>
      <c r="AA151" s="84">
        <f t="shared" si="99"/>
        <v>1235</v>
      </c>
      <c r="AB151" s="86">
        <f t="shared" si="104"/>
        <v>-567</v>
      </c>
      <c r="AC151" s="110">
        <f t="shared" si="88"/>
        <v>-0.31465038845726973</v>
      </c>
    </row>
    <row r="152" spans="1:29" outlineLevel="1" x14ac:dyDescent="0.3">
      <c r="A152" s="76" t="s">
        <v>53</v>
      </c>
      <c r="B152" s="75">
        <f>SUMIFS('Данные план зад3'!$G$7:$G$1296,'Данные план зад3'!$B$7:$B$1296,B$4,'Данные план зад3'!$F$7:$F$1296,$A152,'Данные план зад3'!$C$7:$C$1296,'Задание 3'!$A$148)</f>
        <v>369</v>
      </c>
      <c r="C152" s="75">
        <f>SUMIFS('Данные факт зад.3'!G:G,'Данные факт зад.3'!F:F,$A152,'Данные факт зад.3'!A:A,B$4,'Данные факт зад.3'!D:D,$A$148)</f>
        <v>189</v>
      </c>
      <c r="D152" s="102">
        <f t="shared" si="75"/>
        <v>-180</v>
      </c>
      <c r="E152" s="109">
        <f t="shared" si="102"/>
        <v>-0.48780487804878048</v>
      </c>
      <c r="F152" s="75">
        <f>SUMIFS('Данные план зад3'!$G$7:$G$1296,'Данные план зад3'!$B$7:$B$1296,F$4,'Данные план зад3'!$F$7:$F$1296,$A152,'Данные план зад3'!$C$7:$C$1296,'Задание 3'!$A$148)</f>
        <v>376</v>
      </c>
      <c r="G152" s="71">
        <f>SUMIFS('Данные факт зад.3'!G:G,'Данные факт зад.3'!F:F,$A152,'Данные факт зад.3'!A:A,F$4,'Данные факт зад.3'!D:D,$A$148)</f>
        <v>3</v>
      </c>
      <c r="H152" s="75">
        <f t="shared" si="89"/>
        <v>-373</v>
      </c>
      <c r="I152" s="106">
        <f t="shared" si="90"/>
        <v>-0.99202127659574468</v>
      </c>
      <c r="J152" s="75">
        <f>SUMIFS('Данные план зад3'!$G$7:$G$1296,'Данные план зад3'!$B$7:$B$1296,J$4,'Данные план зад3'!$F$7:$F$1296,$A152,'Данные план зад3'!$C$7:$C$1296,'Задание 3'!$A$148)</f>
        <v>402</v>
      </c>
      <c r="K152" s="71">
        <f>SUMIFS('Данные факт зад.3'!G:G,'Данные факт зад.3'!F:F,$A152,'Данные факт зад.3'!A:A,J$4,'Данные факт зад.3'!D:D,$A$148)</f>
        <v>247</v>
      </c>
      <c r="L152" s="75">
        <f t="shared" si="91"/>
        <v>-155</v>
      </c>
      <c r="M152" s="109">
        <f t="shared" si="84"/>
        <v>-0.38557213930348261</v>
      </c>
      <c r="N152" s="75">
        <f>SUMIFS('Данные план зад3'!$G$7:$G$1296,'Данные план зад3'!$B$7:$B$1296,N$4,'Данные план зад3'!$F$7:$F$1296,$A152,'Данные план зад3'!$C$7:$C$1296,'Задание 3'!$A$148)</f>
        <v>422</v>
      </c>
      <c r="O152" s="71">
        <f>SUMIFS('Данные факт зад.3'!G:G,'Данные факт зад.3'!F:F,$A152,'Данные факт зад.3'!A:A,N$4,'Данные факт зад.3'!D:D,$A$148)</f>
        <v>251</v>
      </c>
      <c r="P152" s="75">
        <f t="shared" si="92"/>
        <v>-171</v>
      </c>
      <c r="Q152" s="106">
        <f t="shared" si="93"/>
        <v>-0.40521327014218012</v>
      </c>
      <c r="R152" s="75">
        <f>SUMIFS('Данные план зад3'!$G$7:$G$1296,'Данные план зад3'!$B$7:$B$1296,R$4,'Данные план зад3'!$F$7:$F$1296,$A152,'Данные план зад3'!$C$7:$C$1296,'Задание 3'!$A$148)</f>
        <v>452</v>
      </c>
      <c r="S152" s="71">
        <f>SUMIFS('Данные факт зад.3'!G:G,'Данные факт зад.3'!F:F,$A152,'Данные факт зад.3'!A:A,R$4,'Данные факт зад.3'!D:D,$A$148)</f>
        <v>131</v>
      </c>
      <c r="T152" s="84">
        <f t="shared" si="85"/>
        <v>-321</v>
      </c>
      <c r="U152" s="109">
        <f t="shared" si="86"/>
        <v>-0.71017699115044253</v>
      </c>
      <c r="V152" s="75">
        <f>SUMIFS('Данные план зад3'!$G$7:$G$1296,'Данные план зад3'!$B$7:$B$1296,V$4,'Данные план зад3'!$F$7:$F$1296,$A152,'Данные план зад3'!$C$7:$C$1296,'Задание 3'!$A$148)</f>
        <v>499</v>
      </c>
      <c r="W152" s="71">
        <f>SUMIFS('Данные факт зад.3'!G:G,'Данные факт зад.3'!F:F,$A152,'Данные факт зад.3'!A:A,V$4,'Данные факт зад.3'!D:D,$A$148)</f>
        <v>194</v>
      </c>
      <c r="X152" s="86">
        <f t="shared" si="87"/>
        <v>-305</v>
      </c>
      <c r="Y152" s="110">
        <f t="shared" si="96"/>
        <v>-0.6112224448897795</v>
      </c>
      <c r="Z152" s="75">
        <f t="shared" si="94"/>
        <v>2520</v>
      </c>
      <c r="AA152" s="84">
        <f t="shared" si="99"/>
        <v>1015</v>
      </c>
      <c r="AB152" s="86">
        <f t="shared" si="104"/>
        <v>-1505</v>
      </c>
      <c r="AC152" s="110">
        <f t="shared" si="88"/>
        <v>-0.59722222222222221</v>
      </c>
    </row>
    <row r="153" spans="1:29" outlineLevel="1" x14ac:dyDescent="0.3">
      <c r="A153" s="76" t="s">
        <v>55</v>
      </c>
      <c r="B153" s="75">
        <f>SUMIFS('Данные план зад3'!$G$7:$G$1296,'Данные план зад3'!$B$7:$B$1296,B$4,'Данные план зад3'!$F$7:$F$1296,$A153,'Данные план зад3'!$C$7:$C$1296,'Задание 3'!$A$148)</f>
        <v>784</v>
      </c>
      <c r="C153" s="75">
        <f>SUMIFS('Данные факт зад.3'!G:G,'Данные факт зад.3'!F:F,$A153,'Данные факт зад.3'!A:A,B$4,'Данные факт зад.3'!D:D,$A$148)</f>
        <v>346</v>
      </c>
      <c r="D153" s="102">
        <f t="shared" si="75"/>
        <v>-438</v>
      </c>
      <c r="E153" s="109">
        <f t="shared" si="102"/>
        <v>-0.55867346938775508</v>
      </c>
      <c r="F153" s="75">
        <f>SUMIFS('Данные план зад3'!$G$7:$G$1296,'Данные план зад3'!$B$7:$B$1296,F$4,'Данные план зад3'!$F$7:$F$1296,$A153,'Данные план зад3'!$C$7:$C$1296,'Задание 3'!$A$148)</f>
        <v>823</v>
      </c>
      <c r="G153" s="71">
        <f>SUMIFS('Данные факт зад.3'!G:G,'Данные факт зад.3'!F:F,$A153,'Данные факт зад.3'!A:A,F$4,'Данные факт зад.3'!D:D,$A$148)</f>
        <v>0</v>
      </c>
      <c r="H153" s="75">
        <f t="shared" si="89"/>
        <v>-823</v>
      </c>
      <c r="I153" s="106">
        <f t="shared" si="90"/>
        <v>-1</v>
      </c>
      <c r="J153" s="75">
        <f>SUMIFS('Данные план зад3'!$G$7:$G$1296,'Данные план зад3'!$B$7:$B$1296,J$4,'Данные план зад3'!$F$7:$F$1296,$A153,'Данные план зад3'!$C$7:$C$1296,'Задание 3'!$A$148)</f>
        <v>864</v>
      </c>
      <c r="K153" s="71">
        <f>SUMIFS('Данные факт зад.3'!G:G,'Данные факт зад.3'!F:F,$A153,'Данные факт зад.3'!A:A,J$4,'Данные факт зад.3'!D:D,$A$148)</f>
        <v>299</v>
      </c>
      <c r="L153" s="75">
        <f t="shared" si="91"/>
        <v>-565</v>
      </c>
      <c r="M153" s="109">
        <f t="shared" si="84"/>
        <v>-0.65393518518518523</v>
      </c>
      <c r="N153" s="75">
        <f>SUMIFS('Данные план зад3'!$G$7:$G$1296,'Данные план зад3'!$B$7:$B$1296,N$4,'Данные план зад3'!$F$7:$F$1296,$A153,'Данные план зад3'!$C$7:$C$1296,'Задание 3'!$A$148)</f>
        <v>953</v>
      </c>
      <c r="O153" s="71">
        <f>SUMIFS('Данные факт зад.3'!G:G,'Данные факт зад.3'!F:F,$A153,'Данные факт зад.3'!A:A,N$4,'Данные факт зад.3'!D:D,$A$148)</f>
        <v>82</v>
      </c>
      <c r="P153" s="75">
        <f t="shared" si="92"/>
        <v>-871</v>
      </c>
      <c r="Q153" s="106">
        <f t="shared" si="93"/>
        <v>-0.91395592864637987</v>
      </c>
      <c r="R153" s="75">
        <f>SUMIFS('Данные план зад3'!$G$7:$G$1296,'Данные план зад3'!$B$7:$B$1296,R$4,'Данные план зад3'!$F$7:$F$1296,$A153,'Данные план зад3'!$C$7:$C$1296,'Задание 3'!$A$148)</f>
        <v>982</v>
      </c>
      <c r="S153" s="71">
        <f>SUMIFS('Данные факт зад.3'!G:G,'Данные факт зад.3'!F:F,$A153,'Данные факт зад.3'!A:A,R$4,'Данные факт зад.3'!D:D,$A$148)</f>
        <v>195</v>
      </c>
      <c r="T153" s="84">
        <f t="shared" si="85"/>
        <v>-787</v>
      </c>
      <c r="U153" s="109">
        <f t="shared" si="86"/>
        <v>-0.8014256619144603</v>
      </c>
      <c r="V153" s="75">
        <f>SUMIFS('Данные план зад3'!$G$7:$G$1296,'Данные план зад3'!$B$7:$B$1296,V$4,'Данные план зад3'!$F$7:$F$1296,$A153,'Данные план зад3'!$C$7:$C$1296,'Задание 3'!$A$148)</f>
        <v>1011</v>
      </c>
      <c r="W153" s="71">
        <f>SUMIFS('Данные факт зад.3'!G:G,'Данные факт зад.3'!F:F,$A153,'Данные факт зад.3'!A:A,V$4,'Данные факт зад.3'!D:D,$A$148)</f>
        <v>543</v>
      </c>
      <c r="X153" s="86">
        <f t="shared" si="87"/>
        <v>-468</v>
      </c>
      <c r="Y153" s="110">
        <f t="shared" si="96"/>
        <v>-0.4629080118694362</v>
      </c>
      <c r="Z153" s="75">
        <f t="shared" si="94"/>
        <v>5417</v>
      </c>
      <c r="AA153" s="84">
        <f t="shared" si="99"/>
        <v>1465</v>
      </c>
      <c r="AB153" s="86">
        <f t="shared" si="104"/>
        <v>-3952</v>
      </c>
      <c r="AC153" s="110">
        <f t="shared" si="88"/>
        <v>-0.72955510430127379</v>
      </c>
    </row>
    <row r="154" spans="1:29" outlineLevel="1" x14ac:dyDescent="0.3">
      <c r="A154" s="76" t="s">
        <v>57</v>
      </c>
      <c r="B154" s="75">
        <f>SUMIFS('Данные план зад3'!$G$7:$G$1296,'Данные план зад3'!$B$7:$B$1296,B$4,'Данные план зад3'!$F$7:$F$1296,$A154,'Данные план зад3'!$C$7:$C$1296,'Задание 3'!$A$148)</f>
        <v>120</v>
      </c>
      <c r="C154" s="75">
        <f>SUMIFS('Данные факт зад.3'!G:G,'Данные факт зад.3'!F:F,$A154,'Данные факт зад.3'!A:A,B$4,'Данные факт зад.3'!D:D,$A$148)</f>
        <v>56</v>
      </c>
      <c r="D154" s="102">
        <f t="shared" si="75"/>
        <v>-64</v>
      </c>
      <c r="E154" s="109">
        <f t="shared" si="102"/>
        <v>-0.53333333333333333</v>
      </c>
      <c r="F154" s="75">
        <f>SUMIFS('Данные план зад3'!$G$7:$G$1296,'Данные план зад3'!$B$7:$B$1296,F$4,'Данные план зад3'!$F$7:$F$1296,$A154,'Данные план зад3'!$C$7:$C$1296,'Задание 3'!$A$148)</f>
        <v>128</v>
      </c>
      <c r="G154" s="71">
        <f>SUMIFS('Данные факт зад.3'!G:G,'Данные факт зад.3'!F:F,$A154,'Данные факт зад.3'!A:A,F$4,'Данные факт зад.3'!D:D,$A$148)</f>
        <v>276</v>
      </c>
      <c r="H154" s="75">
        <f t="shared" si="89"/>
        <v>148</v>
      </c>
      <c r="I154" s="106">
        <f t="shared" si="90"/>
        <v>1.15625</v>
      </c>
      <c r="J154" s="75">
        <f>SUMIFS('Данные план зад3'!$G$7:$G$1296,'Данные план зад3'!$B$7:$B$1296,J$4,'Данные план зад3'!$F$7:$F$1296,$A154,'Данные план зад3'!$C$7:$C$1296,'Задание 3'!$A$148)</f>
        <v>134</v>
      </c>
      <c r="K154" s="71">
        <f>SUMIFS('Данные факт зад.3'!G:G,'Данные факт зад.3'!F:F,$A154,'Данные факт зад.3'!A:A,J$4,'Данные факт зад.3'!D:D,$A$148)</f>
        <v>343</v>
      </c>
      <c r="L154" s="75">
        <f t="shared" si="91"/>
        <v>209</v>
      </c>
      <c r="M154" s="109">
        <f t="shared" si="84"/>
        <v>1.5597014925373134</v>
      </c>
      <c r="N154" s="75">
        <f>SUMIFS('Данные план зад3'!$G$7:$G$1296,'Данные план зад3'!$B$7:$B$1296,N$4,'Данные план зад3'!$F$7:$F$1296,$A154,'Данные план зад3'!$C$7:$C$1296,'Задание 3'!$A$148)</f>
        <v>143</v>
      </c>
      <c r="O154" s="71">
        <f>SUMIFS('Данные факт зад.3'!G:G,'Данные факт зад.3'!F:F,$A154,'Данные факт зад.3'!A:A,N$4,'Данные факт зад.3'!D:D,$A$148)</f>
        <v>470</v>
      </c>
      <c r="P154" s="75">
        <f t="shared" si="92"/>
        <v>327</v>
      </c>
      <c r="Q154" s="106">
        <f t="shared" si="93"/>
        <v>2.2867132867132867</v>
      </c>
      <c r="R154" s="75">
        <f>SUMIFS('Данные план зад3'!$G$7:$G$1296,'Данные план зад3'!$B$7:$B$1296,R$4,'Данные план зад3'!$F$7:$F$1296,$A154,'Данные план зад3'!$C$7:$C$1296,'Задание 3'!$A$148)</f>
        <v>150</v>
      </c>
      <c r="S154" s="71">
        <f>SUMIFS('Данные факт зад.3'!G:G,'Данные факт зад.3'!F:F,$A154,'Данные факт зад.3'!A:A,R$4,'Данные факт зад.3'!D:D,$A$148)</f>
        <v>93</v>
      </c>
      <c r="T154" s="84">
        <f t="shared" si="85"/>
        <v>-57</v>
      </c>
      <c r="U154" s="109">
        <f t="shared" si="86"/>
        <v>-0.38</v>
      </c>
      <c r="V154" s="75">
        <f>SUMIFS('Данные план зад3'!$G$7:$G$1296,'Данные план зад3'!$B$7:$B$1296,V$4,'Данные план зад3'!$F$7:$F$1296,$A154,'Данные план зад3'!$C$7:$C$1296,'Задание 3'!$A$148)</f>
        <v>161</v>
      </c>
      <c r="W154" s="71">
        <f>SUMIFS('Данные факт зад.3'!G:G,'Данные факт зад.3'!F:F,$A154,'Данные факт зад.3'!A:A,V$4,'Данные факт зад.3'!D:D,$A$148)</f>
        <v>98</v>
      </c>
      <c r="X154" s="86">
        <f t="shared" si="87"/>
        <v>-63</v>
      </c>
      <c r="Y154" s="110">
        <f t="shared" si="96"/>
        <v>-0.39130434782608697</v>
      </c>
      <c r="Z154" s="75">
        <f t="shared" si="94"/>
        <v>836</v>
      </c>
      <c r="AA154" s="84">
        <f t="shared" si="99"/>
        <v>1336</v>
      </c>
      <c r="AB154" s="86">
        <f t="shared" si="104"/>
        <v>500</v>
      </c>
      <c r="AC154" s="110">
        <f t="shared" si="88"/>
        <v>0.59808612440191389</v>
      </c>
    </row>
    <row r="155" spans="1:29" outlineLevel="1" x14ac:dyDescent="0.3">
      <c r="A155" s="76" t="s">
        <v>59</v>
      </c>
      <c r="B155" s="75">
        <f>SUMIFS('Данные план зад3'!$G$7:$G$1296,'Данные план зад3'!$B$7:$B$1296,B$4,'Данные план зад3'!$F$7:$F$1296,$A155,'Данные план зад3'!$C$7:$C$1296,'Задание 3'!$A$148)</f>
        <v>450</v>
      </c>
      <c r="C155" s="75">
        <f>SUMIFS('Данные факт зад.3'!G:G,'Данные факт зад.3'!F:F,$A155,'Данные факт зад.3'!A:A,B$4,'Данные факт зад.3'!D:D,$A$148)</f>
        <v>358</v>
      </c>
      <c r="D155" s="102">
        <f t="shared" si="75"/>
        <v>-92</v>
      </c>
      <c r="E155" s="109">
        <f t="shared" si="102"/>
        <v>-0.20444444444444446</v>
      </c>
      <c r="F155" s="75">
        <f>SUMIFS('Данные план зад3'!$G$7:$G$1296,'Данные план зад3'!$B$7:$B$1296,F$4,'Данные план зад3'!$F$7:$F$1296,$A155,'Данные план зад3'!$C$7:$C$1296,'Задание 3'!$A$148)</f>
        <v>464</v>
      </c>
      <c r="G155" s="71">
        <f>SUMIFS('Данные факт зад.3'!G:G,'Данные факт зад.3'!F:F,$A155,'Данные факт зад.3'!A:A,F$4,'Данные факт зад.3'!D:D,$A$148)</f>
        <v>181</v>
      </c>
      <c r="H155" s="75">
        <f t="shared" si="89"/>
        <v>-283</v>
      </c>
      <c r="I155" s="106">
        <f t="shared" si="90"/>
        <v>-0.60991379310344829</v>
      </c>
      <c r="J155" s="75">
        <f>SUMIFS('Данные план зад3'!$G$7:$G$1296,'Данные план зад3'!$B$7:$B$1296,J$4,'Данные план зад3'!$F$7:$F$1296,$A155,'Данные план зад3'!$C$7:$C$1296,'Задание 3'!$A$148)</f>
        <v>513</v>
      </c>
      <c r="K155" s="71">
        <f>SUMIFS('Данные факт зад.3'!G:G,'Данные факт зад.3'!F:F,$A155,'Данные факт зад.3'!A:A,J$4,'Данные факт зад.3'!D:D,$A$148)</f>
        <v>0</v>
      </c>
      <c r="L155" s="75">
        <f t="shared" si="91"/>
        <v>-513</v>
      </c>
      <c r="M155" s="109">
        <f t="shared" si="84"/>
        <v>-1</v>
      </c>
      <c r="N155" s="75">
        <f>SUMIFS('Данные план зад3'!$G$7:$G$1296,'Данные план зад3'!$B$7:$B$1296,N$4,'Данные план зад3'!$F$7:$F$1296,$A155,'Данные план зад3'!$C$7:$C$1296,'Задание 3'!$A$148)</f>
        <v>528</v>
      </c>
      <c r="O155" s="71">
        <f>SUMIFS('Данные факт зад.3'!G:G,'Данные факт зад.3'!F:F,$A155,'Данные факт зад.3'!A:A,N$4,'Данные факт зад.3'!D:D,$A$148)</f>
        <v>360</v>
      </c>
      <c r="P155" s="75">
        <f t="shared" si="92"/>
        <v>-168</v>
      </c>
      <c r="Q155" s="106">
        <f t="shared" si="93"/>
        <v>-0.31818181818181818</v>
      </c>
      <c r="R155" s="75">
        <f>SUMIFS('Данные план зад3'!$G$7:$G$1296,'Данные план зад3'!$B$7:$B$1296,R$4,'Данные план зад3'!$F$7:$F$1296,$A155,'Данные план зад3'!$C$7:$C$1296,'Задание 3'!$A$148)</f>
        <v>554</v>
      </c>
      <c r="S155" s="71">
        <f>SUMIFS('Данные факт зад.3'!G:G,'Данные факт зад.3'!F:F,$A155,'Данные факт зад.3'!A:A,R$4,'Данные факт зад.3'!D:D,$A$148)</f>
        <v>106</v>
      </c>
      <c r="T155" s="84">
        <f t="shared" si="85"/>
        <v>-448</v>
      </c>
      <c r="U155" s="109">
        <f t="shared" si="86"/>
        <v>-0.80866425992779778</v>
      </c>
      <c r="V155" s="75">
        <f>SUMIFS('Данные план зад3'!$G$7:$G$1296,'Данные план зад3'!$B$7:$B$1296,V$4,'Данные план зад3'!$F$7:$F$1296,$A155,'Данные план зад3'!$C$7:$C$1296,'Задание 3'!$A$148)</f>
        <v>612</v>
      </c>
      <c r="W155" s="71">
        <f>SUMIFS('Данные факт зад.3'!G:G,'Данные факт зад.3'!F:F,$A155,'Данные факт зад.3'!A:A,V$4,'Данные факт зад.3'!D:D,$A$148)</f>
        <v>112</v>
      </c>
      <c r="X155" s="86">
        <f t="shared" si="87"/>
        <v>-500</v>
      </c>
      <c r="Y155" s="110">
        <f t="shared" si="96"/>
        <v>-0.81699346405228757</v>
      </c>
      <c r="Z155" s="75">
        <f t="shared" si="94"/>
        <v>3121</v>
      </c>
      <c r="AA155" s="84">
        <f t="shared" si="99"/>
        <v>1117</v>
      </c>
      <c r="AB155" s="86">
        <f t="shared" si="104"/>
        <v>-2004</v>
      </c>
      <c r="AC155" s="110">
        <f t="shared" si="88"/>
        <v>-0.64210189041973731</v>
      </c>
    </row>
    <row r="156" spans="1:29" outlineLevel="1" x14ac:dyDescent="0.3">
      <c r="A156" s="76" t="s">
        <v>61</v>
      </c>
      <c r="B156" s="75">
        <f>SUMIFS('Данные план зад3'!$G$7:$G$1296,'Данные план зад3'!$B$7:$B$1296,B$4,'Данные план зад3'!$F$7:$F$1296,$A156,'Данные план зад3'!$C$7:$C$1296,'Задание 3'!$A$148)</f>
        <v>780</v>
      </c>
      <c r="C156" s="75">
        <f>SUMIFS('Данные факт зад.3'!G:G,'Данные факт зад.3'!F:F,$A156,'Данные факт зад.3'!A:A,B$4,'Данные факт зад.3'!D:D,$A$148)</f>
        <v>211</v>
      </c>
      <c r="D156" s="102">
        <f t="shared" si="75"/>
        <v>-569</v>
      </c>
      <c r="E156" s="109">
        <f t="shared" si="102"/>
        <v>-0.72948717948717945</v>
      </c>
      <c r="F156" s="75">
        <f>SUMIFS('Данные план зад3'!$G$7:$G$1296,'Данные план зад3'!$B$7:$B$1296,F$4,'Данные план зад3'!$F$7:$F$1296,$A156,'Данные план зад3'!$C$7:$C$1296,'Задание 3'!$A$148)</f>
        <v>842</v>
      </c>
      <c r="G156" s="71">
        <f>SUMIFS('Данные факт зад.3'!G:G,'Данные факт зад.3'!F:F,$A156,'Данные факт зад.3'!A:A,F$4,'Данные факт зад.3'!D:D,$A$148)</f>
        <v>444</v>
      </c>
      <c r="H156" s="75">
        <f t="shared" si="89"/>
        <v>-398</v>
      </c>
      <c r="I156" s="106">
        <f t="shared" si="90"/>
        <v>-0.47268408551068886</v>
      </c>
      <c r="J156" s="75">
        <f>SUMIFS('Данные план зад3'!$G$7:$G$1296,'Данные план зад3'!$B$7:$B$1296,J$4,'Данные план зад3'!$F$7:$F$1296,$A156,'Данные план зад3'!$C$7:$C$1296,'Задание 3'!$A$148)</f>
        <v>929</v>
      </c>
      <c r="K156" s="71">
        <f>SUMIFS('Данные факт зад.3'!G:G,'Данные факт зад.3'!F:F,$A156,'Данные факт зад.3'!A:A,J$4,'Данные факт зад.3'!D:D,$A$148)</f>
        <v>138</v>
      </c>
      <c r="L156" s="75">
        <f t="shared" si="91"/>
        <v>-791</v>
      </c>
      <c r="M156" s="109">
        <f t="shared" si="84"/>
        <v>-0.85145317545748112</v>
      </c>
      <c r="N156" s="75">
        <f>SUMIFS('Данные план зад3'!$G$7:$G$1296,'Данные план зад3'!$B$7:$B$1296,N$4,'Данные план зад3'!$F$7:$F$1296,$A156,'Данные план зад3'!$C$7:$C$1296,'Задание 3'!$A$148)</f>
        <v>1025</v>
      </c>
      <c r="O156" s="71">
        <f>SUMIFS('Данные факт зад.3'!G:G,'Данные факт зад.3'!F:F,$A156,'Данные факт зад.3'!A:A,N$4,'Данные факт зад.3'!D:D,$A$148)</f>
        <v>110</v>
      </c>
      <c r="P156" s="75">
        <f t="shared" si="92"/>
        <v>-915</v>
      </c>
      <c r="Q156" s="106">
        <f t="shared" si="93"/>
        <v>-0.89268292682926831</v>
      </c>
      <c r="R156" s="75">
        <f>SUMIFS('Данные план зад3'!$G$7:$G$1296,'Данные план зад3'!$B$7:$B$1296,R$4,'Данные план зад3'!$F$7:$F$1296,$A156,'Данные план зад3'!$C$7:$C$1296,'Задание 3'!$A$148)</f>
        <v>1076</v>
      </c>
      <c r="S156" s="71">
        <f>SUMIFS('Данные факт зад.3'!G:G,'Данные факт зад.3'!F:F,$A156,'Данные факт зад.3'!A:A,R$4,'Данные факт зад.3'!D:D,$A$148)</f>
        <v>118</v>
      </c>
      <c r="T156" s="84">
        <f t="shared" si="85"/>
        <v>-958</v>
      </c>
      <c r="U156" s="109">
        <f t="shared" si="86"/>
        <v>-0.89033457249070636</v>
      </c>
      <c r="V156" s="75">
        <f>SUMIFS('Данные план зад3'!$G$7:$G$1296,'Данные план зад3'!$B$7:$B$1296,V$4,'Данные план зад3'!$F$7:$F$1296,$A156,'Данные план зад3'!$C$7:$C$1296,'Задание 3'!$A$148)</f>
        <v>1189</v>
      </c>
      <c r="W156" s="71">
        <f>SUMIFS('Данные факт зад.3'!G:G,'Данные факт зад.3'!F:F,$A156,'Данные факт зад.3'!A:A,V$4,'Данные факт зад.3'!D:D,$A$148)</f>
        <v>463</v>
      </c>
      <c r="X156" s="86">
        <f t="shared" si="87"/>
        <v>-726</v>
      </c>
      <c r="Y156" s="110">
        <f t="shared" si="96"/>
        <v>-0.61059714045416313</v>
      </c>
      <c r="Z156" s="75">
        <f t="shared" si="94"/>
        <v>5841</v>
      </c>
      <c r="AA156" s="84">
        <f t="shared" si="99"/>
        <v>1484</v>
      </c>
      <c r="AB156" s="86">
        <f t="shared" si="104"/>
        <v>-4357</v>
      </c>
      <c r="AC156" s="110">
        <f t="shared" si="88"/>
        <v>-0.74593391542544085</v>
      </c>
    </row>
    <row r="157" spans="1:29" s="82" customFormat="1" x14ac:dyDescent="0.3">
      <c r="A157" s="83" t="s">
        <v>118</v>
      </c>
      <c r="B157" s="84">
        <f>B158+B159</f>
        <v>730</v>
      </c>
      <c r="C157" s="84">
        <f t="shared" ref="C157:Z157" si="105">C158+C159</f>
        <v>328</v>
      </c>
      <c r="D157" s="102">
        <f t="shared" si="75"/>
        <v>-402</v>
      </c>
      <c r="E157" s="109">
        <f t="shared" si="102"/>
        <v>-0.55068493150684927</v>
      </c>
      <c r="F157" s="75">
        <f>SUM(F158:F159)</f>
        <v>760</v>
      </c>
      <c r="G157" s="84">
        <f t="shared" si="105"/>
        <v>227</v>
      </c>
      <c r="H157" s="75">
        <f t="shared" si="89"/>
        <v>-533</v>
      </c>
      <c r="I157" s="106">
        <f t="shared" si="90"/>
        <v>-0.70131578947368423</v>
      </c>
      <c r="J157" s="84">
        <f t="shared" si="105"/>
        <v>827</v>
      </c>
      <c r="K157" s="84">
        <f t="shared" si="105"/>
        <v>136</v>
      </c>
      <c r="L157" s="75">
        <f t="shared" si="91"/>
        <v>-691</v>
      </c>
      <c r="M157" s="109">
        <f t="shared" si="84"/>
        <v>-0.83555018137847648</v>
      </c>
      <c r="N157" s="84">
        <f t="shared" si="105"/>
        <v>888</v>
      </c>
      <c r="O157" s="84">
        <f t="shared" si="105"/>
        <v>791</v>
      </c>
      <c r="P157" s="75">
        <f t="shared" si="92"/>
        <v>-97</v>
      </c>
      <c r="Q157" s="106">
        <f t="shared" si="93"/>
        <v>-0.10923423423423423</v>
      </c>
      <c r="R157" s="84">
        <f t="shared" si="105"/>
        <v>963</v>
      </c>
      <c r="S157" s="84">
        <f t="shared" si="105"/>
        <v>587</v>
      </c>
      <c r="T157" s="84">
        <f t="shared" si="85"/>
        <v>-376</v>
      </c>
      <c r="U157" s="109">
        <f t="shared" si="86"/>
        <v>-0.39044652128764279</v>
      </c>
      <c r="V157" s="84">
        <f t="shared" si="105"/>
        <v>1053</v>
      </c>
      <c r="W157" s="84">
        <f t="shared" si="105"/>
        <v>313</v>
      </c>
      <c r="X157" s="86">
        <f t="shared" si="87"/>
        <v>-740</v>
      </c>
      <c r="Y157" s="110">
        <f t="shared" si="96"/>
        <v>-0.70275403608736942</v>
      </c>
      <c r="Z157" s="84">
        <f t="shared" si="105"/>
        <v>5221</v>
      </c>
      <c r="AA157" s="84">
        <f t="shared" si="99"/>
        <v>2382</v>
      </c>
      <c r="AB157" s="86">
        <f t="shared" si="104"/>
        <v>-2839</v>
      </c>
      <c r="AC157" s="110">
        <f t="shared" si="88"/>
        <v>-0.54376556215284433</v>
      </c>
    </row>
    <row r="158" spans="1:29" s="88" customFormat="1" outlineLevel="1" x14ac:dyDescent="0.3">
      <c r="A158" s="85" t="s">
        <v>63</v>
      </c>
      <c r="B158" s="75">
        <f>SUMIFS('Данные план зад3'!$G$7:$G$1296,'Данные план зад3'!$B$7:$B$1296,B$4,'Данные план зад3'!$F$7:$F$1296,$A158,'Данные план зад3'!$C$7:$C$1296,'Задание 3'!$A$148)</f>
        <v>250</v>
      </c>
      <c r="C158" s="75">
        <f>SUMIFS('Данные факт зад.3'!G:G,'Данные факт зад.3'!F:F,$A158,'Данные факт зад.3'!A:A,B$4,'Данные факт зад.3'!D:D,$A$148)</f>
        <v>193</v>
      </c>
      <c r="D158" s="102">
        <f t="shared" si="75"/>
        <v>-57</v>
      </c>
      <c r="E158" s="109">
        <f t="shared" si="102"/>
        <v>-0.22800000000000001</v>
      </c>
      <c r="F158" s="75">
        <f>SUMIFS('Данные план зад3'!$G$7:$G$1296,'Данные план зад3'!$B$7:$B$1296,F$4,'Данные план зад3'!$F$7:$F$1296,$A158,'Данные план зад3'!$C$7:$C$1296,'Задание 3'!$A$148)</f>
        <v>270</v>
      </c>
      <c r="G158" s="71">
        <f>SUMIFS('Данные факт зад.3'!G:G,'Данные факт зад.3'!F:F,$A158,'Данные факт зад.3'!A:A,F$4,'Данные факт зад.3'!D:D,$A$148)</f>
        <v>35</v>
      </c>
      <c r="H158" s="75">
        <f t="shared" si="89"/>
        <v>-235</v>
      </c>
      <c r="I158" s="106">
        <f t="shared" si="90"/>
        <v>-0.87037037037037035</v>
      </c>
      <c r="J158" s="86">
        <f>SUMIFS('Данные план зад3'!$G$7:$G$1296,'Данные план зад3'!$B$7:$B$1296,J$4,'Данные план зад3'!$F$7:$F$1296,$A158,'Данные план зад3'!$C$7:$C$1296,'Задание 3'!$A$148)</f>
        <v>298</v>
      </c>
      <c r="K158" s="71">
        <f>SUMIFS('Данные факт зад.3'!G:G,'Данные факт зад.3'!F:F,$A158,'Данные факт зад.3'!A:A,J$4,'Данные факт зад.3'!D:D,$A$148)</f>
        <v>75</v>
      </c>
      <c r="L158" s="75">
        <f t="shared" si="91"/>
        <v>-223</v>
      </c>
      <c r="M158" s="109">
        <f t="shared" si="84"/>
        <v>-0.74832214765100669</v>
      </c>
      <c r="N158" s="86">
        <f>SUMIFS('Данные план зад3'!$G$7:$G$1296,'Данные план зад3'!$B$7:$B$1296,N$4,'Данные план зад3'!$F$7:$F$1296,$A158,'Данные план зад3'!$C$7:$C$1296,'Задание 3'!$A$148)</f>
        <v>322</v>
      </c>
      <c r="O158" s="71">
        <f>SUMIFS('Данные факт зад.3'!G:G,'Данные факт зад.3'!F:F,$A158,'Данные факт зад.3'!A:A,N$4,'Данные факт зад.3'!D:D,$A$148)</f>
        <v>147</v>
      </c>
      <c r="P158" s="75">
        <f t="shared" si="92"/>
        <v>-175</v>
      </c>
      <c r="Q158" s="106">
        <f t="shared" si="93"/>
        <v>-0.54347826086956519</v>
      </c>
      <c r="R158" s="86">
        <f>SUMIFS('Данные план зад3'!$G$7:$G$1296,'Данные план зад3'!$B$7:$B$1296,R$4,'Данные план зад3'!$F$7:$F$1296,$A158,'Данные план зад3'!$C$7:$C$1296,'Задание 3'!$A$148)</f>
        <v>338</v>
      </c>
      <c r="S158" s="71">
        <f>SUMIFS('Данные факт зад.3'!G:G,'Данные факт зад.3'!F:F,$A158,'Данные факт зад.3'!A:A,R$4,'Данные факт зад.3'!D:D,$A$148)</f>
        <v>552</v>
      </c>
      <c r="T158" s="84">
        <f t="shared" si="85"/>
        <v>214</v>
      </c>
      <c r="U158" s="109">
        <f t="shared" si="86"/>
        <v>0.63313609467455623</v>
      </c>
      <c r="V158" s="86">
        <f>SUMIFS('Данные план зад3'!$G$7:$G$1296,'Данные план зад3'!$B$7:$B$1296,V$4,'Данные план зад3'!$F$7:$F$1296,$A158,'Данные план зад3'!$C$7:$C$1296,'Задание 3'!$A$148)</f>
        <v>362</v>
      </c>
      <c r="W158" s="71">
        <f>SUMIFS('Данные факт зад.3'!G:G,'Данные факт зад.3'!F:F,$A158,'Данные факт зад.3'!A:A,V$4,'Данные факт зад.3'!D:D,$A$148)</f>
        <v>172</v>
      </c>
      <c r="X158" s="86">
        <f t="shared" si="87"/>
        <v>-190</v>
      </c>
      <c r="Y158" s="110">
        <f t="shared" si="96"/>
        <v>-0.52486187845303867</v>
      </c>
      <c r="Z158" s="86">
        <f t="shared" si="94"/>
        <v>1840</v>
      </c>
      <c r="AA158" s="84">
        <f t="shared" si="99"/>
        <v>1174</v>
      </c>
      <c r="AB158" s="86">
        <f t="shared" si="104"/>
        <v>-666</v>
      </c>
      <c r="AC158" s="110">
        <f t="shared" si="88"/>
        <v>-0.36195652173913045</v>
      </c>
    </row>
    <row r="159" spans="1:29" s="88" customFormat="1" outlineLevel="1" x14ac:dyDescent="0.3">
      <c r="A159" s="85" t="s">
        <v>153</v>
      </c>
      <c r="B159" s="75">
        <f>SUMIFS('Данные план зад3'!$G$7:$G$1296,'Данные план зад3'!$B$7:$B$1296,B$4,'Данные план зад3'!$F$7:$F$1296,$A159,'Данные план зад3'!$C$7:$C$1296,'Задание 3'!$A$148)</f>
        <v>480</v>
      </c>
      <c r="C159" s="75">
        <f>SUMIFS('Данные факт зад.3'!G:G,'Данные факт зад.3'!F:F,$A159,'Данные факт зад.3'!A:A,B$4,'Данные факт зад.3'!D:D,$A$148)</f>
        <v>135</v>
      </c>
      <c r="D159" s="102">
        <f t="shared" si="75"/>
        <v>-345</v>
      </c>
      <c r="E159" s="109">
        <f t="shared" si="102"/>
        <v>-0.71875</v>
      </c>
      <c r="F159" s="75">
        <f>SUMIFS('Данные план зад3'!$G$7:$G$1296,'Данные план зад3'!$B$7:$B$1296,F$4,'Данные план зад3'!$F$7:$F$1296,$A159,'Данные план зад3'!$C$7:$C$1296,'Задание 3'!$A$148)</f>
        <v>490</v>
      </c>
      <c r="G159" s="71">
        <f>SUMIFS('Данные факт зад.3'!G:G,'Данные факт зад.3'!F:F,$A159,'Данные факт зад.3'!A:A,F$4,'Данные факт зад.3'!D:D,$A$148)</f>
        <v>192</v>
      </c>
      <c r="H159" s="75">
        <f t="shared" si="89"/>
        <v>-298</v>
      </c>
      <c r="I159" s="106">
        <f t="shared" si="90"/>
        <v>-0.60816326530612241</v>
      </c>
      <c r="J159" s="86">
        <f>SUMIFS('Данные план зад3'!$G$7:$G$1296,'Данные план зад3'!$B$7:$B$1296,J$4,'Данные план зад3'!$F$7:$F$1296,$A159,'Данные план зад3'!$C$7:$C$1296,'Задание 3'!$A$148)</f>
        <v>529</v>
      </c>
      <c r="K159" s="71">
        <f>SUMIFS('Данные факт зад.3'!G:G,'Данные факт зад.3'!F:F,$A159,'Данные факт зад.3'!A:A,J$4,'Данные факт зад.3'!D:D,$A$148)</f>
        <v>61</v>
      </c>
      <c r="L159" s="75">
        <f t="shared" si="91"/>
        <v>-468</v>
      </c>
      <c r="M159" s="109">
        <f t="shared" si="84"/>
        <v>-0.88468809073724008</v>
      </c>
      <c r="N159" s="86">
        <f>SUMIFS('Данные план зад3'!$G$7:$G$1296,'Данные план зад3'!$B$7:$B$1296,N$4,'Данные план зад3'!$F$7:$F$1296,$A159,'Данные план зад3'!$C$7:$C$1296,'Задание 3'!$A$148)</f>
        <v>566</v>
      </c>
      <c r="O159" s="71">
        <f>SUMIFS('Данные факт зад.3'!G:G,'Данные факт зад.3'!F:F,$A159,'Данные факт зад.3'!A:A,N$4,'Данные факт зад.3'!D:D,$A$148)</f>
        <v>644</v>
      </c>
      <c r="P159" s="75">
        <f t="shared" si="92"/>
        <v>78</v>
      </c>
      <c r="Q159" s="106">
        <f t="shared" si="93"/>
        <v>0.13780918727915195</v>
      </c>
      <c r="R159" s="86">
        <f>SUMIFS('Данные план зад3'!$G$7:$G$1296,'Данные план зад3'!$B$7:$B$1296,R$4,'Данные план зад3'!$F$7:$F$1296,$A159,'Данные план зад3'!$C$7:$C$1296,'Задание 3'!$A$148)</f>
        <v>625</v>
      </c>
      <c r="S159" s="71">
        <f>SUMIFS('Данные факт зад.3'!G:G,'Данные факт зад.3'!F:F,$A159,'Данные факт зад.3'!A:A,R$4,'Данные факт зад.3'!D:D,$A$148)</f>
        <v>35</v>
      </c>
      <c r="T159" s="84">
        <f t="shared" si="85"/>
        <v>-590</v>
      </c>
      <c r="U159" s="109">
        <f t="shared" si="86"/>
        <v>-0.94399999999999995</v>
      </c>
      <c r="V159" s="86">
        <f>SUMIFS('Данные план зад3'!$G$7:$G$1296,'Данные план зад3'!$B$7:$B$1296,V$4,'Данные план зад3'!$F$7:$F$1296,$A159,'Данные план зад3'!$C$7:$C$1296,'Задание 3'!$A$148)</f>
        <v>691</v>
      </c>
      <c r="W159" s="71">
        <f>SUMIFS('Данные факт зад.3'!G:G,'Данные факт зад.3'!F:F,$A159,'Данные факт зад.3'!A:A,V$4,'Данные факт зад.3'!D:D,$A$148)</f>
        <v>141</v>
      </c>
      <c r="X159" s="86">
        <f t="shared" si="87"/>
        <v>-550</v>
      </c>
      <c r="Y159" s="110">
        <f t="shared" si="96"/>
        <v>-0.79594790159189577</v>
      </c>
      <c r="Z159" s="86">
        <f t="shared" si="94"/>
        <v>3381</v>
      </c>
      <c r="AA159" s="84">
        <f t="shared" si="99"/>
        <v>1208</v>
      </c>
      <c r="AB159" s="86">
        <f t="shared" si="104"/>
        <v>-2173</v>
      </c>
      <c r="AC159" s="110">
        <f t="shared" si="88"/>
        <v>-0.64270925761608988</v>
      </c>
    </row>
    <row r="160" spans="1:29" s="82" customFormat="1" x14ac:dyDescent="0.3">
      <c r="A160" s="83" t="s">
        <v>116</v>
      </c>
      <c r="B160" s="84">
        <f>SUM(B161:B166)</f>
        <v>2008</v>
      </c>
      <c r="C160" s="84">
        <f t="shared" ref="C160:Z160" si="106">SUM(C161:C166)</f>
        <v>894</v>
      </c>
      <c r="D160" s="102">
        <f t="shared" si="75"/>
        <v>-1114</v>
      </c>
      <c r="E160" s="109">
        <f t="shared" si="102"/>
        <v>-0.55478087649402386</v>
      </c>
      <c r="F160" s="75">
        <f>SUM(F161:F166)</f>
        <v>2155</v>
      </c>
      <c r="G160" s="84">
        <f t="shared" si="106"/>
        <v>1114</v>
      </c>
      <c r="H160" s="75">
        <f t="shared" si="89"/>
        <v>-1041</v>
      </c>
      <c r="I160" s="106">
        <f t="shared" si="90"/>
        <v>-0.48306264501160096</v>
      </c>
      <c r="J160" s="84">
        <f t="shared" si="106"/>
        <v>2338</v>
      </c>
      <c r="K160" s="84">
        <f t="shared" si="106"/>
        <v>1372</v>
      </c>
      <c r="L160" s="75">
        <f t="shared" si="91"/>
        <v>-966</v>
      </c>
      <c r="M160" s="109">
        <f t="shared" si="84"/>
        <v>-0.41317365269461076</v>
      </c>
      <c r="N160" s="84">
        <f t="shared" si="106"/>
        <v>2518</v>
      </c>
      <c r="O160" s="84">
        <f t="shared" si="106"/>
        <v>1045</v>
      </c>
      <c r="P160" s="75">
        <f t="shared" si="92"/>
        <v>-1473</v>
      </c>
      <c r="Q160" s="106">
        <f t="shared" si="93"/>
        <v>-0.58498808578236694</v>
      </c>
      <c r="R160" s="84">
        <f t="shared" si="106"/>
        <v>2703</v>
      </c>
      <c r="S160" s="84">
        <f t="shared" si="106"/>
        <v>1744</v>
      </c>
      <c r="T160" s="84">
        <f t="shared" si="85"/>
        <v>-959</v>
      </c>
      <c r="U160" s="109">
        <f t="shared" si="86"/>
        <v>-0.3547909729929708</v>
      </c>
      <c r="V160" s="84">
        <f t="shared" si="106"/>
        <v>2940</v>
      </c>
      <c r="W160" s="84">
        <f t="shared" si="106"/>
        <v>972</v>
      </c>
      <c r="X160" s="86">
        <f t="shared" si="87"/>
        <v>-1968</v>
      </c>
      <c r="Y160" s="110">
        <f t="shared" si="96"/>
        <v>-0.66938775510204085</v>
      </c>
      <c r="Z160" s="84">
        <f t="shared" si="106"/>
        <v>14662</v>
      </c>
      <c r="AA160" s="84">
        <f t="shared" si="99"/>
        <v>7141</v>
      </c>
      <c r="AB160" s="86">
        <f t="shared" si="104"/>
        <v>-7521</v>
      </c>
      <c r="AC160" s="110">
        <f t="shared" si="88"/>
        <v>-0.51295866866730322</v>
      </c>
    </row>
    <row r="161" spans="1:29" s="88" customFormat="1" outlineLevel="1" x14ac:dyDescent="0.3">
      <c r="A161" s="85" t="s">
        <v>64</v>
      </c>
      <c r="B161" s="75">
        <f>SUMIFS('Данные план зад3'!$G$7:$G$1296,'Данные план зад3'!$B$7:$B$1296,B$4,'Данные план зад3'!$F$7:$F$1296,$A161,'Данные план зад3'!$C$7:$C$1296,'Задание 3'!$A$148)</f>
        <v>125</v>
      </c>
      <c r="C161" s="75">
        <f>SUMIFS('Данные факт зад.3'!G:G,'Данные факт зад.3'!F:F,$A161,'Данные факт зад.3'!A:A,B$4,'Данные факт зад.3'!D:D,$A$148)</f>
        <v>241</v>
      </c>
      <c r="D161" s="102">
        <f t="shared" si="75"/>
        <v>116</v>
      </c>
      <c r="E161" s="109">
        <f t="shared" si="102"/>
        <v>0.92800000000000005</v>
      </c>
      <c r="F161" s="75">
        <f>SUMIFS('Данные план зад3'!$G$7:$G$1296,'Данные план зад3'!$B$7:$B$1296,F$4,'Данные план зад3'!$F$7:$F$1296,$A161,'Данные план зад3'!$C$7:$C$1296,'Задание 3'!$A$148)</f>
        <v>128</v>
      </c>
      <c r="G161" s="71">
        <f>SUMIFS('Данные факт зад.3'!G:G,'Данные факт зад.3'!F:F,$A161,'Данные факт зад.3'!A:A,F$4,'Данные факт зад.3'!D:D,$A$148)</f>
        <v>163</v>
      </c>
      <c r="H161" s="75">
        <f t="shared" si="89"/>
        <v>35</v>
      </c>
      <c r="I161" s="106">
        <f t="shared" si="90"/>
        <v>0.2734375</v>
      </c>
      <c r="J161" s="86">
        <f>SUMIFS('Данные план зад3'!$G$7:$G$1296,'Данные план зад3'!$B$7:$B$1296,J$4,'Данные план зад3'!$F$7:$F$1296,$A161,'Данные план зад3'!$C$7:$C$1296,'Задание 3'!$A$148)</f>
        <v>141</v>
      </c>
      <c r="K161" s="71">
        <f>SUMIFS('Данные факт зад.3'!G:G,'Данные факт зад.3'!F:F,$A161,'Данные факт зад.3'!A:A,J$4,'Данные факт зад.3'!D:D,$A$148)</f>
        <v>0</v>
      </c>
      <c r="L161" s="75">
        <f t="shared" si="91"/>
        <v>-141</v>
      </c>
      <c r="M161" s="109">
        <f t="shared" si="84"/>
        <v>-1</v>
      </c>
      <c r="N161" s="86">
        <f>SUMIFS('Данные план зад3'!$G$7:$G$1296,'Данные план зад3'!$B$7:$B$1296,N$4,'Данные план зад3'!$F$7:$F$1296,$A161,'Данные план зад3'!$C$7:$C$1296,'Задание 3'!$A$148)</f>
        <v>154</v>
      </c>
      <c r="O161" s="71">
        <f>SUMIFS('Данные факт зад.3'!G:G,'Данные факт зад.3'!F:F,$A161,'Данные факт зад.3'!A:A,N$4,'Данные факт зад.3'!D:D,$A$148)</f>
        <v>71</v>
      </c>
      <c r="P161" s="75">
        <f t="shared" si="92"/>
        <v>-83</v>
      </c>
      <c r="Q161" s="106">
        <f t="shared" si="93"/>
        <v>-0.53896103896103897</v>
      </c>
      <c r="R161" s="86">
        <f>SUMIFS('Данные план зад3'!$G$7:$G$1296,'Данные план зад3'!$B$7:$B$1296,R$4,'Данные план зад3'!$F$7:$F$1296,$A161,'Данные план зад3'!$C$7:$C$1296,'Задание 3'!$A$148)</f>
        <v>168</v>
      </c>
      <c r="S161" s="71">
        <f>SUMIFS('Данные факт зад.3'!G:G,'Данные факт зад.3'!F:F,$A161,'Данные факт зад.3'!A:A,R$4,'Данные факт зад.3'!D:D,$A$148)</f>
        <v>469</v>
      </c>
      <c r="T161" s="84">
        <f t="shared" si="85"/>
        <v>301</v>
      </c>
      <c r="U161" s="109">
        <f t="shared" si="86"/>
        <v>1.7916666666666667</v>
      </c>
      <c r="V161" s="86">
        <f>SUMIFS('Данные план зад3'!$G$7:$G$1296,'Данные план зад3'!$B$7:$B$1296,V$4,'Данные план зад3'!$F$7:$F$1296,$A161,'Данные план зад3'!$C$7:$C$1296,'Задание 3'!$A$148)</f>
        <v>173</v>
      </c>
      <c r="W161" s="71">
        <f>SUMIFS('Данные факт зад.3'!G:G,'Данные факт зад.3'!F:F,$A161,'Данные факт зад.3'!A:A,V$4,'Данные факт зад.3'!D:D,$A$148)</f>
        <v>380</v>
      </c>
      <c r="X161" s="86">
        <f t="shared" si="87"/>
        <v>207</v>
      </c>
      <c r="Y161" s="110">
        <f t="shared" si="96"/>
        <v>1.1965317919075145</v>
      </c>
      <c r="Z161" s="86">
        <f t="shared" si="94"/>
        <v>889</v>
      </c>
      <c r="AA161" s="84">
        <f t="shared" si="99"/>
        <v>1324</v>
      </c>
      <c r="AB161" s="86">
        <f t="shared" si="104"/>
        <v>435</v>
      </c>
      <c r="AC161" s="110">
        <f t="shared" si="88"/>
        <v>0.48931383577052867</v>
      </c>
    </row>
    <row r="162" spans="1:29" s="88" customFormat="1" outlineLevel="1" x14ac:dyDescent="0.3">
      <c r="A162" s="85" t="s">
        <v>65</v>
      </c>
      <c r="B162" s="75">
        <f>SUMIFS('Данные план зад3'!$G$7:$G$1296,'Данные план зад3'!$B$7:$B$1296,B$4,'Данные план зад3'!$F$7:$F$1296,$A162,'Данные план зад3'!$C$7:$C$1296,'Задание 3'!$A$148)</f>
        <v>365</v>
      </c>
      <c r="C162" s="75">
        <f>SUMIFS('Данные факт зад.3'!G:G,'Данные факт зад.3'!F:F,$A162,'Данные факт зад.3'!A:A,B$4,'Данные факт зад.3'!D:D,$A$148)</f>
        <v>174</v>
      </c>
      <c r="D162" s="102">
        <f t="shared" si="75"/>
        <v>-191</v>
      </c>
      <c r="E162" s="109">
        <f t="shared" si="102"/>
        <v>-0.52328767123287667</v>
      </c>
      <c r="F162" s="75">
        <f>SUMIFS('Данные план зад3'!$G$7:$G$1296,'Данные план зад3'!$B$7:$B$1296,F$4,'Данные план зад3'!$F$7:$F$1296,$A162,'Данные план зад3'!$C$7:$C$1296,'Задание 3'!$A$148)</f>
        <v>394</v>
      </c>
      <c r="G162" s="71">
        <f>SUMIFS('Данные факт зад.3'!G:G,'Данные факт зад.3'!F:F,$A162,'Данные факт зад.3'!A:A,F$4,'Данные факт зад.3'!D:D,$A$148)</f>
        <v>337</v>
      </c>
      <c r="H162" s="75">
        <f t="shared" si="89"/>
        <v>-57</v>
      </c>
      <c r="I162" s="106">
        <f t="shared" si="90"/>
        <v>-0.14467005076142131</v>
      </c>
      <c r="J162" s="86">
        <f>SUMIFS('Данные план зад3'!$G$7:$G$1296,'Данные план зад3'!$B$7:$B$1296,J$4,'Данные план зад3'!$F$7:$F$1296,$A162,'Данные план зад3'!$C$7:$C$1296,'Задание 3'!$A$148)</f>
        <v>426</v>
      </c>
      <c r="K162" s="71">
        <f>SUMIFS('Данные факт зад.3'!G:G,'Данные факт зад.3'!F:F,$A162,'Данные факт зад.3'!A:A,J$4,'Данные факт зад.3'!D:D,$A$148)</f>
        <v>424</v>
      </c>
      <c r="L162" s="75">
        <f t="shared" si="91"/>
        <v>-2</v>
      </c>
      <c r="M162" s="109">
        <f t="shared" si="84"/>
        <v>-4.6948356807511738E-3</v>
      </c>
      <c r="N162" s="86">
        <f>SUMIFS('Данные план зад3'!$G$7:$G$1296,'Данные план зад3'!$B$7:$B$1296,N$4,'Данные план зад3'!$F$7:$F$1296,$A162,'Данные план зад3'!$C$7:$C$1296,'Задание 3'!$A$148)</f>
        <v>464</v>
      </c>
      <c r="O162" s="71">
        <f>SUMIFS('Данные факт зад.3'!G:G,'Данные факт зад.3'!F:F,$A162,'Данные факт зад.3'!A:A,N$4,'Данные факт зад.3'!D:D,$A$148)</f>
        <v>21</v>
      </c>
      <c r="P162" s="75">
        <f t="shared" si="92"/>
        <v>-443</v>
      </c>
      <c r="Q162" s="106">
        <f t="shared" si="93"/>
        <v>-0.95474137931034486</v>
      </c>
      <c r="R162" s="86">
        <f>SUMIFS('Данные план зад3'!$G$7:$G$1296,'Данные план зад3'!$B$7:$B$1296,R$4,'Данные план зад3'!$F$7:$F$1296,$A162,'Данные план зад3'!$C$7:$C$1296,'Задание 3'!$A$148)</f>
        <v>478</v>
      </c>
      <c r="S162" s="71">
        <f>SUMIFS('Данные факт зад.3'!G:G,'Данные факт зад.3'!F:F,$A162,'Данные факт зад.3'!A:A,R$4,'Данные факт зад.3'!D:D,$A$148)</f>
        <v>109</v>
      </c>
      <c r="T162" s="84">
        <f t="shared" si="85"/>
        <v>-369</v>
      </c>
      <c r="U162" s="109">
        <f t="shared" si="86"/>
        <v>-0.77196652719665271</v>
      </c>
      <c r="V162" s="86">
        <f>SUMIFS('Данные план зад3'!$G$7:$G$1296,'Данные план зад3'!$B$7:$B$1296,V$4,'Данные план зад3'!$F$7:$F$1296,$A162,'Данные план зад3'!$C$7:$C$1296,'Задание 3'!$A$148)</f>
        <v>516</v>
      </c>
      <c r="W162" s="71">
        <f>SUMIFS('Данные факт зад.3'!G:G,'Данные факт зад.3'!F:F,$A162,'Данные факт зад.3'!A:A,V$4,'Данные факт зад.3'!D:D,$A$148)</f>
        <v>142</v>
      </c>
      <c r="X162" s="86">
        <f t="shared" si="87"/>
        <v>-374</v>
      </c>
      <c r="Y162" s="110">
        <f t="shared" si="96"/>
        <v>-0.72480620155038755</v>
      </c>
      <c r="Z162" s="86">
        <f t="shared" si="94"/>
        <v>2643</v>
      </c>
      <c r="AA162" s="84">
        <f t="shared" si="99"/>
        <v>1207</v>
      </c>
      <c r="AB162" s="86">
        <f t="shared" si="104"/>
        <v>-1436</v>
      </c>
      <c r="AC162" s="110">
        <f t="shared" si="88"/>
        <v>-0.54332198259553532</v>
      </c>
    </row>
    <row r="163" spans="1:29" s="88" customFormat="1" outlineLevel="1" x14ac:dyDescent="0.3">
      <c r="A163" s="85" t="s">
        <v>66</v>
      </c>
      <c r="B163" s="75">
        <f>SUMIFS('Данные план зад3'!$G$7:$G$1296,'Данные план зад3'!$B$7:$B$1296,B$4,'Данные план зад3'!$F$7:$F$1296,$A163,'Данные план зад3'!$C$7:$C$1296,'Задание 3'!$A$148)</f>
        <v>460</v>
      </c>
      <c r="C163" s="75">
        <f>SUMIFS('Данные факт зад.3'!G:G,'Данные факт зад.3'!F:F,$A163,'Данные факт зад.3'!A:A,B$4,'Данные факт зад.3'!D:D,$A$148)</f>
        <v>8</v>
      </c>
      <c r="D163" s="102">
        <f t="shared" ref="D163:D226" si="107">C163-B163</f>
        <v>-452</v>
      </c>
      <c r="E163" s="109">
        <f t="shared" si="102"/>
        <v>-0.9826086956521739</v>
      </c>
      <c r="F163" s="75">
        <f>SUMIFS('Данные план зад3'!$G$7:$G$1296,'Данные план зад3'!$B$7:$B$1296,F$4,'Данные план зад3'!$F$7:$F$1296,$A163,'Данные план зад3'!$C$7:$C$1296,'Задание 3'!$A$148)</f>
        <v>497</v>
      </c>
      <c r="G163" s="71">
        <f>SUMIFS('Данные факт зад.3'!G:G,'Данные факт зад.3'!F:F,$A163,'Данные факт зад.3'!A:A,F$4,'Данные факт зад.3'!D:D,$A$148)</f>
        <v>447</v>
      </c>
      <c r="H163" s="75">
        <f t="shared" si="89"/>
        <v>-50</v>
      </c>
      <c r="I163" s="106">
        <f t="shared" si="90"/>
        <v>-0.1006036217303823</v>
      </c>
      <c r="J163" s="86">
        <f>SUMIFS('Данные план зад3'!$G$7:$G$1296,'Данные план зад3'!$B$7:$B$1296,J$4,'Данные план зад3'!$F$7:$F$1296,$A163,'Данные план зад3'!$C$7:$C$1296,'Задание 3'!$A$148)</f>
        <v>537</v>
      </c>
      <c r="K163" s="71">
        <f>SUMIFS('Данные факт зад.3'!G:G,'Данные факт зад.3'!F:F,$A163,'Данные факт зад.3'!A:A,J$4,'Данные факт зад.3'!D:D,$A$148)</f>
        <v>0</v>
      </c>
      <c r="L163" s="75">
        <f t="shared" si="91"/>
        <v>-537</v>
      </c>
      <c r="M163" s="109">
        <f t="shared" si="84"/>
        <v>-1</v>
      </c>
      <c r="N163" s="86">
        <f>SUMIFS('Данные план зад3'!$G$7:$G$1296,'Данные план зад3'!$B$7:$B$1296,N$4,'Данные план зад3'!$F$7:$F$1296,$A163,'Данные план зад3'!$C$7:$C$1296,'Задание 3'!$A$148)</f>
        <v>553</v>
      </c>
      <c r="O163" s="71">
        <f>SUMIFS('Данные факт зад.3'!G:G,'Данные факт зад.3'!F:F,$A163,'Данные факт зад.3'!A:A,N$4,'Данные факт зад.3'!D:D,$A$148)</f>
        <v>0</v>
      </c>
      <c r="P163" s="75">
        <f t="shared" si="92"/>
        <v>-553</v>
      </c>
      <c r="Q163" s="106">
        <f t="shared" si="93"/>
        <v>-1</v>
      </c>
      <c r="R163" s="86">
        <f>SUMIFS('Данные план зад3'!$G$7:$G$1296,'Данные план зад3'!$B$7:$B$1296,R$4,'Данные план зад3'!$F$7:$F$1296,$A163,'Данные план зад3'!$C$7:$C$1296,'Задание 3'!$A$148)</f>
        <v>597</v>
      </c>
      <c r="S163" s="71">
        <f>SUMIFS('Данные факт зад.3'!G:G,'Данные факт зад.3'!F:F,$A163,'Данные факт зад.3'!A:A,R$4,'Данные факт зад.3'!D:D,$A$148)</f>
        <v>622</v>
      </c>
      <c r="T163" s="84">
        <f t="shared" si="85"/>
        <v>25</v>
      </c>
      <c r="U163" s="109">
        <f t="shared" si="86"/>
        <v>4.1876046901172533E-2</v>
      </c>
      <c r="V163" s="86">
        <f>SUMIFS('Данные план зад3'!$G$7:$G$1296,'Данные план зад3'!$B$7:$B$1296,V$4,'Данные план зад3'!$F$7:$F$1296,$A163,'Данные план зад3'!$C$7:$C$1296,'Задание 3'!$A$148)</f>
        <v>660</v>
      </c>
      <c r="W163" s="71">
        <f>SUMIFS('Данные факт зад.3'!G:G,'Данные факт зад.3'!F:F,$A163,'Данные факт зад.3'!A:A,V$4,'Данные факт зад.3'!D:D,$A$148)</f>
        <v>140</v>
      </c>
      <c r="X163" s="86">
        <f t="shared" si="87"/>
        <v>-520</v>
      </c>
      <c r="Y163" s="110">
        <f t="shared" si="96"/>
        <v>-0.78787878787878785</v>
      </c>
      <c r="Z163" s="86">
        <f t="shared" si="94"/>
        <v>3304</v>
      </c>
      <c r="AA163" s="84">
        <f t="shared" si="99"/>
        <v>1217</v>
      </c>
      <c r="AB163" s="86">
        <f t="shared" si="104"/>
        <v>-2087</v>
      </c>
      <c r="AC163" s="110">
        <f t="shared" si="88"/>
        <v>-0.6316585956416465</v>
      </c>
    </row>
    <row r="164" spans="1:29" s="88" customFormat="1" outlineLevel="1" x14ac:dyDescent="0.3">
      <c r="A164" s="85" t="s">
        <v>67</v>
      </c>
      <c r="B164" s="75">
        <f>SUMIFS('Данные план зад3'!$G$7:$G$1296,'Данные план зад3'!$B$7:$B$1296,B$4,'Данные план зад3'!$F$7:$F$1296,$A164,'Данные план зад3'!$C$7:$C$1296,'Задание 3'!$A$148)</f>
        <v>240</v>
      </c>
      <c r="C164" s="75">
        <f>SUMIFS('Данные факт зад.3'!G:G,'Данные факт зад.3'!F:F,$A164,'Данные факт зад.3'!A:A,B$4,'Данные факт зад.3'!D:D,$A$148)</f>
        <v>50</v>
      </c>
      <c r="D164" s="102">
        <f t="shared" si="107"/>
        <v>-190</v>
      </c>
      <c r="E164" s="109">
        <f t="shared" si="102"/>
        <v>-0.79166666666666663</v>
      </c>
      <c r="F164" s="75">
        <f>SUMIFS('Данные план зад3'!$G$7:$G$1296,'Данные план зад3'!$B$7:$B$1296,F$4,'Данные план зад3'!$F$7:$F$1296,$A164,'Данные план зад3'!$C$7:$C$1296,'Задание 3'!$A$148)</f>
        <v>252</v>
      </c>
      <c r="G164" s="71">
        <f>SUMIFS('Данные факт зад.3'!G:G,'Данные факт зад.3'!F:F,$A164,'Данные факт зад.3'!A:A,F$4,'Данные факт зад.3'!D:D,$A$148)</f>
        <v>75</v>
      </c>
      <c r="H164" s="75">
        <f t="shared" si="89"/>
        <v>-177</v>
      </c>
      <c r="I164" s="106">
        <f t="shared" si="90"/>
        <v>-0.70238095238095233</v>
      </c>
      <c r="J164" s="86">
        <f>SUMIFS('Данные план зад3'!$G$7:$G$1296,'Данные план зад3'!$B$7:$B$1296,J$4,'Данные план зад3'!$F$7:$F$1296,$A164,'Данные план зад3'!$C$7:$C$1296,'Задание 3'!$A$148)</f>
        <v>270</v>
      </c>
      <c r="K164" s="71">
        <f>SUMIFS('Данные факт зад.3'!G:G,'Данные факт зад.3'!F:F,$A164,'Данные факт зад.3'!A:A,J$4,'Данные факт зад.3'!D:D,$A$148)</f>
        <v>358</v>
      </c>
      <c r="L164" s="75">
        <f t="shared" si="91"/>
        <v>88</v>
      </c>
      <c r="M164" s="109">
        <f t="shared" si="84"/>
        <v>0.32592592592592595</v>
      </c>
      <c r="N164" s="86">
        <f>SUMIFS('Данные план зад3'!$G$7:$G$1296,'Данные план зад3'!$B$7:$B$1296,N$4,'Данные план зад3'!$F$7:$F$1296,$A164,'Данные план зад3'!$C$7:$C$1296,'Задание 3'!$A$148)</f>
        <v>292</v>
      </c>
      <c r="O164" s="71">
        <f>SUMIFS('Данные факт зад.3'!G:G,'Данные факт зад.3'!F:F,$A164,'Данные факт зад.3'!A:A,N$4,'Данные факт зад.3'!D:D,$A$148)</f>
        <v>451</v>
      </c>
      <c r="P164" s="75">
        <f t="shared" si="92"/>
        <v>159</v>
      </c>
      <c r="Q164" s="106">
        <f t="shared" si="93"/>
        <v>0.54452054794520544</v>
      </c>
      <c r="R164" s="86">
        <f>SUMIFS('Данные план зад3'!$G$7:$G$1296,'Данные план зад3'!$B$7:$B$1296,R$4,'Данные план зад3'!$F$7:$F$1296,$A164,'Данные план зад3'!$C$7:$C$1296,'Задание 3'!$A$148)</f>
        <v>315</v>
      </c>
      <c r="S164" s="71">
        <f>SUMIFS('Данные факт зад.3'!G:G,'Данные факт зад.3'!F:F,$A164,'Данные факт зад.3'!A:A,R$4,'Данные факт зад.3'!D:D,$A$148)</f>
        <v>0</v>
      </c>
      <c r="T164" s="84">
        <f t="shared" si="85"/>
        <v>-315</v>
      </c>
      <c r="U164" s="109">
        <f t="shared" si="86"/>
        <v>-1</v>
      </c>
      <c r="V164" s="86">
        <f>SUMIFS('Данные план зад3'!$G$7:$G$1296,'Данные план зад3'!$B$7:$B$1296,V$4,'Данные план зад3'!$F$7:$F$1296,$A164,'Данные план зад3'!$C$7:$C$1296,'Задание 3'!$A$148)</f>
        <v>343</v>
      </c>
      <c r="W164" s="71">
        <f>SUMIFS('Данные факт зад.3'!G:G,'Данные факт зад.3'!F:F,$A164,'Данные факт зад.3'!A:A,V$4,'Данные факт зад.3'!D:D,$A$148)</f>
        <v>51</v>
      </c>
      <c r="X164" s="86">
        <f t="shared" si="87"/>
        <v>-292</v>
      </c>
      <c r="Y164" s="110">
        <f t="shared" si="96"/>
        <v>-0.85131195335276966</v>
      </c>
      <c r="Z164" s="86">
        <f t="shared" si="94"/>
        <v>1712</v>
      </c>
      <c r="AA164" s="84">
        <f t="shared" si="99"/>
        <v>985</v>
      </c>
      <c r="AB164" s="86">
        <f t="shared" si="104"/>
        <v>-727</v>
      </c>
      <c r="AC164" s="110">
        <f t="shared" si="88"/>
        <v>-0.42464953271028039</v>
      </c>
    </row>
    <row r="165" spans="1:29" s="88" customFormat="1" outlineLevel="1" x14ac:dyDescent="0.3">
      <c r="A165" s="85" t="s">
        <v>68</v>
      </c>
      <c r="B165" s="75">
        <f>SUMIFS('Данные план зад3'!$G$7:$G$1296,'Данные план зад3'!$B$7:$B$1296,B$4,'Данные план зад3'!$F$7:$F$1296,$A165,'Данные план зад3'!$C$7:$C$1296,'Задание 3'!$A$148)</f>
        <v>360</v>
      </c>
      <c r="C165" s="75">
        <f>SUMIFS('Данные факт зад.3'!G:G,'Данные факт зад.3'!F:F,$A165,'Данные факт зад.3'!A:A,B$4,'Данные факт зад.3'!D:D,$A$148)</f>
        <v>148</v>
      </c>
      <c r="D165" s="102">
        <f t="shared" si="107"/>
        <v>-212</v>
      </c>
      <c r="E165" s="109">
        <f t="shared" si="102"/>
        <v>-0.58888888888888891</v>
      </c>
      <c r="F165" s="75">
        <f>SUMIFS('Данные план зад3'!$G$7:$G$1296,'Данные план зад3'!$B$7:$B$1296,F$4,'Данные план зад3'!$F$7:$F$1296,$A165,'Данные план зад3'!$C$7:$C$1296,'Задание 3'!$A$148)</f>
        <v>385</v>
      </c>
      <c r="G165" s="71">
        <f>SUMIFS('Данные факт зад.3'!G:G,'Данные факт зад.3'!F:F,$A165,'Данные факт зад.3'!A:A,F$4,'Данные факт зад.3'!D:D,$A$148)</f>
        <v>0</v>
      </c>
      <c r="H165" s="75">
        <f t="shared" si="89"/>
        <v>-385</v>
      </c>
      <c r="I165" s="106">
        <f t="shared" si="90"/>
        <v>-1</v>
      </c>
      <c r="J165" s="86">
        <f>SUMIFS('Данные план зад3'!$G$7:$G$1296,'Данные план зад3'!$B$7:$B$1296,J$4,'Данные план зад3'!$F$7:$F$1296,$A165,'Данные план зад3'!$C$7:$C$1296,'Задание 3'!$A$148)</f>
        <v>420</v>
      </c>
      <c r="K165" s="71">
        <f>SUMIFS('Данные факт зад.3'!G:G,'Данные факт зад.3'!F:F,$A165,'Данные факт зад.3'!A:A,J$4,'Данные факт зад.3'!D:D,$A$148)</f>
        <v>470</v>
      </c>
      <c r="L165" s="75">
        <f t="shared" si="91"/>
        <v>50</v>
      </c>
      <c r="M165" s="109">
        <f t="shared" si="84"/>
        <v>0.11904761904761904</v>
      </c>
      <c r="N165" s="86">
        <f>SUMIFS('Данные план зад3'!$G$7:$G$1296,'Данные план зад3'!$B$7:$B$1296,N$4,'Данные план зад3'!$F$7:$F$1296,$A165,'Данные план зад3'!$C$7:$C$1296,'Задание 3'!$A$148)</f>
        <v>454</v>
      </c>
      <c r="O165" s="71">
        <f>SUMIFS('Данные факт зад.3'!G:G,'Данные факт зад.3'!F:F,$A165,'Данные факт зад.3'!A:A,N$4,'Данные факт зад.3'!D:D,$A$148)</f>
        <v>404</v>
      </c>
      <c r="P165" s="75">
        <f t="shared" si="92"/>
        <v>-50</v>
      </c>
      <c r="Q165" s="106">
        <f t="shared" si="93"/>
        <v>-0.11013215859030837</v>
      </c>
      <c r="R165" s="86">
        <f>SUMIFS('Данные план зад3'!$G$7:$G$1296,'Данные план зад3'!$B$7:$B$1296,R$4,'Данные план зад3'!$F$7:$F$1296,$A165,'Данные план зад3'!$C$7:$C$1296,'Задание 3'!$A$148)</f>
        <v>490</v>
      </c>
      <c r="S165" s="71">
        <f>SUMIFS('Данные факт зад.3'!G:G,'Данные факт зад.3'!F:F,$A165,'Данные факт зад.3'!A:A,R$4,'Данные факт зад.3'!D:D,$A$148)</f>
        <v>345</v>
      </c>
      <c r="T165" s="84">
        <f t="shared" si="85"/>
        <v>-145</v>
      </c>
      <c r="U165" s="109">
        <f t="shared" si="86"/>
        <v>-0.29591836734693877</v>
      </c>
      <c r="V165" s="86">
        <f>SUMIFS('Данные план зад3'!$G$7:$G$1296,'Данные план зад3'!$B$7:$B$1296,V$4,'Данные план зад3'!$F$7:$F$1296,$A165,'Данные план зад3'!$C$7:$C$1296,'Задание 3'!$A$148)</f>
        <v>534</v>
      </c>
      <c r="W165" s="71">
        <f>SUMIFS('Данные факт зад.3'!G:G,'Данные факт зад.3'!F:F,$A165,'Данные факт зад.3'!A:A,V$4,'Данные факт зад.3'!D:D,$A$148)</f>
        <v>173</v>
      </c>
      <c r="X165" s="86">
        <f t="shared" si="87"/>
        <v>-361</v>
      </c>
      <c r="Y165" s="110">
        <f t="shared" si="96"/>
        <v>-0.67602996254681647</v>
      </c>
      <c r="Z165" s="86">
        <f t="shared" si="94"/>
        <v>2643</v>
      </c>
      <c r="AA165" s="84">
        <f t="shared" si="99"/>
        <v>1540</v>
      </c>
      <c r="AB165" s="86">
        <f t="shared" si="104"/>
        <v>-1103</v>
      </c>
      <c r="AC165" s="110">
        <f t="shared" si="88"/>
        <v>-0.41732879303821413</v>
      </c>
    </row>
    <row r="166" spans="1:29" s="88" customFormat="1" outlineLevel="1" x14ac:dyDescent="0.3">
      <c r="A166" s="85" t="s">
        <v>69</v>
      </c>
      <c r="B166" s="75">
        <f>SUMIFS('Данные план зад3'!$G$7:$G$1296,'Данные план зад3'!$B$7:$B$1296,B$4,'Данные план зад3'!$F$7:$F$1296,$A166,'Данные план зад3'!$C$7:$C$1296,'Задание 3'!$A$148)</f>
        <v>458</v>
      </c>
      <c r="C166" s="75">
        <f>SUMIFS('Данные факт зад.3'!G:G,'Данные факт зад.3'!F:F,$A166,'Данные факт зад.3'!A:A,B$4,'Данные факт зад.3'!D:D,$A$148)</f>
        <v>273</v>
      </c>
      <c r="D166" s="102">
        <f t="shared" si="107"/>
        <v>-185</v>
      </c>
      <c r="E166" s="109">
        <f t="shared" si="102"/>
        <v>-0.40393013100436681</v>
      </c>
      <c r="F166" s="75">
        <f>SUMIFS('Данные план зад3'!$G$7:$G$1296,'Данные план зад3'!$B$7:$B$1296,F$4,'Данные план зад3'!$F$7:$F$1296,$A166,'Данные план зад3'!$C$7:$C$1296,'Задание 3'!$A$148)</f>
        <v>499</v>
      </c>
      <c r="G166" s="71">
        <f>SUMIFS('Данные факт зад.3'!G:G,'Данные факт зад.3'!F:F,$A166,'Данные факт зад.3'!A:A,F$4,'Данные факт зад.3'!D:D,$A$148)</f>
        <v>92</v>
      </c>
      <c r="H166" s="75">
        <f t="shared" si="89"/>
        <v>-407</v>
      </c>
      <c r="I166" s="106">
        <f t="shared" si="90"/>
        <v>-0.81563126252505014</v>
      </c>
      <c r="J166" s="86">
        <f>SUMIFS('Данные план зад3'!$G$7:$G$1296,'Данные план зад3'!$B$7:$B$1296,J$4,'Данные план зад3'!$F$7:$F$1296,$A166,'Данные план зад3'!$C$7:$C$1296,'Задание 3'!$A$148)</f>
        <v>544</v>
      </c>
      <c r="K166" s="71">
        <f>SUMIFS('Данные факт зад.3'!G:G,'Данные факт зад.3'!F:F,$A166,'Данные факт зад.3'!A:A,J$4,'Данные факт зад.3'!D:D,$A$148)</f>
        <v>120</v>
      </c>
      <c r="L166" s="75">
        <f t="shared" si="91"/>
        <v>-424</v>
      </c>
      <c r="M166" s="109">
        <f t="shared" si="84"/>
        <v>-0.77941176470588236</v>
      </c>
      <c r="N166" s="86">
        <f>SUMIFS('Данные план зад3'!$G$7:$G$1296,'Данные план зад3'!$B$7:$B$1296,N$4,'Данные план зад3'!$F$7:$F$1296,$A166,'Данные план зад3'!$C$7:$C$1296,'Задание 3'!$A$148)</f>
        <v>601</v>
      </c>
      <c r="O166" s="71">
        <f>SUMIFS('Данные факт зад.3'!G:G,'Данные факт зад.3'!F:F,$A166,'Данные факт зад.3'!A:A,N$4,'Данные факт зад.3'!D:D,$A$148)</f>
        <v>98</v>
      </c>
      <c r="P166" s="75">
        <f t="shared" si="92"/>
        <v>-503</v>
      </c>
      <c r="Q166" s="106">
        <f t="shared" si="93"/>
        <v>-0.83693843594009987</v>
      </c>
      <c r="R166" s="86">
        <f>SUMIFS('Данные план зад3'!$G$7:$G$1296,'Данные план зад3'!$B$7:$B$1296,R$4,'Данные план зад3'!$F$7:$F$1296,$A166,'Данные план зад3'!$C$7:$C$1296,'Задание 3'!$A$148)</f>
        <v>655</v>
      </c>
      <c r="S166" s="71">
        <f>SUMIFS('Данные факт зад.3'!G:G,'Данные факт зад.3'!F:F,$A166,'Данные факт зад.3'!A:A,R$4,'Данные факт зад.3'!D:D,$A$148)</f>
        <v>199</v>
      </c>
      <c r="T166" s="84">
        <f t="shared" si="85"/>
        <v>-456</v>
      </c>
      <c r="U166" s="109">
        <f t="shared" si="86"/>
        <v>-0.69618320610687023</v>
      </c>
      <c r="V166" s="86">
        <f>SUMIFS('Данные план зад3'!$G$7:$G$1296,'Данные план зад3'!$B$7:$B$1296,V$4,'Данные план зад3'!$F$7:$F$1296,$A166,'Данные план зад3'!$C$7:$C$1296,'Задание 3'!$A$148)</f>
        <v>714</v>
      </c>
      <c r="W166" s="71">
        <f>SUMIFS('Данные факт зад.3'!G:G,'Данные факт зад.3'!F:F,$A166,'Данные факт зад.3'!A:A,V$4,'Данные факт зад.3'!D:D,$A$148)</f>
        <v>86</v>
      </c>
      <c r="X166" s="86">
        <f t="shared" si="87"/>
        <v>-628</v>
      </c>
      <c r="Y166" s="110">
        <f t="shared" si="96"/>
        <v>-0.8795518207282913</v>
      </c>
      <c r="Z166" s="86">
        <f t="shared" si="94"/>
        <v>3471</v>
      </c>
      <c r="AA166" s="84">
        <f t="shared" si="99"/>
        <v>868</v>
      </c>
      <c r="AB166" s="86">
        <f t="shared" si="104"/>
        <v>-2603</v>
      </c>
      <c r="AC166" s="110">
        <f t="shared" si="88"/>
        <v>-0.74992797464707572</v>
      </c>
    </row>
    <row r="167" spans="1:29" s="82" customFormat="1" x14ac:dyDescent="0.3">
      <c r="A167" s="80" t="s">
        <v>70</v>
      </c>
      <c r="B167" s="93">
        <f>B168+B174+B181</f>
        <v>8396</v>
      </c>
      <c r="C167" s="93">
        <f t="shared" ref="C167:Z167" si="108">C168+C174+C181</f>
        <v>3457</v>
      </c>
      <c r="D167" s="102">
        <f t="shared" si="107"/>
        <v>-4939</v>
      </c>
      <c r="E167" s="109">
        <f t="shared" si="102"/>
        <v>-0.58825631252977606</v>
      </c>
      <c r="F167" s="75">
        <f>F168+F174+F181</f>
        <v>8881</v>
      </c>
      <c r="G167" s="93">
        <f t="shared" si="108"/>
        <v>3256</v>
      </c>
      <c r="H167" s="75">
        <f t="shared" si="89"/>
        <v>-5625</v>
      </c>
      <c r="I167" s="106">
        <f t="shared" si="90"/>
        <v>-0.63337461997522804</v>
      </c>
      <c r="J167" s="93">
        <f t="shared" si="108"/>
        <v>9451</v>
      </c>
      <c r="K167" s="93">
        <f t="shared" si="108"/>
        <v>4203</v>
      </c>
      <c r="L167" s="75">
        <f t="shared" si="91"/>
        <v>-5248</v>
      </c>
      <c r="M167" s="109">
        <f t="shared" si="84"/>
        <v>-0.55528515501005182</v>
      </c>
      <c r="N167" s="93">
        <f t="shared" si="108"/>
        <v>10112</v>
      </c>
      <c r="O167" s="93">
        <f t="shared" si="108"/>
        <v>2556</v>
      </c>
      <c r="P167" s="75">
        <f t="shared" si="92"/>
        <v>-7556</v>
      </c>
      <c r="Q167" s="106">
        <f t="shared" si="93"/>
        <v>-0.74723101265822789</v>
      </c>
      <c r="R167" s="93">
        <f t="shared" si="108"/>
        <v>10923</v>
      </c>
      <c r="S167" s="93">
        <f t="shared" si="108"/>
        <v>3327</v>
      </c>
      <c r="T167" s="84">
        <f t="shared" si="85"/>
        <v>-7596</v>
      </c>
      <c r="U167" s="109">
        <f t="shared" si="86"/>
        <v>-0.69541334798132382</v>
      </c>
      <c r="V167" s="93">
        <f t="shared" si="108"/>
        <v>11547</v>
      </c>
      <c r="W167" s="93">
        <f t="shared" si="108"/>
        <v>2271</v>
      </c>
      <c r="X167" s="86">
        <f t="shared" si="87"/>
        <v>-9276</v>
      </c>
      <c r="Y167" s="110">
        <f t="shared" si="96"/>
        <v>-0.80332553910106519</v>
      </c>
      <c r="Z167" s="93">
        <f t="shared" si="108"/>
        <v>59310</v>
      </c>
      <c r="AA167" s="93">
        <f t="shared" si="99"/>
        <v>19070</v>
      </c>
      <c r="AB167" s="86">
        <f t="shared" si="104"/>
        <v>-40240</v>
      </c>
      <c r="AC167" s="110">
        <f t="shared" si="88"/>
        <v>-0.67846906086663294</v>
      </c>
    </row>
    <row r="168" spans="1:29" s="82" customFormat="1" x14ac:dyDescent="0.3">
      <c r="A168" s="83" t="s">
        <v>117</v>
      </c>
      <c r="B168" s="84">
        <f>SUM(B169:B173)</f>
        <v>2781</v>
      </c>
      <c r="C168" s="84">
        <f t="shared" ref="C168:Z168" si="109">SUM(C169:C173)</f>
        <v>1081</v>
      </c>
      <c r="D168" s="102">
        <f t="shared" si="107"/>
        <v>-1700</v>
      </c>
      <c r="E168" s="109">
        <f t="shared" si="102"/>
        <v>-0.61129090255303853</v>
      </c>
      <c r="F168" s="75">
        <f>SUM(F169:F173)</f>
        <v>2946</v>
      </c>
      <c r="G168" s="84">
        <f t="shared" si="109"/>
        <v>1018</v>
      </c>
      <c r="H168" s="75">
        <f t="shared" si="89"/>
        <v>-1928</v>
      </c>
      <c r="I168" s="106">
        <f t="shared" si="90"/>
        <v>-0.65444670739986421</v>
      </c>
      <c r="J168" s="84">
        <f t="shared" si="109"/>
        <v>3129</v>
      </c>
      <c r="K168" s="84">
        <f t="shared" si="109"/>
        <v>1058</v>
      </c>
      <c r="L168" s="75">
        <f t="shared" si="91"/>
        <v>-2071</v>
      </c>
      <c r="M168" s="109">
        <f t="shared" si="84"/>
        <v>-0.66187280281240013</v>
      </c>
      <c r="N168" s="84">
        <f t="shared" si="109"/>
        <v>3308</v>
      </c>
      <c r="O168" s="84">
        <f t="shared" si="109"/>
        <v>603</v>
      </c>
      <c r="P168" s="75">
        <f t="shared" si="92"/>
        <v>-2705</v>
      </c>
      <c r="Q168" s="106">
        <f t="shared" si="93"/>
        <v>-0.81771463119709797</v>
      </c>
      <c r="R168" s="84">
        <f t="shared" si="109"/>
        <v>3565</v>
      </c>
      <c r="S168" s="84">
        <f t="shared" si="109"/>
        <v>949</v>
      </c>
      <c r="T168" s="84">
        <f t="shared" si="85"/>
        <v>-2616</v>
      </c>
      <c r="U168" s="109">
        <f t="shared" si="86"/>
        <v>-0.73380084151472647</v>
      </c>
      <c r="V168" s="84">
        <f t="shared" si="109"/>
        <v>3761</v>
      </c>
      <c r="W168" s="84">
        <f t="shared" si="109"/>
        <v>1010</v>
      </c>
      <c r="X168" s="86">
        <f t="shared" si="87"/>
        <v>-2751</v>
      </c>
      <c r="Y168" s="110">
        <f t="shared" si="96"/>
        <v>-0.73145440042541876</v>
      </c>
      <c r="Z168" s="84">
        <f t="shared" si="109"/>
        <v>19490</v>
      </c>
      <c r="AA168" s="84">
        <f t="shared" si="99"/>
        <v>5719</v>
      </c>
      <c r="AB168" s="86">
        <f t="shared" si="104"/>
        <v>-13771</v>
      </c>
      <c r="AC168" s="110">
        <f t="shared" si="88"/>
        <v>-0.70656747049769109</v>
      </c>
    </row>
    <row r="169" spans="1:29" outlineLevel="1" x14ac:dyDescent="0.3">
      <c r="A169" s="76" t="s">
        <v>71</v>
      </c>
      <c r="B169" s="75">
        <f>SUMIFS('Данные план зад3'!$G$7:$G$1296,'Данные план зад3'!$B$7:$B$1296,B$4,'Данные план зад3'!$F$7:$F$1296,$A169,'Данные план зад3'!$C$7:$C$1296,'Задание 3'!$A$148)</f>
        <v>236</v>
      </c>
      <c r="C169" s="75">
        <f>SUMIFS('Данные факт зад.3'!G:G,'Данные факт зад.3'!F:F,$A169,'Данные факт зад.3'!A:A,B$4,'Данные факт зад.3'!D:D,$A$148)</f>
        <v>109</v>
      </c>
      <c r="D169" s="102">
        <f t="shared" si="107"/>
        <v>-127</v>
      </c>
      <c r="E169" s="109">
        <f t="shared" si="102"/>
        <v>-0.53813559322033899</v>
      </c>
      <c r="F169" s="75">
        <f>SUMIFS('Данные план зад3'!$G$7:$G$1296,'Данные план зад3'!$B$7:$B$1296,F$4,'Данные план зад3'!$F$7:$F$1296,$A169,'Данные план зад3'!$C$7:$C$1296,'Задание 3'!$A$148)</f>
        <v>253</v>
      </c>
      <c r="G169" s="71">
        <f>SUMIFS('Данные факт зад.3'!G:G,'Данные факт зад.3'!F:F,$A169,'Данные факт зад.3'!A:A,F$4,'Данные факт зад.3'!D:D,$A$148)</f>
        <v>282</v>
      </c>
      <c r="H169" s="75">
        <f t="shared" si="89"/>
        <v>29</v>
      </c>
      <c r="I169" s="106">
        <f t="shared" si="90"/>
        <v>0.11462450592885376</v>
      </c>
      <c r="J169" s="75">
        <f>SUMIFS('Данные план зад3'!$G$7:$G$1296,'Данные план зад3'!$B$7:$B$1296,J$4,'Данные план зад3'!$F$7:$F$1296,$A169,'Данные план зад3'!$C$7:$C$1296,'Задание 3'!$A$148)</f>
        <v>273</v>
      </c>
      <c r="K169" s="71">
        <f>SUMIFS('Данные факт зад.3'!G:G,'Данные факт зад.3'!F:F,$A169,'Данные факт зад.3'!A:A,J$4,'Данные факт зад.3'!D:D,$A$148)</f>
        <v>247</v>
      </c>
      <c r="L169" s="75">
        <f t="shared" si="91"/>
        <v>-26</v>
      </c>
      <c r="M169" s="109">
        <f t="shared" si="84"/>
        <v>-9.5238095238095233E-2</v>
      </c>
      <c r="N169" s="75">
        <f>SUMIFS('Данные план зад3'!$G$7:$G$1296,'Данные план зад3'!$B$7:$B$1296,N$4,'Данные план зад3'!$F$7:$F$1296,$A169,'Данные план зад3'!$C$7:$C$1296,'Задание 3'!$A$148)</f>
        <v>292</v>
      </c>
      <c r="O169" s="71">
        <f>SUMIFS('Данные факт зад.3'!G:G,'Данные факт зад.3'!F:F,$A169,'Данные факт зад.3'!A:A,N$4,'Данные факт зад.3'!D:D,$A$148)</f>
        <v>217</v>
      </c>
      <c r="P169" s="75">
        <f t="shared" si="92"/>
        <v>-75</v>
      </c>
      <c r="Q169" s="106">
        <f t="shared" si="93"/>
        <v>-0.25684931506849318</v>
      </c>
      <c r="R169" s="75">
        <f>SUMIFS('Данные план зад3'!$G$7:$G$1296,'Данные план зад3'!$B$7:$B$1296,R$4,'Данные план зад3'!$F$7:$F$1296,$A169,'Данные план зад3'!$C$7:$C$1296,'Задание 3'!$A$148)</f>
        <v>324</v>
      </c>
      <c r="S169" s="71">
        <f>SUMIFS('Данные факт зад.3'!G:G,'Данные факт зад.3'!F:F,$A169,'Данные факт зад.3'!A:A,R$4,'Данные факт зад.3'!D:D,$A$148)</f>
        <v>56</v>
      </c>
      <c r="T169" s="84">
        <f t="shared" si="85"/>
        <v>-268</v>
      </c>
      <c r="U169" s="109">
        <f t="shared" si="86"/>
        <v>-0.8271604938271605</v>
      </c>
      <c r="V169" s="75">
        <f>SUMIFS('Данные план зад3'!$G$7:$G$1296,'Данные план зад3'!$B$7:$B$1296,V$4,'Данные план зад3'!$F$7:$F$1296,$A169,'Данные план зад3'!$C$7:$C$1296,'Задание 3'!$A$148)</f>
        <v>347</v>
      </c>
      <c r="W169" s="71">
        <f>SUMIFS('Данные факт зад.3'!G:G,'Данные факт зад.3'!F:F,$A169,'Данные факт зад.3'!A:A,V$4,'Данные факт зад.3'!D:D,$A$148)</f>
        <v>111</v>
      </c>
      <c r="X169" s="86">
        <f t="shared" si="87"/>
        <v>-236</v>
      </c>
      <c r="Y169" s="110">
        <f t="shared" si="96"/>
        <v>-0.68011527377521619</v>
      </c>
      <c r="Z169" s="75">
        <f t="shared" si="94"/>
        <v>1725</v>
      </c>
      <c r="AA169" s="84">
        <f t="shared" si="99"/>
        <v>1022</v>
      </c>
      <c r="AB169" s="86">
        <f t="shared" si="104"/>
        <v>-703</v>
      </c>
      <c r="AC169" s="110">
        <f t="shared" si="88"/>
        <v>-0.40753623188405796</v>
      </c>
    </row>
    <row r="170" spans="1:29" outlineLevel="1" x14ac:dyDescent="0.3">
      <c r="A170" s="76" t="s">
        <v>72</v>
      </c>
      <c r="B170" s="75">
        <f>SUMIFS('Данные план зад3'!$G$7:$G$1296,'Данные план зад3'!$B$7:$B$1296,B$4,'Данные план зад3'!$F$7:$F$1296,$A170,'Данные план зад3'!$C$7:$C$1296,'Задание 3'!$A$148)</f>
        <v>450</v>
      </c>
      <c r="C170" s="75">
        <f>SUMIFS('Данные факт зад.3'!G:G,'Данные факт зад.3'!F:F,$A170,'Данные факт зад.3'!A:A,B$4,'Данные факт зад.3'!D:D,$A$148)</f>
        <v>197</v>
      </c>
      <c r="D170" s="102">
        <f t="shared" si="107"/>
        <v>-253</v>
      </c>
      <c r="E170" s="109">
        <f t="shared" si="102"/>
        <v>-0.56222222222222218</v>
      </c>
      <c r="F170" s="75">
        <f>SUMIFS('Данные план зад3'!$G$7:$G$1296,'Данные план зад3'!$B$7:$B$1296,F$4,'Данные план зад3'!$F$7:$F$1296,$A170,'Данные план зад3'!$C$7:$C$1296,'Задание 3'!$A$148)</f>
        <v>477</v>
      </c>
      <c r="G170" s="71">
        <f>SUMIFS('Данные факт зад.3'!G:G,'Данные факт зад.3'!F:F,$A170,'Данные факт зад.3'!A:A,F$4,'Данные факт зад.3'!D:D,$A$148)</f>
        <v>178</v>
      </c>
      <c r="H170" s="75">
        <f t="shared" si="89"/>
        <v>-299</v>
      </c>
      <c r="I170" s="106">
        <f t="shared" si="90"/>
        <v>-0.62683438155136273</v>
      </c>
      <c r="J170" s="75">
        <f>SUMIFS('Данные план зад3'!$G$7:$G$1296,'Данные план зад3'!$B$7:$B$1296,J$4,'Данные план зад3'!$F$7:$F$1296,$A170,'Данные план зад3'!$C$7:$C$1296,'Задание 3'!$A$148)</f>
        <v>501</v>
      </c>
      <c r="K170" s="71">
        <f>SUMIFS('Данные факт зад.3'!G:G,'Данные факт зад.3'!F:F,$A170,'Данные факт зад.3'!A:A,J$4,'Данные факт зад.3'!D:D,$A$148)</f>
        <v>208</v>
      </c>
      <c r="L170" s="75">
        <f t="shared" si="91"/>
        <v>-293</v>
      </c>
      <c r="M170" s="109">
        <f t="shared" si="84"/>
        <v>-0.58483033932135731</v>
      </c>
      <c r="N170" s="75">
        <f>SUMIFS('Данные план зад3'!$G$7:$G$1296,'Данные план зад3'!$B$7:$B$1296,N$4,'Данные план зад3'!$F$7:$F$1296,$A170,'Данные план зад3'!$C$7:$C$1296,'Задание 3'!$A$148)</f>
        <v>536</v>
      </c>
      <c r="O170" s="71">
        <f>SUMIFS('Данные факт зад.3'!G:G,'Данные факт зад.3'!F:F,$A170,'Данные факт зад.3'!A:A,N$4,'Данные факт зад.3'!D:D,$A$148)</f>
        <v>136</v>
      </c>
      <c r="P170" s="75">
        <f t="shared" si="92"/>
        <v>-400</v>
      </c>
      <c r="Q170" s="106">
        <f t="shared" si="93"/>
        <v>-0.74626865671641796</v>
      </c>
      <c r="R170" s="75">
        <f>SUMIFS('Данные план зад3'!$G$7:$G$1296,'Данные план зад3'!$B$7:$B$1296,R$4,'Данные план зад3'!$F$7:$F$1296,$A170,'Данные план зад3'!$C$7:$C$1296,'Задание 3'!$A$148)</f>
        <v>563</v>
      </c>
      <c r="S170" s="71">
        <f>SUMIFS('Данные факт зад.3'!G:G,'Данные факт зад.3'!F:F,$A170,'Данные факт зад.3'!A:A,R$4,'Данные факт зад.3'!D:D,$A$148)</f>
        <v>226</v>
      </c>
      <c r="T170" s="84">
        <f t="shared" si="85"/>
        <v>-337</v>
      </c>
      <c r="U170" s="109">
        <f t="shared" si="86"/>
        <v>-0.59857904085257552</v>
      </c>
      <c r="V170" s="75">
        <f>SUMIFS('Данные план зад3'!$G$7:$G$1296,'Данные план зад3'!$B$7:$B$1296,V$4,'Данные план зад3'!$F$7:$F$1296,$A170,'Данные план зад3'!$C$7:$C$1296,'Задание 3'!$A$148)</f>
        <v>602</v>
      </c>
      <c r="W170" s="71">
        <f>SUMIFS('Данные факт зад.3'!G:G,'Данные факт зад.3'!F:F,$A170,'Данные факт зад.3'!A:A,V$4,'Данные факт зад.3'!D:D,$A$148)</f>
        <v>96</v>
      </c>
      <c r="X170" s="86">
        <f t="shared" si="87"/>
        <v>-506</v>
      </c>
      <c r="Y170" s="110">
        <f t="shared" si="96"/>
        <v>-0.84053156146179397</v>
      </c>
      <c r="Z170" s="75">
        <f t="shared" si="94"/>
        <v>3129</v>
      </c>
      <c r="AA170" s="84">
        <f t="shared" si="99"/>
        <v>1041</v>
      </c>
      <c r="AB170" s="86">
        <f t="shared" si="104"/>
        <v>-2088</v>
      </c>
      <c r="AC170" s="110">
        <f t="shared" si="88"/>
        <v>-0.66730584851390218</v>
      </c>
    </row>
    <row r="171" spans="1:29" outlineLevel="1" x14ac:dyDescent="0.3">
      <c r="A171" s="76" t="s">
        <v>73</v>
      </c>
      <c r="B171" s="75">
        <f>SUMIFS('Данные план зад3'!$G$7:$G$1296,'Данные план зад3'!$B$7:$B$1296,B$4,'Данные план зад3'!$F$7:$F$1296,$A171,'Данные план зад3'!$C$7:$C$1296,'Задание 3'!$A$148)</f>
        <v>784</v>
      </c>
      <c r="C171" s="75">
        <f>SUMIFS('Данные факт зад.3'!G:G,'Данные факт зад.3'!F:F,$A171,'Данные факт зад.3'!A:A,B$4,'Данные факт зад.3'!D:D,$A$148)</f>
        <v>120</v>
      </c>
      <c r="D171" s="102">
        <f t="shared" si="107"/>
        <v>-664</v>
      </c>
      <c r="E171" s="109">
        <f t="shared" si="102"/>
        <v>-0.84693877551020413</v>
      </c>
      <c r="F171" s="75">
        <f>SUMIFS('Данные план зад3'!$G$7:$G$1296,'Данные план зад3'!$B$7:$B$1296,F$4,'Данные план зад3'!$F$7:$F$1296,$A171,'Данные план зад3'!$C$7:$C$1296,'Задание 3'!$A$148)</f>
        <v>800</v>
      </c>
      <c r="G171" s="71">
        <f>SUMIFS('Данные факт зад.3'!G:G,'Данные факт зад.3'!F:F,$A171,'Данные факт зад.3'!A:A,F$4,'Данные факт зад.3'!D:D,$A$148)</f>
        <v>364</v>
      </c>
      <c r="H171" s="75">
        <f t="shared" si="89"/>
        <v>-436</v>
      </c>
      <c r="I171" s="106">
        <f t="shared" si="90"/>
        <v>-0.54500000000000004</v>
      </c>
      <c r="J171" s="75">
        <f>SUMIFS('Данные план зад3'!$G$7:$G$1296,'Данные план зад3'!$B$7:$B$1296,J$4,'Данные план зад3'!$F$7:$F$1296,$A171,'Данные план зад3'!$C$7:$C$1296,'Задание 3'!$A$148)</f>
        <v>840</v>
      </c>
      <c r="K171" s="71">
        <f>SUMIFS('Данные факт зад.3'!G:G,'Данные факт зад.3'!F:F,$A171,'Данные факт зад.3'!A:A,J$4,'Данные факт зад.3'!D:D,$A$148)</f>
        <v>332</v>
      </c>
      <c r="L171" s="75">
        <f t="shared" si="91"/>
        <v>-508</v>
      </c>
      <c r="M171" s="109">
        <f t="shared" si="84"/>
        <v>-0.60476190476190472</v>
      </c>
      <c r="N171" s="75">
        <f>SUMIFS('Данные план зад3'!$G$7:$G$1296,'Данные план зад3'!$B$7:$B$1296,N$4,'Данные план зад3'!$F$7:$F$1296,$A171,'Данные план зад3'!$C$7:$C$1296,'Задание 3'!$A$148)</f>
        <v>882</v>
      </c>
      <c r="O171" s="71">
        <f>SUMIFS('Данные факт зад.3'!G:G,'Данные факт зад.3'!F:F,$A171,'Данные факт зад.3'!A:A,N$4,'Данные факт зад.3'!D:D,$A$148)</f>
        <v>202</v>
      </c>
      <c r="P171" s="75">
        <f t="shared" si="92"/>
        <v>-680</v>
      </c>
      <c r="Q171" s="106">
        <f t="shared" si="93"/>
        <v>-0.77097505668934241</v>
      </c>
      <c r="R171" s="75">
        <f>SUMIFS('Данные план зад3'!$G$7:$G$1296,'Данные план зад3'!$B$7:$B$1296,R$4,'Данные план зад3'!$F$7:$F$1296,$A171,'Данные план зад3'!$C$7:$C$1296,'Задание 3'!$A$148)</f>
        <v>944</v>
      </c>
      <c r="S171" s="71">
        <f>SUMIFS('Данные факт зад.3'!G:G,'Данные факт зад.3'!F:F,$A171,'Данные факт зад.3'!A:A,R$4,'Данные факт зад.3'!D:D,$A$148)</f>
        <v>184</v>
      </c>
      <c r="T171" s="84">
        <f t="shared" si="85"/>
        <v>-760</v>
      </c>
      <c r="U171" s="109">
        <f t="shared" si="86"/>
        <v>-0.80508474576271183</v>
      </c>
      <c r="V171" s="75">
        <f>SUMIFS('Данные план зад3'!$G$7:$G$1296,'Данные план зад3'!$B$7:$B$1296,V$4,'Данные план зад3'!$F$7:$F$1296,$A171,'Данные план зад3'!$C$7:$C$1296,'Задание 3'!$A$148)</f>
        <v>991</v>
      </c>
      <c r="W171" s="71">
        <f>SUMIFS('Данные факт зад.3'!G:G,'Данные факт зад.3'!F:F,$A171,'Данные факт зад.3'!A:A,V$4,'Данные факт зад.3'!D:D,$A$148)</f>
        <v>61</v>
      </c>
      <c r="X171" s="86">
        <f t="shared" si="87"/>
        <v>-930</v>
      </c>
      <c r="Y171" s="110">
        <f t="shared" si="96"/>
        <v>-0.93844601412714435</v>
      </c>
      <c r="Z171" s="75">
        <f t="shared" si="94"/>
        <v>5241</v>
      </c>
      <c r="AA171" s="84">
        <f t="shared" si="99"/>
        <v>1263</v>
      </c>
      <c r="AB171" s="86">
        <f t="shared" si="104"/>
        <v>-3978</v>
      </c>
      <c r="AC171" s="110">
        <f t="shared" si="88"/>
        <v>-0.75901545506582713</v>
      </c>
    </row>
    <row r="172" spans="1:29" outlineLevel="1" x14ac:dyDescent="0.3">
      <c r="A172" s="76" t="s">
        <v>74</v>
      </c>
      <c r="B172" s="75">
        <f>SUMIFS('Данные план зад3'!$G$7:$G$1296,'Данные план зад3'!$B$7:$B$1296,B$4,'Данные план зад3'!$F$7:$F$1296,$A172,'Данные план зад3'!$C$7:$C$1296,'Задание 3'!$A$148)</f>
        <v>986</v>
      </c>
      <c r="C172" s="75">
        <f>SUMIFS('Данные факт зад.3'!G:G,'Данные факт зад.3'!F:F,$A172,'Данные факт зад.3'!A:A,B$4,'Данные факт зад.3'!D:D,$A$148)</f>
        <v>360</v>
      </c>
      <c r="D172" s="102">
        <f t="shared" si="107"/>
        <v>-626</v>
      </c>
      <c r="E172" s="109">
        <f t="shared" si="102"/>
        <v>-0.63488843813387419</v>
      </c>
      <c r="F172" s="75">
        <f>SUMIFS('Данные план зад3'!$G$7:$G$1296,'Данные план зад3'!$B$7:$B$1296,F$4,'Данные план зад3'!$F$7:$F$1296,$A172,'Данные план зад3'!$C$7:$C$1296,'Задание 3'!$A$148)</f>
        <v>1055</v>
      </c>
      <c r="G172" s="71">
        <f>SUMIFS('Данные факт зад.3'!G:G,'Данные факт зад.3'!F:F,$A172,'Данные факт зад.3'!A:A,F$4,'Данные факт зад.3'!D:D,$A$148)</f>
        <v>194</v>
      </c>
      <c r="H172" s="75">
        <f t="shared" si="89"/>
        <v>-861</v>
      </c>
      <c r="I172" s="106">
        <f t="shared" si="90"/>
        <v>-0.81611374407582937</v>
      </c>
      <c r="J172" s="75">
        <f>SUMIFS('Данные план зад3'!$G$7:$G$1296,'Данные план зад3'!$B$7:$B$1296,J$4,'Данные план зад3'!$F$7:$F$1296,$A172,'Данные план зад3'!$C$7:$C$1296,'Задание 3'!$A$148)</f>
        <v>1129</v>
      </c>
      <c r="K172" s="71">
        <f>SUMIFS('Данные факт зад.3'!G:G,'Данные факт зад.3'!F:F,$A172,'Данные факт зад.3'!A:A,J$4,'Данные факт зад.3'!D:D,$A$148)</f>
        <v>214</v>
      </c>
      <c r="L172" s="75">
        <f t="shared" si="91"/>
        <v>-915</v>
      </c>
      <c r="M172" s="109">
        <f t="shared" si="84"/>
        <v>-0.81045172719220548</v>
      </c>
      <c r="N172" s="75">
        <f>SUMIFS('Данные план зад3'!$G$7:$G$1296,'Данные план зад3'!$B$7:$B$1296,N$4,'Данные план зад3'!$F$7:$F$1296,$A172,'Данные план зад3'!$C$7:$C$1296,'Задание 3'!$A$148)</f>
        <v>1185</v>
      </c>
      <c r="O172" s="71">
        <f>SUMIFS('Данные факт зад.3'!G:G,'Данные факт зад.3'!F:F,$A172,'Данные факт зад.3'!A:A,N$4,'Данные факт зад.3'!D:D,$A$148)</f>
        <v>0</v>
      </c>
      <c r="P172" s="75">
        <f t="shared" si="92"/>
        <v>-1185</v>
      </c>
      <c r="Q172" s="106">
        <f t="shared" si="93"/>
        <v>-1</v>
      </c>
      <c r="R172" s="75">
        <f>SUMIFS('Данные план зад3'!$G$7:$G$1296,'Данные план зад3'!$B$7:$B$1296,R$4,'Данные план зад3'!$F$7:$F$1296,$A172,'Данные план зад3'!$C$7:$C$1296,'Задание 3'!$A$148)</f>
        <v>1292</v>
      </c>
      <c r="S172" s="71">
        <f>SUMIFS('Данные факт зад.3'!G:G,'Данные факт зад.3'!F:F,$A172,'Данные факт зад.3'!A:A,R$4,'Данные факт зад.3'!D:D,$A$148)</f>
        <v>185</v>
      </c>
      <c r="T172" s="84">
        <f t="shared" si="85"/>
        <v>-1107</v>
      </c>
      <c r="U172" s="109">
        <f t="shared" si="86"/>
        <v>-0.85681114551083593</v>
      </c>
      <c r="V172" s="75">
        <f>SUMIFS('Данные план зад3'!$G$7:$G$1296,'Данные план зад3'!$B$7:$B$1296,V$4,'Данные план зад3'!$F$7:$F$1296,$A172,'Данные план зад3'!$C$7:$C$1296,'Задание 3'!$A$148)</f>
        <v>1357</v>
      </c>
      <c r="W172" s="71">
        <f>SUMIFS('Данные факт зад.3'!G:G,'Данные факт зад.3'!F:F,$A172,'Данные факт зад.3'!A:A,V$4,'Данные факт зад.3'!D:D,$A$148)</f>
        <v>324</v>
      </c>
      <c r="X172" s="86">
        <f t="shared" si="87"/>
        <v>-1033</v>
      </c>
      <c r="Y172" s="110">
        <f t="shared" si="96"/>
        <v>-0.76123802505526894</v>
      </c>
      <c r="Z172" s="75">
        <f t="shared" si="94"/>
        <v>7004</v>
      </c>
      <c r="AA172" s="84">
        <f t="shared" si="99"/>
        <v>1277</v>
      </c>
      <c r="AB172" s="86">
        <f t="shared" si="104"/>
        <v>-5727</v>
      </c>
      <c r="AC172" s="110">
        <f t="shared" si="88"/>
        <v>-0.8176756139348943</v>
      </c>
    </row>
    <row r="173" spans="1:29" outlineLevel="1" x14ac:dyDescent="0.3">
      <c r="A173" s="76" t="s">
        <v>75</v>
      </c>
      <c r="B173" s="75">
        <f>SUMIFS('Данные план зад3'!$G$7:$G$1296,'Данные план зад3'!$B$7:$B$1296,B$4,'Данные план зад3'!$F$7:$F$1296,$A173,'Данные план зад3'!$C$7:$C$1296,'Задание 3'!$A$148)</f>
        <v>325</v>
      </c>
      <c r="C173" s="75">
        <f>SUMIFS('Данные факт зад.3'!G:G,'Данные факт зад.3'!F:F,$A173,'Данные факт зад.3'!A:A,B$4,'Данные факт зад.3'!D:D,$A$148)</f>
        <v>295</v>
      </c>
      <c r="D173" s="102">
        <f t="shared" si="107"/>
        <v>-30</v>
      </c>
      <c r="E173" s="109">
        <f t="shared" si="102"/>
        <v>-9.2307692307692313E-2</v>
      </c>
      <c r="F173" s="75">
        <f>SUMIFS('Данные план зад3'!$G$7:$G$1296,'Данные план зад3'!$B$7:$B$1296,F$4,'Данные план зад3'!$F$7:$F$1296,$A173,'Данные план зад3'!$C$7:$C$1296,'Задание 3'!$A$148)</f>
        <v>361</v>
      </c>
      <c r="G173" s="71">
        <f>SUMIFS('Данные факт зад.3'!G:G,'Данные факт зад.3'!F:F,$A173,'Данные факт зад.3'!A:A,F$4,'Данные факт зад.3'!D:D,$A$148)</f>
        <v>0</v>
      </c>
      <c r="H173" s="75">
        <f t="shared" si="89"/>
        <v>-361</v>
      </c>
      <c r="I173" s="106">
        <f t="shared" si="90"/>
        <v>-1</v>
      </c>
      <c r="J173" s="75">
        <f>SUMIFS('Данные план зад3'!$G$7:$G$1296,'Данные план зад3'!$B$7:$B$1296,J$4,'Данные план зад3'!$F$7:$F$1296,$A173,'Данные план зад3'!$C$7:$C$1296,'Задание 3'!$A$148)</f>
        <v>386</v>
      </c>
      <c r="K173" s="71">
        <f>SUMIFS('Данные факт зад.3'!G:G,'Данные факт зад.3'!F:F,$A173,'Данные факт зад.3'!A:A,J$4,'Данные факт зад.3'!D:D,$A$148)</f>
        <v>57</v>
      </c>
      <c r="L173" s="75">
        <f t="shared" si="91"/>
        <v>-329</v>
      </c>
      <c r="M173" s="109">
        <f t="shared" si="84"/>
        <v>-0.85233160621761661</v>
      </c>
      <c r="N173" s="75">
        <f>SUMIFS('Данные план зад3'!$G$7:$G$1296,'Данные план зад3'!$B$7:$B$1296,N$4,'Данные план зад3'!$F$7:$F$1296,$A173,'Данные план зад3'!$C$7:$C$1296,'Задание 3'!$A$148)</f>
        <v>413</v>
      </c>
      <c r="O173" s="71">
        <f>SUMIFS('Данные факт зад.3'!G:G,'Данные факт зад.3'!F:F,$A173,'Данные факт зад.3'!A:A,N$4,'Данные факт зад.3'!D:D,$A$148)</f>
        <v>48</v>
      </c>
      <c r="P173" s="75">
        <f t="shared" si="92"/>
        <v>-365</v>
      </c>
      <c r="Q173" s="106">
        <f t="shared" si="93"/>
        <v>-0.88377723970944311</v>
      </c>
      <c r="R173" s="75">
        <f>SUMIFS('Данные план зад3'!$G$7:$G$1296,'Данные план зад3'!$B$7:$B$1296,R$4,'Данные план зад3'!$F$7:$F$1296,$A173,'Данные план зад3'!$C$7:$C$1296,'Задание 3'!$A$148)</f>
        <v>442</v>
      </c>
      <c r="S173" s="71">
        <f>SUMIFS('Данные факт зад.3'!G:G,'Данные факт зад.3'!F:F,$A173,'Данные факт зад.3'!A:A,R$4,'Данные факт зад.3'!D:D,$A$148)</f>
        <v>298</v>
      </c>
      <c r="T173" s="84">
        <f t="shared" si="85"/>
        <v>-144</v>
      </c>
      <c r="U173" s="109">
        <f t="shared" si="86"/>
        <v>-0.32579185520361992</v>
      </c>
      <c r="V173" s="75">
        <f>SUMIFS('Данные план зад3'!$G$7:$G$1296,'Данные план зад3'!$B$7:$B$1296,V$4,'Данные план зад3'!$F$7:$F$1296,$A173,'Данные план зад3'!$C$7:$C$1296,'Задание 3'!$A$148)</f>
        <v>464</v>
      </c>
      <c r="W173" s="71">
        <f>SUMIFS('Данные факт зад.3'!G:G,'Данные факт зад.3'!F:F,$A173,'Данные факт зад.3'!A:A,V$4,'Данные факт зад.3'!D:D,$A$148)</f>
        <v>418</v>
      </c>
      <c r="X173" s="86">
        <f t="shared" si="87"/>
        <v>-46</v>
      </c>
      <c r="Y173" s="110">
        <f t="shared" si="96"/>
        <v>-9.9137931034482762E-2</v>
      </c>
      <c r="Z173" s="75">
        <f t="shared" si="94"/>
        <v>2391</v>
      </c>
      <c r="AA173" s="84">
        <f t="shared" si="99"/>
        <v>1116</v>
      </c>
      <c r="AB173" s="86">
        <f t="shared" si="104"/>
        <v>-1275</v>
      </c>
      <c r="AC173" s="110">
        <f t="shared" si="88"/>
        <v>-0.53324968632371395</v>
      </c>
    </row>
    <row r="174" spans="1:29" s="82" customFormat="1" x14ac:dyDescent="0.3">
      <c r="A174" s="83" t="s">
        <v>51</v>
      </c>
      <c r="B174" s="84">
        <f>SUM(B175:B180)</f>
        <v>3532</v>
      </c>
      <c r="C174" s="84">
        <f t="shared" ref="C174:Z174" si="110">SUM(C175:C180)</f>
        <v>1476</v>
      </c>
      <c r="D174" s="102">
        <f t="shared" si="107"/>
        <v>-2056</v>
      </c>
      <c r="E174" s="109">
        <f t="shared" si="102"/>
        <v>-0.58210645526613813</v>
      </c>
      <c r="F174" s="75">
        <f>SUM(F175:F180)</f>
        <v>3749</v>
      </c>
      <c r="G174" s="84">
        <f t="shared" si="110"/>
        <v>1177</v>
      </c>
      <c r="H174" s="75">
        <f t="shared" si="89"/>
        <v>-2572</v>
      </c>
      <c r="I174" s="106">
        <f t="shared" si="90"/>
        <v>-0.68604961323019475</v>
      </c>
      <c r="J174" s="84">
        <f t="shared" si="110"/>
        <v>3997</v>
      </c>
      <c r="K174" s="84">
        <f t="shared" si="110"/>
        <v>1729</v>
      </c>
      <c r="L174" s="75">
        <f t="shared" si="91"/>
        <v>-2268</v>
      </c>
      <c r="M174" s="109">
        <f t="shared" si="84"/>
        <v>-0.56742556917688269</v>
      </c>
      <c r="N174" s="84">
        <f t="shared" si="110"/>
        <v>4308</v>
      </c>
      <c r="O174" s="84">
        <f t="shared" si="110"/>
        <v>1238</v>
      </c>
      <c r="P174" s="75">
        <f t="shared" si="92"/>
        <v>-3070</v>
      </c>
      <c r="Q174" s="106">
        <f t="shared" si="93"/>
        <v>-0.71262766945218203</v>
      </c>
      <c r="R174" s="84">
        <f t="shared" si="110"/>
        <v>4737</v>
      </c>
      <c r="S174" s="84">
        <f t="shared" si="110"/>
        <v>1789</v>
      </c>
      <c r="T174" s="84">
        <f t="shared" si="85"/>
        <v>-2948</v>
      </c>
      <c r="U174" s="109">
        <f t="shared" si="86"/>
        <v>-0.62233481106185351</v>
      </c>
      <c r="V174" s="84">
        <f t="shared" si="110"/>
        <v>5033</v>
      </c>
      <c r="W174" s="84">
        <f t="shared" si="110"/>
        <v>679</v>
      </c>
      <c r="X174" s="86">
        <f t="shared" si="87"/>
        <v>-4354</v>
      </c>
      <c r="Y174" s="110">
        <f t="shared" si="96"/>
        <v>-0.86509040333796938</v>
      </c>
      <c r="Z174" s="84">
        <f t="shared" si="110"/>
        <v>25356</v>
      </c>
      <c r="AA174" s="84">
        <f t="shared" si="99"/>
        <v>8088</v>
      </c>
      <c r="AB174" s="86">
        <f t="shared" si="104"/>
        <v>-17268</v>
      </c>
      <c r="AC174" s="110">
        <f t="shared" si="88"/>
        <v>-0.68102224325603411</v>
      </c>
    </row>
    <row r="175" spans="1:29" s="88" customFormat="1" outlineLevel="1" x14ac:dyDescent="0.3">
      <c r="A175" s="85" t="s">
        <v>52</v>
      </c>
      <c r="B175" s="75">
        <f>SUMIFS('Данные план зад3'!$G$7:$G$1296,'Данные план зад3'!$B$7:$B$1296,B$4,'Данные план зад3'!$F$7:$F$1296,$A175,'Данные план зад3'!$C$7:$C$1296,'Задание 3'!$A$148)</f>
        <v>123</v>
      </c>
      <c r="C175" s="75">
        <f>SUMIFS('Данные факт зад.3'!G:G,'Данные факт зад.3'!F:F,$A175,'Данные факт зад.3'!A:A,B$4,'Данные факт зад.3'!D:D,$A$148)</f>
        <v>360</v>
      </c>
      <c r="D175" s="102">
        <f t="shared" si="107"/>
        <v>237</v>
      </c>
      <c r="E175" s="109">
        <f t="shared" si="102"/>
        <v>1.9268292682926829</v>
      </c>
      <c r="F175" s="75">
        <f>SUMIFS('Данные план зад3'!$G$7:$G$1296,'Данные план зад3'!$B$7:$B$1296,F$4,'Данные план зад3'!$F$7:$F$1296,$A175,'Данные план зад3'!$C$7:$C$1296,'Задание 3'!$A$148)</f>
        <v>137</v>
      </c>
      <c r="G175" s="71">
        <f>SUMIFS('Данные факт зад.3'!G:G,'Данные факт зад.3'!F:F,$A175,'Данные факт зад.3'!A:A,F$4,'Данные факт зад.3'!D:D,$A$148)</f>
        <v>521</v>
      </c>
      <c r="H175" s="75">
        <f t="shared" si="89"/>
        <v>384</v>
      </c>
      <c r="I175" s="106">
        <f t="shared" si="90"/>
        <v>2.8029197080291972</v>
      </c>
      <c r="J175" s="86">
        <f>SUMIFS('Данные план зад3'!$G$7:$G$1296,'Данные план зад3'!$B$7:$B$1296,J$4,'Данные план зад3'!$F$7:$F$1296,$A175,'Данные план зад3'!$C$7:$C$1296,'Задание 3'!$A$148)</f>
        <v>152</v>
      </c>
      <c r="K175" s="71">
        <f>SUMIFS('Данные факт зад.3'!G:G,'Данные факт зад.3'!F:F,$A175,'Данные факт зад.3'!A:A,J$4,'Данные факт зад.3'!D:D,$A$148)</f>
        <v>134</v>
      </c>
      <c r="L175" s="75">
        <f t="shared" si="91"/>
        <v>-18</v>
      </c>
      <c r="M175" s="109">
        <f t="shared" si="84"/>
        <v>-0.11842105263157894</v>
      </c>
      <c r="N175" s="86">
        <f>SUMIFS('Данные план зад3'!$G$7:$G$1296,'Данные план зад3'!$B$7:$B$1296,N$4,'Данные план зад3'!$F$7:$F$1296,$A175,'Данные план зад3'!$C$7:$C$1296,'Задание 3'!$A$148)</f>
        <v>164</v>
      </c>
      <c r="O175" s="71">
        <f>SUMIFS('Данные факт зад.3'!G:G,'Данные факт зад.3'!F:F,$A175,'Данные факт зад.3'!A:A,N$4,'Данные факт зад.3'!D:D,$A$148)</f>
        <v>135</v>
      </c>
      <c r="P175" s="75">
        <f t="shared" si="92"/>
        <v>-29</v>
      </c>
      <c r="Q175" s="106">
        <f t="shared" si="93"/>
        <v>-0.17682926829268292</v>
      </c>
      <c r="R175" s="86">
        <f>SUMIFS('Данные план зад3'!$G$7:$G$1296,'Данные план зад3'!$B$7:$B$1296,R$4,'Данные план зад3'!$F$7:$F$1296,$A175,'Данные план зад3'!$C$7:$C$1296,'Задание 3'!$A$148)</f>
        <v>172</v>
      </c>
      <c r="S175" s="71">
        <f>SUMIFS('Данные факт зад.3'!G:G,'Данные факт зад.3'!F:F,$A175,'Данные факт зад.3'!A:A,R$4,'Данные факт зад.3'!D:D,$A$148)</f>
        <v>320</v>
      </c>
      <c r="T175" s="84">
        <f t="shared" si="85"/>
        <v>148</v>
      </c>
      <c r="U175" s="109">
        <f t="shared" si="86"/>
        <v>0.86046511627906974</v>
      </c>
      <c r="V175" s="86">
        <f>SUMIFS('Данные план зад3'!$G$7:$G$1296,'Данные план зад3'!$B$7:$B$1296,V$4,'Данные план зад3'!$F$7:$F$1296,$A175,'Данные план зад3'!$C$7:$C$1296,'Задание 3'!$A$148)</f>
        <v>186</v>
      </c>
      <c r="W175" s="71">
        <f>SUMIFS('Данные факт зад.3'!G:G,'Данные факт зад.3'!F:F,$A175,'Данные факт зад.3'!A:A,V$4,'Данные факт зад.3'!D:D,$A$148)</f>
        <v>0</v>
      </c>
      <c r="X175" s="86">
        <f t="shared" si="87"/>
        <v>-186</v>
      </c>
      <c r="Y175" s="110">
        <f t="shared" si="96"/>
        <v>-1</v>
      </c>
      <c r="Z175" s="86">
        <f t="shared" si="94"/>
        <v>934</v>
      </c>
      <c r="AA175" s="84">
        <f t="shared" si="99"/>
        <v>1470</v>
      </c>
      <c r="AB175" s="86">
        <f t="shared" si="104"/>
        <v>536</v>
      </c>
      <c r="AC175" s="110">
        <f t="shared" si="88"/>
        <v>0.57387580299785867</v>
      </c>
    </row>
    <row r="176" spans="1:29" s="88" customFormat="1" outlineLevel="1" x14ac:dyDescent="0.3">
      <c r="A176" s="85" t="s">
        <v>54</v>
      </c>
      <c r="B176" s="75">
        <f>SUMIFS('Данные план зад3'!$G$7:$G$1296,'Данные план зад3'!$B$7:$B$1296,B$4,'Данные план зад3'!$F$7:$F$1296,$A176,'Данные план зад3'!$C$7:$C$1296,'Задание 3'!$A$148)</f>
        <v>658</v>
      </c>
      <c r="C176" s="75">
        <f>SUMIFS('Данные факт зад.3'!G:G,'Данные факт зад.3'!F:F,$A176,'Данные факт зад.3'!A:A,B$4,'Данные факт зад.3'!D:D,$A$148)</f>
        <v>39</v>
      </c>
      <c r="D176" s="102">
        <f t="shared" si="107"/>
        <v>-619</v>
      </c>
      <c r="E176" s="109">
        <f t="shared" si="102"/>
        <v>-0.94072948328267481</v>
      </c>
      <c r="F176" s="75">
        <f>SUMIFS('Данные план зад3'!$G$7:$G$1296,'Данные план зад3'!$B$7:$B$1296,F$4,'Данные план зад3'!$F$7:$F$1296,$A176,'Данные план зад3'!$C$7:$C$1296,'Задание 3'!$A$148)</f>
        <v>704</v>
      </c>
      <c r="G176" s="71">
        <f>SUMIFS('Данные факт зад.3'!G:G,'Данные факт зад.3'!F:F,$A176,'Данные факт зад.3'!A:A,F$4,'Данные факт зад.3'!D:D,$A$148)</f>
        <v>0</v>
      </c>
      <c r="H176" s="75">
        <f t="shared" si="89"/>
        <v>-704</v>
      </c>
      <c r="I176" s="106">
        <f t="shared" si="90"/>
        <v>-1</v>
      </c>
      <c r="J176" s="86">
        <f>SUMIFS('Данные план зад3'!$G$7:$G$1296,'Данные план зад3'!$B$7:$B$1296,J$4,'Данные план зад3'!$F$7:$F$1296,$A176,'Данные план зад3'!$C$7:$C$1296,'Задание 3'!$A$148)</f>
        <v>781</v>
      </c>
      <c r="K176" s="71">
        <f>SUMIFS('Данные факт зад.3'!G:G,'Данные факт зад.3'!F:F,$A176,'Данные факт зад.3'!A:A,J$4,'Данные факт зад.3'!D:D,$A$148)</f>
        <v>483</v>
      </c>
      <c r="L176" s="75">
        <f t="shared" si="91"/>
        <v>-298</v>
      </c>
      <c r="M176" s="109">
        <f t="shared" si="84"/>
        <v>-0.38156209987195905</v>
      </c>
      <c r="N176" s="86">
        <f>SUMIFS('Данные план зад3'!$G$7:$G$1296,'Данные план зад3'!$B$7:$B$1296,N$4,'Данные план зад3'!$F$7:$F$1296,$A176,'Данные план зад3'!$C$7:$C$1296,'Задание 3'!$A$148)</f>
        <v>843</v>
      </c>
      <c r="O176" s="71">
        <f>SUMIFS('Данные факт зад.3'!G:G,'Данные факт зад.3'!F:F,$A176,'Данные факт зад.3'!A:A,N$4,'Данные факт зад.3'!D:D,$A$148)</f>
        <v>253</v>
      </c>
      <c r="P176" s="75">
        <f t="shared" si="92"/>
        <v>-590</v>
      </c>
      <c r="Q176" s="106">
        <f t="shared" si="93"/>
        <v>-0.69988137603795963</v>
      </c>
      <c r="R176" s="86">
        <f>SUMIFS('Данные план зад3'!$G$7:$G$1296,'Данные план зад3'!$B$7:$B$1296,R$4,'Данные план зад3'!$F$7:$F$1296,$A176,'Данные план зад3'!$C$7:$C$1296,'Задание 3'!$A$148)</f>
        <v>902</v>
      </c>
      <c r="S176" s="71">
        <f>SUMIFS('Данные факт зад.3'!G:G,'Данные факт зад.3'!F:F,$A176,'Данные факт зад.3'!A:A,R$4,'Данные факт зад.3'!D:D,$A$148)</f>
        <v>380</v>
      </c>
      <c r="T176" s="84">
        <f t="shared" si="85"/>
        <v>-522</v>
      </c>
      <c r="U176" s="109">
        <f t="shared" si="86"/>
        <v>-0.57871396895787142</v>
      </c>
      <c r="V176" s="86">
        <f>SUMIFS('Данные план зад3'!$G$7:$G$1296,'Данные план зад3'!$B$7:$B$1296,V$4,'Данные план зад3'!$F$7:$F$1296,$A176,'Данные план зад3'!$C$7:$C$1296,'Задание 3'!$A$148)</f>
        <v>1001</v>
      </c>
      <c r="W176" s="71">
        <f>SUMIFS('Данные факт зад.3'!G:G,'Данные факт зад.3'!F:F,$A176,'Данные факт зад.3'!A:A,V$4,'Данные факт зад.3'!D:D,$A$148)</f>
        <v>0</v>
      </c>
      <c r="X176" s="86">
        <f t="shared" si="87"/>
        <v>-1001</v>
      </c>
      <c r="Y176" s="110">
        <f t="shared" si="96"/>
        <v>-1</v>
      </c>
      <c r="Z176" s="86">
        <f t="shared" si="94"/>
        <v>4889</v>
      </c>
      <c r="AA176" s="84">
        <f t="shared" si="99"/>
        <v>1155</v>
      </c>
      <c r="AB176" s="86">
        <f t="shared" si="104"/>
        <v>-3734</v>
      </c>
      <c r="AC176" s="110">
        <f t="shared" si="88"/>
        <v>-0.76375536919615461</v>
      </c>
    </row>
    <row r="177" spans="1:29" s="88" customFormat="1" outlineLevel="1" x14ac:dyDescent="0.3">
      <c r="A177" s="85" t="s">
        <v>56</v>
      </c>
      <c r="B177" s="75">
        <f>SUMIFS('Данные план зад3'!$G$7:$G$1296,'Данные план зад3'!$B$7:$B$1296,B$4,'Данные план зад3'!$F$7:$F$1296,$A177,'Данные план зад3'!$C$7:$C$1296,'Задание 3'!$A$148)</f>
        <v>784</v>
      </c>
      <c r="C177" s="75">
        <f>SUMIFS('Данные факт зад.3'!G:G,'Данные факт зад.3'!F:F,$A177,'Данные факт зад.3'!A:A,B$4,'Данные факт зад.3'!D:D,$A$148)</f>
        <v>328</v>
      </c>
      <c r="D177" s="102">
        <f t="shared" si="107"/>
        <v>-456</v>
      </c>
      <c r="E177" s="109">
        <f t="shared" si="102"/>
        <v>-0.58163265306122447</v>
      </c>
      <c r="F177" s="75">
        <f>SUMIFS('Данные план зад3'!$G$7:$G$1296,'Данные план зад3'!$B$7:$B$1296,F$4,'Данные план зад3'!$F$7:$F$1296,$A177,'Данные план зад3'!$C$7:$C$1296,'Задание 3'!$A$148)</f>
        <v>823</v>
      </c>
      <c r="G177" s="71">
        <f>SUMIFS('Данные факт зад.3'!G:G,'Данные факт зад.3'!F:F,$A177,'Данные факт зад.3'!A:A,F$4,'Данные факт зад.3'!D:D,$A$148)</f>
        <v>70</v>
      </c>
      <c r="H177" s="75">
        <f t="shared" si="89"/>
        <v>-753</v>
      </c>
      <c r="I177" s="106">
        <f t="shared" si="90"/>
        <v>-0.91494532199270961</v>
      </c>
      <c r="J177" s="86">
        <f>SUMIFS('Данные план зад3'!$G$7:$G$1296,'Данные план зад3'!$B$7:$B$1296,J$4,'Данные план зад3'!$F$7:$F$1296,$A177,'Данные план зад3'!$C$7:$C$1296,'Задание 3'!$A$148)</f>
        <v>864</v>
      </c>
      <c r="K177" s="71">
        <f>SUMIFS('Данные факт зад.3'!G:G,'Данные факт зад.3'!F:F,$A177,'Данные факт зад.3'!A:A,J$4,'Данные факт зад.3'!D:D,$A$148)</f>
        <v>0</v>
      </c>
      <c r="L177" s="75">
        <f t="shared" si="91"/>
        <v>-864</v>
      </c>
      <c r="M177" s="109">
        <f t="shared" si="84"/>
        <v>-1</v>
      </c>
      <c r="N177" s="86">
        <f>SUMIFS('Данные план зад3'!$G$7:$G$1296,'Данные план зад3'!$B$7:$B$1296,N$4,'Данные план зад3'!$F$7:$F$1296,$A177,'Данные план зад3'!$C$7:$C$1296,'Задание 3'!$A$148)</f>
        <v>959</v>
      </c>
      <c r="O177" s="71">
        <f>SUMIFS('Данные факт зад.3'!G:G,'Данные факт зад.3'!F:F,$A177,'Данные факт зад.3'!A:A,N$4,'Данные факт зад.3'!D:D,$A$148)</f>
        <v>166</v>
      </c>
      <c r="P177" s="75">
        <f t="shared" si="92"/>
        <v>-793</v>
      </c>
      <c r="Q177" s="106">
        <f t="shared" si="93"/>
        <v>-0.82690302398331594</v>
      </c>
      <c r="R177" s="86">
        <f>SUMIFS('Данные план зад3'!$G$7:$G$1296,'Данные план зад3'!$B$7:$B$1296,R$4,'Данные план зад3'!$F$7:$F$1296,$A177,'Данные план зад3'!$C$7:$C$1296,'Задание 3'!$A$148)</f>
        <v>1064</v>
      </c>
      <c r="S177" s="71">
        <f>SUMIFS('Данные факт зад.3'!G:G,'Данные факт зад.3'!F:F,$A177,'Данные факт зад.3'!A:A,R$4,'Данные факт зад.3'!D:D,$A$148)</f>
        <v>492</v>
      </c>
      <c r="T177" s="84">
        <f t="shared" si="85"/>
        <v>-572</v>
      </c>
      <c r="U177" s="109">
        <f t="shared" si="86"/>
        <v>-0.53759398496240607</v>
      </c>
      <c r="V177" s="86">
        <f>SUMIFS('Данные план зад3'!$G$7:$G$1296,'Данные план зад3'!$B$7:$B$1296,V$4,'Данные план зад3'!$F$7:$F$1296,$A177,'Данные план зад3'!$C$7:$C$1296,'Задание 3'!$A$148)</f>
        <v>1117</v>
      </c>
      <c r="W177" s="71">
        <f>SUMIFS('Данные факт зад.3'!G:G,'Данные факт зад.3'!F:F,$A177,'Данные факт зад.3'!A:A,V$4,'Данные факт зад.3'!D:D,$A$148)</f>
        <v>549</v>
      </c>
      <c r="X177" s="86">
        <f t="shared" si="87"/>
        <v>-568</v>
      </c>
      <c r="Y177" s="110">
        <f t="shared" si="96"/>
        <v>-0.50850492390331248</v>
      </c>
      <c r="Z177" s="86">
        <f t="shared" si="94"/>
        <v>5611</v>
      </c>
      <c r="AA177" s="84">
        <f t="shared" si="99"/>
        <v>1605</v>
      </c>
      <c r="AB177" s="86">
        <f t="shared" si="104"/>
        <v>-4006</v>
      </c>
      <c r="AC177" s="110">
        <f t="shared" si="88"/>
        <v>-0.71395473177686686</v>
      </c>
    </row>
    <row r="178" spans="1:29" s="88" customFormat="1" outlineLevel="1" x14ac:dyDescent="0.3">
      <c r="A178" s="85" t="s">
        <v>58</v>
      </c>
      <c r="B178" s="75">
        <f>SUMIFS('Данные план зад3'!$G$7:$G$1296,'Данные план зад3'!$B$7:$B$1296,B$4,'Данные план зад3'!$F$7:$F$1296,$A178,'Данные план зад3'!$C$7:$C$1296,'Задание 3'!$A$148)</f>
        <v>965</v>
      </c>
      <c r="C178" s="75">
        <f>SUMIFS('Данные факт зад.3'!G:G,'Данные факт зад.3'!F:F,$A178,'Данные факт зад.3'!A:A,B$4,'Данные факт зад.3'!D:D,$A$148)</f>
        <v>559</v>
      </c>
      <c r="D178" s="102">
        <f t="shared" si="107"/>
        <v>-406</v>
      </c>
      <c r="E178" s="109">
        <f t="shared" si="102"/>
        <v>-0.42072538860103625</v>
      </c>
      <c r="F178" s="75">
        <f>SUMIFS('Данные план зад3'!$G$7:$G$1296,'Данные план зад3'!$B$7:$B$1296,F$4,'Данные план зад3'!$F$7:$F$1296,$A178,'Данные план зад3'!$C$7:$C$1296,'Задание 3'!$A$148)</f>
        <v>1013</v>
      </c>
      <c r="G178" s="71">
        <f>SUMIFS('Данные факт зад.3'!G:G,'Данные факт зад.3'!F:F,$A178,'Данные факт зад.3'!A:A,F$4,'Данные факт зад.3'!D:D,$A$148)</f>
        <v>157</v>
      </c>
      <c r="H178" s="75">
        <f t="shared" si="89"/>
        <v>-856</v>
      </c>
      <c r="I178" s="106">
        <f t="shared" si="90"/>
        <v>-0.84501480750246794</v>
      </c>
      <c r="J178" s="86">
        <f>SUMIFS('Данные план зад3'!$G$7:$G$1296,'Данные план зад3'!$B$7:$B$1296,J$4,'Данные план зад3'!$F$7:$F$1296,$A178,'Данные план зад3'!$C$7:$C$1296,'Задание 3'!$A$148)</f>
        <v>1064</v>
      </c>
      <c r="K178" s="71">
        <f>SUMIFS('Данные факт зад.3'!G:G,'Данные факт зад.3'!F:F,$A178,'Данные факт зад.3'!A:A,J$4,'Данные факт зад.3'!D:D,$A$148)</f>
        <v>152</v>
      </c>
      <c r="L178" s="75">
        <f t="shared" si="91"/>
        <v>-912</v>
      </c>
      <c r="M178" s="109">
        <f t="shared" si="84"/>
        <v>-0.8571428571428571</v>
      </c>
      <c r="N178" s="86">
        <f>SUMIFS('Данные план зад3'!$G$7:$G$1296,'Данные план зад3'!$B$7:$B$1296,N$4,'Данные план зад3'!$F$7:$F$1296,$A178,'Данные план зад3'!$C$7:$C$1296,'Задание 3'!$A$148)</f>
        <v>1138</v>
      </c>
      <c r="O178" s="71">
        <f>SUMIFS('Данные факт зад.3'!G:G,'Данные факт зад.3'!F:F,$A178,'Данные факт зад.3'!A:A,N$4,'Данные факт зад.3'!D:D,$A$148)</f>
        <v>372</v>
      </c>
      <c r="P178" s="75">
        <f t="shared" si="92"/>
        <v>-766</v>
      </c>
      <c r="Q178" s="106">
        <f t="shared" si="93"/>
        <v>-0.67311072056239019</v>
      </c>
      <c r="R178" s="86">
        <f>SUMIFS('Данные план зад3'!$G$7:$G$1296,'Данные план зад3'!$B$7:$B$1296,R$4,'Данные план зад3'!$F$7:$F$1296,$A178,'Данные план зад3'!$C$7:$C$1296,'Задание 3'!$A$148)</f>
        <v>1263</v>
      </c>
      <c r="S178" s="71">
        <f>SUMIFS('Данные факт зад.3'!G:G,'Данные факт зад.3'!F:F,$A178,'Данные факт зад.3'!A:A,R$4,'Данные факт зад.3'!D:D,$A$148)</f>
        <v>203</v>
      </c>
      <c r="T178" s="84">
        <f t="shared" si="85"/>
        <v>-1060</v>
      </c>
      <c r="U178" s="109">
        <f t="shared" si="86"/>
        <v>-0.83927157561361831</v>
      </c>
      <c r="V178" s="86">
        <f>SUMIFS('Данные план зад3'!$G$7:$G$1296,'Данные план зад3'!$B$7:$B$1296,V$4,'Данные план зад3'!$F$7:$F$1296,$A178,'Данные план зад3'!$C$7:$C$1296,'Задание 3'!$A$148)</f>
        <v>1326</v>
      </c>
      <c r="W178" s="71">
        <f>SUMIFS('Данные факт зад.3'!G:G,'Данные факт зад.3'!F:F,$A178,'Данные факт зад.3'!A:A,V$4,'Данные факт зад.3'!D:D,$A$148)</f>
        <v>75</v>
      </c>
      <c r="X178" s="86">
        <f t="shared" si="87"/>
        <v>-1251</v>
      </c>
      <c r="Y178" s="110">
        <f t="shared" si="96"/>
        <v>-0.9434389140271493</v>
      </c>
      <c r="Z178" s="86">
        <f t="shared" si="94"/>
        <v>6769</v>
      </c>
      <c r="AA178" s="84">
        <f t="shared" si="99"/>
        <v>1518</v>
      </c>
      <c r="AB178" s="86">
        <f t="shared" si="104"/>
        <v>-5251</v>
      </c>
      <c r="AC178" s="110">
        <f t="shared" si="88"/>
        <v>-0.77574235485300636</v>
      </c>
    </row>
    <row r="179" spans="1:29" s="88" customFormat="1" outlineLevel="1" x14ac:dyDescent="0.3">
      <c r="A179" s="85" t="s">
        <v>60</v>
      </c>
      <c r="B179" s="75">
        <f>SUMIFS('Данные план зад3'!$G$7:$G$1296,'Данные план зад3'!$B$7:$B$1296,B$4,'Данные план зад3'!$F$7:$F$1296,$A179,'Данные план зад3'!$C$7:$C$1296,'Задание 3'!$A$148)</f>
        <v>524</v>
      </c>
      <c r="C179" s="75">
        <f>SUMIFS('Данные факт зад.3'!G:G,'Данные факт зад.3'!F:F,$A179,'Данные факт зад.3'!A:A,B$4,'Данные факт зад.3'!D:D,$A$148)</f>
        <v>20</v>
      </c>
      <c r="D179" s="102">
        <f t="shared" si="107"/>
        <v>-504</v>
      </c>
      <c r="E179" s="109">
        <f t="shared" si="102"/>
        <v>-0.96183206106870234</v>
      </c>
      <c r="F179" s="75">
        <f>SUMIFS('Данные план зад3'!$G$7:$G$1296,'Данные план зад3'!$B$7:$B$1296,F$4,'Данные план зад3'!$F$7:$F$1296,$A179,'Данные план зад3'!$C$7:$C$1296,'Задание 3'!$A$148)</f>
        <v>561</v>
      </c>
      <c r="G179" s="71">
        <f>SUMIFS('Данные факт зад.3'!G:G,'Данные факт зад.3'!F:F,$A179,'Данные факт зад.3'!A:A,F$4,'Данные факт зад.3'!D:D,$A$148)</f>
        <v>336</v>
      </c>
      <c r="H179" s="75">
        <f t="shared" si="89"/>
        <v>-225</v>
      </c>
      <c r="I179" s="106">
        <f t="shared" si="90"/>
        <v>-0.40106951871657753</v>
      </c>
      <c r="J179" s="86">
        <f>SUMIFS('Данные план зад3'!$G$7:$G$1296,'Данные план зад3'!$B$7:$B$1296,J$4,'Данные план зад3'!$F$7:$F$1296,$A179,'Данные план зад3'!$C$7:$C$1296,'Задание 3'!$A$148)</f>
        <v>589</v>
      </c>
      <c r="K179" s="71">
        <f>SUMIFS('Данные факт зад.3'!G:G,'Данные факт зад.3'!F:F,$A179,'Данные факт зад.3'!A:A,J$4,'Данные факт зад.3'!D:D,$A$148)</f>
        <v>211</v>
      </c>
      <c r="L179" s="75">
        <f t="shared" si="91"/>
        <v>-378</v>
      </c>
      <c r="M179" s="109">
        <f t="shared" si="84"/>
        <v>-0.6417657045840407</v>
      </c>
      <c r="N179" s="86">
        <f>SUMIFS('Данные план зад3'!$G$7:$G$1296,'Данные план зад3'!$B$7:$B$1296,N$4,'Данные план зад3'!$F$7:$F$1296,$A179,'Данные план зад3'!$C$7:$C$1296,'Задание 3'!$A$148)</f>
        <v>630</v>
      </c>
      <c r="O179" s="71">
        <f>SUMIFS('Данные факт зад.3'!G:G,'Данные факт зад.3'!F:F,$A179,'Данные факт зад.3'!A:A,N$4,'Данные факт зад.3'!D:D,$A$148)</f>
        <v>192</v>
      </c>
      <c r="P179" s="75">
        <f t="shared" si="92"/>
        <v>-438</v>
      </c>
      <c r="Q179" s="106">
        <f t="shared" si="93"/>
        <v>-0.69523809523809521</v>
      </c>
      <c r="R179" s="86">
        <f>SUMIFS('Данные план зад3'!$G$7:$G$1296,'Данные план зад3'!$B$7:$B$1296,R$4,'Данные план зад3'!$F$7:$F$1296,$A179,'Данные план зад3'!$C$7:$C$1296,'Задание 3'!$A$148)</f>
        <v>699</v>
      </c>
      <c r="S179" s="71">
        <f>SUMIFS('Данные факт зад.3'!G:G,'Данные факт зад.3'!F:F,$A179,'Данные факт зад.3'!A:A,R$4,'Данные факт зад.3'!D:D,$A$148)</f>
        <v>249</v>
      </c>
      <c r="T179" s="84">
        <f t="shared" si="85"/>
        <v>-450</v>
      </c>
      <c r="U179" s="109">
        <f t="shared" si="86"/>
        <v>-0.64377682403433478</v>
      </c>
      <c r="V179" s="86">
        <f>SUMIFS('Данные план зад3'!$G$7:$G$1296,'Данные план зад3'!$B$7:$B$1296,V$4,'Данные план зад3'!$F$7:$F$1296,$A179,'Данные план зад3'!$C$7:$C$1296,'Задание 3'!$A$148)</f>
        <v>734</v>
      </c>
      <c r="W179" s="71">
        <f>SUMIFS('Данные факт зад.3'!G:G,'Данные факт зад.3'!F:F,$A179,'Данные факт зад.3'!A:A,V$4,'Данные факт зад.3'!D:D,$A$148)</f>
        <v>43</v>
      </c>
      <c r="X179" s="86">
        <f t="shared" si="87"/>
        <v>-691</v>
      </c>
      <c r="Y179" s="110">
        <f t="shared" si="96"/>
        <v>-0.94141689373296999</v>
      </c>
      <c r="Z179" s="86">
        <f t="shared" si="94"/>
        <v>3737</v>
      </c>
      <c r="AA179" s="84">
        <f t="shared" si="99"/>
        <v>1051</v>
      </c>
      <c r="AB179" s="86">
        <f t="shared" si="104"/>
        <v>-2686</v>
      </c>
      <c r="AC179" s="110">
        <f t="shared" si="88"/>
        <v>-0.71875836232271872</v>
      </c>
    </row>
    <row r="180" spans="1:29" s="88" customFormat="1" outlineLevel="1" x14ac:dyDescent="0.3">
      <c r="A180" s="85" t="s">
        <v>62</v>
      </c>
      <c r="B180" s="75">
        <f>SUMIFS('Данные план зад3'!$G$7:$G$1296,'Данные план зад3'!$B$7:$B$1296,B$4,'Данные план зад3'!$F$7:$F$1296,$A180,'Данные план зад3'!$C$7:$C$1296,'Задание 3'!$A$148)</f>
        <v>478</v>
      </c>
      <c r="C180" s="75">
        <f>SUMIFS('Данные факт зад.3'!G:G,'Данные факт зад.3'!F:F,$A180,'Данные факт зад.3'!A:A,B$4,'Данные факт зад.3'!D:D,$A$148)</f>
        <v>170</v>
      </c>
      <c r="D180" s="102">
        <f t="shared" si="107"/>
        <v>-308</v>
      </c>
      <c r="E180" s="109">
        <f t="shared" si="102"/>
        <v>-0.64435146443514646</v>
      </c>
      <c r="F180" s="75">
        <f>SUMIFS('Данные план зад3'!$G$7:$G$1296,'Данные план зад3'!$B$7:$B$1296,F$4,'Данные план зад3'!$F$7:$F$1296,$A180,'Данные план зад3'!$C$7:$C$1296,'Задание 3'!$A$148)</f>
        <v>511</v>
      </c>
      <c r="G180" s="71">
        <f>SUMIFS('Данные факт зад.3'!G:G,'Данные факт зад.3'!F:F,$A180,'Данные факт зад.3'!A:A,F$4,'Данные факт зад.3'!D:D,$A$148)</f>
        <v>93</v>
      </c>
      <c r="H180" s="75">
        <f t="shared" si="89"/>
        <v>-418</v>
      </c>
      <c r="I180" s="106">
        <f t="shared" si="90"/>
        <v>-0.81800391389432481</v>
      </c>
      <c r="J180" s="86">
        <f>SUMIFS('Данные план зад3'!$G$7:$G$1296,'Данные план зад3'!$B$7:$B$1296,J$4,'Данные план зад3'!$F$7:$F$1296,$A180,'Данные план зад3'!$C$7:$C$1296,'Задание 3'!$A$148)</f>
        <v>547</v>
      </c>
      <c r="K180" s="71">
        <f>SUMIFS('Данные факт зад.3'!G:G,'Данные факт зад.3'!F:F,$A180,'Данные факт зад.3'!A:A,J$4,'Данные факт зад.3'!D:D,$A$148)</f>
        <v>749</v>
      </c>
      <c r="L180" s="75">
        <f t="shared" si="91"/>
        <v>202</v>
      </c>
      <c r="M180" s="109">
        <f t="shared" si="84"/>
        <v>0.36928702010968922</v>
      </c>
      <c r="N180" s="86">
        <f>SUMIFS('Данные план зад3'!$G$7:$G$1296,'Данные план зад3'!$B$7:$B$1296,N$4,'Данные план зад3'!$F$7:$F$1296,$A180,'Данные план зад3'!$C$7:$C$1296,'Задание 3'!$A$148)</f>
        <v>574</v>
      </c>
      <c r="O180" s="71">
        <f>SUMIFS('Данные факт зад.3'!G:G,'Данные факт зад.3'!F:F,$A180,'Данные факт зад.3'!A:A,N$4,'Данные факт зад.3'!D:D,$A$148)</f>
        <v>120</v>
      </c>
      <c r="P180" s="75">
        <f t="shared" si="92"/>
        <v>-454</v>
      </c>
      <c r="Q180" s="106">
        <f t="shared" si="93"/>
        <v>-0.7909407665505227</v>
      </c>
      <c r="R180" s="86">
        <f>SUMIFS('Данные план зад3'!$G$7:$G$1296,'Данные план зад3'!$B$7:$B$1296,R$4,'Данные план зад3'!$F$7:$F$1296,$A180,'Данные план зад3'!$C$7:$C$1296,'Задание 3'!$A$148)</f>
        <v>637</v>
      </c>
      <c r="S180" s="71">
        <f>SUMIFS('Данные факт зад.3'!G:G,'Данные факт зад.3'!F:F,$A180,'Данные факт зад.3'!A:A,R$4,'Данные факт зад.3'!D:D,$A$148)</f>
        <v>145</v>
      </c>
      <c r="T180" s="84">
        <f t="shared" si="85"/>
        <v>-492</v>
      </c>
      <c r="U180" s="109">
        <f t="shared" si="86"/>
        <v>-0.77237048665620089</v>
      </c>
      <c r="V180" s="86">
        <f>SUMIFS('Данные план зад3'!$G$7:$G$1296,'Данные план зад3'!$B$7:$B$1296,V$4,'Данные план зад3'!$F$7:$F$1296,$A180,'Данные план зад3'!$C$7:$C$1296,'Задание 3'!$A$148)</f>
        <v>669</v>
      </c>
      <c r="W180" s="71">
        <f>SUMIFS('Данные факт зад.3'!G:G,'Данные факт зад.3'!F:F,$A180,'Данные факт зад.3'!A:A,V$4,'Данные факт зад.3'!D:D,$A$148)</f>
        <v>12</v>
      </c>
      <c r="X180" s="86">
        <f t="shared" si="87"/>
        <v>-657</v>
      </c>
      <c r="Y180" s="110">
        <f t="shared" si="96"/>
        <v>-0.98206278026905824</v>
      </c>
      <c r="Z180" s="86">
        <f t="shared" si="94"/>
        <v>3416</v>
      </c>
      <c r="AA180" s="84">
        <f t="shared" si="99"/>
        <v>1289</v>
      </c>
      <c r="AB180" s="86">
        <f t="shared" si="104"/>
        <v>-2127</v>
      </c>
      <c r="AC180" s="110">
        <f t="shared" si="88"/>
        <v>-0.62265807962529274</v>
      </c>
    </row>
    <row r="181" spans="1:29" s="82" customFormat="1" x14ac:dyDescent="0.3">
      <c r="A181" s="83" t="s">
        <v>114</v>
      </c>
      <c r="B181" s="84">
        <f>SUM(B182:B185)</f>
        <v>2083</v>
      </c>
      <c r="C181" s="84">
        <f t="shared" ref="C181:W181" si="111">SUM(C182:C185)</f>
        <v>900</v>
      </c>
      <c r="D181" s="102">
        <f t="shared" si="107"/>
        <v>-1183</v>
      </c>
      <c r="E181" s="109">
        <f t="shared" si="102"/>
        <v>-0.56793086893903022</v>
      </c>
      <c r="F181" s="75">
        <f>SUM(F182:F185)</f>
        <v>2186</v>
      </c>
      <c r="G181" s="84">
        <f t="shared" si="111"/>
        <v>1061</v>
      </c>
      <c r="H181" s="75">
        <f t="shared" si="89"/>
        <v>-1125</v>
      </c>
      <c r="I181" s="106">
        <f t="shared" si="90"/>
        <v>-0.51463860933211347</v>
      </c>
      <c r="J181" s="84">
        <f t="shared" si="111"/>
        <v>2325</v>
      </c>
      <c r="K181" s="84">
        <f t="shared" si="111"/>
        <v>1416</v>
      </c>
      <c r="L181" s="75">
        <f t="shared" si="91"/>
        <v>-909</v>
      </c>
      <c r="M181" s="109">
        <f t="shared" si="84"/>
        <v>-0.39096774193548389</v>
      </c>
      <c r="N181" s="84">
        <f t="shared" si="111"/>
        <v>2496</v>
      </c>
      <c r="O181" s="84">
        <f t="shared" si="111"/>
        <v>715</v>
      </c>
      <c r="P181" s="75">
        <f t="shared" si="92"/>
        <v>-1781</v>
      </c>
      <c r="Q181" s="106">
        <f t="shared" si="93"/>
        <v>-0.71354166666666663</v>
      </c>
      <c r="R181" s="84">
        <f t="shared" si="111"/>
        <v>2621</v>
      </c>
      <c r="S181" s="84">
        <f t="shared" si="111"/>
        <v>589</v>
      </c>
      <c r="T181" s="84">
        <f t="shared" si="85"/>
        <v>-2032</v>
      </c>
      <c r="U181" s="109">
        <f t="shared" si="86"/>
        <v>-0.77527661198016029</v>
      </c>
      <c r="V181" s="84">
        <f t="shared" si="111"/>
        <v>2753</v>
      </c>
      <c r="W181" s="84">
        <f t="shared" si="111"/>
        <v>582</v>
      </c>
      <c r="X181" s="86">
        <f t="shared" si="87"/>
        <v>-2171</v>
      </c>
      <c r="Y181" s="110">
        <f t="shared" si="96"/>
        <v>-0.78859426080639305</v>
      </c>
      <c r="Z181" s="84">
        <f t="shared" ref="Z181" si="112">SUM(Z182:Z185)</f>
        <v>14464</v>
      </c>
      <c r="AA181" s="84">
        <f t="shared" si="99"/>
        <v>5263</v>
      </c>
      <c r="AB181" s="86">
        <f t="shared" si="104"/>
        <v>-9201</v>
      </c>
      <c r="AC181" s="110">
        <f t="shared" si="88"/>
        <v>-0.63613108407079644</v>
      </c>
    </row>
    <row r="182" spans="1:29" s="88" customFormat="1" outlineLevel="1" x14ac:dyDescent="0.3">
      <c r="A182" s="85" t="s">
        <v>76</v>
      </c>
      <c r="B182" s="75">
        <f>SUMIFS('Данные план зад3'!$G$7:$G$1296,'Данные план зад3'!$B$7:$B$1296,B$4,'Данные план зад3'!$F$7:$F$1296,$A182,'Данные план зад3'!$C$7:$C$1296,'Задание 3'!$A$148)</f>
        <v>256</v>
      </c>
      <c r="C182" s="75">
        <f>SUMIFS('Данные факт зад.3'!G:G,'Данные факт зад.3'!F:F,$A182,'Данные факт зад.3'!A:A,B$4,'Данные факт зад.3'!D:D,$A$148)</f>
        <v>389</v>
      </c>
      <c r="D182" s="102">
        <f t="shared" si="107"/>
        <v>133</v>
      </c>
      <c r="E182" s="109">
        <f t="shared" si="102"/>
        <v>0.51953125</v>
      </c>
      <c r="F182" s="75">
        <f>SUMIFS('Данные план зад3'!$G$7:$G$1296,'Данные план зад3'!$B$7:$B$1296,F$4,'Данные план зад3'!$F$7:$F$1296,$A182,'Данные план зад3'!$C$7:$C$1296,'Задание 3'!$A$148)</f>
        <v>274</v>
      </c>
      <c r="G182" s="71">
        <f>SUMIFS('Данные факт зад.3'!G:G,'Данные факт зад.3'!F:F,$A182,'Данные факт зад.3'!A:A,F$4,'Данные факт зад.3'!D:D,$A$148)</f>
        <v>2</v>
      </c>
      <c r="H182" s="75">
        <f t="shared" si="89"/>
        <v>-272</v>
      </c>
      <c r="I182" s="106">
        <f t="shared" si="90"/>
        <v>-0.99270072992700731</v>
      </c>
      <c r="J182" s="86">
        <f>SUMIFS('Данные план зад3'!$G$7:$G$1296,'Данные план зад3'!$B$7:$B$1296,J$4,'Данные план зад3'!$F$7:$F$1296,$A182,'Данные план зад3'!$C$7:$C$1296,'Задание 3'!$A$148)</f>
        <v>288</v>
      </c>
      <c r="K182" s="71">
        <f>SUMIFS('Данные факт зад.3'!G:G,'Данные факт зад.3'!F:F,$A182,'Данные факт зад.3'!A:A,J$4,'Данные факт зад.3'!D:D,$A$148)</f>
        <v>500</v>
      </c>
      <c r="L182" s="75">
        <f t="shared" si="91"/>
        <v>212</v>
      </c>
      <c r="M182" s="109">
        <f t="shared" si="84"/>
        <v>0.73611111111111116</v>
      </c>
      <c r="N182" s="86">
        <f>SUMIFS('Данные план зад3'!$G$7:$G$1296,'Данные план зад3'!$B$7:$B$1296,N$4,'Данные план зад3'!$F$7:$F$1296,$A182,'Данные план зад3'!$C$7:$C$1296,'Задание 3'!$A$148)</f>
        <v>297</v>
      </c>
      <c r="O182" s="71">
        <f>SUMIFS('Данные факт зад.3'!G:G,'Данные факт зад.3'!F:F,$A182,'Данные факт зад.3'!A:A,N$4,'Данные факт зад.3'!D:D,$A$148)</f>
        <v>375</v>
      </c>
      <c r="P182" s="75">
        <f t="shared" si="92"/>
        <v>78</v>
      </c>
      <c r="Q182" s="106">
        <f t="shared" si="93"/>
        <v>0.26262626262626265</v>
      </c>
      <c r="R182" s="86">
        <f>SUMIFS('Данные план зад3'!$G$7:$G$1296,'Данные план зад3'!$B$7:$B$1296,R$4,'Данные план зад3'!$F$7:$F$1296,$A182,'Данные план зад3'!$C$7:$C$1296,'Задание 3'!$A$148)</f>
        <v>312</v>
      </c>
      <c r="S182" s="71">
        <f>SUMIFS('Данные факт зад.3'!G:G,'Данные факт зад.3'!F:F,$A182,'Данные факт зад.3'!A:A,R$4,'Данные факт зад.3'!D:D,$A$148)</f>
        <v>48</v>
      </c>
      <c r="T182" s="84">
        <f t="shared" si="85"/>
        <v>-264</v>
      </c>
      <c r="U182" s="109">
        <f t="shared" si="86"/>
        <v>-0.84615384615384615</v>
      </c>
      <c r="V182" s="86">
        <f>SUMIFS('Данные план зад3'!$G$7:$G$1296,'Данные план зад3'!$B$7:$B$1296,V$4,'Данные план зад3'!$F$7:$F$1296,$A182,'Данные план зад3'!$C$7:$C$1296,'Задание 3'!$A$148)</f>
        <v>328</v>
      </c>
      <c r="W182" s="71">
        <f>SUMIFS('Данные факт зад.3'!G:G,'Данные факт зад.3'!F:F,$A182,'Данные факт зад.3'!A:A,V$4,'Данные факт зад.3'!D:D,$A$148)</f>
        <v>0</v>
      </c>
      <c r="X182" s="86">
        <f t="shared" si="87"/>
        <v>-328</v>
      </c>
      <c r="Y182" s="110">
        <f t="shared" si="96"/>
        <v>-1</v>
      </c>
      <c r="Z182" s="86">
        <f t="shared" si="94"/>
        <v>1755</v>
      </c>
      <c r="AA182" s="84">
        <f t="shared" si="99"/>
        <v>1314</v>
      </c>
      <c r="AB182" s="86">
        <f t="shared" si="104"/>
        <v>-441</v>
      </c>
      <c r="AC182" s="110">
        <f t="shared" si="88"/>
        <v>-0.25128205128205128</v>
      </c>
    </row>
    <row r="183" spans="1:29" s="88" customFormat="1" outlineLevel="1" x14ac:dyDescent="0.3">
      <c r="A183" s="85" t="s">
        <v>77</v>
      </c>
      <c r="B183" s="75">
        <f>SUMIFS('Данные план зад3'!$G$7:$G$1296,'Данные план зад3'!$B$7:$B$1296,B$4,'Данные план зад3'!$F$7:$F$1296,$A183,'Данные план зад3'!$C$7:$C$1296,'Задание 3'!$A$148)</f>
        <v>897</v>
      </c>
      <c r="C183" s="75">
        <f>SUMIFS('Данные факт зад.3'!G:G,'Данные факт зад.3'!F:F,$A183,'Данные факт зад.3'!A:A,B$4,'Данные факт зад.3'!D:D,$A$148)</f>
        <v>154</v>
      </c>
      <c r="D183" s="102">
        <f t="shared" si="107"/>
        <v>-743</v>
      </c>
      <c r="E183" s="109">
        <f t="shared" si="102"/>
        <v>-0.82831661092530662</v>
      </c>
      <c r="F183" s="75">
        <f>SUMIFS('Данные план зад3'!$G$7:$G$1296,'Данные план зад3'!$B$7:$B$1296,F$4,'Данные план зад3'!$F$7:$F$1296,$A183,'Данные план зад3'!$C$7:$C$1296,'Задание 3'!$A$148)</f>
        <v>942</v>
      </c>
      <c r="G183" s="71">
        <f>SUMIFS('Данные факт зад.3'!G:G,'Данные факт зад.3'!F:F,$A183,'Данные факт зад.3'!A:A,F$4,'Данные факт зад.3'!D:D,$A$148)</f>
        <v>475</v>
      </c>
      <c r="H183" s="75">
        <f t="shared" si="89"/>
        <v>-467</v>
      </c>
      <c r="I183" s="106">
        <f t="shared" si="90"/>
        <v>-0.49575371549893843</v>
      </c>
      <c r="J183" s="86">
        <f>SUMIFS('Данные план зад3'!$G$7:$G$1296,'Данные план зад3'!$B$7:$B$1296,J$4,'Данные план зад3'!$F$7:$F$1296,$A183,'Данные план зад3'!$C$7:$C$1296,'Задание 3'!$A$148)</f>
        <v>989</v>
      </c>
      <c r="K183" s="71">
        <f>SUMIFS('Данные факт зад.3'!G:G,'Данные факт зад.3'!F:F,$A183,'Данные факт зад.3'!A:A,J$4,'Данные факт зад.3'!D:D,$A$148)</f>
        <v>198</v>
      </c>
      <c r="L183" s="75">
        <f t="shared" si="91"/>
        <v>-791</v>
      </c>
      <c r="M183" s="109">
        <f t="shared" si="84"/>
        <v>-0.79979777553083919</v>
      </c>
      <c r="N183" s="86">
        <f>SUMIFS('Данные план зад3'!$G$7:$G$1296,'Данные план зад3'!$B$7:$B$1296,N$4,'Данные план зад3'!$F$7:$F$1296,$A183,'Данные план зад3'!$C$7:$C$1296,'Задание 3'!$A$148)</f>
        <v>1098</v>
      </c>
      <c r="O183" s="71">
        <f>SUMIFS('Данные факт зад.3'!G:G,'Данные факт зад.3'!F:F,$A183,'Данные факт зад.3'!A:A,N$4,'Данные факт зад.3'!D:D,$A$148)</f>
        <v>261</v>
      </c>
      <c r="P183" s="75">
        <f t="shared" si="92"/>
        <v>-837</v>
      </c>
      <c r="Q183" s="106">
        <f t="shared" si="93"/>
        <v>-0.76229508196721307</v>
      </c>
      <c r="R183" s="86">
        <f>SUMIFS('Данные план зад3'!$G$7:$G$1296,'Данные план зад3'!$B$7:$B$1296,R$4,'Данные план зад3'!$F$7:$F$1296,$A183,'Данные план зад3'!$C$7:$C$1296,'Задание 3'!$A$148)</f>
        <v>1153</v>
      </c>
      <c r="S183" s="71">
        <f>SUMIFS('Данные факт зад.3'!G:G,'Данные факт зад.3'!F:F,$A183,'Данные факт зад.3'!A:A,R$4,'Данные факт зад.3'!D:D,$A$148)</f>
        <v>133</v>
      </c>
      <c r="T183" s="84">
        <f t="shared" si="85"/>
        <v>-1020</v>
      </c>
      <c r="U183" s="109">
        <f t="shared" si="86"/>
        <v>-0.88464874241110147</v>
      </c>
      <c r="V183" s="86">
        <f>SUMIFS('Данные план зад3'!$G$7:$G$1296,'Данные план зад3'!$B$7:$B$1296,V$4,'Данные план зад3'!$F$7:$F$1296,$A183,'Данные план зад3'!$C$7:$C$1296,'Задание 3'!$A$148)</f>
        <v>1211</v>
      </c>
      <c r="W183" s="71">
        <f>SUMIFS('Данные факт зад.3'!G:G,'Данные факт зад.3'!F:F,$A183,'Данные факт зад.3'!A:A,V$4,'Данные факт зад.3'!D:D,$A$148)</f>
        <v>171</v>
      </c>
      <c r="X183" s="86">
        <f t="shared" si="87"/>
        <v>-1040</v>
      </c>
      <c r="Y183" s="110">
        <f t="shared" si="96"/>
        <v>-0.8587943848059455</v>
      </c>
      <c r="Z183" s="86">
        <f t="shared" si="94"/>
        <v>6290</v>
      </c>
      <c r="AA183" s="84">
        <f t="shared" si="99"/>
        <v>1392</v>
      </c>
      <c r="AB183" s="86">
        <f t="shared" si="104"/>
        <v>-4898</v>
      </c>
      <c r="AC183" s="110">
        <f t="shared" si="88"/>
        <v>-0.77869634340222571</v>
      </c>
    </row>
    <row r="184" spans="1:29" s="88" customFormat="1" outlineLevel="1" x14ac:dyDescent="0.3">
      <c r="A184" s="85" t="s">
        <v>78</v>
      </c>
      <c r="B184" s="75">
        <f>SUMIFS('Данные план зад3'!$G$7:$G$1296,'Данные план зад3'!$B$7:$B$1296,B$4,'Данные план зад3'!$F$7:$F$1296,$A184,'Данные план зад3'!$C$7:$C$1296,'Задание 3'!$A$148)</f>
        <v>145</v>
      </c>
      <c r="C184" s="75">
        <f>SUMIFS('Данные факт зад.3'!G:G,'Данные факт зад.3'!F:F,$A184,'Данные факт зад.3'!A:A,B$4,'Данные факт зад.3'!D:D,$A$148)</f>
        <v>254</v>
      </c>
      <c r="D184" s="102">
        <f t="shared" si="107"/>
        <v>109</v>
      </c>
      <c r="E184" s="109">
        <f t="shared" si="102"/>
        <v>0.75172413793103443</v>
      </c>
      <c r="F184" s="75">
        <f>SUMIFS('Данные план зад3'!$G$7:$G$1296,'Данные план зад3'!$B$7:$B$1296,F$4,'Данные план зад3'!$F$7:$F$1296,$A184,'Данные план зад3'!$C$7:$C$1296,'Задание 3'!$A$148)</f>
        <v>161</v>
      </c>
      <c r="G184" s="71">
        <f>SUMIFS('Данные факт зад.3'!G:G,'Данные факт зад.3'!F:F,$A184,'Данные факт зад.3'!A:A,F$4,'Данные факт зад.3'!D:D,$A$148)</f>
        <v>407</v>
      </c>
      <c r="H184" s="75">
        <f t="shared" si="89"/>
        <v>246</v>
      </c>
      <c r="I184" s="106">
        <f t="shared" si="90"/>
        <v>1.5279503105590062</v>
      </c>
      <c r="J184" s="86">
        <f>SUMIFS('Данные план зад3'!$G$7:$G$1296,'Данные план зад3'!$B$7:$B$1296,J$4,'Данные план зад3'!$F$7:$F$1296,$A184,'Данные план зад3'!$C$7:$C$1296,'Задание 3'!$A$148)</f>
        <v>174</v>
      </c>
      <c r="K184" s="71">
        <f>SUMIFS('Данные факт зад.3'!G:G,'Данные факт зад.3'!F:F,$A184,'Данные факт зад.3'!A:A,J$4,'Данные факт зад.3'!D:D,$A$148)</f>
        <v>340</v>
      </c>
      <c r="L184" s="75">
        <f t="shared" si="91"/>
        <v>166</v>
      </c>
      <c r="M184" s="109">
        <f t="shared" si="84"/>
        <v>0.95402298850574707</v>
      </c>
      <c r="N184" s="86">
        <f>SUMIFS('Данные план зад3'!$G$7:$G$1296,'Данные план зад3'!$B$7:$B$1296,N$4,'Данные план зад3'!$F$7:$F$1296,$A184,'Данные план зад3'!$C$7:$C$1296,'Задание 3'!$A$148)</f>
        <v>183</v>
      </c>
      <c r="O184" s="71">
        <f>SUMIFS('Данные факт зад.3'!G:G,'Данные факт зад.3'!F:F,$A184,'Данные факт зад.3'!A:A,N$4,'Данные факт зад.3'!D:D,$A$148)</f>
        <v>0</v>
      </c>
      <c r="P184" s="75">
        <f t="shared" si="92"/>
        <v>-183</v>
      </c>
      <c r="Q184" s="106">
        <f t="shared" si="93"/>
        <v>-1</v>
      </c>
      <c r="R184" s="86">
        <f>SUMIFS('Данные план зад3'!$G$7:$G$1296,'Данные план зад3'!$B$7:$B$1296,R$4,'Данные план зад3'!$F$7:$F$1296,$A184,'Данные план зад3'!$C$7:$C$1296,'Задание 3'!$A$148)</f>
        <v>192</v>
      </c>
      <c r="S184" s="71">
        <f>SUMIFS('Данные факт зад.3'!G:G,'Данные факт зад.3'!F:F,$A184,'Данные факт зад.3'!A:A,R$4,'Данные факт зад.3'!D:D,$A$148)</f>
        <v>147</v>
      </c>
      <c r="T184" s="84">
        <f t="shared" si="85"/>
        <v>-45</v>
      </c>
      <c r="U184" s="109">
        <f t="shared" si="86"/>
        <v>-0.234375</v>
      </c>
      <c r="V184" s="86">
        <f>SUMIFS('Данные план зад3'!$G$7:$G$1296,'Данные план зад3'!$B$7:$B$1296,V$4,'Данные план зад3'!$F$7:$F$1296,$A184,'Данные план зад3'!$C$7:$C$1296,'Задание 3'!$A$148)</f>
        <v>202</v>
      </c>
      <c r="W184" s="71">
        <f>SUMIFS('Данные факт зад.3'!G:G,'Данные факт зад.3'!F:F,$A184,'Данные факт зад.3'!A:A,V$4,'Данные факт зад.3'!D:D,$A$148)</f>
        <v>218</v>
      </c>
      <c r="X184" s="86">
        <f t="shared" si="87"/>
        <v>16</v>
      </c>
      <c r="Y184" s="110">
        <f t="shared" si="96"/>
        <v>7.9207920792079209E-2</v>
      </c>
      <c r="Z184" s="86">
        <f t="shared" si="94"/>
        <v>1057</v>
      </c>
      <c r="AA184" s="84">
        <f t="shared" si="99"/>
        <v>1366</v>
      </c>
      <c r="AB184" s="86">
        <f t="shared" si="104"/>
        <v>309</v>
      </c>
      <c r="AC184" s="110">
        <f t="shared" si="88"/>
        <v>0.29233680227057712</v>
      </c>
    </row>
    <row r="185" spans="1:29" s="88" customFormat="1" outlineLevel="1" x14ac:dyDescent="0.3">
      <c r="A185" s="85" t="s">
        <v>79</v>
      </c>
      <c r="B185" s="75">
        <f>SUMIFS('Данные план зад3'!$G$7:$G$1296,'Данные план зад3'!$B$7:$B$1296,B$4,'Данные план зад3'!$F$7:$F$1296,$A185,'Данные план зад3'!$C$7:$C$1296,'Задание 3'!$A$148)</f>
        <v>785</v>
      </c>
      <c r="C185" s="75">
        <f>SUMIFS('Данные факт зад.3'!G:G,'Данные факт зад.3'!F:F,$A185,'Данные факт зад.3'!A:A,B$4,'Данные факт зад.3'!D:D,$A$148)</f>
        <v>103</v>
      </c>
      <c r="D185" s="102">
        <f t="shared" si="107"/>
        <v>-682</v>
      </c>
      <c r="E185" s="109">
        <f t="shared" si="102"/>
        <v>-0.86878980891719748</v>
      </c>
      <c r="F185" s="75">
        <f>SUMIFS('Данные план зад3'!$G$7:$G$1296,'Данные план зад3'!$B$7:$B$1296,F$4,'Данные план зад3'!$F$7:$F$1296,$A185,'Данные план зад3'!$C$7:$C$1296,'Задание 3'!$A$148)</f>
        <v>809</v>
      </c>
      <c r="G185" s="71">
        <f>SUMIFS('Данные факт зад.3'!G:G,'Данные факт зад.3'!F:F,$A185,'Данные факт зад.3'!A:A,F$4,'Данные факт зад.3'!D:D,$A$148)</f>
        <v>177</v>
      </c>
      <c r="H185" s="75">
        <f t="shared" si="89"/>
        <v>-632</v>
      </c>
      <c r="I185" s="106">
        <f t="shared" si="90"/>
        <v>-0.78121137206427693</v>
      </c>
      <c r="J185" s="86">
        <f>SUMIFS('Данные план зад3'!$G$7:$G$1296,'Данные план зад3'!$B$7:$B$1296,J$4,'Данные план зад3'!$F$7:$F$1296,$A185,'Данные план зад3'!$C$7:$C$1296,'Задание 3'!$A$148)</f>
        <v>874</v>
      </c>
      <c r="K185" s="71">
        <f>SUMIFS('Данные факт зад.3'!G:G,'Данные факт зад.3'!F:F,$A185,'Данные факт зад.3'!A:A,J$4,'Данные факт зад.3'!D:D,$A$148)</f>
        <v>378</v>
      </c>
      <c r="L185" s="75">
        <f t="shared" si="91"/>
        <v>-496</v>
      </c>
      <c r="M185" s="109">
        <f t="shared" si="84"/>
        <v>-0.56750572082379858</v>
      </c>
      <c r="N185" s="86">
        <f>SUMIFS('Данные план зад3'!$G$7:$G$1296,'Данные план зад3'!$B$7:$B$1296,N$4,'Данные план зад3'!$F$7:$F$1296,$A185,'Данные план зад3'!$C$7:$C$1296,'Задание 3'!$A$148)</f>
        <v>918</v>
      </c>
      <c r="O185" s="71">
        <f>SUMIFS('Данные факт зад.3'!G:G,'Данные факт зад.3'!F:F,$A185,'Данные факт зад.3'!A:A,N$4,'Данные факт зад.3'!D:D,$A$148)</f>
        <v>79</v>
      </c>
      <c r="P185" s="75">
        <f t="shared" si="92"/>
        <v>-839</v>
      </c>
      <c r="Q185" s="106">
        <f t="shared" si="93"/>
        <v>-0.91394335511982572</v>
      </c>
      <c r="R185" s="86">
        <f>SUMIFS('Данные план зад3'!$G$7:$G$1296,'Данные план зад3'!$B$7:$B$1296,R$4,'Данные план зад3'!$F$7:$F$1296,$A185,'Данные план зад3'!$C$7:$C$1296,'Задание 3'!$A$148)</f>
        <v>964</v>
      </c>
      <c r="S185" s="71">
        <f>SUMIFS('Данные факт зад.3'!G:G,'Данные факт зад.3'!F:F,$A185,'Данные факт зад.3'!A:A,R$4,'Данные факт зад.3'!D:D,$A$148)</f>
        <v>261</v>
      </c>
      <c r="T185" s="84">
        <f t="shared" si="85"/>
        <v>-703</v>
      </c>
      <c r="U185" s="109">
        <f t="shared" si="86"/>
        <v>-0.72925311203319498</v>
      </c>
      <c r="V185" s="86">
        <f>SUMIFS('Данные план зад3'!$G$7:$G$1296,'Данные план зад3'!$B$7:$B$1296,V$4,'Данные план зад3'!$F$7:$F$1296,$A185,'Данные план зад3'!$C$7:$C$1296,'Задание 3'!$A$148)</f>
        <v>1012</v>
      </c>
      <c r="W185" s="71">
        <f>SUMIFS('Данные факт зад.3'!G:G,'Данные факт зад.3'!F:F,$A185,'Данные факт зад.3'!A:A,V$4,'Данные факт зад.3'!D:D,$A$148)</f>
        <v>193</v>
      </c>
      <c r="X185" s="86">
        <f t="shared" si="87"/>
        <v>-819</v>
      </c>
      <c r="Y185" s="110">
        <f t="shared" si="96"/>
        <v>-0.80928853754940711</v>
      </c>
      <c r="Z185" s="86">
        <f t="shared" si="94"/>
        <v>5362</v>
      </c>
      <c r="AA185" s="84">
        <f t="shared" si="99"/>
        <v>1191</v>
      </c>
      <c r="AB185" s="86">
        <f t="shared" si="104"/>
        <v>-4171</v>
      </c>
      <c r="AC185" s="110">
        <f t="shared" si="88"/>
        <v>-0.7778813875419619</v>
      </c>
    </row>
    <row r="186" spans="1:29" s="82" customFormat="1" x14ac:dyDescent="0.3">
      <c r="A186" s="80" t="s">
        <v>80</v>
      </c>
      <c r="B186" s="93">
        <f>B187+B192+B197</f>
        <v>6089</v>
      </c>
      <c r="C186" s="93">
        <f t="shared" ref="C186:Z186" si="113">C187+C192+C197</f>
        <v>2195</v>
      </c>
      <c r="D186" s="102">
        <f t="shared" si="107"/>
        <v>-3894</v>
      </c>
      <c r="E186" s="109">
        <f t="shared" si="102"/>
        <v>-0.63951387748398747</v>
      </c>
      <c r="F186" s="75">
        <f>F187+F192+F197</f>
        <v>6522</v>
      </c>
      <c r="G186" s="93">
        <f t="shared" si="113"/>
        <v>2286</v>
      </c>
      <c r="H186" s="75">
        <f t="shared" si="89"/>
        <v>-4236</v>
      </c>
      <c r="I186" s="106">
        <f t="shared" si="90"/>
        <v>-0.64949402023919045</v>
      </c>
      <c r="J186" s="93">
        <f t="shared" si="113"/>
        <v>7041</v>
      </c>
      <c r="K186" s="93">
        <f t="shared" si="113"/>
        <v>3210</v>
      </c>
      <c r="L186" s="75">
        <f t="shared" si="91"/>
        <v>-3831</v>
      </c>
      <c r="M186" s="109">
        <f t="shared" si="84"/>
        <v>-0.54409884959522792</v>
      </c>
      <c r="N186" s="93">
        <f t="shared" si="113"/>
        <v>7430</v>
      </c>
      <c r="O186" s="93">
        <f t="shared" si="113"/>
        <v>2126</v>
      </c>
      <c r="P186" s="75">
        <f t="shared" si="92"/>
        <v>-5304</v>
      </c>
      <c r="Q186" s="106">
        <f t="shared" si="93"/>
        <v>-0.71386271870794082</v>
      </c>
      <c r="R186" s="93">
        <f t="shared" si="113"/>
        <v>7985</v>
      </c>
      <c r="S186" s="93">
        <f t="shared" si="113"/>
        <v>4467</v>
      </c>
      <c r="T186" s="84">
        <f t="shared" si="85"/>
        <v>-3518</v>
      </c>
      <c r="U186" s="109">
        <f t="shared" si="86"/>
        <v>-0.44057608015028177</v>
      </c>
      <c r="V186" s="93">
        <f t="shared" si="113"/>
        <v>8576</v>
      </c>
      <c r="W186" s="93">
        <f t="shared" si="113"/>
        <v>2377</v>
      </c>
      <c r="X186" s="86">
        <f t="shared" si="87"/>
        <v>-6199</v>
      </c>
      <c r="Y186" s="110">
        <f t="shared" si="96"/>
        <v>-0.72283115671641796</v>
      </c>
      <c r="Z186" s="93">
        <f t="shared" si="113"/>
        <v>43643</v>
      </c>
      <c r="AA186" s="93">
        <f t="shared" si="99"/>
        <v>16661</v>
      </c>
      <c r="AB186" s="86">
        <f t="shared" si="104"/>
        <v>-26982</v>
      </c>
      <c r="AC186" s="110">
        <f t="shared" si="88"/>
        <v>-0.61824347547143876</v>
      </c>
    </row>
    <row r="187" spans="1:29" s="82" customFormat="1" x14ac:dyDescent="0.3">
      <c r="A187" s="83" t="s">
        <v>119</v>
      </c>
      <c r="B187" s="75">
        <f>SUM(B188:B191)</f>
        <v>1267</v>
      </c>
      <c r="C187" s="75">
        <f t="shared" ref="C187:Z187" si="114">SUM(C188:C191)</f>
        <v>614</v>
      </c>
      <c r="D187" s="102">
        <f t="shared" si="107"/>
        <v>-653</v>
      </c>
      <c r="E187" s="109">
        <f t="shared" si="102"/>
        <v>-0.51539068666140486</v>
      </c>
      <c r="F187" s="75">
        <f>SUM(F188:F191)</f>
        <v>1361</v>
      </c>
      <c r="G187" s="75">
        <f t="shared" si="114"/>
        <v>707</v>
      </c>
      <c r="H187" s="75">
        <f t="shared" si="89"/>
        <v>-654</v>
      </c>
      <c r="I187" s="106">
        <f t="shared" si="90"/>
        <v>-0.48052902277736959</v>
      </c>
      <c r="J187" s="75">
        <f t="shared" si="114"/>
        <v>1470</v>
      </c>
      <c r="K187" s="75">
        <f t="shared" si="114"/>
        <v>1340</v>
      </c>
      <c r="L187" s="75">
        <f t="shared" si="91"/>
        <v>-130</v>
      </c>
      <c r="M187" s="109">
        <f t="shared" si="84"/>
        <v>-8.8435374149659865E-2</v>
      </c>
      <c r="N187" s="75">
        <f t="shared" si="114"/>
        <v>1521</v>
      </c>
      <c r="O187" s="75">
        <f t="shared" si="114"/>
        <v>565</v>
      </c>
      <c r="P187" s="75">
        <f t="shared" si="92"/>
        <v>-956</v>
      </c>
      <c r="Q187" s="106">
        <f t="shared" si="93"/>
        <v>-0.62853385930309003</v>
      </c>
      <c r="R187" s="75">
        <f t="shared" si="114"/>
        <v>1650</v>
      </c>
      <c r="S187" s="75">
        <f t="shared" si="114"/>
        <v>1210</v>
      </c>
      <c r="T187" s="84">
        <f t="shared" si="85"/>
        <v>-440</v>
      </c>
      <c r="U187" s="109">
        <f t="shared" si="86"/>
        <v>-0.26666666666666666</v>
      </c>
      <c r="V187" s="75">
        <f t="shared" si="114"/>
        <v>1750</v>
      </c>
      <c r="W187" s="75">
        <f t="shared" si="114"/>
        <v>504</v>
      </c>
      <c r="X187" s="86">
        <f t="shared" si="87"/>
        <v>-1246</v>
      </c>
      <c r="Y187" s="110">
        <f t="shared" si="96"/>
        <v>-0.71199999999999997</v>
      </c>
      <c r="Z187" s="75">
        <f t="shared" si="114"/>
        <v>9019</v>
      </c>
      <c r="AA187" s="84">
        <f t="shared" si="99"/>
        <v>4940</v>
      </c>
      <c r="AB187" s="86">
        <f t="shared" si="104"/>
        <v>-4079</v>
      </c>
      <c r="AC187" s="110">
        <f t="shared" si="88"/>
        <v>-0.45226743541412573</v>
      </c>
    </row>
    <row r="188" spans="1:29" s="88" customFormat="1" outlineLevel="1" x14ac:dyDescent="0.3">
      <c r="A188" s="85" t="s">
        <v>81</v>
      </c>
      <c r="B188" s="75">
        <f>SUMIFS('Данные план зад3'!$G$7:$G$1296,'Данные план зад3'!$B$7:$B$1296,B$4,'Данные план зад3'!$F$7:$F$1296,$A188,'Данные план зад3'!$C$7:$C$1296,'Задание 3'!$A$148)</f>
        <v>456</v>
      </c>
      <c r="C188" s="75">
        <f>SUMIFS('Данные факт зад.3'!G:G,'Данные факт зад.3'!F:F,$A188,'Данные факт зад.3'!A:A,B$4,'Данные факт зад.3'!D:D,$A$148)</f>
        <v>78</v>
      </c>
      <c r="D188" s="102">
        <f t="shared" si="107"/>
        <v>-378</v>
      </c>
      <c r="E188" s="109">
        <f t="shared" si="102"/>
        <v>-0.82894736842105265</v>
      </c>
      <c r="F188" s="75">
        <f>SUMIFS('Данные план зад3'!$G$7:$G$1296,'Данные план зад3'!$B$7:$B$1296,F$4,'Данные план зад3'!$F$7:$F$1296,$A188,'Данные план зад3'!$C$7:$C$1296,'Задание 3'!$A$148)</f>
        <v>488</v>
      </c>
      <c r="G188" s="71">
        <f>SUMIFS('Данные факт зад.3'!G:G,'Данные факт зад.3'!F:F,$A188,'Данные факт зад.3'!A:A,F$4,'Данные факт зад.3'!D:D,$A$148)</f>
        <v>290</v>
      </c>
      <c r="H188" s="75">
        <f t="shared" si="89"/>
        <v>-198</v>
      </c>
      <c r="I188" s="106">
        <f t="shared" si="90"/>
        <v>-0.40573770491803279</v>
      </c>
      <c r="J188" s="86">
        <f>SUMIFS('Данные план зад3'!$G$7:$G$1296,'Данные план зад3'!$B$7:$B$1296,J$4,'Данные план зад3'!$F$7:$F$1296,$A188,'Данные план зад3'!$C$7:$C$1296,'Задание 3'!$A$148)</f>
        <v>527</v>
      </c>
      <c r="K188" s="71">
        <f>SUMIFS('Данные факт зад.3'!G:G,'Данные факт зад.3'!F:F,$A188,'Данные факт зад.3'!A:A,J$4,'Данные факт зад.3'!D:D,$A$148)</f>
        <v>419</v>
      </c>
      <c r="L188" s="75">
        <f t="shared" si="91"/>
        <v>-108</v>
      </c>
      <c r="M188" s="109">
        <f t="shared" si="84"/>
        <v>-0.2049335863377609</v>
      </c>
      <c r="N188" s="86">
        <f>SUMIFS('Данные план зад3'!$G$7:$G$1296,'Данные план зад3'!$B$7:$B$1296,N$4,'Данные план зад3'!$F$7:$F$1296,$A188,'Данные план зад3'!$C$7:$C$1296,'Задание 3'!$A$148)</f>
        <v>543</v>
      </c>
      <c r="O188" s="71">
        <f>SUMIFS('Данные факт зад.3'!G:G,'Данные факт зад.3'!F:F,$A188,'Данные факт зад.3'!A:A,N$4,'Данные факт зад.3'!D:D,$A$148)</f>
        <v>143</v>
      </c>
      <c r="P188" s="75">
        <f t="shared" si="92"/>
        <v>-400</v>
      </c>
      <c r="Q188" s="106">
        <f t="shared" si="93"/>
        <v>-0.73664825046040516</v>
      </c>
      <c r="R188" s="86">
        <f>SUMIFS('Данные план зад3'!$G$7:$G$1296,'Данные план зад3'!$B$7:$B$1296,R$4,'Данные план зад3'!$F$7:$F$1296,$A188,'Данные план зад3'!$C$7:$C$1296,'Задание 3'!$A$148)</f>
        <v>586</v>
      </c>
      <c r="S188" s="71">
        <f>SUMIFS('Данные факт зад.3'!G:G,'Данные факт зад.3'!F:F,$A188,'Данные факт зад.3'!A:A,R$4,'Данные факт зад.3'!D:D,$A$148)</f>
        <v>657</v>
      </c>
      <c r="T188" s="84">
        <f t="shared" si="85"/>
        <v>71</v>
      </c>
      <c r="U188" s="109">
        <f t="shared" si="86"/>
        <v>0.12116040955631399</v>
      </c>
      <c r="V188" s="86">
        <f>SUMIFS('Данные план зад3'!$G$7:$G$1296,'Данные план зад3'!$B$7:$B$1296,V$4,'Данные план зад3'!$F$7:$F$1296,$A188,'Данные план зад3'!$C$7:$C$1296,'Задание 3'!$A$148)</f>
        <v>615</v>
      </c>
      <c r="W188" s="71">
        <f>SUMIFS('Данные факт зад.3'!G:G,'Данные факт зад.3'!F:F,$A188,'Данные факт зад.3'!A:A,V$4,'Данные факт зад.3'!D:D,$A$148)</f>
        <v>190</v>
      </c>
      <c r="X188" s="86">
        <f t="shared" si="87"/>
        <v>-425</v>
      </c>
      <c r="Y188" s="110">
        <f t="shared" si="96"/>
        <v>-0.69105691056910568</v>
      </c>
      <c r="Z188" s="86">
        <f t="shared" si="94"/>
        <v>3215</v>
      </c>
      <c r="AA188" s="84">
        <f t="shared" si="99"/>
        <v>1777</v>
      </c>
      <c r="AB188" s="86">
        <f t="shared" si="104"/>
        <v>-1438</v>
      </c>
      <c r="AC188" s="110">
        <f t="shared" si="88"/>
        <v>-0.44727838258164854</v>
      </c>
    </row>
    <row r="189" spans="1:29" s="88" customFormat="1" outlineLevel="1" x14ac:dyDescent="0.3">
      <c r="A189" s="85" t="s">
        <v>82</v>
      </c>
      <c r="B189" s="75">
        <f>SUMIFS('Данные план зад3'!$G$7:$G$1296,'Данные план зад3'!$B$7:$B$1296,B$4,'Данные план зад3'!$F$7:$F$1296,$A189,'Данные план зад3'!$C$7:$C$1296,'Задание 3'!$A$148)</f>
        <v>125</v>
      </c>
      <c r="C189" s="75">
        <f>SUMIFS('Данные факт зад.3'!G:G,'Данные факт зад.3'!F:F,$A189,'Данные факт зад.3'!A:A,B$4,'Данные факт зад.3'!D:D,$A$148)</f>
        <v>133</v>
      </c>
      <c r="D189" s="102">
        <f t="shared" si="107"/>
        <v>8</v>
      </c>
      <c r="E189" s="109">
        <f t="shared" si="102"/>
        <v>6.4000000000000001E-2</v>
      </c>
      <c r="F189" s="75">
        <f>SUMIFS('Данные план зад3'!$G$7:$G$1296,'Данные план зад3'!$B$7:$B$1296,F$4,'Данные план зад3'!$F$7:$F$1296,$A189,'Данные план зад3'!$C$7:$C$1296,'Задание 3'!$A$148)</f>
        <v>128</v>
      </c>
      <c r="G189" s="71">
        <f>SUMIFS('Данные факт зад.3'!G:G,'Данные факт зад.3'!F:F,$A189,'Данные факт зад.3'!A:A,F$4,'Данные факт зад.3'!D:D,$A$148)</f>
        <v>50</v>
      </c>
      <c r="H189" s="75">
        <f t="shared" si="89"/>
        <v>-78</v>
      </c>
      <c r="I189" s="106">
        <f t="shared" si="90"/>
        <v>-0.609375</v>
      </c>
      <c r="J189" s="86">
        <f>SUMIFS('Данные план зад3'!$G$7:$G$1296,'Данные план зад3'!$B$7:$B$1296,J$4,'Данные план зад3'!$F$7:$F$1296,$A189,'Данные план зад3'!$C$7:$C$1296,'Задание 3'!$A$148)</f>
        <v>138</v>
      </c>
      <c r="K189" s="71">
        <f>SUMIFS('Данные факт зад.3'!G:G,'Данные факт зад.3'!F:F,$A189,'Данные факт зад.3'!A:A,J$4,'Данные факт зад.3'!D:D,$A$148)</f>
        <v>371</v>
      </c>
      <c r="L189" s="75">
        <f t="shared" si="91"/>
        <v>233</v>
      </c>
      <c r="M189" s="109">
        <f t="shared" si="84"/>
        <v>1.6884057971014492</v>
      </c>
      <c r="N189" s="86">
        <f>SUMIFS('Данные план зад3'!$G$7:$G$1296,'Данные план зад3'!$B$7:$B$1296,N$4,'Данные план зад3'!$F$7:$F$1296,$A189,'Данные план зад3'!$C$7:$C$1296,'Задание 3'!$A$148)</f>
        <v>145</v>
      </c>
      <c r="O189" s="71">
        <f>SUMIFS('Данные факт зад.3'!G:G,'Данные факт зад.3'!F:F,$A189,'Данные факт зад.3'!A:A,N$4,'Данные факт зад.3'!D:D,$A$148)</f>
        <v>193</v>
      </c>
      <c r="P189" s="75">
        <f t="shared" si="92"/>
        <v>48</v>
      </c>
      <c r="Q189" s="106">
        <f t="shared" si="93"/>
        <v>0.33103448275862069</v>
      </c>
      <c r="R189" s="86">
        <f>SUMIFS('Данные план зад3'!$G$7:$G$1296,'Данные план зад3'!$B$7:$B$1296,R$4,'Данные план зад3'!$F$7:$F$1296,$A189,'Данные план зад3'!$C$7:$C$1296,'Задание 3'!$A$148)</f>
        <v>160</v>
      </c>
      <c r="S189" s="71">
        <f>SUMIFS('Данные факт зад.3'!G:G,'Данные факт зад.3'!F:F,$A189,'Данные факт зад.3'!A:A,R$4,'Данные факт зад.3'!D:D,$A$148)</f>
        <v>82</v>
      </c>
      <c r="T189" s="84">
        <f t="shared" si="85"/>
        <v>-78</v>
      </c>
      <c r="U189" s="109">
        <f t="shared" si="86"/>
        <v>-0.48749999999999999</v>
      </c>
      <c r="V189" s="86">
        <f>SUMIFS('Данные план зад3'!$G$7:$G$1296,'Данные план зад3'!$B$7:$B$1296,V$4,'Данные план зад3'!$F$7:$F$1296,$A189,'Данные план зад3'!$C$7:$C$1296,'Задание 3'!$A$148)</f>
        <v>168</v>
      </c>
      <c r="W189" s="71">
        <f>SUMIFS('Данные факт зад.3'!G:G,'Данные факт зад.3'!F:F,$A189,'Данные факт зад.3'!A:A,V$4,'Данные факт зад.3'!D:D,$A$148)</f>
        <v>43</v>
      </c>
      <c r="X189" s="86">
        <f t="shared" si="87"/>
        <v>-125</v>
      </c>
      <c r="Y189" s="110">
        <f t="shared" si="96"/>
        <v>-0.74404761904761907</v>
      </c>
      <c r="Z189" s="86">
        <f t="shared" si="94"/>
        <v>864</v>
      </c>
      <c r="AA189" s="84">
        <f t="shared" si="99"/>
        <v>872</v>
      </c>
      <c r="AB189" s="86">
        <f t="shared" si="104"/>
        <v>8</v>
      </c>
      <c r="AC189" s="110">
        <f t="shared" si="88"/>
        <v>9.2592592592592587E-3</v>
      </c>
    </row>
    <row r="190" spans="1:29" s="88" customFormat="1" outlineLevel="1" x14ac:dyDescent="0.3">
      <c r="A190" s="85" t="s">
        <v>83</v>
      </c>
      <c r="B190" s="75">
        <f>SUMIFS('Данные план зад3'!$G$7:$G$1296,'Данные план зад3'!$B$7:$B$1296,B$4,'Данные план зад3'!$F$7:$F$1296,$A190,'Данные план зад3'!$C$7:$C$1296,'Задание 3'!$A$148)</f>
        <v>325</v>
      </c>
      <c r="C190" s="75">
        <f>SUMIFS('Данные факт зад.3'!G:G,'Данные факт зад.3'!F:F,$A190,'Данные факт зад.3'!A:A,B$4,'Данные факт зад.3'!D:D,$A$148)</f>
        <v>208</v>
      </c>
      <c r="D190" s="102">
        <f t="shared" si="107"/>
        <v>-117</v>
      </c>
      <c r="E190" s="109">
        <f t="shared" si="102"/>
        <v>-0.36</v>
      </c>
      <c r="F190" s="75">
        <f>SUMIFS('Данные план зад3'!$G$7:$G$1296,'Данные план зад3'!$B$7:$B$1296,F$4,'Данные план зад3'!$F$7:$F$1296,$A190,'Данные план зад3'!$C$7:$C$1296,'Задание 3'!$A$148)</f>
        <v>348</v>
      </c>
      <c r="G190" s="71">
        <f>SUMIFS('Данные факт зад.3'!G:G,'Данные факт зад.3'!F:F,$A190,'Данные факт зад.3'!A:A,F$4,'Данные факт зад.3'!D:D,$A$148)</f>
        <v>183</v>
      </c>
      <c r="H190" s="75">
        <f t="shared" si="89"/>
        <v>-165</v>
      </c>
      <c r="I190" s="106">
        <f t="shared" si="90"/>
        <v>-0.47413793103448276</v>
      </c>
      <c r="J190" s="86">
        <f>SUMIFS('Данные план зад3'!$G$7:$G$1296,'Данные план зад3'!$B$7:$B$1296,J$4,'Данные план зад3'!$F$7:$F$1296,$A190,'Данные план зад3'!$C$7:$C$1296,'Задание 3'!$A$148)</f>
        <v>376</v>
      </c>
      <c r="K190" s="71">
        <f>SUMIFS('Данные факт зад.3'!G:G,'Данные факт зад.3'!F:F,$A190,'Данные факт зад.3'!A:A,J$4,'Данные факт зад.3'!D:D,$A$148)</f>
        <v>294</v>
      </c>
      <c r="L190" s="75">
        <f t="shared" si="91"/>
        <v>-82</v>
      </c>
      <c r="M190" s="109">
        <f t="shared" si="84"/>
        <v>-0.21808510638297873</v>
      </c>
      <c r="N190" s="86">
        <f>SUMIFS('Данные план зад3'!$G$7:$G$1296,'Данные план зад3'!$B$7:$B$1296,N$4,'Данные план зад3'!$F$7:$F$1296,$A190,'Данные план зад3'!$C$7:$C$1296,'Задание 3'!$A$148)</f>
        <v>387</v>
      </c>
      <c r="O190" s="71">
        <f>SUMIFS('Данные факт зад.3'!G:G,'Данные факт зад.3'!F:F,$A190,'Данные факт зад.3'!A:A,N$4,'Данные факт зад.3'!D:D,$A$148)</f>
        <v>160</v>
      </c>
      <c r="P190" s="75">
        <f t="shared" si="92"/>
        <v>-227</v>
      </c>
      <c r="Q190" s="106">
        <f t="shared" si="93"/>
        <v>-0.58656330749354002</v>
      </c>
      <c r="R190" s="86">
        <f>SUMIFS('Данные план зад3'!$G$7:$G$1296,'Данные план зад3'!$B$7:$B$1296,R$4,'Данные план зад3'!$F$7:$F$1296,$A190,'Данные план зад3'!$C$7:$C$1296,'Задание 3'!$A$148)</f>
        <v>418</v>
      </c>
      <c r="S190" s="71">
        <f>SUMIFS('Данные факт зад.3'!G:G,'Данные факт зад.3'!F:F,$A190,'Данные факт зад.3'!A:A,R$4,'Данные факт зад.3'!D:D,$A$148)</f>
        <v>33</v>
      </c>
      <c r="T190" s="84">
        <f t="shared" si="85"/>
        <v>-385</v>
      </c>
      <c r="U190" s="109">
        <f t="shared" si="86"/>
        <v>-0.92105263157894735</v>
      </c>
      <c r="V190" s="86">
        <f>SUMIFS('Данные план зад3'!$G$7:$G$1296,'Данные план зад3'!$B$7:$B$1296,V$4,'Данные план зад3'!$F$7:$F$1296,$A190,'Данные план зад3'!$C$7:$C$1296,'Задание 3'!$A$148)</f>
        <v>447</v>
      </c>
      <c r="W190" s="71">
        <f>SUMIFS('Данные факт зад.3'!G:G,'Данные факт зад.3'!F:F,$A190,'Данные факт зад.3'!A:A,V$4,'Данные факт зад.3'!D:D,$A$148)</f>
        <v>202</v>
      </c>
      <c r="X190" s="86">
        <f t="shared" si="87"/>
        <v>-245</v>
      </c>
      <c r="Y190" s="110">
        <f t="shared" si="96"/>
        <v>-0.54809843400447422</v>
      </c>
      <c r="Z190" s="86">
        <f t="shared" si="94"/>
        <v>2301</v>
      </c>
      <c r="AA190" s="84">
        <f t="shared" si="99"/>
        <v>1080</v>
      </c>
      <c r="AB190" s="86">
        <f t="shared" si="104"/>
        <v>-1221</v>
      </c>
      <c r="AC190" s="110">
        <f t="shared" si="88"/>
        <v>-0.53063885267275102</v>
      </c>
    </row>
    <row r="191" spans="1:29" s="88" customFormat="1" outlineLevel="1" x14ac:dyDescent="0.3">
      <c r="A191" s="85" t="s">
        <v>84</v>
      </c>
      <c r="B191" s="75">
        <f>SUMIFS('Данные план зад3'!$G$7:$G$1296,'Данные план зад3'!$B$7:$B$1296,B$4,'Данные план зад3'!$F$7:$F$1296,$A191,'Данные план зад3'!$C$7:$C$1296,'Задание 3'!$A$148)</f>
        <v>361</v>
      </c>
      <c r="C191" s="75">
        <f>SUMIFS('Данные факт зад.3'!G:G,'Данные факт зад.3'!F:F,$A191,'Данные факт зад.3'!A:A,B$4,'Данные факт зад.3'!D:D,$A$148)</f>
        <v>195</v>
      </c>
      <c r="D191" s="102">
        <f t="shared" si="107"/>
        <v>-166</v>
      </c>
      <c r="E191" s="109">
        <f t="shared" si="102"/>
        <v>-0.45983379501385041</v>
      </c>
      <c r="F191" s="75">
        <f>SUMIFS('Данные план зад3'!$G$7:$G$1296,'Данные план зад3'!$B$7:$B$1296,F$4,'Данные план зад3'!$F$7:$F$1296,$A191,'Данные план зад3'!$C$7:$C$1296,'Задание 3'!$A$148)</f>
        <v>397</v>
      </c>
      <c r="G191" s="71">
        <f>SUMIFS('Данные факт зад.3'!G:G,'Данные факт зад.3'!F:F,$A191,'Данные факт зад.3'!A:A,F$4,'Данные факт зад.3'!D:D,$A$148)</f>
        <v>184</v>
      </c>
      <c r="H191" s="75">
        <f t="shared" si="89"/>
        <v>-213</v>
      </c>
      <c r="I191" s="106">
        <f t="shared" si="90"/>
        <v>-0.53652392947103278</v>
      </c>
      <c r="J191" s="86">
        <f>SUMIFS('Данные план зад3'!$G$7:$G$1296,'Данные план зад3'!$B$7:$B$1296,J$4,'Данные план зад3'!$F$7:$F$1296,$A191,'Данные план зад3'!$C$7:$C$1296,'Задание 3'!$A$148)</f>
        <v>429</v>
      </c>
      <c r="K191" s="71">
        <f>SUMIFS('Данные факт зад.3'!G:G,'Данные факт зад.3'!F:F,$A191,'Данные факт зад.3'!A:A,J$4,'Данные факт зад.3'!D:D,$A$148)</f>
        <v>256</v>
      </c>
      <c r="L191" s="75">
        <f t="shared" si="91"/>
        <v>-173</v>
      </c>
      <c r="M191" s="109">
        <f t="shared" si="84"/>
        <v>-0.40326340326340326</v>
      </c>
      <c r="N191" s="86">
        <f>SUMIFS('Данные план зад3'!$G$7:$G$1296,'Данные план зад3'!$B$7:$B$1296,N$4,'Данные план зад3'!$F$7:$F$1296,$A191,'Данные план зад3'!$C$7:$C$1296,'Задание 3'!$A$148)</f>
        <v>446</v>
      </c>
      <c r="O191" s="71">
        <f>SUMIFS('Данные факт зад.3'!G:G,'Данные факт зад.3'!F:F,$A191,'Данные факт зад.3'!A:A,N$4,'Данные факт зад.3'!D:D,$A$148)</f>
        <v>69</v>
      </c>
      <c r="P191" s="75">
        <f t="shared" si="92"/>
        <v>-377</v>
      </c>
      <c r="Q191" s="106">
        <f t="shared" si="93"/>
        <v>-0.8452914798206278</v>
      </c>
      <c r="R191" s="86">
        <f>SUMIFS('Данные план зад3'!$G$7:$G$1296,'Данные план зад3'!$B$7:$B$1296,R$4,'Данные план зад3'!$F$7:$F$1296,$A191,'Данные план зад3'!$C$7:$C$1296,'Задание 3'!$A$148)</f>
        <v>486</v>
      </c>
      <c r="S191" s="71">
        <f>SUMIFS('Данные факт зад.3'!G:G,'Данные факт зад.3'!F:F,$A191,'Данные факт зад.3'!A:A,R$4,'Данные факт зад.3'!D:D,$A$148)</f>
        <v>438</v>
      </c>
      <c r="T191" s="84">
        <f t="shared" si="85"/>
        <v>-48</v>
      </c>
      <c r="U191" s="109">
        <f t="shared" si="86"/>
        <v>-9.8765432098765427E-2</v>
      </c>
      <c r="V191" s="86">
        <f>SUMIFS('Данные план зад3'!$G$7:$G$1296,'Данные план зад3'!$B$7:$B$1296,V$4,'Данные план зад3'!$F$7:$F$1296,$A191,'Данные план зад3'!$C$7:$C$1296,'Задание 3'!$A$148)</f>
        <v>520</v>
      </c>
      <c r="W191" s="71">
        <f>SUMIFS('Данные факт зад.3'!G:G,'Данные факт зад.3'!F:F,$A191,'Данные факт зад.3'!A:A,V$4,'Данные факт зад.3'!D:D,$A$148)</f>
        <v>69</v>
      </c>
      <c r="X191" s="86">
        <f t="shared" si="87"/>
        <v>-451</v>
      </c>
      <c r="Y191" s="110">
        <f t="shared" si="96"/>
        <v>-0.86730769230769234</v>
      </c>
      <c r="Z191" s="86">
        <f t="shared" si="94"/>
        <v>2639</v>
      </c>
      <c r="AA191" s="84">
        <f t="shared" si="99"/>
        <v>1211</v>
      </c>
      <c r="AB191" s="86">
        <f t="shared" si="104"/>
        <v>-1428</v>
      </c>
      <c r="AC191" s="110">
        <f t="shared" si="88"/>
        <v>-0.54111405835543769</v>
      </c>
    </row>
    <row r="192" spans="1:29" s="82" customFormat="1" x14ac:dyDescent="0.3">
      <c r="A192" s="83" t="s">
        <v>112</v>
      </c>
      <c r="B192" s="84">
        <f>SUM(B193:B196)</f>
        <v>2113</v>
      </c>
      <c r="C192" s="84">
        <f t="shared" ref="C192:Z192" si="115">SUM(C193:C196)</f>
        <v>491</v>
      </c>
      <c r="D192" s="102">
        <f t="shared" si="107"/>
        <v>-1622</v>
      </c>
      <c r="E192" s="109">
        <f t="shared" si="102"/>
        <v>-0.76762896355892096</v>
      </c>
      <c r="F192" s="75">
        <f>SUM(F193:F196)</f>
        <v>2261</v>
      </c>
      <c r="G192" s="84">
        <f t="shared" si="115"/>
        <v>386</v>
      </c>
      <c r="H192" s="75">
        <f t="shared" si="89"/>
        <v>-1875</v>
      </c>
      <c r="I192" s="106">
        <f t="shared" si="90"/>
        <v>-0.82927908005307382</v>
      </c>
      <c r="J192" s="84">
        <f t="shared" si="115"/>
        <v>2438</v>
      </c>
      <c r="K192" s="84">
        <f t="shared" si="115"/>
        <v>977</v>
      </c>
      <c r="L192" s="75">
        <f t="shared" si="91"/>
        <v>-1461</v>
      </c>
      <c r="M192" s="109">
        <f t="shared" si="84"/>
        <v>-0.59926168990976214</v>
      </c>
      <c r="N192" s="84">
        <f t="shared" si="115"/>
        <v>2569</v>
      </c>
      <c r="O192" s="84">
        <f t="shared" si="115"/>
        <v>638</v>
      </c>
      <c r="P192" s="75">
        <f t="shared" si="92"/>
        <v>-1931</v>
      </c>
      <c r="Q192" s="106">
        <f t="shared" si="93"/>
        <v>-0.7516543402101985</v>
      </c>
      <c r="R192" s="84">
        <f t="shared" si="115"/>
        <v>2754</v>
      </c>
      <c r="S192" s="84">
        <f t="shared" si="115"/>
        <v>1101</v>
      </c>
      <c r="T192" s="84">
        <f t="shared" si="85"/>
        <v>-1653</v>
      </c>
      <c r="U192" s="109">
        <f t="shared" si="86"/>
        <v>-0.60021786492374729</v>
      </c>
      <c r="V192" s="84">
        <f t="shared" si="115"/>
        <v>2976</v>
      </c>
      <c r="W192" s="84">
        <f t="shared" si="115"/>
        <v>966</v>
      </c>
      <c r="X192" s="86">
        <f t="shared" si="87"/>
        <v>-2010</v>
      </c>
      <c r="Y192" s="110">
        <f t="shared" si="96"/>
        <v>-0.67540322580645162</v>
      </c>
      <c r="Z192" s="84">
        <f t="shared" si="115"/>
        <v>15111</v>
      </c>
      <c r="AA192" s="84">
        <f t="shared" si="99"/>
        <v>4559</v>
      </c>
      <c r="AB192" s="86">
        <f t="shared" si="104"/>
        <v>-10552</v>
      </c>
      <c r="AC192" s="110">
        <f t="shared" si="88"/>
        <v>-0.6982992522003838</v>
      </c>
    </row>
    <row r="193" spans="1:29" outlineLevel="1" x14ac:dyDescent="0.3">
      <c r="A193" s="76" t="s">
        <v>85</v>
      </c>
      <c r="B193" s="75">
        <f>SUMIFS('Данные план зад3'!$G$7:$G$1296,'Данные план зад3'!$B$7:$B$1296,B$4,'Данные план зад3'!$F$7:$F$1296,$A193,'Данные план зад3'!$C$7:$C$1296,'Задание 3'!$A$148)</f>
        <v>256</v>
      </c>
      <c r="C193" s="75">
        <f>SUMIFS('Данные факт зад.3'!G:G,'Данные факт зад.3'!F:F,$A193,'Данные факт зад.3'!A:A,B$4,'Данные факт зад.3'!D:D,$A$148)</f>
        <v>0</v>
      </c>
      <c r="D193" s="102">
        <f t="shared" si="107"/>
        <v>-256</v>
      </c>
      <c r="E193" s="109">
        <f t="shared" si="102"/>
        <v>-1</v>
      </c>
      <c r="F193" s="75">
        <f>SUMIFS('Данные план зад3'!$G$7:$G$1296,'Данные план зад3'!$B$7:$B$1296,F$4,'Данные план зад3'!$F$7:$F$1296,$A193,'Данные план зад3'!$C$7:$C$1296,'Задание 3'!$A$148)</f>
        <v>274</v>
      </c>
      <c r="G193" s="71">
        <f>SUMIFS('Данные факт зад.3'!G:G,'Данные факт зад.3'!F:F,$A193,'Данные факт зад.3'!A:A,F$4,'Данные факт зад.3'!D:D,$A$148)</f>
        <v>20</v>
      </c>
      <c r="H193" s="75">
        <f t="shared" si="89"/>
        <v>-254</v>
      </c>
      <c r="I193" s="106">
        <f t="shared" si="90"/>
        <v>-0.92700729927007297</v>
      </c>
      <c r="J193" s="75">
        <f>SUMIFS('Данные план зад3'!$G$7:$G$1296,'Данные план зад3'!$B$7:$B$1296,J$4,'Данные план зад3'!$F$7:$F$1296,$A193,'Данные план зад3'!$C$7:$C$1296,'Задание 3'!$A$148)</f>
        <v>293</v>
      </c>
      <c r="K193" s="71">
        <f>SUMIFS('Данные факт зад.3'!G:G,'Данные факт зад.3'!F:F,$A193,'Данные факт зад.3'!A:A,J$4,'Данные факт зад.3'!D:D,$A$148)</f>
        <v>255</v>
      </c>
      <c r="L193" s="75">
        <f t="shared" si="91"/>
        <v>-38</v>
      </c>
      <c r="M193" s="109">
        <f t="shared" si="84"/>
        <v>-0.12969283276450511</v>
      </c>
      <c r="N193" s="75">
        <f>SUMIFS('Данные план зад3'!$G$7:$G$1296,'Данные план зад3'!$B$7:$B$1296,N$4,'Данные план зад3'!$F$7:$F$1296,$A193,'Данные план зад3'!$C$7:$C$1296,'Задание 3'!$A$148)</f>
        <v>314</v>
      </c>
      <c r="O193" s="71">
        <f>SUMIFS('Данные факт зад.3'!G:G,'Данные факт зад.3'!F:F,$A193,'Данные факт зад.3'!A:A,N$4,'Данные факт зад.3'!D:D,$A$148)</f>
        <v>0</v>
      </c>
      <c r="P193" s="75">
        <f t="shared" si="92"/>
        <v>-314</v>
      </c>
      <c r="Q193" s="106">
        <f t="shared" si="93"/>
        <v>-1</v>
      </c>
      <c r="R193" s="75">
        <f>SUMIFS('Данные план зад3'!$G$7:$G$1296,'Данные план зад3'!$B$7:$B$1296,R$4,'Данные план зад3'!$F$7:$F$1296,$A193,'Данные план зад3'!$C$7:$C$1296,'Задание 3'!$A$148)</f>
        <v>345</v>
      </c>
      <c r="S193" s="71">
        <f>SUMIFS('Данные факт зад.3'!G:G,'Данные факт зад.3'!F:F,$A193,'Данные факт зад.3'!A:A,R$4,'Данные факт зад.3'!D:D,$A$148)</f>
        <v>303</v>
      </c>
      <c r="T193" s="84">
        <f t="shared" si="85"/>
        <v>-42</v>
      </c>
      <c r="U193" s="109">
        <f t="shared" si="86"/>
        <v>-0.12173913043478261</v>
      </c>
      <c r="V193" s="75">
        <f>SUMIFS('Данные план зад3'!$G$7:$G$1296,'Данные план зад3'!$B$7:$B$1296,V$4,'Данные план зад3'!$F$7:$F$1296,$A193,'Данные план зад3'!$C$7:$C$1296,'Задание 3'!$A$148)</f>
        <v>373</v>
      </c>
      <c r="W193" s="71">
        <f>SUMIFS('Данные факт зад.3'!G:G,'Данные факт зад.3'!F:F,$A193,'Данные факт зад.3'!A:A,V$4,'Данные факт зад.3'!D:D,$A$148)</f>
        <v>277</v>
      </c>
      <c r="X193" s="86">
        <f t="shared" si="87"/>
        <v>-96</v>
      </c>
      <c r="Y193" s="110">
        <f t="shared" si="96"/>
        <v>-0.25737265415549598</v>
      </c>
      <c r="Z193" s="75">
        <f t="shared" si="94"/>
        <v>1855</v>
      </c>
      <c r="AA193" s="84">
        <f t="shared" si="99"/>
        <v>855</v>
      </c>
      <c r="AB193" s="86">
        <f t="shared" si="104"/>
        <v>-1000</v>
      </c>
      <c r="AC193" s="110">
        <f t="shared" si="88"/>
        <v>-0.53908355795148244</v>
      </c>
    </row>
    <row r="194" spans="1:29" outlineLevel="1" x14ac:dyDescent="0.3">
      <c r="A194" s="76" t="s">
        <v>86</v>
      </c>
      <c r="B194" s="75">
        <f>SUMIFS('Данные план зад3'!$G$7:$G$1296,'Данные план зад3'!$B$7:$B$1296,B$4,'Данные план зад3'!$F$7:$F$1296,$A194,'Данные план зад3'!$C$7:$C$1296,'Задание 3'!$A$148)</f>
        <v>128</v>
      </c>
      <c r="C194" s="75">
        <f>SUMIFS('Данные факт зад.3'!G:G,'Данные факт зад.3'!F:F,$A194,'Данные факт зад.3'!A:A,B$4,'Данные факт зад.3'!D:D,$A$148)</f>
        <v>0</v>
      </c>
      <c r="D194" s="102">
        <f t="shared" si="107"/>
        <v>-128</v>
      </c>
      <c r="E194" s="109">
        <f t="shared" si="102"/>
        <v>-1</v>
      </c>
      <c r="F194" s="75">
        <f>SUMIFS('Данные план зад3'!$G$7:$G$1296,'Данные план зад3'!$B$7:$B$1296,F$4,'Данные план зад3'!$F$7:$F$1296,$A194,'Данные план зад3'!$C$7:$C$1296,'Задание 3'!$A$148)</f>
        <v>137</v>
      </c>
      <c r="G194" s="71">
        <f>SUMIFS('Данные факт зад.3'!G:G,'Данные факт зад.3'!F:F,$A194,'Данные факт зад.3'!A:A,F$4,'Данные факт зад.3'!D:D,$A$148)</f>
        <v>253</v>
      </c>
      <c r="H194" s="75">
        <f t="shared" si="89"/>
        <v>116</v>
      </c>
      <c r="I194" s="106">
        <f t="shared" si="90"/>
        <v>0.84671532846715325</v>
      </c>
      <c r="J194" s="75">
        <f>SUMIFS('Данные план зад3'!$G$7:$G$1296,'Данные план зад3'!$B$7:$B$1296,J$4,'Данные план зад3'!$F$7:$F$1296,$A194,'Данные план зад3'!$C$7:$C$1296,'Задание 3'!$A$148)</f>
        <v>147</v>
      </c>
      <c r="K194" s="71">
        <f>SUMIFS('Данные факт зад.3'!G:G,'Данные факт зад.3'!F:F,$A194,'Данные факт зад.3'!A:A,J$4,'Данные факт зад.3'!D:D,$A$148)</f>
        <v>261</v>
      </c>
      <c r="L194" s="75">
        <f t="shared" si="91"/>
        <v>114</v>
      </c>
      <c r="M194" s="109">
        <f t="shared" si="84"/>
        <v>0.77551020408163263</v>
      </c>
      <c r="N194" s="75">
        <f>SUMIFS('Данные план зад3'!$G$7:$G$1296,'Данные план зад3'!$B$7:$B$1296,N$4,'Данные план зад3'!$F$7:$F$1296,$A194,'Данные план зад3'!$C$7:$C$1296,'Задание 3'!$A$148)</f>
        <v>157</v>
      </c>
      <c r="O194" s="71">
        <f>SUMIFS('Данные факт зад.3'!G:G,'Данные факт зад.3'!F:F,$A194,'Данные факт зад.3'!A:A,N$4,'Данные факт зад.3'!D:D,$A$148)</f>
        <v>164</v>
      </c>
      <c r="P194" s="75">
        <f t="shared" si="92"/>
        <v>7</v>
      </c>
      <c r="Q194" s="106">
        <f t="shared" si="93"/>
        <v>4.4585987261146494E-2</v>
      </c>
      <c r="R194" s="75">
        <f>SUMIFS('Данные план зад3'!$G$7:$G$1296,'Данные план зад3'!$B$7:$B$1296,R$4,'Данные план зад3'!$F$7:$F$1296,$A194,'Данные план зад3'!$C$7:$C$1296,'Задание 3'!$A$148)</f>
        <v>170</v>
      </c>
      <c r="S194" s="71">
        <f>SUMIFS('Данные факт зад.3'!G:G,'Данные факт зад.3'!F:F,$A194,'Данные факт зад.3'!A:A,R$4,'Данные факт зад.3'!D:D,$A$148)</f>
        <v>164</v>
      </c>
      <c r="T194" s="84">
        <f t="shared" si="85"/>
        <v>-6</v>
      </c>
      <c r="U194" s="109">
        <f t="shared" si="86"/>
        <v>-3.5294117647058823E-2</v>
      </c>
      <c r="V194" s="75">
        <f>SUMIFS('Данные план зад3'!$G$7:$G$1296,'Данные план зад3'!$B$7:$B$1296,V$4,'Данные план зад3'!$F$7:$F$1296,$A194,'Данные план зад3'!$C$7:$C$1296,'Задание 3'!$A$148)</f>
        <v>184</v>
      </c>
      <c r="W194" s="71">
        <f>SUMIFS('Данные факт зад.3'!G:G,'Данные факт зад.3'!F:F,$A194,'Данные факт зад.3'!A:A,V$4,'Данные факт зад.3'!D:D,$A$148)</f>
        <v>201</v>
      </c>
      <c r="X194" s="86">
        <f t="shared" si="87"/>
        <v>17</v>
      </c>
      <c r="Y194" s="110">
        <f t="shared" si="96"/>
        <v>9.2391304347826081E-2</v>
      </c>
      <c r="Z194" s="75">
        <f t="shared" si="94"/>
        <v>923</v>
      </c>
      <c r="AA194" s="84">
        <f t="shared" si="99"/>
        <v>1043</v>
      </c>
      <c r="AB194" s="86">
        <f t="shared" si="104"/>
        <v>120</v>
      </c>
      <c r="AC194" s="110">
        <f t="shared" si="88"/>
        <v>0.13001083423618634</v>
      </c>
    </row>
    <row r="195" spans="1:29" outlineLevel="1" x14ac:dyDescent="0.3">
      <c r="A195" s="76" t="s">
        <v>87</v>
      </c>
      <c r="B195" s="75">
        <f>SUMIFS('Данные план зад3'!$G$7:$G$1296,'Данные план зад3'!$B$7:$B$1296,B$4,'Данные план зад3'!$F$7:$F$1296,$A195,'Данные план зад3'!$C$7:$C$1296,'Задание 3'!$A$148)</f>
        <v>742</v>
      </c>
      <c r="C195" s="75">
        <f>SUMIFS('Данные факт зад.3'!G:G,'Данные факт зад.3'!F:F,$A195,'Данные факт зад.3'!A:A,B$4,'Данные факт зад.3'!D:D,$A$148)</f>
        <v>350</v>
      </c>
      <c r="D195" s="102">
        <f t="shared" si="107"/>
        <v>-392</v>
      </c>
      <c r="E195" s="109">
        <f t="shared" si="102"/>
        <v>-0.52830188679245282</v>
      </c>
      <c r="F195" s="75">
        <f>SUMIFS('Данные план зад3'!$G$7:$G$1296,'Данные план зад3'!$B$7:$B$1296,F$4,'Данные план зад3'!$F$7:$F$1296,$A195,'Данные план зад3'!$C$7:$C$1296,'Задание 3'!$A$148)</f>
        <v>794</v>
      </c>
      <c r="G195" s="71">
        <f>SUMIFS('Данные факт зад.3'!G:G,'Данные факт зад.3'!F:F,$A195,'Данные факт зад.3'!A:A,F$4,'Данные факт зад.3'!D:D,$A$148)</f>
        <v>2</v>
      </c>
      <c r="H195" s="75">
        <f t="shared" si="89"/>
        <v>-792</v>
      </c>
      <c r="I195" s="106">
        <f t="shared" si="90"/>
        <v>-0.9974811083123426</v>
      </c>
      <c r="J195" s="75">
        <f>SUMIFS('Данные план зад3'!$G$7:$G$1296,'Данные план зад3'!$B$7:$B$1296,J$4,'Данные план зад3'!$F$7:$F$1296,$A195,'Данные план зад3'!$C$7:$C$1296,'Задание 3'!$A$148)</f>
        <v>858</v>
      </c>
      <c r="K195" s="71">
        <f>SUMIFS('Данные факт зад.3'!G:G,'Данные факт зад.3'!F:F,$A195,'Данные факт зад.3'!A:A,J$4,'Данные факт зад.3'!D:D,$A$148)</f>
        <v>184</v>
      </c>
      <c r="L195" s="75">
        <f t="shared" si="91"/>
        <v>-674</v>
      </c>
      <c r="M195" s="109">
        <f t="shared" si="84"/>
        <v>-0.78554778554778559</v>
      </c>
      <c r="N195" s="75">
        <f>SUMIFS('Данные план зад3'!$G$7:$G$1296,'Данные план зад3'!$B$7:$B$1296,N$4,'Данные план зад3'!$F$7:$F$1296,$A195,'Данные план зад3'!$C$7:$C$1296,'Задание 3'!$A$148)</f>
        <v>901</v>
      </c>
      <c r="O195" s="71">
        <f>SUMIFS('Данные факт зад.3'!G:G,'Данные факт зад.3'!F:F,$A195,'Данные факт зад.3'!A:A,N$4,'Данные факт зад.3'!D:D,$A$148)</f>
        <v>274</v>
      </c>
      <c r="P195" s="75">
        <f t="shared" si="92"/>
        <v>-627</v>
      </c>
      <c r="Q195" s="106">
        <f t="shared" si="93"/>
        <v>-0.69589345172031081</v>
      </c>
      <c r="R195" s="75">
        <f>SUMIFS('Данные план зад3'!$G$7:$G$1296,'Данные план зад3'!$B$7:$B$1296,R$4,'Данные план зад3'!$F$7:$F$1296,$A195,'Данные план зад3'!$C$7:$C$1296,'Задание 3'!$A$148)</f>
        <v>982</v>
      </c>
      <c r="S195" s="71">
        <f>SUMIFS('Данные факт зад.3'!G:G,'Данные факт зад.3'!F:F,$A195,'Данные факт зад.3'!A:A,R$4,'Данные факт зад.3'!D:D,$A$148)</f>
        <v>444</v>
      </c>
      <c r="T195" s="84">
        <f t="shared" si="85"/>
        <v>-538</v>
      </c>
      <c r="U195" s="109">
        <f t="shared" si="86"/>
        <v>-0.54786150712830961</v>
      </c>
      <c r="V195" s="75">
        <f>SUMIFS('Данные план зад3'!$G$7:$G$1296,'Данные план зад3'!$B$7:$B$1296,V$4,'Данные план зад3'!$F$7:$F$1296,$A195,'Данные план зад3'!$C$7:$C$1296,'Задание 3'!$A$148)</f>
        <v>1061</v>
      </c>
      <c r="W195" s="71">
        <f>SUMIFS('Данные факт зад.3'!G:G,'Данные факт зад.3'!F:F,$A195,'Данные факт зад.3'!A:A,V$4,'Данные факт зад.3'!D:D,$A$148)</f>
        <v>0</v>
      </c>
      <c r="X195" s="86">
        <f t="shared" si="87"/>
        <v>-1061</v>
      </c>
      <c r="Y195" s="110">
        <f t="shared" si="96"/>
        <v>-1</v>
      </c>
      <c r="Z195" s="75">
        <f t="shared" si="94"/>
        <v>5338</v>
      </c>
      <c r="AA195" s="84">
        <f t="shared" si="99"/>
        <v>1254</v>
      </c>
      <c r="AB195" s="86">
        <f t="shared" si="104"/>
        <v>-4084</v>
      </c>
      <c r="AC195" s="110">
        <f t="shared" si="88"/>
        <v>-0.7650805545147995</v>
      </c>
    </row>
    <row r="196" spans="1:29" outlineLevel="1" x14ac:dyDescent="0.3">
      <c r="A196" s="76" t="s">
        <v>88</v>
      </c>
      <c r="B196" s="75">
        <f>SUMIFS('Данные план зад3'!$G$7:$G$1296,'Данные план зад3'!$B$7:$B$1296,B$4,'Данные план зад3'!$F$7:$F$1296,$A196,'Данные план зад3'!$C$7:$C$1296,'Задание 3'!$A$148)</f>
        <v>987</v>
      </c>
      <c r="C196" s="75">
        <f>SUMIFS('Данные факт зад.3'!G:G,'Данные факт зад.3'!F:F,$A196,'Данные факт зад.3'!A:A,B$4,'Данные факт зад.3'!D:D,$A$148)</f>
        <v>141</v>
      </c>
      <c r="D196" s="102">
        <f t="shared" si="107"/>
        <v>-846</v>
      </c>
      <c r="E196" s="109">
        <f t="shared" si="102"/>
        <v>-0.8571428571428571</v>
      </c>
      <c r="F196" s="75">
        <f>SUMIFS('Данные план зад3'!$G$7:$G$1296,'Данные план зад3'!$B$7:$B$1296,F$4,'Данные план зад3'!$F$7:$F$1296,$A196,'Данные план зад3'!$C$7:$C$1296,'Задание 3'!$A$148)</f>
        <v>1056</v>
      </c>
      <c r="G196" s="71">
        <f>SUMIFS('Данные факт зад.3'!G:G,'Данные факт зад.3'!F:F,$A196,'Данные факт зад.3'!A:A,F$4,'Данные факт зад.3'!D:D,$A$148)</f>
        <v>111</v>
      </c>
      <c r="H196" s="75">
        <f t="shared" si="89"/>
        <v>-945</v>
      </c>
      <c r="I196" s="106">
        <f t="shared" si="90"/>
        <v>-0.89488636363636365</v>
      </c>
      <c r="J196" s="75">
        <f>SUMIFS('Данные план зад3'!$G$7:$G$1296,'Данные план зад3'!$B$7:$B$1296,J$4,'Данные план зад3'!$F$7:$F$1296,$A196,'Данные план зад3'!$C$7:$C$1296,'Задание 3'!$A$148)</f>
        <v>1140</v>
      </c>
      <c r="K196" s="71">
        <f>SUMIFS('Данные факт зад.3'!G:G,'Данные факт зад.3'!F:F,$A196,'Данные факт зад.3'!A:A,J$4,'Данные факт зад.3'!D:D,$A$148)</f>
        <v>277</v>
      </c>
      <c r="L196" s="75">
        <f t="shared" si="91"/>
        <v>-863</v>
      </c>
      <c r="M196" s="109">
        <f t="shared" si="84"/>
        <v>-0.75701754385964914</v>
      </c>
      <c r="N196" s="75">
        <f>SUMIFS('Данные план зад3'!$G$7:$G$1296,'Данные план зад3'!$B$7:$B$1296,N$4,'Данные план зад3'!$F$7:$F$1296,$A196,'Данные план зад3'!$C$7:$C$1296,'Задание 3'!$A$148)</f>
        <v>1197</v>
      </c>
      <c r="O196" s="71">
        <f>SUMIFS('Данные факт зад.3'!G:G,'Данные факт зад.3'!F:F,$A196,'Данные факт зад.3'!A:A,N$4,'Данные факт зад.3'!D:D,$A$148)</f>
        <v>200</v>
      </c>
      <c r="P196" s="75">
        <f t="shared" si="92"/>
        <v>-997</v>
      </c>
      <c r="Q196" s="106">
        <f t="shared" si="93"/>
        <v>-0.83291562238930661</v>
      </c>
      <c r="R196" s="75">
        <f>SUMIFS('Данные план зад3'!$G$7:$G$1296,'Данные план зад3'!$B$7:$B$1296,R$4,'Данные план зад3'!$F$7:$F$1296,$A196,'Данные план зад3'!$C$7:$C$1296,'Задание 3'!$A$148)</f>
        <v>1257</v>
      </c>
      <c r="S196" s="71">
        <f>SUMIFS('Данные факт зад.3'!G:G,'Данные факт зад.3'!F:F,$A196,'Данные факт зад.3'!A:A,R$4,'Данные факт зад.3'!D:D,$A$148)</f>
        <v>190</v>
      </c>
      <c r="T196" s="84">
        <f t="shared" si="85"/>
        <v>-1067</v>
      </c>
      <c r="U196" s="109">
        <f t="shared" si="86"/>
        <v>-0.84884645982498008</v>
      </c>
      <c r="V196" s="75">
        <f>SUMIFS('Данные план зад3'!$G$7:$G$1296,'Данные план зад3'!$B$7:$B$1296,V$4,'Данные план зад3'!$F$7:$F$1296,$A196,'Данные план зад3'!$C$7:$C$1296,'Задание 3'!$A$148)</f>
        <v>1358</v>
      </c>
      <c r="W196" s="71">
        <f>SUMIFS('Данные факт зад.3'!G:G,'Данные факт зад.3'!F:F,$A196,'Данные факт зад.3'!A:A,V$4,'Данные факт зад.3'!D:D,$A$148)</f>
        <v>488</v>
      </c>
      <c r="X196" s="86">
        <f t="shared" si="87"/>
        <v>-870</v>
      </c>
      <c r="Y196" s="110">
        <f t="shared" si="96"/>
        <v>-0.64064801178203246</v>
      </c>
      <c r="Z196" s="75">
        <f t="shared" si="94"/>
        <v>6995</v>
      </c>
      <c r="AA196" s="84">
        <f t="shared" si="99"/>
        <v>1407</v>
      </c>
      <c r="AB196" s="86">
        <f t="shared" si="104"/>
        <v>-5588</v>
      </c>
      <c r="AC196" s="110">
        <f t="shared" si="88"/>
        <v>-0.79885632594710509</v>
      </c>
    </row>
    <row r="197" spans="1:29" s="82" customFormat="1" x14ac:dyDescent="0.3">
      <c r="A197" s="83" t="s">
        <v>115</v>
      </c>
      <c r="B197" s="84">
        <f>SUM(B198:B203)</f>
        <v>2709</v>
      </c>
      <c r="C197" s="84">
        <f t="shared" ref="C197:Z197" si="116">SUM(C198:C203)</f>
        <v>1090</v>
      </c>
      <c r="D197" s="102">
        <f t="shared" si="107"/>
        <v>-1619</v>
      </c>
      <c r="E197" s="109">
        <f t="shared" si="102"/>
        <v>-0.5976375046142488</v>
      </c>
      <c r="F197" s="75">
        <f>SUM(F198:F203)</f>
        <v>2900</v>
      </c>
      <c r="G197" s="84">
        <f t="shared" si="116"/>
        <v>1193</v>
      </c>
      <c r="H197" s="75">
        <f t="shared" si="89"/>
        <v>-1707</v>
      </c>
      <c r="I197" s="106">
        <f t="shared" si="90"/>
        <v>-0.58862068965517245</v>
      </c>
      <c r="J197" s="84">
        <f t="shared" si="116"/>
        <v>3133</v>
      </c>
      <c r="K197" s="84">
        <f t="shared" si="116"/>
        <v>893</v>
      </c>
      <c r="L197" s="75">
        <f t="shared" si="91"/>
        <v>-2240</v>
      </c>
      <c r="M197" s="109">
        <f t="shared" si="84"/>
        <v>-0.7149696776252793</v>
      </c>
      <c r="N197" s="84">
        <f t="shared" si="116"/>
        <v>3340</v>
      </c>
      <c r="O197" s="84">
        <f t="shared" si="116"/>
        <v>923</v>
      </c>
      <c r="P197" s="75">
        <f t="shared" si="92"/>
        <v>-2417</v>
      </c>
      <c r="Q197" s="106">
        <f t="shared" si="93"/>
        <v>-0.72365269461077841</v>
      </c>
      <c r="R197" s="84">
        <f t="shared" si="116"/>
        <v>3581</v>
      </c>
      <c r="S197" s="84">
        <f t="shared" si="116"/>
        <v>2156</v>
      </c>
      <c r="T197" s="84">
        <f t="shared" si="85"/>
        <v>-1425</v>
      </c>
      <c r="U197" s="109">
        <f t="shared" si="86"/>
        <v>-0.39793353811784415</v>
      </c>
      <c r="V197" s="84">
        <f t="shared" si="116"/>
        <v>3850</v>
      </c>
      <c r="W197" s="84">
        <f t="shared" si="116"/>
        <v>907</v>
      </c>
      <c r="X197" s="86">
        <f t="shared" si="87"/>
        <v>-2943</v>
      </c>
      <c r="Y197" s="110">
        <f t="shared" si="96"/>
        <v>-0.76441558441558444</v>
      </c>
      <c r="Z197" s="84">
        <f t="shared" si="116"/>
        <v>19513</v>
      </c>
      <c r="AA197" s="84">
        <f t="shared" si="99"/>
        <v>7162</v>
      </c>
      <c r="AB197" s="86">
        <f t="shared" si="104"/>
        <v>-12351</v>
      </c>
      <c r="AC197" s="110">
        <f t="shared" si="88"/>
        <v>-0.63296264029108795</v>
      </c>
    </row>
    <row r="198" spans="1:29" s="88" customFormat="1" outlineLevel="1" x14ac:dyDescent="0.3">
      <c r="A198" s="85" t="s">
        <v>89</v>
      </c>
      <c r="B198" s="75">
        <f>SUMIFS('Данные план зад3'!$G$7:$G$1296,'Данные план зад3'!$B$7:$B$1296,B$4,'Данные план зад3'!$F$7:$F$1296,$A198,'Данные план зад3'!$C$7:$C$1296,'Задание 3'!$A$148)</f>
        <v>236</v>
      </c>
      <c r="C198" s="75">
        <f>SUMIFS('Данные факт зад.3'!G:G,'Данные факт зад.3'!F:F,$A198,'Данные факт зад.3'!A:A,B$4,'Данные факт зад.3'!D:D,$A$148)</f>
        <v>98</v>
      </c>
      <c r="D198" s="102">
        <f t="shared" si="107"/>
        <v>-138</v>
      </c>
      <c r="E198" s="109">
        <f t="shared" si="102"/>
        <v>-0.5847457627118644</v>
      </c>
      <c r="F198" s="75">
        <f>SUMIFS('Данные план зад3'!$G$7:$G$1296,'Данные план зад3'!$B$7:$B$1296,F$4,'Данные план зад3'!$F$7:$F$1296,$A198,'Данные план зад3'!$C$7:$C$1296,'Задание 3'!$A$148)</f>
        <v>253</v>
      </c>
      <c r="G198" s="71">
        <f>SUMIFS('Данные факт зад.3'!G:G,'Данные факт зад.3'!F:F,$A198,'Данные факт зад.3'!A:A,F$4,'Данные факт зад.3'!D:D,$A$148)</f>
        <v>275</v>
      </c>
      <c r="H198" s="75">
        <f t="shared" si="89"/>
        <v>22</v>
      </c>
      <c r="I198" s="106">
        <f t="shared" si="90"/>
        <v>8.6956521739130432E-2</v>
      </c>
      <c r="J198" s="86">
        <f>SUMIFS('Данные план зад3'!$G$7:$G$1296,'Данные план зад3'!$B$7:$B$1296,J$4,'Данные план зад3'!$F$7:$F$1296,$A198,'Данные план зад3'!$C$7:$C$1296,'Задание 3'!$A$148)</f>
        <v>271</v>
      </c>
      <c r="K198" s="71">
        <f>SUMIFS('Данные факт зад.3'!G:G,'Данные факт зад.3'!F:F,$A198,'Данные факт зад.3'!A:A,J$4,'Данные факт зад.3'!D:D,$A$148)</f>
        <v>36</v>
      </c>
      <c r="L198" s="75">
        <f t="shared" si="91"/>
        <v>-235</v>
      </c>
      <c r="M198" s="109">
        <f t="shared" si="84"/>
        <v>-0.86715867158671589</v>
      </c>
      <c r="N198" s="86">
        <f>SUMIFS('Данные план зад3'!$G$7:$G$1296,'Данные план зад3'!$B$7:$B$1296,N$4,'Данные план зад3'!$F$7:$F$1296,$A198,'Данные план зад3'!$C$7:$C$1296,'Задание 3'!$A$148)</f>
        <v>279</v>
      </c>
      <c r="O198" s="71">
        <f>SUMIFS('Данные факт зад.3'!G:G,'Данные факт зад.3'!F:F,$A198,'Данные факт зад.3'!A:A,N$4,'Данные факт зад.3'!D:D,$A$148)</f>
        <v>259</v>
      </c>
      <c r="P198" s="75">
        <f t="shared" si="92"/>
        <v>-20</v>
      </c>
      <c r="Q198" s="106">
        <f t="shared" si="93"/>
        <v>-7.1684587813620068E-2</v>
      </c>
      <c r="R198" s="86">
        <f>SUMIFS('Данные план зад3'!$G$7:$G$1296,'Данные план зад3'!$B$7:$B$1296,R$4,'Данные план зад3'!$F$7:$F$1296,$A198,'Данные план зад3'!$C$7:$C$1296,'Задание 3'!$A$148)</f>
        <v>301</v>
      </c>
      <c r="S198" s="71">
        <f>SUMIFS('Данные факт зад.3'!G:G,'Данные факт зад.3'!F:F,$A198,'Данные факт зад.3'!A:A,R$4,'Данные факт зад.3'!D:D,$A$148)</f>
        <v>512</v>
      </c>
      <c r="T198" s="84">
        <f t="shared" si="85"/>
        <v>211</v>
      </c>
      <c r="U198" s="109">
        <f t="shared" si="86"/>
        <v>0.70099667774086383</v>
      </c>
      <c r="V198" s="86">
        <f>SUMIFS('Данные план зад3'!$G$7:$G$1296,'Данные план зад3'!$B$7:$B$1296,V$4,'Данные план зад3'!$F$7:$F$1296,$A198,'Данные план зад3'!$C$7:$C$1296,'Задание 3'!$A$148)</f>
        <v>325</v>
      </c>
      <c r="W198" s="71">
        <f>SUMIFS('Данные факт зад.3'!G:G,'Данные факт зад.3'!F:F,$A198,'Данные факт зад.3'!A:A,V$4,'Данные факт зад.3'!D:D,$A$148)</f>
        <v>49</v>
      </c>
      <c r="X198" s="86">
        <f t="shared" si="87"/>
        <v>-276</v>
      </c>
      <c r="Y198" s="110">
        <f t="shared" si="96"/>
        <v>-0.84923076923076923</v>
      </c>
      <c r="Z198" s="86">
        <f t="shared" si="94"/>
        <v>1665</v>
      </c>
      <c r="AA198" s="84">
        <f t="shared" si="99"/>
        <v>1229</v>
      </c>
      <c r="AB198" s="86">
        <f t="shared" si="104"/>
        <v>-436</v>
      </c>
      <c r="AC198" s="110">
        <f t="shared" si="88"/>
        <v>-0.26186186186186189</v>
      </c>
    </row>
    <row r="199" spans="1:29" s="88" customFormat="1" outlineLevel="1" x14ac:dyDescent="0.3">
      <c r="A199" s="85" t="s">
        <v>90</v>
      </c>
      <c r="B199" s="75">
        <f>SUMIFS('Данные план зад3'!$G$7:$G$1296,'Данные план зад3'!$B$7:$B$1296,B$4,'Данные план зад3'!$F$7:$F$1296,$A199,'Данные план зад3'!$C$7:$C$1296,'Задание 3'!$A$148)</f>
        <v>457</v>
      </c>
      <c r="C199" s="75">
        <f>SUMIFS('Данные факт зад.3'!G:G,'Данные факт зад.3'!F:F,$A199,'Данные факт зад.3'!A:A,B$4,'Данные факт зад.3'!D:D,$A$148)</f>
        <v>111</v>
      </c>
      <c r="D199" s="102">
        <f t="shared" si="107"/>
        <v>-346</v>
      </c>
      <c r="E199" s="109">
        <f t="shared" si="102"/>
        <v>-0.75711159737417943</v>
      </c>
      <c r="F199" s="75">
        <f>SUMIFS('Данные план зад3'!$G$7:$G$1296,'Данные план зад3'!$B$7:$B$1296,F$4,'Данные план зад3'!$F$7:$F$1296,$A199,'Данные план зад3'!$C$7:$C$1296,'Задание 3'!$A$148)</f>
        <v>489</v>
      </c>
      <c r="G199" s="71">
        <f>SUMIFS('Данные факт зад.3'!G:G,'Данные факт зад.3'!F:F,$A199,'Данные факт зад.3'!A:A,F$4,'Данные факт зад.3'!D:D,$A$148)</f>
        <v>46</v>
      </c>
      <c r="H199" s="75">
        <f t="shared" si="89"/>
        <v>-443</v>
      </c>
      <c r="I199" s="106">
        <f t="shared" si="90"/>
        <v>-0.90593047034764829</v>
      </c>
      <c r="J199" s="86">
        <f>SUMIFS('Данные план зад3'!$G$7:$G$1296,'Данные план зад3'!$B$7:$B$1296,J$4,'Данные план зад3'!$F$7:$F$1296,$A199,'Данные план зад3'!$C$7:$C$1296,'Задание 3'!$A$148)</f>
        <v>523</v>
      </c>
      <c r="K199" s="71">
        <f>SUMIFS('Данные факт зад.3'!G:G,'Данные факт зад.3'!F:F,$A199,'Данные факт зад.3'!A:A,J$4,'Данные факт зад.3'!D:D,$A$148)</f>
        <v>5</v>
      </c>
      <c r="L199" s="75">
        <f t="shared" si="91"/>
        <v>-518</v>
      </c>
      <c r="M199" s="109">
        <f t="shared" ref="M199:M262" si="117">IFERROR(L199/J199,0)</f>
        <v>-0.99043977055449328</v>
      </c>
      <c r="N199" s="86">
        <f>SUMIFS('Данные план зад3'!$G$7:$G$1296,'Данные план зад3'!$B$7:$B$1296,N$4,'Данные план зад3'!$F$7:$F$1296,$A199,'Данные план зад3'!$C$7:$C$1296,'Задание 3'!$A$148)</f>
        <v>565</v>
      </c>
      <c r="O199" s="71">
        <f>SUMIFS('Данные факт зад.3'!G:G,'Данные факт зад.3'!F:F,$A199,'Данные факт зад.3'!A:A,N$4,'Данные факт зад.3'!D:D,$A$148)</f>
        <v>211</v>
      </c>
      <c r="P199" s="75">
        <f t="shared" si="92"/>
        <v>-354</v>
      </c>
      <c r="Q199" s="106">
        <f t="shared" si="93"/>
        <v>-0.6265486725663717</v>
      </c>
      <c r="R199" s="86">
        <f>SUMIFS('Данные план зад3'!$G$7:$G$1296,'Данные план зад3'!$B$7:$B$1296,R$4,'Данные план зад3'!$F$7:$F$1296,$A199,'Данные план зад3'!$C$7:$C$1296,'Задание 3'!$A$148)</f>
        <v>610</v>
      </c>
      <c r="S199" s="71">
        <f>SUMIFS('Данные факт зад.3'!G:G,'Данные факт зад.3'!F:F,$A199,'Данные факт зад.3'!A:A,R$4,'Данные факт зад.3'!D:D,$A$148)</f>
        <v>767</v>
      </c>
      <c r="T199" s="84">
        <f t="shared" ref="T199:T262" si="118">S199-R199</f>
        <v>157</v>
      </c>
      <c r="U199" s="109">
        <f t="shared" si="86"/>
        <v>0.25737704918032789</v>
      </c>
      <c r="V199" s="86">
        <f>SUMIFS('Данные план зад3'!$G$7:$G$1296,'Данные план зад3'!$B$7:$B$1296,V$4,'Данные план зад3'!$F$7:$F$1296,$A199,'Данные план зад3'!$C$7:$C$1296,'Задание 3'!$A$148)</f>
        <v>659</v>
      </c>
      <c r="W199" s="71">
        <f>SUMIFS('Данные факт зад.3'!G:G,'Данные факт зад.3'!F:F,$A199,'Данные факт зад.3'!A:A,V$4,'Данные факт зад.3'!D:D,$A$148)</f>
        <v>127</v>
      </c>
      <c r="X199" s="86">
        <f t="shared" si="87"/>
        <v>-532</v>
      </c>
      <c r="Y199" s="110">
        <f t="shared" si="96"/>
        <v>-0.80728376327769347</v>
      </c>
      <c r="Z199" s="86">
        <f t="shared" si="94"/>
        <v>3303</v>
      </c>
      <c r="AA199" s="84">
        <f t="shared" si="99"/>
        <v>1267</v>
      </c>
      <c r="AB199" s="86">
        <f t="shared" si="104"/>
        <v>-2036</v>
      </c>
      <c r="AC199" s="110">
        <f t="shared" si="88"/>
        <v>-0.61640932485619138</v>
      </c>
    </row>
    <row r="200" spans="1:29" s="88" customFormat="1" outlineLevel="1" x14ac:dyDescent="0.3">
      <c r="A200" s="85" t="s">
        <v>91</v>
      </c>
      <c r="B200" s="75">
        <f>SUMIFS('Данные план зад3'!$G$7:$G$1296,'Данные план зад3'!$B$7:$B$1296,B$4,'Данные план зад3'!$F$7:$F$1296,$A200,'Данные план зад3'!$C$7:$C$1296,'Задание 3'!$A$148)</f>
        <v>324</v>
      </c>
      <c r="C200" s="75">
        <f>SUMIFS('Данные факт зад.3'!G:G,'Данные факт зад.3'!F:F,$A200,'Данные факт зад.3'!A:A,B$4,'Данные факт зад.3'!D:D,$A$148)</f>
        <v>345</v>
      </c>
      <c r="D200" s="102">
        <f t="shared" si="107"/>
        <v>21</v>
      </c>
      <c r="E200" s="109">
        <f t="shared" si="102"/>
        <v>6.4814814814814811E-2</v>
      </c>
      <c r="F200" s="75">
        <f>SUMIFS('Данные план зад3'!$G$7:$G$1296,'Данные план зад3'!$B$7:$B$1296,F$4,'Данные план зад3'!$F$7:$F$1296,$A200,'Данные план зад3'!$C$7:$C$1296,'Задание 3'!$A$148)</f>
        <v>347</v>
      </c>
      <c r="G200" s="71">
        <f>SUMIFS('Данные факт зад.3'!G:G,'Данные факт зад.3'!F:F,$A200,'Данные факт зад.3'!A:A,F$4,'Данные факт зад.3'!D:D,$A$148)</f>
        <v>0</v>
      </c>
      <c r="H200" s="75">
        <f t="shared" si="89"/>
        <v>-347</v>
      </c>
      <c r="I200" s="106">
        <f t="shared" si="90"/>
        <v>-1</v>
      </c>
      <c r="J200" s="86">
        <f>SUMIFS('Данные план зад3'!$G$7:$G$1296,'Данные план зад3'!$B$7:$B$1296,J$4,'Данные план зад3'!$F$7:$F$1296,$A200,'Данные план зад3'!$C$7:$C$1296,'Задание 3'!$A$148)</f>
        <v>371</v>
      </c>
      <c r="K200" s="71">
        <f>SUMIFS('Данные факт зад.3'!G:G,'Данные факт зад.3'!F:F,$A200,'Данные факт зад.3'!A:A,J$4,'Данные факт зад.3'!D:D,$A$148)</f>
        <v>145</v>
      </c>
      <c r="L200" s="75">
        <f t="shared" si="91"/>
        <v>-226</v>
      </c>
      <c r="M200" s="109">
        <f t="shared" si="117"/>
        <v>-0.60916442048517516</v>
      </c>
      <c r="N200" s="86">
        <f>SUMIFS('Данные план зад3'!$G$7:$G$1296,'Данные план зад3'!$B$7:$B$1296,N$4,'Данные план зад3'!$F$7:$F$1296,$A200,'Данные план зад3'!$C$7:$C$1296,'Задание 3'!$A$148)</f>
        <v>390</v>
      </c>
      <c r="O200" s="71">
        <f>SUMIFS('Данные факт зад.3'!G:G,'Данные факт зад.3'!F:F,$A200,'Данные факт зад.3'!A:A,N$4,'Данные факт зад.3'!D:D,$A$148)</f>
        <v>186</v>
      </c>
      <c r="P200" s="75">
        <f t="shared" si="92"/>
        <v>-204</v>
      </c>
      <c r="Q200" s="106">
        <f t="shared" si="93"/>
        <v>-0.52307692307692311</v>
      </c>
      <c r="R200" s="86">
        <f>SUMIFS('Данные план зад3'!$G$7:$G$1296,'Данные план зад3'!$B$7:$B$1296,R$4,'Данные план зад3'!$F$7:$F$1296,$A200,'Данные план зад3'!$C$7:$C$1296,'Задание 3'!$A$148)</f>
        <v>417</v>
      </c>
      <c r="S200" s="71">
        <f>SUMIFS('Данные факт зад.3'!G:G,'Данные факт зад.3'!F:F,$A200,'Данные факт зад.3'!A:A,R$4,'Данные факт зад.3'!D:D,$A$148)</f>
        <v>467</v>
      </c>
      <c r="T200" s="84">
        <f t="shared" si="118"/>
        <v>50</v>
      </c>
      <c r="U200" s="109">
        <f t="shared" ref="U200:U263" si="119">IFERROR(T200/R200,0)</f>
        <v>0.11990407673860912</v>
      </c>
      <c r="V200" s="86">
        <f>SUMIFS('Данные план зад3'!$G$7:$G$1296,'Данные план зад3'!$B$7:$B$1296,V$4,'Данные план зад3'!$F$7:$F$1296,$A200,'Данные план зад3'!$C$7:$C$1296,'Задание 3'!$A$148)</f>
        <v>450</v>
      </c>
      <c r="W200" s="71">
        <f>SUMIFS('Данные факт зад.3'!G:G,'Данные факт зад.3'!F:F,$A200,'Данные факт зад.3'!A:A,V$4,'Данные факт зад.3'!D:D,$A$148)</f>
        <v>172</v>
      </c>
      <c r="X200" s="86">
        <f t="shared" ref="X200:X263" si="120">W200-V200</f>
        <v>-278</v>
      </c>
      <c r="Y200" s="110">
        <f t="shared" si="96"/>
        <v>-0.61777777777777776</v>
      </c>
      <c r="Z200" s="86">
        <f t="shared" si="94"/>
        <v>2299</v>
      </c>
      <c r="AA200" s="84">
        <f t="shared" si="99"/>
        <v>1315</v>
      </c>
      <c r="AB200" s="86">
        <f t="shared" si="104"/>
        <v>-984</v>
      </c>
      <c r="AC200" s="110">
        <f t="shared" ref="AC200:AC263" si="121">IFERROR(AB200/Z200,0)</f>
        <v>-0.42801217920835144</v>
      </c>
    </row>
    <row r="201" spans="1:29" s="88" customFormat="1" outlineLevel="1" x14ac:dyDescent="0.3">
      <c r="A201" s="85" t="s">
        <v>92</v>
      </c>
      <c r="B201" s="75">
        <f>SUMIFS('Данные план зад3'!$G$7:$G$1296,'Данные план зад3'!$B$7:$B$1296,B$4,'Данные план зад3'!$F$7:$F$1296,$A201,'Данные план зад3'!$C$7:$C$1296,'Задание 3'!$A$148)</f>
        <v>359</v>
      </c>
      <c r="C201" s="75">
        <f>SUMIFS('Данные факт зад.3'!G:G,'Данные факт зад.3'!F:F,$A201,'Данные факт зад.3'!A:A,B$4,'Данные факт зад.3'!D:D,$A$148)</f>
        <v>173</v>
      </c>
      <c r="D201" s="102">
        <f t="shared" si="107"/>
        <v>-186</v>
      </c>
      <c r="E201" s="109">
        <f t="shared" si="102"/>
        <v>-0.51810584958217265</v>
      </c>
      <c r="F201" s="75">
        <f>SUMIFS('Данные план зад3'!$G$7:$G$1296,'Данные план зад3'!$B$7:$B$1296,F$4,'Данные план зад3'!$F$7:$F$1296,$A201,'Данные план зад3'!$C$7:$C$1296,'Задание 3'!$A$148)</f>
        <v>384</v>
      </c>
      <c r="G201" s="71">
        <f>SUMIFS('Данные факт зад.3'!G:G,'Данные факт зад.3'!F:F,$A201,'Данные факт зад.3'!A:A,F$4,'Данные факт зад.3'!D:D,$A$148)</f>
        <v>386</v>
      </c>
      <c r="H201" s="75">
        <f t="shared" si="89"/>
        <v>2</v>
      </c>
      <c r="I201" s="106">
        <f t="shared" si="90"/>
        <v>5.208333333333333E-3</v>
      </c>
      <c r="J201" s="86">
        <f>SUMIFS('Данные план зад3'!$G$7:$G$1296,'Данные план зад3'!$B$7:$B$1296,J$4,'Данные план зад3'!$F$7:$F$1296,$A201,'Данные план зад3'!$C$7:$C$1296,'Задание 3'!$A$148)</f>
        <v>415</v>
      </c>
      <c r="K201" s="71">
        <f>SUMIFS('Данные факт зад.3'!G:G,'Данные факт зад.3'!F:F,$A201,'Данные факт зад.3'!A:A,J$4,'Данные факт зад.3'!D:D,$A$148)</f>
        <v>195</v>
      </c>
      <c r="L201" s="75">
        <f t="shared" si="91"/>
        <v>-220</v>
      </c>
      <c r="M201" s="109">
        <f t="shared" si="117"/>
        <v>-0.53012048192771088</v>
      </c>
      <c r="N201" s="86">
        <f>SUMIFS('Данные план зад3'!$G$7:$G$1296,'Данные план зад3'!$B$7:$B$1296,N$4,'Данные план зад3'!$F$7:$F$1296,$A201,'Данные план зад3'!$C$7:$C$1296,'Задание 3'!$A$148)</f>
        <v>444</v>
      </c>
      <c r="O201" s="71">
        <f>SUMIFS('Данные факт зад.3'!G:G,'Данные факт зад.3'!F:F,$A201,'Данные факт зад.3'!A:A,N$4,'Данные факт зад.3'!D:D,$A$148)</f>
        <v>0</v>
      </c>
      <c r="P201" s="75">
        <f t="shared" si="92"/>
        <v>-444</v>
      </c>
      <c r="Q201" s="106">
        <f t="shared" si="93"/>
        <v>-1</v>
      </c>
      <c r="R201" s="86">
        <f>SUMIFS('Данные план зад3'!$G$7:$G$1296,'Данные план зад3'!$B$7:$B$1296,R$4,'Данные план зад3'!$F$7:$F$1296,$A201,'Данные план зад3'!$C$7:$C$1296,'Задание 3'!$A$148)</f>
        <v>475</v>
      </c>
      <c r="S201" s="71">
        <f>SUMIFS('Данные факт зад.3'!G:G,'Данные факт зад.3'!F:F,$A201,'Данные факт зад.3'!A:A,R$4,'Данные факт зад.3'!D:D,$A$148)</f>
        <v>150</v>
      </c>
      <c r="T201" s="84">
        <f t="shared" si="118"/>
        <v>-325</v>
      </c>
      <c r="U201" s="109">
        <f t="shared" si="119"/>
        <v>-0.68421052631578949</v>
      </c>
      <c r="V201" s="86">
        <f>SUMIFS('Данные план зад3'!$G$7:$G$1296,'Данные план зад3'!$B$7:$B$1296,V$4,'Данные план зад3'!$F$7:$F$1296,$A201,'Данные план зад3'!$C$7:$C$1296,'Задание 3'!$A$148)</f>
        <v>513</v>
      </c>
      <c r="W201" s="71">
        <f>SUMIFS('Данные факт зад.3'!G:G,'Данные факт зад.3'!F:F,$A201,'Данные факт зад.3'!A:A,V$4,'Данные факт зад.3'!D:D,$A$148)</f>
        <v>274</v>
      </c>
      <c r="X201" s="86">
        <f t="shared" si="120"/>
        <v>-239</v>
      </c>
      <c r="Y201" s="110">
        <f t="shared" si="96"/>
        <v>-0.46588693957115007</v>
      </c>
      <c r="Z201" s="86">
        <f t="shared" si="94"/>
        <v>2590</v>
      </c>
      <c r="AA201" s="84">
        <f t="shared" si="99"/>
        <v>1178</v>
      </c>
      <c r="AB201" s="86">
        <f t="shared" si="104"/>
        <v>-1412</v>
      </c>
      <c r="AC201" s="110">
        <f t="shared" si="121"/>
        <v>-0.54517374517374517</v>
      </c>
    </row>
    <row r="202" spans="1:29" s="88" customFormat="1" outlineLevel="1" x14ac:dyDescent="0.3">
      <c r="A202" s="85" t="s">
        <v>93</v>
      </c>
      <c r="B202" s="75">
        <f>SUMIFS('Данные план зад3'!$G$7:$G$1296,'Данные план зад3'!$B$7:$B$1296,B$4,'Данные план зад3'!$F$7:$F$1296,$A202,'Данные план зад3'!$C$7:$C$1296,'Задание 3'!$A$148)</f>
        <v>751</v>
      </c>
      <c r="C202" s="75">
        <f>SUMIFS('Данные факт зад.3'!G:G,'Данные факт зад.3'!F:F,$A202,'Данные факт зад.3'!A:A,B$4,'Данные факт зад.3'!D:D,$A$148)</f>
        <v>193</v>
      </c>
      <c r="D202" s="102">
        <f t="shared" si="107"/>
        <v>-558</v>
      </c>
      <c r="E202" s="109">
        <f t="shared" si="102"/>
        <v>-0.74300932090545935</v>
      </c>
      <c r="F202" s="75">
        <f>SUMIFS('Данные план зад3'!$G$7:$G$1296,'Данные план зад3'!$B$7:$B$1296,F$4,'Данные план зад3'!$F$7:$F$1296,$A202,'Данные план зад3'!$C$7:$C$1296,'Задание 3'!$A$148)</f>
        <v>804</v>
      </c>
      <c r="G202" s="71">
        <f>SUMIFS('Данные факт зад.3'!G:G,'Данные факт зад.3'!F:F,$A202,'Данные факт зад.3'!A:A,F$4,'Данные факт зад.3'!D:D,$A$148)</f>
        <v>296</v>
      </c>
      <c r="H202" s="75">
        <f t="shared" ref="H202:H265" si="122">G202-F202</f>
        <v>-508</v>
      </c>
      <c r="I202" s="106">
        <f t="shared" ref="I202:I265" si="123">IFERROR(H202/F202,0)</f>
        <v>-0.63184079601990051</v>
      </c>
      <c r="J202" s="86">
        <f>SUMIFS('Данные план зад3'!$G$7:$G$1296,'Данные план зад3'!$B$7:$B$1296,J$4,'Данные план зад3'!$F$7:$F$1296,$A202,'Данные план зад3'!$C$7:$C$1296,'Задание 3'!$A$148)</f>
        <v>868</v>
      </c>
      <c r="K202" s="71">
        <f>SUMIFS('Данные факт зад.3'!G:G,'Данные факт зад.3'!F:F,$A202,'Данные факт зад.3'!A:A,J$4,'Данные факт зад.3'!D:D,$A$148)</f>
        <v>115</v>
      </c>
      <c r="L202" s="75">
        <f t="shared" ref="L202:L265" si="124">K202-J202</f>
        <v>-753</v>
      </c>
      <c r="M202" s="109">
        <f t="shared" si="117"/>
        <v>-0.86751152073732718</v>
      </c>
      <c r="N202" s="86">
        <f>SUMIFS('Данные план зад3'!$G$7:$G$1296,'Данные план зад3'!$B$7:$B$1296,N$4,'Данные план зад3'!$F$7:$F$1296,$A202,'Данные план зад3'!$C$7:$C$1296,'Задание 3'!$A$148)</f>
        <v>929</v>
      </c>
      <c r="O202" s="71">
        <f>SUMIFS('Данные факт зад.3'!G:G,'Данные факт зад.3'!F:F,$A202,'Данные факт зад.3'!A:A,N$4,'Данные факт зад.3'!D:D,$A$148)</f>
        <v>130</v>
      </c>
      <c r="P202" s="75">
        <f t="shared" ref="P202:P265" si="125">O202-N202</f>
        <v>-799</v>
      </c>
      <c r="Q202" s="106">
        <f t="shared" ref="Q202:Q265" si="126">IFERROR(P202/N202,0)</f>
        <v>-0.86006458557588805</v>
      </c>
      <c r="R202" s="86">
        <f>SUMIFS('Данные план зад3'!$G$7:$G$1296,'Данные план зад3'!$B$7:$B$1296,R$4,'Данные план зад3'!$F$7:$F$1296,$A202,'Данные план зад3'!$C$7:$C$1296,'Задание 3'!$A$148)</f>
        <v>994</v>
      </c>
      <c r="S202" s="71">
        <f>SUMIFS('Данные факт зад.3'!G:G,'Данные факт зад.3'!F:F,$A202,'Данные факт зад.3'!A:A,R$4,'Данные факт зад.3'!D:D,$A$148)</f>
        <v>80</v>
      </c>
      <c r="T202" s="84">
        <f t="shared" si="118"/>
        <v>-914</v>
      </c>
      <c r="U202" s="109">
        <f t="shared" si="119"/>
        <v>-0.91951710261569419</v>
      </c>
      <c r="V202" s="86">
        <f>SUMIFS('Данные план зад3'!$G$7:$G$1296,'Данные план зад3'!$B$7:$B$1296,V$4,'Данные план зад3'!$F$7:$F$1296,$A202,'Данные план зад3'!$C$7:$C$1296,'Задание 3'!$A$148)</f>
        <v>1064</v>
      </c>
      <c r="W202" s="71">
        <f>SUMIFS('Данные факт зад.3'!G:G,'Данные факт зад.3'!F:F,$A202,'Данные факт зад.3'!A:A,V$4,'Данные факт зад.3'!D:D,$A$148)</f>
        <v>87</v>
      </c>
      <c r="X202" s="86">
        <f t="shared" si="120"/>
        <v>-977</v>
      </c>
      <c r="Y202" s="110">
        <f t="shared" si="96"/>
        <v>-0.91823308270676696</v>
      </c>
      <c r="Z202" s="86">
        <f t="shared" ref="Z202:Z265" si="127">SUM(B202+F202+J202+N202+R202+V202)</f>
        <v>5410</v>
      </c>
      <c r="AA202" s="84">
        <f t="shared" si="99"/>
        <v>901</v>
      </c>
      <c r="AB202" s="86">
        <f t="shared" si="104"/>
        <v>-4509</v>
      </c>
      <c r="AC202" s="110">
        <f t="shared" si="121"/>
        <v>-0.83345656192236595</v>
      </c>
    </row>
    <row r="203" spans="1:29" s="88" customFormat="1" outlineLevel="1" x14ac:dyDescent="0.3">
      <c r="A203" s="85" t="s">
        <v>94</v>
      </c>
      <c r="B203" s="75">
        <f>SUMIFS('Данные план зад3'!$G$7:$G$1296,'Данные план зад3'!$B$7:$B$1296,B$4,'Данные план зад3'!$F$7:$F$1296,$A203,'Данные план зад3'!$C$7:$C$1296,'Задание 3'!$A$148)</f>
        <v>582</v>
      </c>
      <c r="C203" s="75">
        <f>SUMIFS('Данные факт зад.3'!G:G,'Данные факт зад.3'!F:F,$A203,'Данные факт зад.3'!A:A,B$4,'Данные факт зад.3'!D:D,$A$148)</f>
        <v>170</v>
      </c>
      <c r="D203" s="102">
        <f t="shared" si="107"/>
        <v>-412</v>
      </c>
      <c r="E203" s="109">
        <f t="shared" si="102"/>
        <v>-0.70790378006872856</v>
      </c>
      <c r="F203" s="75">
        <f>SUMIFS('Данные план зад3'!$G$7:$G$1296,'Данные план зад3'!$B$7:$B$1296,F$4,'Данные план зад3'!$F$7:$F$1296,$A203,'Данные план зад3'!$C$7:$C$1296,'Задание 3'!$A$148)</f>
        <v>623</v>
      </c>
      <c r="G203" s="71">
        <f>SUMIFS('Данные факт зад.3'!G:G,'Данные факт зад.3'!F:F,$A203,'Данные факт зад.3'!A:A,F$4,'Данные факт зад.3'!D:D,$A$148)</f>
        <v>190</v>
      </c>
      <c r="H203" s="75">
        <f t="shared" si="122"/>
        <v>-433</v>
      </c>
      <c r="I203" s="106">
        <f t="shared" si="123"/>
        <v>-0.695024077046549</v>
      </c>
      <c r="J203" s="86">
        <f>SUMIFS('Данные план зад3'!$G$7:$G$1296,'Данные план зад3'!$B$7:$B$1296,J$4,'Данные план зад3'!$F$7:$F$1296,$A203,'Данные план зад3'!$C$7:$C$1296,'Задание 3'!$A$148)</f>
        <v>685</v>
      </c>
      <c r="K203" s="71">
        <f>SUMIFS('Данные факт зад.3'!G:G,'Данные факт зад.3'!F:F,$A203,'Данные факт зад.3'!A:A,J$4,'Данные факт зад.3'!D:D,$A$148)</f>
        <v>397</v>
      </c>
      <c r="L203" s="75">
        <f t="shared" si="124"/>
        <v>-288</v>
      </c>
      <c r="M203" s="109">
        <f t="shared" si="117"/>
        <v>-0.42043795620437957</v>
      </c>
      <c r="N203" s="86">
        <f>SUMIFS('Данные план зад3'!$G$7:$G$1296,'Данные план зад3'!$B$7:$B$1296,N$4,'Данные план зад3'!$F$7:$F$1296,$A203,'Данные план зад3'!$C$7:$C$1296,'Задание 3'!$A$148)</f>
        <v>733</v>
      </c>
      <c r="O203" s="71">
        <f>SUMIFS('Данные факт зад.3'!G:G,'Данные факт зад.3'!F:F,$A203,'Данные факт зад.3'!A:A,N$4,'Данные факт зад.3'!D:D,$A$148)</f>
        <v>137</v>
      </c>
      <c r="P203" s="75">
        <f t="shared" si="125"/>
        <v>-596</v>
      </c>
      <c r="Q203" s="106">
        <f t="shared" si="126"/>
        <v>-0.81309686221009547</v>
      </c>
      <c r="R203" s="86">
        <f>SUMIFS('Данные план зад3'!$G$7:$G$1296,'Данные план зад3'!$B$7:$B$1296,R$4,'Данные план зад3'!$F$7:$F$1296,$A203,'Данные план зад3'!$C$7:$C$1296,'Задание 3'!$A$148)</f>
        <v>784</v>
      </c>
      <c r="S203" s="71">
        <f>SUMIFS('Данные факт зад.3'!G:G,'Данные факт зад.3'!F:F,$A203,'Данные факт зад.3'!A:A,R$4,'Данные факт зад.3'!D:D,$A$148)</f>
        <v>180</v>
      </c>
      <c r="T203" s="84">
        <f t="shared" si="118"/>
        <v>-604</v>
      </c>
      <c r="U203" s="109">
        <f t="shared" si="119"/>
        <v>-0.77040816326530615</v>
      </c>
      <c r="V203" s="86">
        <f>SUMIFS('Данные план зад3'!$G$7:$G$1296,'Данные план зад3'!$B$7:$B$1296,V$4,'Данные план зад3'!$F$7:$F$1296,$A203,'Данные план зад3'!$C$7:$C$1296,'Задание 3'!$A$148)</f>
        <v>839</v>
      </c>
      <c r="W203" s="71">
        <f>SUMIFS('Данные факт зад.3'!G:G,'Данные факт зад.3'!F:F,$A203,'Данные факт зад.3'!A:A,V$4,'Данные факт зад.3'!D:D,$A$148)</f>
        <v>198</v>
      </c>
      <c r="X203" s="86">
        <f t="shared" si="120"/>
        <v>-641</v>
      </c>
      <c r="Y203" s="110">
        <f t="shared" si="96"/>
        <v>-0.76400476758045288</v>
      </c>
      <c r="Z203" s="86">
        <f t="shared" si="127"/>
        <v>4246</v>
      </c>
      <c r="AA203" s="84">
        <f t="shared" si="99"/>
        <v>1272</v>
      </c>
      <c r="AB203" s="86">
        <f t="shared" si="104"/>
        <v>-2974</v>
      </c>
      <c r="AC203" s="110">
        <f t="shared" si="121"/>
        <v>-0.700423928403203</v>
      </c>
    </row>
    <row r="204" spans="1:29" s="82" customFormat="1" x14ac:dyDescent="0.3">
      <c r="A204" s="80" t="s">
        <v>95</v>
      </c>
      <c r="B204" s="93">
        <f>B205+B211+B214</f>
        <v>6429</v>
      </c>
      <c r="C204" s="93">
        <f t="shared" ref="C204:Z204" si="128">C205+C211+C214</f>
        <v>3025</v>
      </c>
      <c r="D204" s="102">
        <f t="shared" si="107"/>
        <v>-3404</v>
      </c>
      <c r="E204" s="109">
        <f t="shared" si="102"/>
        <v>-0.52947581272359623</v>
      </c>
      <c r="F204" s="75">
        <f>F205+F211+F214</f>
        <v>6978</v>
      </c>
      <c r="G204" s="93">
        <f t="shared" si="128"/>
        <v>1414</v>
      </c>
      <c r="H204" s="75">
        <f t="shared" si="122"/>
        <v>-5564</v>
      </c>
      <c r="I204" s="106">
        <f t="shared" si="123"/>
        <v>-0.79736314130123243</v>
      </c>
      <c r="J204" s="93">
        <f t="shared" si="128"/>
        <v>7490</v>
      </c>
      <c r="K204" s="93">
        <f t="shared" si="128"/>
        <v>2145</v>
      </c>
      <c r="L204" s="75">
        <f t="shared" si="124"/>
        <v>-5345</v>
      </c>
      <c r="M204" s="109">
        <f t="shared" si="117"/>
        <v>-0.7136181575433912</v>
      </c>
      <c r="N204" s="93">
        <f t="shared" si="128"/>
        <v>7857</v>
      </c>
      <c r="O204" s="93">
        <f t="shared" si="128"/>
        <v>1458</v>
      </c>
      <c r="P204" s="75">
        <f t="shared" si="125"/>
        <v>-6399</v>
      </c>
      <c r="Q204" s="106">
        <f t="shared" si="126"/>
        <v>-0.81443298969072164</v>
      </c>
      <c r="R204" s="93">
        <f t="shared" si="128"/>
        <v>8420</v>
      </c>
      <c r="S204" s="93">
        <f t="shared" si="128"/>
        <v>2641</v>
      </c>
      <c r="T204" s="84">
        <f t="shared" si="118"/>
        <v>-5779</v>
      </c>
      <c r="U204" s="109">
        <f t="shared" si="119"/>
        <v>-0.68634204275534438</v>
      </c>
      <c r="V204" s="93">
        <f t="shared" si="128"/>
        <v>9016</v>
      </c>
      <c r="W204" s="93">
        <f t="shared" si="128"/>
        <v>2009</v>
      </c>
      <c r="X204" s="86">
        <f t="shared" si="120"/>
        <v>-7007</v>
      </c>
      <c r="Y204" s="110">
        <f t="shared" si="96"/>
        <v>-0.77717391304347827</v>
      </c>
      <c r="Z204" s="93">
        <f t="shared" si="128"/>
        <v>46190</v>
      </c>
      <c r="AA204" s="93">
        <f t="shared" si="99"/>
        <v>12692</v>
      </c>
      <c r="AB204" s="86">
        <f t="shared" si="104"/>
        <v>-33498</v>
      </c>
      <c r="AC204" s="110">
        <f t="shared" si="121"/>
        <v>-0.72522190950422172</v>
      </c>
    </row>
    <row r="205" spans="1:29" s="82" customFormat="1" x14ac:dyDescent="0.3">
      <c r="A205" s="83" t="s">
        <v>111</v>
      </c>
      <c r="B205" s="84">
        <f>SUM(B206:B210)</f>
        <v>2565</v>
      </c>
      <c r="C205" s="84">
        <f t="shared" ref="C205:Z205" si="129">SUM(C206:C210)</f>
        <v>1331</v>
      </c>
      <c r="D205" s="102">
        <f t="shared" si="107"/>
        <v>-1234</v>
      </c>
      <c r="E205" s="109">
        <f t="shared" si="102"/>
        <v>-0.48109161793372318</v>
      </c>
      <c r="F205" s="75">
        <f>SUM(F206:F210)</f>
        <v>2789</v>
      </c>
      <c r="G205" s="84">
        <f t="shared" si="129"/>
        <v>698</v>
      </c>
      <c r="H205" s="75">
        <f t="shared" si="122"/>
        <v>-2091</v>
      </c>
      <c r="I205" s="106">
        <f t="shared" si="123"/>
        <v>-0.74973108641089992</v>
      </c>
      <c r="J205" s="84">
        <f t="shared" si="129"/>
        <v>2987</v>
      </c>
      <c r="K205" s="84">
        <f t="shared" si="129"/>
        <v>1064</v>
      </c>
      <c r="L205" s="75">
        <f t="shared" si="124"/>
        <v>-1923</v>
      </c>
      <c r="M205" s="109">
        <f t="shared" si="117"/>
        <v>-0.64378975560763307</v>
      </c>
      <c r="N205" s="84">
        <f t="shared" si="129"/>
        <v>3149</v>
      </c>
      <c r="O205" s="84">
        <f t="shared" si="129"/>
        <v>326</v>
      </c>
      <c r="P205" s="75">
        <f t="shared" si="125"/>
        <v>-2823</v>
      </c>
      <c r="Q205" s="106">
        <f t="shared" si="126"/>
        <v>-0.89647507145125438</v>
      </c>
      <c r="R205" s="84">
        <f t="shared" si="129"/>
        <v>3383</v>
      </c>
      <c r="S205" s="84">
        <f t="shared" si="129"/>
        <v>1280</v>
      </c>
      <c r="T205" s="84">
        <f t="shared" si="118"/>
        <v>-2103</v>
      </c>
      <c r="U205" s="109">
        <f t="shared" si="119"/>
        <v>-0.62163759976352351</v>
      </c>
      <c r="V205" s="84">
        <f t="shared" si="129"/>
        <v>3627</v>
      </c>
      <c r="W205" s="84">
        <f t="shared" si="129"/>
        <v>905</v>
      </c>
      <c r="X205" s="86">
        <f t="shared" si="120"/>
        <v>-2722</v>
      </c>
      <c r="Y205" s="110">
        <f t="shared" ref="Y205:Y268" si="130">IFERROR(X205/V205,0)</f>
        <v>-0.75048249241797627</v>
      </c>
      <c r="Z205" s="84">
        <f t="shared" si="129"/>
        <v>18500</v>
      </c>
      <c r="AA205" s="84">
        <f t="shared" si="99"/>
        <v>5604</v>
      </c>
      <c r="AB205" s="86">
        <f t="shared" si="104"/>
        <v>-12896</v>
      </c>
      <c r="AC205" s="110">
        <f t="shared" si="121"/>
        <v>-0.69708108108108113</v>
      </c>
    </row>
    <row r="206" spans="1:29" s="88" customFormat="1" outlineLevel="1" x14ac:dyDescent="0.3">
      <c r="A206" s="85" t="s">
        <v>96</v>
      </c>
      <c r="B206" s="75">
        <f>SUMIFS('Данные план зад3'!$G$7:$G$1296,'Данные план зад3'!$B$7:$B$1296,B$4,'Данные план зад3'!$F$7:$F$1296,$A206,'Данные план зад3'!$C$7:$C$1296,'Задание 3'!$A$148)</f>
        <v>456</v>
      </c>
      <c r="C206" s="75">
        <f>SUMIFS('Данные факт зад.3'!G:G,'Данные факт зад.3'!F:F,$A206,'Данные факт зад.3'!A:A,B$4,'Данные факт зад.3'!D:D,$A$148)</f>
        <v>322</v>
      </c>
      <c r="D206" s="102">
        <f t="shared" si="107"/>
        <v>-134</v>
      </c>
      <c r="E206" s="109">
        <f t="shared" si="102"/>
        <v>-0.29385964912280704</v>
      </c>
      <c r="F206" s="75">
        <f>SUMIFS('Данные план зад3'!$G$7:$G$1296,'Данные план зад3'!$B$7:$B$1296,F$4,'Данные план зад3'!$F$7:$F$1296,$A206,'Данные план зад3'!$C$7:$C$1296,'Задание 3'!$A$148)</f>
        <v>488</v>
      </c>
      <c r="G206" s="71">
        <f>SUMIFS('Данные факт зад.3'!G:G,'Данные факт зад.3'!F:F,$A206,'Данные факт зад.3'!A:A,F$4,'Данные факт зад.3'!D:D,$A$148)</f>
        <v>195</v>
      </c>
      <c r="H206" s="75">
        <f t="shared" si="122"/>
        <v>-293</v>
      </c>
      <c r="I206" s="106">
        <f t="shared" si="123"/>
        <v>-0.60040983606557374</v>
      </c>
      <c r="J206" s="86">
        <f>SUMIFS('Данные план зад3'!$G$7:$G$1296,'Данные план зад3'!$B$7:$B$1296,J$4,'Данные план зад3'!$F$7:$F$1296,$A206,'Данные план зад3'!$C$7:$C$1296,'Задание 3'!$A$148)</f>
        <v>522</v>
      </c>
      <c r="K206" s="71">
        <f>SUMIFS('Данные факт зад.3'!G:G,'Данные факт зад.3'!F:F,$A206,'Данные факт зад.3'!A:A,J$4,'Данные факт зад.3'!D:D,$A$148)</f>
        <v>171</v>
      </c>
      <c r="L206" s="75">
        <f t="shared" si="124"/>
        <v>-351</v>
      </c>
      <c r="M206" s="109">
        <f t="shared" si="117"/>
        <v>-0.67241379310344829</v>
      </c>
      <c r="N206" s="86">
        <f>SUMIFS('Данные план зад3'!$G$7:$G$1296,'Данные план зад3'!$B$7:$B$1296,N$4,'Данные план зад3'!$F$7:$F$1296,$A206,'Данные план зад3'!$C$7:$C$1296,'Задание 3'!$A$148)</f>
        <v>559</v>
      </c>
      <c r="O206" s="71">
        <f>SUMIFS('Данные факт зад.3'!G:G,'Данные факт зад.3'!F:F,$A206,'Данные факт зад.3'!A:A,N$4,'Данные факт зад.3'!D:D,$A$148)</f>
        <v>78</v>
      </c>
      <c r="P206" s="75">
        <f t="shared" si="125"/>
        <v>-481</v>
      </c>
      <c r="Q206" s="106">
        <f t="shared" si="126"/>
        <v>-0.86046511627906974</v>
      </c>
      <c r="R206" s="86">
        <f>SUMIFS('Данные план зад3'!$G$7:$G$1296,'Данные план зад3'!$B$7:$B$1296,R$4,'Данные план зад3'!$F$7:$F$1296,$A206,'Данные план зад3'!$C$7:$C$1296,'Задание 3'!$A$148)</f>
        <v>598</v>
      </c>
      <c r="S206" s="71">
        <f>SUMIFS('Данные факт зад.3'!G:G,'Данные факт зад.3'!F:F,$A206,'Данные факт зад.3'!A:A,R$4,'Данные факт зад.3'!D:D,$A$148)</f>
        <v>163</v>
      </c>
      <c r="T206" s="84">
        <f t="shared" si="118"/>
        <v>-435</v>
      </c>
      <c r="U206" s="109">
        <f t="shared" si="119"/>
        <v>-0.72742474916387956</v>
      </c>
      <c r="V206" s="86">
        <f>SUMIFS('Данные план зад3'!$G$7:$G$1296,'Данные план зад3'!$B$7:$B$1296,V$4,'Данные план зад3'!$F$7:$F$1296,$A206,'Данные план зад3'!$C$7:$C$1296,'Задание 3'!$A$148)</f>
        <v>646</v>
      </c>
      <c r="W206" s="71">
        <f>SUMIFS('Данные факт зад.3'!G:G,'Данные факт зад.3'!F:F,$A206,'Данные факт зад.3'!A:A,V$4,'Данные факт зад.3'!D:D,$A$148)</f>
        <v>150</v>
      </c>
      <c r="X206" s="86">
        <f t="shared" si="120"/>
        <v>-496</v>
      </c>
      <c r="Y206" s="110">
        <f t="shared" si="130"/>
        <v>-0.7678018575851393</v>
      </c>
      <c r="Z206" s="86">
        <f t="shared" si="127"/>
        <v>3269</v>
      </c>
      <c r="AA206" s="84">
        <f t="shared" si="99"/>
        <v>1079</v>
      </c>
      <c r="AB206" s="86">
        <f t="shared" si="104"/>
        <v>-2190</v>
      </c>
      <c r="AC206" s="110">
        <f t="shared" si="121"/>
        <v>-0.66992964209238304</v>
      </c>
    </row>
    <row r="207" spans="1:29" s="88" customFormat="1" outlineLevel="1" x14ac:dyDescent="0.3">
      <c r="A207" s="85" t="s">
        <v>97</v>
      </c>
      <c r="B207" s="75">
        <f>SUMIFS('Данные план зад3'!$G$7:$G$1296,'Данные план зад3'!$B$7:$B$1296,B$4,'Данные план зад3'!$F$7:$F$1296,$A207,'Данные план зад3'!$C$7:$C$1296,'Задание 3'!$A$148)</f>
        <v>987</v>
      </c>
      <c r="C207" s="75">
        <f>SUMIFS('Данные факт зад.3'!G:G,'Данные факт зад.3'!F:F,$A207,'Данные факт зад.3'!A:A,B$4,'Данные факт зад.3'!D:D,$A$148)</f>
        <v>513</v>
      </c>
      <c r="D207" s="102">
        <f t="shared" si="107"/>
        <v>-474</v>
      </c>
      <c r="E207" s="109">
        <f t="shared" si="102"/>
        <v>-0.48024316109422494</v>
      </c>
      <c r="F207" s="75">
        <f>SUMIFS('Данные план зад3'!$G$7:$G$1296,'Данные план зад3'!$B$7:$B$1296,F$4,'Данные план зад3'!$F$7:$F$1296,$A207,'Данные план зад3'!$C$7:$C$1296,'Задание 3'!$A$148)</f>
        <v>1056</v>
      </c>
      <c r="G207" s="71">
        <f>SUMIFS('Данные факт зад.3'!G:G,'Данные факт зад.3'!F:F,$A207,'Данные факт зад.3'!A:A,F$4,'Данные факт зад.3'!D:D,$A$148)</f>
        <v>0</v>
      </c>
      <c r="H207" s="75">
        <f t="shared" si="122"/>
        <v>-1056</v>
      </c>
      <c r="I207" s="106">
        <f t="shared" si="123"/>
        <v>-1</v>
      </c>
      <c r="J207" s="86">
        <f>SUMIFS('Данные план зад3'!$G$7:$G$1296,'Данные план зад3'!$B$7:$B$1296,J$4,'Данные план зад3'!$F$7:$F$1296,$A207,'Данные план зад3'!$C$7:$C$1296,'Задание 3'!$A$148)</f>
        <v>1130</v>
      </c>
      <c r="K207" s="71">
        <f>SUMIFS('Данные факт зад.3'!G:G,'Данные факт зад.3'!F:F,$A207,'Данные факт зад.3'!A:A,J$4,'Данные факт зад.3'!D:D,$A$148)</f>
        <v>122</v>
      </c>
      <c r="L207" s="75">
        <f t="shared" si="124"/>
        <v>-1008</v>
      </c>
      <c r="M207" s="109">
        <f t="shared" si="117"/>
        <v>-0.89203539823008848</v>
      </c>
      <c r="N207" s="86">
        <f>SUMIFS('Данные план зад3'!$G$7:$G$1296,'Данные план зад3'!$B$7:$B$1296,N$4,'Данные план зад3'!$F$7:$F$1296,$A207,'Данные план зад3'!$C$7:$C$1296,'Задание 3'!$A$148)</f>
        <v>1209</v>
      </c>
      <c r="O207" s="71">
        <f>SUMIFS('Данные факт зад.3'!G:G,'Данные факт зад.3'!F:F,$A207,'Данные факт зад.3'!A:A,N$4,'Данные факт зад.3'!D:D,$A$148)</f>
        <v>126</v>
      </c>
      <c r="P207" s="75">
        <f t="shared" si="125"/>
        <v>-1083</v>
      </c>
      <c r="Q207" s="106">
        <f t="shared" si="126"/>
        <v>-0.8957816377171216</v>
      </c>
      <c r="R207" s="86">
        <f>SUMIFS('Данные план зад3'!$G$7:$G$1296,'Данные план зад3'!$B$7:$B$1296,R$4,'Данные план зад3'!$F$7:$F$1296,$A207,'Данные план зад3'!$C$7:$C$1296,'Задание 3'!$A$148)</f>
        <v>1294</v>
      </c>
      <c r="S207" s="71">
        <f>SUMIFS('Данные факт зад.3'!G:G,'Данные факт зад.3'!F:F,$A207,'Данные факт зад.3'!A:A,R$4,'Данные факт зад.3'!D:D,$A$148)</f>
        <v>262</v>
      </c>
      <c r="T207" s="84">
        <f t="shared" si="118"/>
        <v>-1032</v>
      </c>
      <c r="U207" s="109">
        <f t="shared" si="119"/>
        <v>-0.79752704791344664</v>
      </c>
      <c r="V207" s="86">
        <f>SUMIFS('Данные план зад3'!$G$7:$G$1296,'Данные план зад3'!$B$7:$B$1296,V$4,'Данные план зад3'!$F$7:$F$1296,$A207,'Данные план зад3'!$C$7:$C$1296,'Задание 3'!$A$148)</f>
        <v>1385</v>
      </c>
      <c r="W207" s="71">
        <f>SUMIFS('Данные факт зад.3'!G:G,'Данные факт зад.3'!F:F,$A207,'Данные факт зад.3'!A:A,V$4,'Данные факт зад.3'!D:D,$A$148)</f>
        <v>226</v>
      </c>
      <c r="X207" s="86">
        <f t="shared" si="120"/>
        <v>-1159</v>
      </c>
      <c r="Y207" s="110">
        <f t="shared" si="130"/>
        <v>-0.83682310469314081</v>
      </c>
      <c r="Z207" s="86">
        <f t="shared" si="127"/>
        <v>7061</v>
      </c>
      <c r="AA207" s="84">
        <f t="shared" si="99"/>
        <v>1249</v>
      </c>
      <c r="AB207" s="86">
        <f t="shared" si="104"/>
        <v>-5812</v>
      </c>
      <c r="AC207" s="110">
        <f t="shared" si="121"/>
        <v>-0.82311287353066143</v>
      </c>
    </row>
    <row r="208" spans="1:29" s="88" customFormat="1" outlineLevel="1" x14ac:dyDescent="0.3">
      <c r="A208" s="85" t="s">
        <v>98</v>
      </c>
      <c r="B208" s="75">
        <f>SUMIFS('Данные план зад3'!$G$7:$G$1296,'Данные план зад3'!$B$7:$B$1296,B$4,'Данные план зад3'!$F$7:$F$1296,$A208,'Данные план зад3'!$C$7:$C$1296,'Задание 3'!$A$148)</f>
        <v>123</v>
      </c>
      <c r="C208" s="75">
        <f>SUMIFS('Данные факт зад.3'!G:G,'Данные факт зад.3'!F:F,$A208,'Данные факт зад.3'!A:A,B$4,'Данные факт зад.3'!D:D,$A$148)</f>
        <v>324</v>
      </c>
      <c r="D208" s="102">
        <f t="shared" si="107"/>
        <v>201</v>
      </c>
      <c r="E208" s="109">
        <f t="shared" si="102"/>
        <v>1.6341463414634145</v>
      </c>
      <c r="F208" s="75">
        <f>SUMIFS('Данные план зад3'!$G$7:$G$1296,'Данные план зад3'!$B$7:$B$1296,F$4,'Данные план зад3'!$F$7:$F$1296,$A208,'Данные план зад3'!$C$7:$C$1296,'Задание 3'!$A$148)</f>
        <v>134</v>
      </c>
      <c r="G208" s="71">
        <f>SUMIFS('Данные факт зад.3'!G:G,'Данные факт зад.3'!F:F,$A208,'Данные факт зад.3'!A:A,F$4,'Данные факт зад.3'!D:D,$A$148)</f>
        <v>36</v>
      </c>
      <c r="H208" s="75">
        <f t="shared" si="122"/>
        <v>-98</v>
      </c>
      <c r="I208" s="106">
        <f t="shared" si="123"/>
        <v>-0.73134328358208955</v>
      </c>
      <c r="J208" s="86">
        <f>SUMIFS('Данные план зад3'!$G$7:$G$1296,'Данные план зад3'!$B$7:$B$1296,J$4,'Данные план зад3'!$F$7:$F$1296,$A208,'Данные план зад3'!$C$7:$C$1296,'Задание 3'!$A$148)</f>
        <v>146</v>
      </c>
      <c r="K208" s="71">
        <f>SUMIFS('Данные факт зад.3'!G:G,'Данные факт зад.3'!F:F,$A208,'Данные факт зад.3'!A:A,J$4,'Данные факт зад.3'!D:D,$A$148)</f>
        <v>381</v>
      </c>
      <c r="L208" s="75">
        <f t="shared" si="124"/>
        <v>235</v>
      </c>
      <c r="M208" s="109">
        <f t="shared" si="117"/>
        <v>1.6095890410958904</v>
      </c>
      <c r="N208" s="86">
        <f>SUMIFS('Данные план зад3'!$G$7:$G$1296,'Данные план зад3'!$B$7:$B$1296,N$4,'Данные план зад3'!$F$7:$F$1296,$A208,'Данные план зад3'!$C$7:$C$1296,'Задание 3'!$A$148)</f>
        <v>156</v>
      </c>
      <c r="O208" s="71">
        <f>SUMIFS('Данные факт зад.3'!G:G,'Данные факт зад.3'!F:F,$A208,'Данные факт зад.3'!A:A,N$4,'Данные факт зад.3'!D:D,$A$148)</f>
        <v>14</v>
      </c>
      <c r="P208" s="75">
        <f t="shared" si="125"/>
        <v>-142</v>
      </c>
      <c r="Q208" s="106">
        <f t="shared" si="126"/>
        <v>-0.91025641025641024</v>
      </c>
      <c r="R208" s="86">
        <f>SUMIFS('Данные план зад3'!$G$7:$G$1296,'Данные план зад3'!$B$7:$B$1296,R$4,'Данные план зад3'!$F$7:$F$1296,$A208,'Данные план зад3'!$C$7:$C$1296,'Задание 3'!$A$148)</f>
        <v>168</v>
      </c>
      <c r="S208" s="71">
        <f>SUMIFS('Данные факт зад.3'!G:G,'Данные факт зад.3'!F:F,$A208,'Данные факт зад.3'!A:A,R$4,'Данные факт зад.3'!D:D,$A$148)</f>
        <v>140</v>
      </c>
      <c r="T208" s="84">
        <f t="shared" si="118"/>
        <v>-28</v>
      </c>
      <c r="U208" s="109">
        <f t="shared" si="119"/>
        <v>-0.16666666666666666</v>
      </c>
      <c r="V208" s="86">
        <f>SUMIFS('Данные план зад3'!$G$7:$G$1296,'Данные план зад3'!$B$7:$B$1296,V$4,'Данные план зад3'!$F$7:$F$1296,$A208,'Данные план зад3'!$C$7:$C$1296,'Задание 3'!$A$148)</f>
        <v>180</v>
      </c>
      <c r="W208" s="71">
        <f>SUMIFS('Данные факт зад.3'!G:G,'Данные факт зад.3'!F:F,$A208,'Данные факт зад.3'!A:A,V$4,'Данные факт зад.3'!D:D,$A$148)</f>
        <v>195</v>
      </c>
      <c r="X208" s="86">
        <f t="shared" si="120"/>
        <v>15</v>
      </c>
      <c r="Y208" s="110">
        <f t="shared" si="130"/>
        <v>8.3333333333333329E-2</v>
      </c>
      <c r="Z208" s="86">
        <f t="shared" si="127"/>
        <v>907</v>
      </c>
      <c r="AA208" s="84">
        <f t="shared" si="99"/>
        <v>1090</v>
      </c>
      <c r="AB208" s="86">
        <f t="shared" si="104"/>
        <v>183</v>
      </c>
      <c r="AC208" s="110">
        <f t="shared" si="121"/>
        <v>0.20176405733186328</v>
      </c>
    </row>
    <row r="209" spans="1:29" s="88" customFormat="1" outlineLevel="1" x14ac:dyDescent="0.3">
      <c r="A209" s="85" t="s">
        <v>99</v>
      </c>
      <c r="B209" s="75">
        <f>SUMIFS('Данные план зад3'!$G$7:$G$1296,'Данные план зад3'!$B$7:$B$1296,B$4,'Данные план зад3'!$F$7:$F$1296,$A209,'Данные план зад3'!$C$7:$C$1296,'Задание 3'!$A$148)</f>
        <v>147</v>
      </c>
      <c r="C209" s="75">
        <f>SUMIFS('Данные факт зад.3'!G:G,'Данные факт зад.3'!F:F,$A209,'Данные факт зад.3'!A:A,B$4,'Данные факт зад.3'!D:D,$A$148)</f>
        <v>65</v>
      </c>
      <c r="D209" s="102">
        <f t="shared" si="107"/>
        <v>-82</v>
      </c>
      <c r="E209" s="109">
        <f t="shared" si="102"/>
        <v>-0.55782312925170063</v>
      </c>
      <c r="F209" s="75">
        <f>SUMIFS('Данные план зад3'!$G$7:$G$1296,'Данные план зад3'!$B$7:$B$1296,F$4,'Данные план зад3'!$F$7:$F$1296,$A209,'Данные план зад3'!$C$7:$C$1296,'Задание 3'!$A$148)</f>
        <v>157</v>
      </c>
      <c r="G209" s="71">
        <f>SUMIFS('Данные факт зад.3'!G:G,'Данные факт зад.3'!F:F,$A209,'Данные факт зад.3'!A:A,F$4,'Данные факт зад.3'!D:D,$A$148)</f>
        <v>278</v>
      </c>
      <c r="H209" s="75">
        <f t="shared" si="122"/>
        <v>121</v>
      </c>
      <c r="I209" s="106">
        <f t="shared" si="123"/>
        <v>0.77070063694267521</v>
      </c>
      <c r="J209" s="86">
        <f>SUMIFS('Данные план зад3'!$G$7:$G$1296,'Данные план зад3'!$B$7:$B$1296,J$4,'Данные план зад3'!$F$7:$F$1296,$A209,'Данные план зад3'!$C$7:$C$1296,'Задание 3'!$A$148)</f>
        <v>168</v>
      </c>
      <c r="K209" s="71">
        <f>SUMIFS('Данные факт зад.3'!G:G,'Данные факт зад.3'!F:F,$A209,'Данные факт зад.3'!A:A,J$4,'Данные факт зад.3'!D:D,$A$148)</f>
        <v>167</v>
      </c>
      <c r="L209" s="75">
        <f t="shared" si="124"/>
        <v>-1</v>
      </c>
      <c r="M209" s="109">
        <f t="shared" si="117"/>
        <v>-5.9523809523809521E-3</v>
      </c>
      <c r="N209" s="86">
        <f>SUMIFS('Данные план зад3'!$G$7:$G$1296,'Данные план зад3'!$B$7:$B$1296,N$4,'Данные план зад3'!$F$7:$F$1296,$A209,'Данные план зад3'!$C$7:$C$1296,'Задание 3'!$A$148)</f>
        <v>173</v>
      </c>
      <c r="O209" s="71">
        <f>SUMIFS('Данные факт зад.3'!G:G,'Данные факт зад.3'!F:F,$A209,'Данные факт зад.3'!A:A,N$4,'Данные факт зад.3'!D:D,$A$148)</f>
        <v>108</v>
      </c>
      <c r="P209" s="75">
        <f t="shared" si="125"/>
        <v>-65</v>
      </c>
      <c r="Q209" s="106">
        <f t="shared" si="126"/>
        <v>-0.37572254335260113</v>
      </c>
      <c r="R209" s="86">
        <f>SUMIFS('Данные план зад3'!$G$7:$G$1296,'Данные план зад3'!$B$7:$B$1296,R$4,'Данные план зад3'!$F$7:$F$1296,$A209,'Данные план зад3'!$C$7:$C$1296,'Задание 3'!$A$148)</f>
        <v>187</v>
      </c>
      <c r="S209" s="71">
        <f>SUMIFS('Данные факт зад.3'!G:G,'Данные факт зад.3'!F:F,$A209,'Данные факт зад.3'!A:A,R$4,'Данные факт зад.3'!D:D,$A$148)</f>
        <v>156</v>
      </c>
      <c r="T209" s="84">
        <f t="shared" si="118"/>
        <v>-31</v>
      </c>
      <c r="U209" s="109">
        <f t="shared" si="119"/>
        <v>-0.16577540106951871</v>
      </c>
      <c r="V209" s="86">
        <f>SUMIFS('Данные план зад3'!$G$7:$G$1296,'Данные план зад3'!$B$7:$B$1296,V$4,'Данные план зад3'!$F$7:$F$1296,$A209,'Данные план зад3'!$C$7:$C$1296,'Задание 3'!$A$148)</f>
        <v>200</v>
      </c>
      <c r="W209" s="71">
        <f>SUMIFS('Данные факт зад.3'!G:G,'Данные факт зад.3'!F:F,$A209,'Данные факт зад.3'!A:A,V$4,'Данные факт зад.3'!D:D,$A$148)</f>
        <v>21</v>
      </c>
      <c r="X209" s="86">
        <f t="shared" si="120"/>
        <v>-179</v>
      </c>
      <c r="Y209" s="110">
        <f t="shared" si="130"/>
        <v>-0.89500000000000002</v>
      </c>
      <c r="Z209" s="86">
        <f t="shared" si="127"/>
        <v>1032</v>
      </c>
      <c r="AA209" s="84">
        <f t="shared" si="99"/>
        <v>795</v>
      </c>
      <c r="AB209" s="86">
        <f t="shared" si="104"/>
        <v>-237</v>
      </c>
      <c r="AC209" s="110">
        <f t="shared" si="121"/>
        <v>-0.22965116279069767</v>
      </c>
    </row>
    <row r="210" spans="1:29" s="88" customFormat="1" outlineLevel="1" x14ac:dyDescent="0.3">
      <c r="A210" s="85" t="s">
        <v>100</v>
      </c>
      <c r="B210" s="75">
        <f>SUMIFS('Данные план зад3'!$G$7:$G$1296,'Данные план зад3'!$B$7:$B$1296,B$4,'Данные план зад3'!$F$7:$F$1296,$A210,'Данные план зад3'!$C$7:$C$1296,'Задание 3'!$A$148)</f>
        <v>852</v>
      </c>
      <c r="C210" s="75">
        <f>SUMIFS('Данные факт зад.3'!G:G,'Данные факт зад.3'!F:F,$A210,'Данные факт зад.3'!A:A,B$4,'Данные факт зад.3'!D:D,$A$148)</f>
        <v>107</v>
      </c>
      <c r="D210" s="102">
        <f t="shared" si="107"/>
        <v>-745</v>
      </c>
      <c r="E210" s="109">
        <f t="shared" si="102"/>
        <v>-0.87441314553990612</v>
      </c>
      <c r="F210" s="75">
        <f>SUMIFS('Данные план зад3'!$G$7:$G$1296,'Данные план зад3'!$B$7:$B$1296,F$4,'Данные план зад3'!$F$7:$F$1296,$A210,'Данные план зад3'!$C$7:$C$1296,'Задание 3'!$A$148)</f>
        <v>954</v>
      </c>
      <c r="G210" s="71">
        <f>SUMIFS('Данные факт зад.3'!G:G,'Данные факт зад.3'!F:F,$A210,'Данные факт зад.3'!A:A,F$4,'Данные факт зад.3'!D:D,$A$148)</f>
        <v>189</v>
      </c>
      <c r="H210" s="75">
        <f t="shared" si="122"/>
        <v>-765</v>
      </c>
      <c r="I210" s="106">
        <f t="shared" si="123"/>
        <v>-0.80188679245283023</v>
      </c>
      <c r="J210" s="86">
        <f>SUMIFS('Данные план зад3'!$G$7:$G$1296,'Данные план зад3'!$B$7:$B$1296,J$4,'Данные план зад3'!$F$7:$F$1296,$A210,'Данные план зад3'!$C$7:$C$1296,'Задание 3'!$A$148)</f>
        <v>1021</v>
      </c>
      <c r="K210" s="71">
        <f>SUMIFS('Данные факт зад.3'!G:G,'Данные факт зад.3'!F:F,$A210,'Данные факт зад.3'!A:A,J$4,'Данные факт зад.3'!D:D,$A$148)</f>
        <v>223</v>
      </c>
      <c r="L210" s="75">
        <f t="shared" si="124"/>
        <v>-798</v>
      </c>
      <c r="M210" s="109">
        <f t="shared" si="117"/>
        <v>-0.78158667972575901</v>
      </c>
      <c r="N210" s="86">
        <f>SUMIFS('Данные план зад3'!$G$7:$G$1296,'Данные план зад3'!$B$7:$B$1296,N$4,'Данные план зад3'!$F$7:$F$1296,$A210,'Данные план зад3'!$C$7:$C$1296,'Задание 3'!$A$148)</f>
        <v>1052</v>
      </c>
      <c r="O210" s="71">
        <f>SUMIFS('Данные факт зад.3'!G:G,'Данные факт зад.3'!F:F,$A210,'Данные факт зад.3'!A:A,N$4,'Данные факт зад.3'!D:D,$A$148)</f>
        <v>0</v>
      </c>
      <c r="P210" s="75">
        <f t="shared" si="125"/>
        <v>-1052</v>
      </c>
      <c r="Q210" s="106">
        <f t="shared" si="126"/>
        <v>-1</v>
      </c>
      <c r="R210" s="86">
        <f>SUMIFS('Данные план зад3'!$G$7:$G$1296,'Данные план зад3'!$B$7:$B$1296,R$4,'Данные план зад3'!$F$7:$F$1296,$A210,'Данные план зад3'!$C$7:$C$1296,'Задание 3'!$A$148)</f>
        <v>1136</v>
      </c>
      <c r="S210" s="71">
        <f>SUMIFS('Данные факт зад.3'!G:G,'Данные факт зад.3'!F:F,$A210,'Данные факт зад.3'!A:A,R$4,'Данные факт зад.3'!D:D,$A$148)</f>
        <v>559</v>
      </c>
      <c r="T210" s="84">
        <f t="shared" si="118"/>
        <v>-577</v>
      </c>
      <c r="U210" s="109">
        <f t="shared" si="119"/>
        <v>-0.50792253521126762</v>
      </c>
      <c r="V210" s="86">
        <f>SUMIFS('Данные план зад3'!$G$7:$G$1296,'Данные план зад3'!$B$7:$B$1296,V$4,'Данные план зад3'!$F$7:$F$1296,$A210,'Данные план зад3'!$C$7:$C$1296,'Задание 3'!$A$148)</f>
        <v>1216</v>
      </c>
      <c r="W210" s="71">
        <f>SUMIFS('Данные факт зад.3'!G:G,'Данные факт зад.3'!F:F,$A210,'Данные факт зад.3'!A:A,V$4,'Данные факт зад.3'!D:D,$A$148)</f>
        <v>313</v>
      </c>
      <c r="X210" s="86">
        <f t="shared" si="120"/>
        <v>-903</v>
      </c>
      <c r="Y210" s="110">
        <f t="shared" si="130"/>
        <v>-0.74259868421052633</v>
      </c>
      <c r="Z210" s="86">
        <f t="shared" si="127"/>
        <v>6231</v>
      </c>
      <c r="AA210" s="84">
        <f t="shared" si="99"/>
        <v>1391</v>
      </c>
      <c r="AB210" s="86">
        <f t="shared" si="104"/>
        <v>-4840</v>
      </c>
      <c r="AC210" s="110">
        <f t="shared" si="121"/>
        <v>-0.77676135451773387</v>
      </c>
    </row>
    <row r="211" spans="1:29" s="82" customFormat="1" x14ac:dyDescent="0.3">
      <c r="A211" s="83" t="s">
        <v>109</v>
      </c>
      <c r="B211" s="84">
        <f>SUM(B212:B213)</f>
        <v>1217</v>
      </c>
      <c r="C211" s="84">
        <f t="shared" ref="C211:Z211" si="131">SUM(C212:C213)</f>
        <v>355</v>
      </c>
      <c r="D211" s="102">
        <f t="shared" si="107"/>
        <v>-862</v>
      </c>
      <c r="E211" s="109">
        <f t="shared" si="102"/>
        <v>-0.70829909613804443</v>
      </c>
      <c r="F211" s="75">
        <f>SUM(F212:F213)</f>
        <v>1314</v>
      </c>
      <c r="G211" s="84">
        <f t="shared" si="131"/>
        <v>173</v>
      </c>
      <c r="H211" s="75">
        <f t="shared" si="122"/>
        <v>-1141</v>
      </c>
      <c r="I211" s="106">
        <f t="shared" si="123"/>
        <v>-0.86834094368340942</v>
      </c>
      <c r="J211" s="84">
        <f t="shared" si="131"/>
        <v>1427</v>
      </c>
      <c r="K211" s="84">
        <f t="shared" si="131"/>
        <v>220</v>
      </c>
      <c r="L211" s="75">
        <f t="shared" si="124"/>
        <v>-1207</v>
      </c>
      <c r="M211" s="109">
        <f t="shared" si="117"/>
        <v>-0.84583041345480026</v>
      </c>
      <c r="N211" s="84">
        <f t="shared" si="131"/>
        <v>1527</v>
      </c>
      <c r="O211" s="84">
        <f t="shared" si="131"/>
        <v>414</v>
      </c>
      <c r="P211" s="75">
        <f t="shared" si="125"/>
        <v>-1113</v>
      </c>
      <c r="Q211" s="106">
        <f t="shared" si="126"/>
        <v>-0.72888015717092336</v>
      </c>
      <c r="R211" s="84">
        <f t="shared" si="131"/>
        <v>1634</v>
      </c>
      <c r="S211" s="84">
        <f t="shared" si="131"/>
        <v>359</v>
      </c>
      <c r="T211" s="84">
        <f t="shared" si="118"/>
        <v>-1275</v>
      </c>
      <c r="U211" s="109">
        <f t="shared" si="119"/>
        <v>-0.7802937576499388</v>
      </c>
      <c r="V211" s="84">
        <f t="shared" si="131"/>
        <v>1748</v>
      </c>
      <c r="W211" s="84">
        <f t="shared" si="131"/>
        <v>436</v>
      </c>
      <c r="X211" s="86">
        <f t="shared" si="120"/>
        <v>-1312</v>
      </c>
      <c r="Y211" s="110">
        <f t="shared" si="130"/>
        <v>-0.75057208237986273</v>
      </c>
      <c r="Z211" s="84">
        <f t="shared" si="131"/>
        <v>8867</v>
      </c>
      <c r="AA211" s="84">
        <f t="shared" ref="AA211:AA274" si="132">C211+G211+K211+O211+S211+W211</f>
        <v>1957</v>
      </c>
      <c r="AB211" s="86">
        <f t="shared" si="104"/>
        <v>-6910</v>
      </c>
      <c r="AC211" s="110">
        <f t="shared" si="121"/>
        <v>-0.77929401150332689</v>
      </c>
    </row>
    <row r="212" spans="1:29" s="88" customFormat="1" outlineLevel="1" x14ac:dyDescent="0.3">
      <c r="A212" s="85" t="s">
        <v>101</v>
      </c>
      <c r="B212" s="75">
        <f>SUMIFS('Данные план зад3'!$G$7:$G$1296,'Данные план зад3'!$B$7:$B$1296,B$4,'Данные план зад3'!$F$7:$F$1296,$A212,'Данные план зад3'!$C$7:$C$1296,'Задание 3'!$A$148)</f>
        <v>963</v>
      </c>
      <c r="C212" s="75">
        <f>SUMIFS('Данные факт зад.3'!G:G,'Данные факт зад.3'!F:F,$A212,'Данные факт зад.3'!A:A,B$4,'Данные факт зад.3'!D:D,$A$148)</f>
        <v>185</v>
      </c>
      <c r="D212" s="102">
        <f t="shared" si="107"/>
        <v>-778</v>
      </c>
      <c r="E212" s="109">
        <f t="shared" si="102"/>
        <v>-0.80789200415368645</v>
      </c>
      <c r="F212" s="75">
        <f>SUMIFS('Данные план зад3'!$G$7:$G$1296,'Данные план зад3'!$B$7:$B$1296,F$4,'Данные план зад3'!$F$7:$F$1296,$A212,'Данные план зад3'!$C$7:$C$1296,'Задание 3'!$A$148)</f>
        <v>1030</v>
      </c>
      <c r="G212" s="71">
        <f>SUMIFS('Данные факт зад.3'!G:G,'Данные факт зад.3'!F:F,$A212,'Данные факт зад.3'!A:A,F$4,'Данные факт зад.3'!D:D,$A$148)</f>
        <v>100</v>
      </c>
      <c r="H212" s="75">
        <f t="shared" si="122"/>
        <v>-930</v>
      </c>
      <c r="I212" s="106">
        <f t="shared" si="123"/>
        <v>-0.90291262135922334</v>
      </c>
      <c r="J212" s="86">
        <f>SUMIFS('Данные план зад3'!$G$7:$G$1296,'Данные план зад3'!$B$7:$B$1296,J$4,'Данные план зад3'!$F$7:$F$1296,$A212,'Данные план зад3'!$C$7:$C$1296,'Задание 3'!$A$148)</f>
        <v>1123</v>
      </c>
      <c r="K212" s="71">
        <f>SUMIFS('Данные факт зад.3'!G:G,'Данные факт зад.3'!F:F,$A212,'Данные факт зад.3'!A:A,J$4,'Данные факт зад.3'!D:D,$A$148)</f>
        <v>24</v>
      </c>
      <c r="L212" s="75">
        <f t="shared" si="124"/>
        <v>-1099</v>
      </c>
      <c r="M212" s="109">
        <f t="shared" si="117"/>
        <v>-0.97862867319679425</v>
      </c>
      <c r="N212" s="86">
        <f>SUMIFS('Данные план зад3'!$G$7:$G$1296,'Данные план зад3'!$B$7:$B$1296,N$4,'Данные план зад3'!$F$7:$F$1296,$A212,'Данные план зад3'!$C$7:$C$1296,'Задание 3'!$A$148)</f>
        <v>1202</v>
      </c>
      <c r="O212" s="71">
        <f>SUMIFS('Данные факт зад.3'!G:G,'Данные факт зад.3'!F:F,$A212,'Данные факт зад.3'!A:A,N$4,'Данные факт зад.3'!D:D,$A$148)</f>
        <v>367</v>
      </c>
      <c r="P212" s="75">
        <f t="shared" si="125"/>
        <v>-835</v>
      </c>
      <c r="Q212" s="106">
        <f t="shared" si="126"/>
        <v>-0.69467554076539106</v>
      </c>
      <c r="R212" s="86">
        <f>SUMIFS('Данные план зад3'!$G$7:$G$1296,'Данные план зад3'!$B$7:$B$1296,R$4,'Данные план зад3'!$F$7:$F$1296,$A212,'Данные план зад3'!$C$7:$C$1296,'Задание 3'!$A$148)</f>
        <v>1286</v>
      </c>
      <c r="S212" s="71">
        <f>SUMIFS('Данные факт зад.3'!G:G,'Данные факт зад.3'!F:F,$A212,'Данные факт зад.3'!A:A,R$4,'Данные факт зад.3'!D:D,$A$148)</f>
        <v>268</v>
      </c>
      <c r="T212" s="84">
        <f t="shared" si="118"/>
        <v>-1018</v>
      </c>
      <c r="U212" s="109">
        <f t="shared" si="119"/>
        <v>-0.79160186625194406</v>
      </c>
      <c r="V212" s="86">
        <f>SUMIFS('Данные план зад3'!$G$7:$G$1296,'Данные план зад3'!$B$7:$B$1296,V$4,'Данные план зад3'!$F$7:$F$1296,$A212,'Данные план зад3'!$C$7:$C$1296,'Задание 3'!$A$148)</f>
        <v>1376</v>
      </c>
      <c r="W212" s="71">
        <f>SUMIFS('Данные факт зад.3'!G:G,'Данные факт зад.3'!F:F,$A212,'Данные факт зад.3'!A:A,V$4,'Данные факт зад.3'!D:D,$A$148)</f>
        <v>107</v>
      </c>
      <c r="X212" s="86">
        <f t="shared" si="120"/>
        <v>-1269</v>
      </c>
      <c r="Y212" s="110">
        <f t="shared" si="130"/>
        <v>-0.92223837209302328</v>
      </c>
      <c r="Z212" s="86">
        <f t="shared" si="127"/>
        <v>6980</v>
      </c>
      <c r="AA212" s="84">
        <f t="shared" si="132"/>
        <v>1051</v>
      </c>
      <c r="AB212" s="86">
        <f t="shared" si="104"/>
        <v>-5929</v>
      </c>
      <c r="AC212" s="110">
        <f t="shared" si="121"/>
        <v>-0.8494269340974212</v>
      </c>
    </row>
    <row r="213" spans="1:29" s="88" customFormat="1" outlineLevel="1" x14ac:dyDescent="0.3">
      <c r="A213" s="85" t="s">
        <v>102</v>
      </c>
      <c r="B213" s="75">
        <f>SUMIFS('Данные план зад3'!$G$7:$G$1296,'Данные план зад3'!$B$7:$B$1296,B$4,'Данные план зад3'!$F$7:$F$1296,$A213,'Данные план зад3'!$C$7:$C$1296,'Задание 3'!$A$148)</f>
        <v>254</v>
      </c>
      <c r="C213" s="75">
        <f>SUMIFS('Данные факт зад.3'!G:G,'Данные факт зад.3'!F:F,$A213,'Данные факт зад.3'!A:A,B$4,'Данные факт зад.3'!D:D,$A$148)</f>
        <v>170</v>
      </c>
      <c r="D213" s="102">
        <f t="shared" si="107"/>
        <v>-84</v>
      </c>
      <c r="E213" s="109">
        <f t="shared" ref="E213:E218" si="133">IFERROR(D213/B213,0)</f>
        <v>-0.33070866141732286</v>
      </c>
      <c r="F213" s="75">
        <f>SUMIFS('Данные план зад3'!$G$7:$G$1296,'Данные план зад3'!$B$7:$B$1296,F$4,'Данные план зад3'!$F$7:$F$1296,$A213,'Данные план зад3'!$C$7:$C$1296,'Задание 3'!$A$148)</f>
        <v>284</v>
      </c>
      <c r="G213" s="71">
        <f>SUMIFS('Данные факт зад.3'!G:G,'Данные факт зад.3'!F:F,$A213,'Данные факт зад.3'!A:A,F$4,'Данные факт зад.3'!D:D,$A$148)</f>
        <v>73</v>
      </c>
      <c r="H213" s="75">
        <f t="shared" si="122"/>
        <v>-211</v>
      </c>
      <c r="I213" s="106">
        <f t="shared" si="123"/>
        <v>-0.74295774647887325</v>
      </c>
      <c r="J213" s="86">
        <f>SUMIFS('Данные план зад3'!$G$7:$G$1296,'Данные план зад3'!$B$7:$B$1296,J$4,'Данные план зад3'!$F$7:$F$1296,$A213,'Данные план зад3'!$C$7:$C$1296,'Задание 3'!$A$148)</f>
        <v>304</v>
      </c>
      <c r="K213" s="71">
        <f>SUMIFS('Данные факт зад.3'!G:G,'Данные факт зад.3'!F:F,$A213,'Данные факт зад.3'!A:A,J$4,'Данные факт зад.3'!D:D,$A$148)</f>
        <v>196</v>
      </c>
      <c r="L213" s="75">
        <f t="shared" si="124"/>
        <v>-108</v>
      </c>
      <c r="M213" s="109">
        <f t="shared" si="117"/>
        <v>-0.35526315789473684</v>
      </c>
      <c r="N213" s="86">
        <f>SUMIFS('Данные план зад3'!$G$7:$G$1296,'Данные план зад3'!$B$7:$B$1296,N$4,'Данные план зад3'!$F$7:$F$1296,$A213,'Данные план зад3'!$C$7:$C$1296,'Задание 3'!$A$148)</f>
        <v>325</v>
      </c>
      <c r="O213" s="71">
        <f>SUMIFS('Данные факт зад.3'!G:G,'Данные факт зад.3'!F:F,$A213,'Данные факт зад.3'!A:A,N$4,'Данные факт зад.3'!D:D,$A$148)</f>
        <v>47</v>
      </c>
      <c r="P213" s="75">
        <f t="shared" si="125"/>
        <v>-278</v>
      </c>
      <c r="Q213" s="106">
        <f t="shared" si="126"/>
        <v>-0.85538461538461541</v>
      </c>
      <c r="R213" s="86">
        <f>SUMIFS('Данные план зад3'!$G$7:$G$1296,'Данные план зад3'!$B$7:$B$1296,R$4,'Данные план зад3'!$F$7:$F$1296,$A213,'Данные план зад3'!$C$7:$C$1296,'Задание 3'!$A$148)</f>
        <v>348</v>
      </c>
      <c r="S213" s="71">
        <f>SUMIFS('Данные факт зад.3'!G:G,'Данные факт зад.3'!F:F,$A213,'Данные факт зад.3'!A:A,R$4,'Данные факт зад.3'!D:D,$A$148)</f>
        <v>91</v>
      </c>
      <c r="T213" s="84">
        <f t="shared" si="118"/>
        <v>-257</v>
      </c>
      <c r="U213" s="109">
        <f t="shared" si="119"/>
        <v>-0.7385057471264368</v>
      </c>
      <c r="V213" s="86">
        <f>SUMIFS('Данные план зад3'!$G$7:$G$1296,'Данные план зад3'!$B$7:$B$1296,V$4,'Данные план зад3'!$F$7:$F$1296,$A213,'Данные план зад3'!$C$7:$C$1296,'Задание 3'!$A$148)</f>
        <v>372</v>
      </c>
      <c r="W213" s="71">
        <f>SUMIFS('Данные факт зад.3'!G:G,'Данные факт зад.3'!F:F,$A213,'Данные факт зад.3'!A:A,V$4,'Данные факт зад.3'!D:D,$A$148)</f>
        <v>329</v>
      </c>
      <c r="X213" s="86">
        <f t="shared" si="120"/>
        <v>-43</v>
      </c>
      <c r="Y213" s="110">
        <f t="shared" si="130"/>
        <v>-0.11559139784946236</v>
      </c>
      <c r="Z213" s="86">
        <f t="shared" si="127"/>
        <v>1887</v>
      </c>
      <c r="AA213" s="84">
        <f t="shared" si="132"/>
        <v>906</v>
      </c>
      <c r="AB213" s="86">
        <f t="shared" si="104"/>
        <v>-981</v>
      </c>
      <c r="AC213" s="110">
        <f t="shared" si="121"/>
        <v>-0.51987281399046104</v>
      </c>
    </row>
    <row r="214" spans="1:29" s="82" customFormat="1" x14ac:dyDescent="0.3">
      <c r="A214" s="83" t="s">
        <v>113</v>
      </c>
      <c r="B214" s="84">
        <f>SUM(B215:B218)</f>
        <v>2647</v>
      </c>
      <c r="C214" s="84">
        <f t="shared" ref="C214:Z214" si="134">SUM(C215:C218)</f>
        <v>1339</v>
      </c>
      <c r="D214" s="102">
        <f t="shared" si="107"/>
        <v>-1308</v>
      </c>
      <c r="E214" s="109">
        <f t="shared" si="133"/>
        <v>-0.49414431431809597</v>
      </c>
      <c r="F214" s="75">
        <f>SUM(F215:F218)</f>
        <v>2875</v>
      </c>
      <c r="G214" s="84">
        <f t="shared" si="134"/>
        <v>543</v>
      </c>
      <c r="H214" s="75">
        <f t="shared" si="122"/>
        <v>-2332</v>
      </c>
      <c r="I214" s="106">
        <f t="shared" si="123"/>
        <v>-0.81113043478260871</v>
      </c>
      <c r="J214" s="84">
        <f t="shared" si="134"/>
        <v>3076</v>
      </c>
      <c r="K214" s="84">
        <f t="shared" si="134"/>
        <v>861</v>
      </c>
      <c r="L214" s="75">
        <f t="shared" si="124"/>
        <v>-2215</v>
      </c>
      <c r="M214" s="109">
        <f t="shared" si="117"/>
        <v>-0.72009102730819241</v>
      </c>
      <c r="N214" s="84">
        <f t="shared" si="134"/>
        <v>3181</v>
      </c>
      <c r="O214" s="84">
        <f t="shared" si="134"/>
        <v>718</v>
      </c>
      <c r="P214" s="75">
        <f t="shared" si="125"/>
        <v>-2463</v>
      </c>
      <c r="Q214" s="106">
        <f t="shared" si="126"/>
        <v>-0.77428481609556743</v>
      </c>
      <c r="R214" s="84">
        <f t="shared" si="134"/>
        <v>3403</v>
      </c>
      <c r="S214" s="84">
        <f t="shared" si="134"/>
        <v>1002</v>
      </c>
      <c r="T214" s="84">
        <f t="shared" si="118"/>
        <v>-2401</v>
      </c>
      <c r="U214" s="109">
        <f t="shared" si="119"/>
        <v>-0.70555392300910957</v>
      </c>
      <c r="V214" s="84">
        <f t="shared" si="134"/>
        <v>3641</v>
      </c>
      <c r="W214" s="84">
        <f t="shared" si="134"/>
        <v>668</v>
      </c>
      <c r="X214" s="86">
        <f t="shared" si="120"/>
        <v>-2973</v>
      </c>
      <c r="Y214" s="110">
        <f t="shared" si="130"/>
        <v>-0.81653391925295249</v>
      </c>
      <c r="Z214" s="84">
        <f t="shared" si="134"/>
        <v>18823</v>
      </c>
      <c r="AA214" s="84">
        <f t="shared" si="132"/>
        <v>5131</v>
      </c>
      <c r="AB214" s="86">
        <f t="shared" ref="AB214:AB277" si="135">SUM(D214,H214,L214,P214,T214,X214)</f>
        <v>-13692</v>
      </c>
      <c r="AC214" s="110">
        <f t="shared" si="121"/>
        <v>-0.72740795834882854</v>
      </c>
    </row>
    <row r="215" spans="1:29" s="88" customFormat="1" outlineLevel="1" x14ac:dyDescent="0.3">
      <c r="A215" s="85" t="s">
        <v>103</v>
      </c>
      <c r="B215" s="75">
        <f>SUMIFS('Данные план зад3'!$G$7:$G$1296,'Данные план зад3'!$B$7:$B$1296,B$4,'Данные план зад3'!$F$7:$F$1296,$A215,'Данные план зад3'!$C$7:$C$1296,'Задание 3'!$A$148)</f>
        <v>256</v>
      </c>
      <c r="C215" s="75">
        <f>SUMIFS('Данные факт зад.3'!G:G,'Данные факт зад.3'!F:F,$A215,'Данные факт зад.3'!A:A,B$4,'Данные факт зад.3'!D:D,$A$148)</f>
        <v>300</v>
      </c>
      <c r="D215" s="102">
        <f t="shared" si="107"/>
        <v>44</v>
      </c>
      <c r="E215" s="109">
        <f t="shared" si="133"/>
        <v>0.171875</v>
      </c>
      <c r="F215" s="75">
        <f>SUMIFS('Данные план зад3'!$G$7:$G$1296,'Данные план зад3'!$B$7:$B$1296,F$4,'Данные план зад3'!$F$7:$F$1296,$A215,'Данные план зад3'!$C$7:$C$1296,'Задание 3'!$A$148)</f>
        <v>274</v>
      </c>
      <c r="G215" s="71">
        <f>SUMIFS('Данные факт зад.3'!G:G,'Данные факт зад.3'!F:F,$A215,'Данные факт зад.3'!A:A,F$4,'Данные факт зад.3'!D:D,$A$148)</f>
        <v>244</v>
      </c>
      <c r="H215" s="75">
        <f t="shared" si="122"/>
        <v>-30</v>
      </c>
      <c r="I215" s="106">
        <f t="shared" si="123"/>
        <v>-0.10948905109489052</v>
      </c>
      <c r="J215" s="86">
        <f>SUMIFS('Данные план зад3'!$G$7:$G$1296,'Данные план зад3'!$B$7:$B$1296,J$4,'Данные план зад3'!$F$7:$F$1296,$A215,'Данные план зад3'!$C$7:$C$1296,'Задание 3'!$A$148)</f>
        <v>293</v>
      </c>
      <c r="K215" s="71">
        <f>SUMIFS('Данные факт зад.3'!G:G,'Данные факт зад.3'!F:F,$A215,'Данные факт зад.3'!A:A,J$4,'Данные факт зад.3'!D:D,$A$148)</f>
        <v>46</v>
      </c>
      <c r="L215" s="75">
        <f t="shared" si="124"/>
        <v>-247</v>
      </c>
      <c r="M215" s="109">
        <f t="shared" si="117"/>
        <v>-0.84300341296928327</v>
      </c>
      <c r="N215" s="86">
        <f>SUMIFS('Данные план зад3'!$G$7:$G$1296,'Данные план зад3'!$B$7:$B$1296,N$4,'Данные план зад3'!$F$7:$F$1296,$A215,'Данные план зад3'!$C$7:$C$1296,'Задание 3'!$A$148)</f>
        <v>314</v>
      </c>
      <c r="O215" s="71">
        <f>SUMIFS('Данные факт зад.3'!G:G,'Данные факт зад.3'!F:F,$A215,'Данные факт зад.3'!A:A,N$4,'Данные факт зад.3'!D:D,$A$148)</f>
        <v>338</v>
      </c>
      <c r="P215" s="75">
        <f t="shared" si="125"/>
        <v>24</v>
      </c>
      <c r="Q215" s="106">
        <f t="shared" si="126"/>
        <v>7.6433121019108277E-2</v>
      </c>
      <c r="R215" s="86">
        <f>SUMIFS('Данные план зад3'!$G$7:$G$1296,'Данные план зад3'!$B$7:$B$1296,R$4,'Данные план зад3'!$F$7:$F$1296,$A215,'Данные план зад3'!$C$7:$C$1296,'Задание 3'!$A$148)</f>
        <v>336</v>
      </c>
      <c r="S215" s="71">
        <f>SUMIFS('Данные факт зад.3'!G:G,'Данные факт зад.3'!F:F,$A215,'Данные факт зад.3'!A:A,R$4,'Данные факт зад.3'!D:D,$A$148)</f>
        <v>137</v>
      </c>
      <c r="T215" s="84">
        <f t="shared" si="118"/>
        <v>-199</v>
      </c>
      <c r="U215" s="109">
        <f t="shared" si="119"/>
        <v>-0.59226190476190477</v>
      </c>
      <c r="V215" s="86">
        <f>SUMIFS('Данные план зад3'!$G$7:$G$1296,'Данные план зад3'!$B$7:$B$1296,V$4,'Данные план зад3'!$F$7:$F$1296,$A215,'Данные план зад3'!$C$7:$C$1296,'Задание 3'!$A$148)</f>
        <v>360</v>
      </c>
      <c r="W215" s="71">
        <f>SUMIFS('Данные факт зад.3'!G:G,'Данные факт зад.3'!F:F,$A215,'Данные факт зад.3'!A:A,V$4,'Данные факт зад.3'!D:D,$A$148)</f>
        <v>38</v>
      </c>
      <c r="X215" s="86">
        <f t="shared" si="120"/>
        <v>-322</v>
      </c>
      <c r="Y215" s="110">
        <f t="shared" si="130"/>
        <v>-0.89444444444444449</v>
      </c>
      <c r="Z215" s="86">
        <f t="shared" si="127"/>
        <v>1833</v>
      </c>
      <c r="AA215" s="84">
        <f t="shared" si="132"/>
        <v>1103</v>
      </c>
      <c r="AB215" s="86">
        <f t="shared" si="135"/>
        <v>-730</v>
      </c>
      <c r="AC215" s="110">
        <f t="shared" si="121"/>
        <v>-0.3982542280414621</v>
      </c>
    </row>
    <row r="216" spans="1:29" s="88" customFormat="1" outlineLevel="1" x14ac:dyDescent="0.3">
      <c r="A216" s="85" t="s">
        <v>104</v>
      </c>
      <c r="B216" s="75">
        <f>SUMIFS('Данные план зад3'!$G$7:$G$1296,'Данные план зад3'!$B$7:$B$1296,B$4,'Данные план зад3'!$F$7:$F$1296,$A216,'Данные план зад3'!$C$7:$C$1296,'Задание 3'!$A$148)</f>
        <v>856</v>
      </c>
      <c r="C216" s="75">
        <f>SUMIFS('Данные факт зад.3'!G:G,'Данные факт зад.3'!F:F,$A216,'Данные факт зад.3'!A:A,B$4,'Данные факт зад.3'!D:D,$A$148)</f>
        <v>312</v>
      </c>
      <c r="D216" s="102">
        <f t="shared" si="107"/>
        <v>-544</v>
      </c>
      <c r="E216" s="109">
        <f t="shared" si="133"/>
        <v>-0.63551401869158874</v>
      </c>
      <c r="F216" s="75">
        <f>SUMIFS('Данные план зад3'!$G$7:$G$1296,'Данные план зад3'!$B$7:$B$1296,F$4,'Данные план зад3'!$F$7:$F$1296,$A216,'Данные план зад3'!$C$7:$C$1296,'Задание 3'!$A$148)</f>
        <v>959</v>
      </c>
      <c r="G216" s="71">
        <f>SUMIFS('Данные факт зад.3'!G:G,'Данные факт зад.3'!F:F,$A216,'Данные факт зад.3'!A:A,F$4,'Данные факт зад.3'!D:D,$A$148)</f>
        <v>14</v>
      </c>
      <c r="H216" s="75">
        <f t="shared" si="122"/>
        <v>-945</v>
      </c>
      <c r="I216" s="106">
        <f t="shared" si="123"/>
        <v>-0.98540145985401462</v>
      </c>
      <c r="J216" s="86">
        <f>SUMIFS('Данные план зад3'!$G$7:$G$1296,'Данные план зад3'!$B$7:$B$1296,J$4,'Данные план зад3'!$F$7:$F$1296,$A216,'Данные план зад3'!$C$7:$C$1296,'Задание 3'!$A$148)</f>
        <v>1026</v>
      </c>
      <c r="K216" s="71">
        <f>SUMIFS('Данные факт зад.3'!G:G,'Данные факт зад.3'!F:F,$A216,'Данные факт зад.3'!A:A,J$4,'Данные факт зад.3'!D:D,$A$148)</f>
        <v>381</v>
      </c>
      <c r="L216" s="75">
        <f t="shared" si="124"/>
        <v>-645</v>
      </c>
      <c r="M216" s="109">
        <f t="shared" si="117"/>
        <v>-0.62865497076023391</v>
      </c>
      <c r="N216" s="86">
        <f>SUMIFS('Данные план зад3'!$G$7:$G$1296,'Данные план зад3'!$B$7:$B$1296,N$4,'Данные план зад3'!$F$7:$F$1296,$A216,'Данные план зад3'!$C$7:$C$1296,'Задание 3'!$A$148)</f>
        <v>1057</v>
      </c>
      <c r="O216" s="71">
        <f>SUMIFS('Данные факт зад.3'!G:G,'Данные факт зад.3'!F:F,$A216,'Данные факт зад.3'!A:A,N$4,'Данные факт зад.3'!D:D,$A$148)</f>
        <v>73</v>
      </c>
      <c r="P216" s="75">
        <f t="shared" si="125"/>
        <v>-984</v>
      </c>
      <c r="Q216" s="106">
        <f t="shared" si="126"/>
        <v>-0.93093661305581832</v>
      </c>
      <c r="R216" s="86">
        <f>SUMIFS('Данные план зад3'!$G$7:$G$1296,'Данные план зад3'!$B$7:$B$1296,R$4,'Данные план зад3'!$F$7:$F$1296,$A216,'Данные план зад3'!$C$7:$C$1296,'Задание 3'!$A$148)</f>
        <v>1131</v>
      </c>
      <c r="S216" s="71">
        <f>SUMIFS('Данные факт зад.3'!G:G,'Данные факт зад.3'!F:F,$A216,'Данные факт зад.3'!A:A,R$4,'Данные факт зад.3'!D:D,$A$148)</f>
        <v>174</v>
      </c>
      <c r="T216" s="84">
        <f t="shared" si="118"/>
        <v>-957</v>
      </c>
      <c r="U216" s="109">
        <f t="shared" si="119"/>
        <v>-0.84615384615384615</v>
      </c>
      <c r="V216" s="86">
        <f>SUMIFS('Данные план зад3'!$G$7:$G$1296,'Данные план зад3'!$B$7:$B$1296,V$4,'Данные план зад3'!$F$7:$F$1296,$A216,'Данные план зад3'!$C$7:$C$1296,'Задание 3'!$A$148)</f>
        <v>1210</v>
      </c>
      <c r="W216" s="71">
        <f>SUMIFS('Данные факт зад.3'!G:G,'Данные факт зад.3'!F:F,$A216,'Данные факт зад.3'!A:A,V$4,'Данные факт зад.3'!D:D,$A$148)</f>
        <v>286</v>
      </c>
      <c r="X216" s="86">
        <f t="shared" si="120"/>
        <v>-924</v>
      </c>
      <c r="Y216" s="110">
        <f t="shared" si="130"/>
        <v>-0.76363636363636367</v>
      </c>
      <c r="Z216" s="86">
        <f t="shared" si="127"/>
        <v>6239</v>
      </c>
      <c r="AA216" s="84">
        <f t="shared" si="132"/>
        <v>1240</v>
      </c>
      <c r="AB216" s="86">
        <f t="shared" si="135"/>
        <v>-4999</v>
      </c>
      <c r="AC216" s="110">
        <f t="shared" si="121"/>
        <v>-0.80125020035262062</v>
      </c>
    </row>
    <row r="217" spans="1:29" s="88" customFormat="1" outlineLevel="1" x14ac:dyDescent="0.3">
      <c r="A217" s="85" t="s">
        <v>105</v>
      </c>
      <c r="B217" s="75">
        <f>SUMIFS('Данные план зад3'!$G$7:$G$1296,'Данные план зад3'!$B$7:$B$1296,B$4,'Данные план зад3'!$F$7:$F$1296,$A217,'Данные план зад3'!$C$7:$C$1296,'Задание 3'!$A$148)</f>
        <v>987</v>
      </c>
      <c r="C217" s="75">
        <f>SUMIFS('Данные факт зад.3'!G:G,'Данные факт зад.3'!F:F,$A217,'Данные факт зад.3'!A:A,B$4,'Данные факт зад.3'!D:D,$A$148)</f>
        <v>0</v>
      </c>
      <c r="D217" s="102">
        <f t="shared" si="107"/>
        <v>-987</v>
      </c>
      <c r="E217" s="109">
        <f t="shared" si="133"/>
        <v>-1</v>
      </c>
      <c r="F217" s="75">
        <f>SUMIFS('Данные план зад3'!$G$7:$G$1296,'Данные план зад3'!$B$7:$B$1296,F$4,'Данные план зад3'!$F$7:$F$1296,$A217,'Данные план зад3'!$C$7:$C$1296,'Задание 3'!$A$148)</f>
        <v>1056</v>
      </c>
      <c r="G217" s="71">
        <f>SUMIFS('Данные факт зад.3'!G:G,'Данные факт зад.3'!F:F,$A217,'Данные факт зад.3'!A:A,F$4,'Данные факт зад.3'!D:D,$A$148)</f>
        <v>230</v>
      </c>
      <c r="H217" s="75">
        <f t="shared" si="122"/>
        <v>-826</v>
      </c>
      <c r="I217" s="106">
        <f t="shared" si="123"/>
        <v>-0.78219696969696972</v>
      </c>
      <c r="J217" s="86">
        <f>SUMIFS('Данные план зад3'!$G$7:$G$1296,'Данные план зад3'!$B$7:$B$1296,J$4,'Данные план зад3'!$F$7:$F$1296,$A217,'Данные план зад3'!$C$7:$C$1296,'Задание 3'!$A$148)</f>
        <v>1130</v>
      </c>
      <c r="K217" s="71">
        <f>SUMIFS('Данные факт зад.3'!G:G,'Данные факт зад.3'!F:F,$A217,'Данные факт зад.3'!A:A,J$4,'Данные факт зад.3'!D:D,$A$148)</f>
        <v>165</v>
      </c>
      <c r="L217" s="75">
        <f t="shared" si="124"/>
        <v>-965</v>
      </c>
      <c r="M217" s="109">
        <f t="shared" si="117"/>
        <v>-0.85398230088495575</v>
      </c>
      <c r="N217" s="86">
        <f>SUMIFS('Данные план зад3'!$G$7:$G$1296,'Данные план зад3'!$B$7:$B$1296,N$4,'Данные план зад3'!$F$7:$F$1296,$A217,'Данные план зад3'!$C$7:$C$1296,'Задание 3'!$A$148)</f>
        <v>1164</v>
      </c>
      <c r="O217" s="71">
        <f>SUMIFS('Данные факт зад.3'!G:G,'Данные факт зад.3'!F:F,$A217,'Данные факт зад.3'!A:A,N$4,'Данные факт зад.3'!D:D,$A$148)</f>
        <v>205</v>
      </c>
      <c r="P217" s="75">
        <f t="shared" si="125"/>
        <v>-959</v>
      </c>
      <c r="Q217" s="106">
        <f t="shared" si="126"/>
        <v>-0.82388316151202745</v>
      </c>
      <c r="R217" s="86">
        <f>SUMIFS('Данные план зад3'!$G$7:$G$1296,'Данные план зад3'!$B$7:$B$1296,R$4,'Данные план зад3'!$F$7:$F$1296,$A217,'Данные план зад3'!$C$7:$C$1296,'Задание 3'!$A$148)</f>
        <v>1245</v>
      </c>
      <c r="S217" s="71">
        <f>SUMIFS('Данные факт зад.3'!G:G,'Данные факт зад.3'!F:F,$A217,'Данные факт зад.3'!A:A,R$4,'Данные факт зад.3'!D:D,$A$148)</f>
        <v>691</v>
      </c>
      <c r="T217" s="84">
        <f t="shared" si="118"/>
        <v>-554</v>
      </c>
      <c r="U217" s="109">
        <f t="shared" si="119"/>
        <v>-0.44497991967871486</v>
      </c>
      <c r="V217" s="86">
        <f>SUMIFS('Данные план зад3'!$G$7:$G$1296,'Данные план зад3'!$B$7:$B$1296,V$4,'Данные план зад3'!$F$7:$F$1296,$A217,'Данные план зад3'!$C$7:$C$1296,'Задание 3'!$A$148)</f>
        <v>1332</v>
      </c>
      <c r="W217" s="71">
        <f>SUMIFS('Данные факт зад.3'!G:G,'Данные факт зад.3'!F:F,$A217,'Данные факт зад.3'!A:A,V$4,'Данные факт зад.3'!D:D,$A$148)</f>
        <v>130</v>
      </c>
      <c r="X217" s="86">
        <f t="shared" si="120"/>
        <v>-1202</v>
      </c>
      <c r="Y217" s="110">
        <f t="shared" si="130"/>
        <v>-0.90240240240240244</v>
      </c>
      <c r="Z217" s="86">
        <f t="shared" si="127"/>
        <v>6914</v>
      </c>
      <c r="AA217" s="84">
        <f t="shared" si="132"/>
        <v>1421</v>
      </c>
      <c r="AB217" s="86">
        <f t="shared" si="135"/>
        <v>-5493</v>
      </c>
      <c r="AC217" s="110">
        <f t="shared" si="121"/>
        <v>-0.79447497830488867</v>
      </c>
    </row>
    <row r="218" spans="1:29" s="88" customFormat="1" outlineLevel="1" x14ac:dyDescent="0.3">
      <c r="A218" s="85" t="s">
        <v>106</v>
      </c>
      <c r="B218" s="75">
        <f>SUMIFS('Данные план зад3'!$G$7:$G$1296,'Данные план зад3'!$B$7:$B$1296,B$4,'Данные план зад3'!$F$7:$F$1296,$A218,'Данные план зад3'!$C$7:$C$1296,'Задание 3'!$A$148)</f>
        <v>548</v>
      </c>
      <c r="C218" s="75">
        <f>SUMIFS('Данные факт зад.3'!G:G,'Данные факт зад.3'!F:F,$A218,'Данные факт зад.3'!A:A,B$4,'Данные факт зад.3'!D:D,$A$148)</f>
        <v>727</v>
      </c>
      <c r="D218" s="102">
        <f t="shared" si="107"/>
        <v>179</v>
      </c>
      <c r="E218" s="109">
        <f t="shared" si="133"/>
        <v>0.32664233576642338</v>
      </c>
      <c r="F218" s="75">
        <f>SUMIFS('Данные план зад3'!$G$7:$G$1296,'Данные план зад3'!$B$7:$B$1296,F$4,'Данные план зад3'!$F$7:$F$1296,$A218,'Данные план зад3'!$C$7:$C$1296,'Задание 3'!$A$148)</f>
        <v>586</v>
      </c>
      <c r="G218" s="71">
        <f>SUMIFS('Данные факт зад.3'!G:G,'Данные факт зад.3'!F:F,$A218,'Данные факт зад.3'!A:A,F$4,'Данные факт зад.3'!D:D,$A$148)</f>
        <v>55</v>
      </c>
      <c r="H218" s="75">
        <f t="shared" si="122"/>
        <v>-531</v>
      </c>
      <c r="I218" s="106">
        <f t="shared" si="123"/>
        <v>-0.90614334470989766</v>
      </c>
      <c r="J218" s="86">
        <f>SUMIFS('Данные план зад3'!$G$7:$G$1296,'Данные план зад3'!$B$7:$B$1296,J$4,'Данные план зад3'!$F$7:$F$1296,$A218,'Данные план зад3'!$C$7:$C$1296,'Задание 3'!$A$148)</f>
        <v>627</v>
      </c>
      <c r="K218" s="71">
        <f>SUMIFS('Данные факт зад.3'!G:G,'Данные факт зад.3'!F:F,$A218,'Данные факт зад.3'!A:A,J$4,'Данные факт зад.3'!D:D,$A$148)</f>
        <v>269</v>
      </c>
      <c r="L218" s="75">
        <f t="shared" si="124"/>
        <v>-358</v>
      </c>
      <c r="M218" s="109">
        <f t="shared" si="117"/>
        <v>-0.57097288676236047</v>
      </c>
      <c r="N218" s="86">
        <f>SUMIFS('Данные план зад3'!$G$7:$G$1296,'Данные план зад3'!$B$7:$B$1296,N$4,'Данные план зад3'!$F$7:$F$1296,$A218,'Данные план зад3'!$C$7:$C$1296,'Задание 3'!$A$148)</f>
        <v>646</v>
      </c>
      <c r="O218" s="71">
        <f>SUMIFS('Данные факт зад.3'!G:G,'Данные факт зад.3'!F:F,$A218,'Данные факт зад.3'!A:A,N$4,'Данные факт зад.3'!D:D,$A$148)</f>
        <v>102</v>
      </c>
      <c r="P218" s="75">
        <f t="shared" si="125"/>
        <v>-544</v>
      </c>
      <c r="Q218" s="106">
        <f t="shared" si="126"/>
        <v>-0.84210526315789469</v>
      </c>
      <c r="R218" s="86">
        <f>SUMIFS('Данные план зад3'!$G$7:$G$1296,'Данные план зад3'!$B$7:$B$1296,R$4,'Данные план зад3'!$F$7:$F$1296,$A218,'Данные план зад3'!$C$7:$C$1296,'Задание 3'!$A$148)</f>
        <v>691</v>
      </c>
      <c r="S218" s="71">
        <f>SUMIFS('Данные факт зад.3'!G:G,'Данные факт зад.3'!F:F,$A218,'Данные факт зад.3'!A:A,R$4,'Данные факт зад.3'!D:D,$A$148)</f>
        <v>0</v>
      </c>
      <c r="T218" s="84">
        <f t="shared" si="118"/>
        <v>-691</v>
      </c>
      <c r="U218" s="109">
        <f t="shared" si="119"/>
        <v>-1</v>
      </c>
      <c r="V218" s="86">
        <f>SUMIFS('Данные план зад3'!$G$7:$G$1296,'Данные план зад3'!$B$7:$B$1296,V$4,'Данные план зад3'!$F$7:$F$1296,$A218,'Данные план зад3'!$C$7:$C$1296,'Задание 3'!$A$148)</f>
        <v>739</v>
      </c>
      <c r="W218" s="71">
        <f>SUMIFS('Данные факт зад.3'!G:G,'Данные факт зад.3'!F:F,$A218,'Данные факт зад.3'!A:A,V$4,'Данные факт зад.3'!D:D,$A$148)</f>
        <v>214</v>
      </c>
      <c r="X218" s="86">
        <f t="shared" si="120"/>
        <v>-525</v>
      </c>
      <c r="Y218" s="110">
        <f t="shared" si="130"/>
        <v>-0.71041948579161029</v>
      </c>
      <c r="Z218" s="86">
        <f t="shared" si="127"/>
        <v>3837</v>
      </c>
      <c r="AA218" s="84">
        <f t="shared" si="132"/>
        <v>1367</v>
      </c>
      <c r="AB218" s="86">
        <f t="shared" si="135"/>
        <v>-2470</v>
      </c>
      <c r="AC218" s="110">
        <f t="shared" si="121"/>
        <v>-0.64373208235600732</v>
      </c>
    </row>
    <row r="219" spans="1:29" s="82" customFormat="1" x14ac:dyDescent="0.3">
      <c r="A219" s="89" t="s">
        <v>110</v>
      </c>
      <c r="B219" s="90">
        <f>B220+B238+B257+B275</f>
        <v>30038</v>
      </c>
      <c r="C219" s="90">
        <f t="shared" ref="C219:Z219" si="136">C220+C238+C257+C275</f>
        <v>10345</v>
      </c>
      <c r="D219" s="102">
        <f t="shared" si="107"/>
        <v>-19693</v>
      </c>
      <c r="E219" s="108">
        <f>IFERROR(D219/B219,0)</f>
        <v>-0.6556029029895466</v>
      </c>
      <c r="F219" s="90">
        <f t="shared" si="136"/>
        <v>32125</v>
      </c>
      <c r="G219" s="90">
        <f t="shared" si="136"/>
        <v>9229</v>
      </c>
      <c r="H219" s="75">
        <f t="shared" si="122"/>
        <v>-22896</v>
      </c>
      <c r="I219" s="106">
        <f t="shared" si="123"/>
        <v>-0.71271595330739301</v>
      </c>
      <c r="J219" s="90">
        <f t="shared" si="136"/>
        <v>34540</v>
      </c>
      <c r="K219" s="90">
        <f t="shared" si="136"/>
        <v>12595</v>
      </c>
      <c r="L219" s="75">
        <f t="shared" si="124"/>
        <v>-21945</v>
      </c>
      <c r="M219" s="109">
        <f t="shared" si="117"/>
        <v>-0.63535031847133761</v>
      </c>
      <c r="N219" s="90">
        <f t="shared" si="136"/>
        <v>36436</v>
      </c>
      <c r="O219" s="90">
        <f t="shared" si="136"/>
        <v>9782</v>
      </c>
      <c r="P219" s="75">
        <f t="shared" si="125"/>
        <v>-26654</v>
      </c>
      <c r="Q219" s="106">
        <f t="shared" si="126"/>
        <v>-0.73152925677900982</v>
      </c>
      <c r="R219" s="90">
        <f t="shared" si="136"/>
        <v>39193</v>
      </c>
      <c r="S219" s="90">
        <f t="shared" si="136"/>
        <v>11697</v>
      </c>
      <c r="T219" s="84">
        <f t="shared" si="118"/>
        <v>-27496</v>
      </c>
      <c r="U219" s="109">
        <f t="shared" si="119"/>
        <v>-0.70155384890158956</v>
      </c>
      <c r="V219" s="90">
        <f t="shared" si="136"/>
        <v>41513</v>
      </c>
      <c r="W219" s="90">
        <f t="shared" si="136"/>
        <v>10116</v>
      </c>
      <c r="X219" s="86">
        <f t="shared" si="120"/>
        <v>-31397</v>
      </c>
      <c r="Y219" s="110">
        <f t="shared" si="130"/>
        <v>-0.75631729819574589</v>
      </c>
      <c r="Z219" s="90">
        <f t="shared" si="136"/>
        <v>213845</v>
      </c>
      <c r="AA219" s="90">
        <f t="shared" si="132"/>
        <v>63764</v>
      </c>
      <c r="AB219" s="86">
        <f t="shared" si="135"/>
        <v>-150081</v>
      </c>
      <c r="AC219" s="110">
        <f t="shared" si="121"/>
        <v>-0.70182141270546428</v>
      </c>
    </row>
    <row r="220" spans="1:29" s="82" customFormat="1" x14ac:dyDescent="0.3">
      <c r="A220" s="92" t="s">
        <v>49</v>
      </c>
      <c r="B220" s="93">
        <f>B221+B228+B231</f>
        <v>6839</v>
      </c>
      <c r="C220" s="93">
        <f t="shared" ref="C220:Z220" si="137">C221+C228+C231</f>
        <v>2777</v>
      </c>
      <c r="D220" s="102">
        <f t="shared" si="107"/>
        <v>-4062</v>
      </c>
      <c r="E220" s="109">
        <f t="shared" ref="E220:E283" si="138">IFERROR(D220/B220,0)</f>
        <v>-0.59394648340400646</v>
      </c>
      <c r="F220" s="93">
        <f t="shared" si="137"/>
        <v>7278</v>
      </c>
      <c r="G220" s="93">
        <f t="shared" si="137"/>
        <v>2927</v>
      </c>
      <c r="H220" s="75">
        <f t="shared" si="122"/>
        <v>-4351</v>
      </c>
      <c r="I220" s="106">
        <f t="shared" si="123"/>
        <v>-0.59782907392140694</v>
      </c>
      <c r="J220" s="93">
        <f t="shared" si="137"/>
        <v>7886</v>
      </c>
      <c r="K220" s="93">
        <f t="shared" si="137"/>
        <v>3982</v>
      </c>
      <c r="L220" s="75">
        <f t="shared" si="124"/>
        <v>-3904</v>
      </c>
      <c r="M220" s="109">
        <f t="shared" si="117"/>
        <v>-0.49505452700989094</v>
      </c>
      <c r="N220" s="93">
        <f t="shared" si="137"/>
        <v>8343</v>
      </c>
      <c r="O220" s="93">
        <f t="shared" si="137"/>
        <v>2360</v>
      </c>
      <c r="P220" s="75">
        <f t="shared" si="125"/>
        <v>-5983</v>
      </c>
      <c r="Q220" s="106">
        <f t="shared" si="126"/>
        <v>-0.71712813136761355</v>
      </c>
      <c r="R220" s="93">
        <f t="shared" si="137"/>
        <v>9040</v>
      </c>
      <c r="S220" s="93">
        <f t="shared" si="137"/>
        <v>3532</v>
      </c>
      <c r="T220" s="84">
        <f t="shared" si="118"/>
        <v>-5508</v>
      </c>
      <c r="U220" s="109">
        <f t="shared" si="119"/>
        <v>-0.60929203539823007</v>
      </c>
      <c r="V220" s="93">
        <f t="shared" si="137"/>
        <v>9534</v>
      </c>
      <c r="W220" s="93">
        <f t="shared" si="137"/>
        <v>1840</v>
      </c>
      <c r="X220" s="86">
        <f t="shared" si="120"/>
        <v>-7694</v>
      </c>
      <c r="Y220" s="110">
        <f t="shared" si="130"/>
        <v>-0.80700650304174537</v>
      </c>
      <c r="Z220" s="93">
        <f t="shared" si="137"/>
        <v>48920</v>
      </c>
      <c r="AA220" s="93">
        <f t="shared" si="132"/>
        <v>17418</v>
      </c>
      <c r="AB220" s="86">
        <f t="shared" si="135"/>
        <v>-31502</v>
      </c>
      <c r="AC220" s="110">
        <f t="shared" si="121"/>
        <v>-0.64394930498773506</v>
      </c>
    </row>
    <row r="221" spans="1:29" s="82" customFormat="1" x14ac:dyDescent="0.3">
      <c r="A221" s="83" t="s">
        <v>114</v>
      </c>
      <c r="B221" s="84">
        <f>SUM(B222:B227)</f>
        <v>2651</v>
      </c>
      <c r="C221" s="84">
        <f t="shared" ref="C221:Z221" si="139">SUM(C222:C227)</f>
        <v>1100</v>
      </c>
      <c r="D221" s="102">
        <f t="shared" si="107"/>
        <v>-1551</v>
      </c>
      <c r="E221" s="109">
        <f t="shared" si="138"/>
        <v>-0.58506224066390045</v>
      </c>
      <c r="F221" s="84">
        <f t="shared" si="139"/>
        <v>2767</v>
      </c>
      <c r="G221" s="84">
        <f t="shared" si="139"/>
        <v>1150</v>
      </c>
      <c r="H221" s="75">
        <f t="shared" si="122"/>
        <v>-1617</v>
      </c>
      <c r="I221" s="106">
        <f t="shared" si="123"/>
        <v>-0.58438742320202386</v>
      </c>
      <c r="J221" s="84">
        <f t="shared" si="139"/>
        <v>3050</v>
      </c>
      <c r="K221" s="84">
        <f t="shared" si="139"/>
        <v>1660</v>
      </c>
      <c r="L221" s="75">
        <f t="shared" si="124"/>
        <v>-1390</v>
      </c>
      <c r="M221" s="109">
        <f t="shared" si="117"/>
        <v>-0.45573770491803278</v>
      </c>
      <c r="N221" s="84">
        <f t="shared" si="139"/>
        <v>3265</v>
      </c>
      <c r="O221" s="84">
        <f t="shared" si="139"/>
        <v>1098</v>
      </c>
      <c r="P221" s="75">
        <f t="shared" si="125"/>
        <v>-2167</v>
      </c>
      <c r="Q221" s="106">
        <f t="shared" si="126"/>
        <v>-0.6637059724349158</v>
      </c>
      <c r="R221" s="84">
        <f t="shared" si="139"/>
        <v>3459</v>
      </c>
      <c r="S221" s="84">
        <f t="shared" si="139"/>
        <v>1492</v>
      </c>
      <c r="T221" s="84">
        <f t="shared" si="118"/>
        <v>-1967</v>
      </c>
      <c r="U221" s="109">
        <f t="shared" si="119"/>
        <v>-0.56866146285053487</v>
      </c>
      <c r="V221" s="84">
        <f t="shared" si="139"/>
        <v>3660</v>
      </c>
      <c r="W221" s="84">
        <f t="shared" si="139"/>
        <v>886</v>
      </c>
      <c r="X221" s="86">
        <f t="shared" si="120"/>
        <v>-2774</v>
      </c>
      <c r="Y221" s="110">
        <f t="shared" si="130"/>
        <v>-0.75792349726775954</v>
      </c>
      <c r="Z221" s="84">
        <f t="shared" si="139"/>
        <v>18852</v>
      </c>
      <c r="AA221" s="84">
        <f t="shared" si="132"/>
        <v>7386</v>
      </c>
      <c r="AB221" s="86">
        <f t="shared" si="135"/>
        <v>-11466</v>
      </c>
      <c r="AC221" s="110">
        <f t="shared" si="121"/>
        <v>-0.60821133036282626</v>
      </c>
    </row>
    <row r="222" spans="1:29" s="88" customFormat="1" outlineLevel="1" x14ac:dyDescent="0.3">
      <c r="A222" s="85" t="s">
        <v>50</v>
      </c>
      <c r="B222" s="86">
        <f>SUMIFS('Данные план зад3'!$G$7:$G$1296,'Данные план зад3'!$B$7:$B$1296,B$4,'Данные план зад3'!$F$7:$F$1296,$A222,'Данные план зад3'!$C$7:$C$1296,'Задание 3'!$A$219)</f>
        <v>127</v>
      </c>
      <c r="C222" s="75">
        <f>SUMIFS('Данные факт зад.3'!G:G,'Данные факт зад.3'!F:F,$A222,'Данные факт зад.3'!A:A,B$4,'Данные факт зад.3'!D:D,$A$219)</f>
        <v>348</v>
      </c>
      <c r="D222" s="102">
        <f t="shared" si="107"/>
        <v>221</v>
      </c>
      <c r="E222" s="109">
        <f t="shared" si="138"/>
        <v>1.7401574803149606</v>
      </c>
      <c r="F222" s="86">
        <f>SUMIFS('Данные план зад3'!$G$7:$G$1296,'Данные план зад3'!$B$7:$B$1296,F$4,'Данные план зад3'!$F$7:$F$1296,$A222,'Данные план зад3'!$C$7:$C$1296,'Задание 3'!$A$219)</f>
        <v>142</v>
      </c>
      <c r="G222" s="87">
        <f>SUMIFS('Данные факт зад.3'!G:G,'Данные факт зад.3'!F:F,$A222,'Данные факт зад.3'!A:A,F$4,'Данные факт зад.3'!D:D,$A$219)</f>
        <v>321</v>
      </c>
      <c r="H222" s="75">
        <f t="shared" si="122"/>
        <v>179</v>
      </c>
      <c r="I222" s="106">
        <f t="shared" si="123"/>
        <v>1.2605633802816902</v>
      </c>
      <c r="J222" s="86">
        <f>SUMIFS('Данные план зад3'!$G$7:$G$1296,'Данные план зад3'!$B$7:$B$1296,J$4,'Данные план зад3'!$F$7:$F$1296,$A222,'Данные план зад3'!$C$7:$C$1296,'Задание 3'!$A$219)</f>
        <v>159</v>
      </c>
      <c r="K222" s="87">
        <f>SUMIFS('Данные факт зад.3'!G:G,'Данные факт зад.3'!F:F,$A222,'Данные факт зад.3'!A:A,J$4,'Данные факт зад.3'!D:D,$A$219)</f>
        <v>119</v>
      </c>
      <c r="L222" s="75">
        <f t="shared" si="124"/>
        <v>-40</v>
      </c>
      <c r="M222" s="109">
        <f t="shared" si="117"/>
        <v>-0.25157232704402516</v>
      </c>
      <c r="N222" s="86">
        <f>SUMIFS('Данные план зад3'!$G$7:$G$1296,'Данные план зад3'!$B$7:$B$1296,N$4,'Данные план зад3'!$F$7:$F$1296,$A222,'Данные план зад3'!$C$7:$C$1296,'Задание 3'!$A$219)</f>
        <v>164</v>
      </c>
      <c r="O222" s="87">
        <f>SUMIFS('Данные факт зад.3'!G:G,'Данные факт зад.3'!F:F,$A222,'Данные факт зад.3'!A:A,N$4,'Данные факт зад.3'!D:D,$A$219)</f>
        <v>185</v>
      </c>
      <c r="P222" s="75">
        <f t="shared" si="125"/>
        <v>21</v>
      </c>
      <c r="Q222" s="106">
        <f t="shared" si="126"/>
        <v>0.12804878048780488</v>
      </c>
      <c r="R222" s="86">
        <f>SUMIFS('Данные план зад3'!$G$7:$G$1296,'Данные план зад3'!$B$7:$B$1296,R$4,'Данные план зад3'!$F$7:$F$1296,$A222,'Данные план зад3'!$C$7:$C$1296,'Задание 3'!$A$219)</f>
        <v>184</v>
      </c>
      <c r="S222" s="87">
        <f>SUMIFS('Данные факт зад.3'!G:G,'Данные факт зад.3'!F:F,$A222,'Данные факт зад.3'!A:A,R$4,'Данные факт зад.3'!D:D,$A$219)</f>
        <v>178</v>
      </c>
      <c r="T222" s="84">
        <f t="shared" si="118"/>
        <v>-6</v>
      </c>
      <c r="U222" s="109">
        <f t="shared" si="119"/>
        <v>-3.2608695652173912E-2</v>
      </c>
      <c r="V222" s="86">
        <f>SUMIFS('Данные план зад3'!$G$7:$G$1296,'Данные план зад3'!$B$7:$B$1296,V$4,'Данные план зад3'!$F$7:$F$1296,$A222,'Данные план зад3'!$C$7:$C$1296,'Задание 3'!$A$219)</f>
        <v>197</v>
      </c>
      <c r="W222" s="87">
        <f>SUMIFS('Данные факт зад.3'!G:G,'Данные факт зад.3'!F:F,$A222,'Данные факт зад.3'!A:A,V$4,'Данные факт зад.3'!D:D,$A$219)</f>
        <v>0</v>
      </c>
      <c r="X222" s="86">
        <f t="shared" si="120"/>
        <v>-197</v>
      </c>
      <c r="Y222" s="110">
        <f t="shared" si="130"/>
        <v>-1</v>
      </c>
      <c r="Z222" s="86">
        <f t="shared" si="127"/>
        <v>973</v>
      </c>
      <c r="AA222" s="84">
        <f t="shared" si="132"/>
        <v>1151</v>
      </c>
      <c r="AB222" s="86">
        <f t="shared" si="135"/>
        <v>178</v>
      </c>
      <c r="AC222" s="110">
        <f t="shared" si="121"/>
        <v>0.1829393627954779</v>
      </c>
    </row>
    <row r="223" spans="1:29" s="88" customFormat="1" outlineLevel="1" x14ac:dyDescent="0.3">
      <c r="A223" s="85" t="s">
        <v>53</v>
      </c>
      <c r="B223" s="86">
        <f>SUMIFS('Данные план зад3'!$G$7:$G$1296,'Данные план зад3'!$B$7:$B$1296,B$4,'Данные план зад3'!$F$7:$F$1296,$A223,'Данные план зад3'!$C$7:$C$1296,'Задание 3'!$A$219)</f>
        <v>129</v>
      </c>
      <c r="C223" s="75">
        <f>SUMIFS('Данные факт зад.3'!G:G,'Данные факт зад.3'!F:F,$A223,'Данные факт зад.3'!A:A,B$4,'Данные факт зад.3'!D:D,$A$219)</f>
        <v>316</v>
      </c>
      <c r="D223" s="102">
        <f t="shared" si="107"/>
        <v>187</v>
      </c>
      <c r="E223" s="109">
        <f t="shared" si="138"/>
        <v>1.4496124031007751</v>
      </c>
      <c r="F223" s="86">
        <f>SUMIFS('Данные план зад3'!$G$7:$G$1296,'Данные план зад3'!$B$7:$B$1296,F$4,'Данные план зад3'!$F$7:$F$1296,$A223,'Данные план зад3'!$C$7:$C$1296,'Задание 3'!$A$219)</f>
        <v>138</v>
      </c>
      <c r="G223" s="87">
        <f>SUMIFS('Данные факт зад.3'!G:G,'Данные факт зад.3'!F:F,$A223,'Данные факт зад.3'!A:A,F$4,'Данные факт зад.3'!D:D,$A$219)</f>
        <v>302</v>
      </c>
      <c r="H223" s="75">
        <f t="shared" si="122"/>
        <v>164</v>
      </c>
      <c r="I223" s="106">
        <f t="shared" si="123"/>
        <v>1.1884057971014492</v>
      </c>
      <c r="J223" s="86">
        <f>SUMIFS('Данные план зад3'!$G$7:$G$1296,'Данные план зад3'!$B$7:$B$1296,J$4,'Данные план зад3'!$F$7:$F$1296,$A223,'Данные план зад3'!$C$7:$C$1296,'Задание 3'!$A$219)</f>
        <v>155</v>
      </c>
      <c r="K223" s="87">
        <f>SUMIFS('Данные факт зад.3'!G:G,'Данные факт зад.3'!F:F,$A223,'Данные факт зад.3'!A:A,J$4,'Данные факт зад.3'!D:D,$A$219)</f>
        <v>179</v>
      </c>
      <c r="L223" s="75">
        <f t="shared" si="124"/>
        <v>24</v>
      </c>
      <c r="M223" s="109">
        <f t="shared" si="117"/>
        <v>0.15483870967741936</v>
      </c>
      <c r="N223" s="86">
        <f>SUMIFS('Данные план зад3'!$G$7:$G$1296,'Данные план зад3'!$B$7:$B$1296,N$4,'Данные план зад3'!$F$7:$F$1296,$A223,'Данные план зад3'!$C$7:$C$1296,'Задание 3'!$A$219)</f>
        <v>160</v>
      </c>
      <c r="O223" s="87">
        <f>SUMIFS('Данные факт зад.3'!G:G,'Данные факт зад.3'!F:F,$A223,'Данные факт зад.3'!A:A,N$4,'Данные факт зад.3'!D:D,$A$219)</f>
        <v>0</v>
      </c>
      <c r="P223" s="75">
        <f t="shared" si="125"/>
        <v>-160</v>
      </c>
      <c r="Q223" s="106">
        <f t="shared" si="126"/>
        <v>-1</v>
      </c>
      <c r="R223" s="86">
        <f>SUMIFS('Данные план зад3'!$G$7:$G$1296,'Данные план зад3'!$B$7:$B$1296,R$4,'Данные план зад3'!$F$7:$F$1296,$A223,'Данные план зад3'!$C$7:$C$1296,'Задание 3'!$A$219)</f>
        <v>171</v>
      </c>
      <c r="S223" s="87">
        <f>SUMIFS('Данные факт зад.3'!G:G,'Данные факт зад.3'!F:F,$A223,'Данные факт зад.3'!A:A,R$4,'Данные факт зад.3'!D:D,$A$219)</f>
        <v>285</v>
      </c>
      <c r="T223" s="84">
        <f t="shared" si="118"/>
        <v>114</v>
      </c>
      <c r="U223" s="109">
        <f t="shared" si="119"/>
        <v>0.66666666666666663</v>
      </c>
      <c r="V223" s="86">
        <f>SUMIFS('Данные план зад3'!$G$7:$G$1296,'Данные план зад3'!$B$7:$B$1296,V$4,'Данные план зад3'!$F$7:$F$1296,$A223,'Данные план зад3'!$C$7:$C$1296,'Задание 3'!$A$219)</f>
        <v>183</v>
      </c>
      <c r="W223" s="87">
        <f>SUMIFS('Данные факт зад.3'!G:G,'Данные факт зад.3'!F:F,$A223,'Данные факт зад.3'!A:A,V$4,'Данные факт зад.3'!D:D,$A$219)</f>
        <v>282</v>
      </c>
      <c r="X223" s="86">
        <f t="shared" si="120"/>
        <v>99</v>
      </c>
      <c r="Y223" s="110">
        <f t="shared" si="130"/>
        <v>0.54098360655737709</v>
      </c>
      <c r="Z223" s="86">
        <f t="shared" si="127"/>
        <v>936</v>
      </c>
      <c r="AA223" s="84">
        <f t="shared" si="132"/>
        <v>1364</v>
      </c>
      <c r="AB223" s="86">
        <f t="shared" si="135"/>
        <v>428</v>
      </c>
      <c r="AC223" s="110">
        <f t="shared" si="121"/>
        <v>0.45726495726495725</v>
      </c>
    </row>
    <row r="224" spans="1:29" s="88" customFormat="1" outlineLevel="1" x14ac:dyDescent="0.3">
      <c r="A224" s="85" t="s">
        <v>55</v>
      </c>
      <c r="B224" s="86">
        <f>SUMIFS('Данные план зад3'!$G$7:$G$1296,'Данные план зад3'!$B$7:$B$1296,B$4,'Данные план зад3'!$F$7:$F$1296,$A224,'Данные план зад3'!$C$7:$C$1296,'Задание 3'!$A$219)</f>
        <v>357</v>
      </c>
      <c r="C224" s="75">
        <f>SUMIFS('Данные факт зад.3'!G:G,'Данные факт зад.3'!F:F,$A224,'Данные факт зад.3'!A:A,B$4,'Данные факт зад.3'!D:D,$A$219)</f>
        <v>194</v>
      </c>
      <c r="D224" s="102">
        <f t="shared" si="107"/>
        <v>-163</v>
      </c>
      <c r="E224" s="109">
        <f t="shared" si="138"/>
        <v>-0.45658263305322128</v>
      </c>
      <c r="F224" s="86">
        <f>SUMIFS('Данные план зад3'!$G$7:$G$1296,'Данные план зад3'!$B$7:$B$1296,F$4,'Данные план зад3'!$F$7:$F$1296,$A224,'Данные план зад3'!$C$7:$C$1296,'Задание 3'!$A$219)</f>
        <v>368</v>
      </c>
      <c r="G224" s="87">
        <f>SUMIFS('Данные факт зад.3'!G:G,'Данные факт зад.3'!F:F,$A224,'Данные факт зад.3'!A:A,F$4,'Данные факт зад.3'!D:D,$A$219)</f>
        <v>142</v>
      </c>
      <c r="H224" s="75">
        <f t="shared" si="122"/>
        <v>-226</v>
      </c>
      <c r="I224" s="106">
        <f t="shared" si="123"/>
        <v>-0.61413043478260865</v>
      </c>
      <c r="J224" s="86">
        <f>SUMIFS('Данные план зад3'!$G$7:$G$1296,'Данные план зад3'!$B$7:$B$1296,J$4,'Данные план зад3'!$F$7:$F$1296,$A224,'Данные план зад3'!$C$7:$C$1296,'Задание 3'!$A$219)</f>
        <v>394</v>
      </c>
      <c r="K224" s="87">
        <f>SUMIFS('Данные факт зад.3'!G:G,'Данные факт зад.3'!F:F,$A224,'Данные факт зад.3'!A:A,J$4,'Данные факт зад.3'!D:D,$A$219)</f>
        <v>72</v>
      </c>
      <c r="L224" s="75">
        <f t="shared" si="124"/>
        <v>-322</v>
      </c>
      <c r="M224" s="109">
        <f t="shared" si="117"/>
        <v>-0.81725888324873097</v>
      </c>
      <c r="N224" s="86">
        <f>SUMIFS('Данные план зад3'!$G$7:$G$1296,'Данные план зад3'!$B$7:$B$1296,N$4,'Данные план зад3'!$F$7:$F$1296,$A224,'Данные план зад3'!$C$7:$C$1296,'Задание 3'!$A$219)</f>
        <v>406</v>
      </c>
      <c r="O224" s="87">
        <f>SUMIFS('Данные факт зад.3'!G:G,'Данные факт зад.3'!F:F,$A224,'Данные факт зад.3'!A:A,N$4,'Данные факт зад.3'!D:D,$A$219)</f>
        <v>94</v>
      </c>
      <c r="P224" s="75">
        <f t="shared" si="125"/>
        <v>-312</v>
      </c>
      <c r="Q224" s="106">
        <f t="shared" si="126"/>
        <v>-0.76847290640394084</v>
      </c>
      <c r="R224" s="86">
        <f>SUMIFS('Данные план зад3'!$G$7:$G$1296,'Данные план зад3'!$B$7:$B$1296,R$4,'Данные план зад3'!$F$7:$F$1296,$A224,'Данные план зад3'!$C$7:$C$1296,'Задание 3'!$A$219)</f>
        <v>434</v>
      </c>
      <c r="S224" s="87">
        <f>SUMIFS('Данные факт зад.3'!G:G,'Данные факт зад.3'!F:F,$A224,'Данные факт зад.3'!A:A,R$4,'Данные факт зад.3'!D:D,$A$219)</f>
        <v>502</v>
      </c>
      <c r="T224" s="84">
        <f t="shared" si="118"/>
        <v>68</v>
      </c>
      <c r="U224" s="109">
        <f t="shared" si="119"/>
        <v>0.15668202764976957</v>
      </c>
      <c r="V224" s="86">
        <f>SUMIFS('Данные план зад3'!$G$7:$G$1296,'Данные план зад3'!$B$7:$B$1296,V$4,'Данные план зад3'!$F$7:$F$1296,$A224,'Данные план зад3'!$C$7:$C$1296,'Задание 3'!$A$219)</f>
        <v>464</v>
      </c>
      <c r="W224" s="87">
        <f>SUMIFS('Данные факт зад.3'!G:G,'Данные факт зад.3'!F:F,$A224,'Данные факт зад.3'!A:A,V$4,'Данные факт зад.3'!D:D,$A$219)</f>
        <v>91</v>
      </c>
      <c r="X224" s="86">
        <f t="shared" si="120"/>
        <v>-373</v>
      </c>
      <c r="Y224" s="110">
        <f t="shared" si="130"/>
        <v>-0.80387931034482762</v>
      </c>
      <c r="Z224" s="86">
        <f t="shared" si="127"/>
        <v>2423</v>
      </c>
      <c r="AA224" s="84">
        <f t="shared" si="132"/>
        <v>1095</v>
      </c>
      <c r="AB224" s="86">
        <f t="shared" si="135"/>
        <v>-1328</v>
      </c>
      <c r="AC224" s="110">
        <f t="shared" si="121"/>
        <v>-0.54808089145687167</v>
      </c>
    </row>
    <row r="225" spans="1:29" s="88" customFormat="1" outlineLevel="1" x14ac:dyDescent="0.3">
      <c r="A225" s="85" t="s">
        <v>57</v>
      </c>
      <c r="B225" s="86">
        <f>SUMIFS('Данные план зад3'!$G$7:$G$1296,'Данные план зад3'!$B$7:$B$1296,B$4,'Данные план зад3'!$F$7:$F$1296,$A225,'Данные план зад3'!$C$7:$C$1296,'Задание 3'!$A$219)</f>
        <v>587</v>
      </c>
      <c r="C225" s="75">
        <f>SUMIFS('Данные факт зад.3'!G:G,'Данные факт зад.3'!F:F,$A225,'Данные факт зад.3'!A:A,B$4,'Данные факт зад.3'!D:D,$A$219)</f>
        <v>147</v>
      </c>
      <c r="D225" s="102">
        <f t="shared" si="107"/>
        <v>-440</v>
      </c>
      <c r="E225" s="109">
        <f t="shared" si="138"/>
        <v>-0.74957410562180582</v>
      </c>
      <c r="F225" s="86">
        <f>SUMIFS('Данные план зад3'!$G$7:$G$1296,'Данные план зад3'!$B$7:$B$1296,F$4,'Данные план зад3'!$F$7:$F$1296,$A225,'Данные план зад3'!$C$7:$C$1296,'Задание 3'!$A$219)</f>
        <v>605</v>
      </c>
      <c r="G225" s="87">
        <f>SUMIFS('Данные факт зад.3'!G:G,'Данные факт зад.3'!F:F,$A225,'Данные факт зад.3'!A:A,F$4,'Данные факт зад.3'!D:D,$A$219)</f>
        <v>92</v>
      </c>
      <c r="H225" s="75">
        <f t="shared" si="122"/>
        <v>-513</v>
      </c>
      <c r="I225" s="106">
        <f t="shared" si="123"/>
        <v>-0.8479338842975207</v>
      </c>
      <c r="J225" s="86">
        <f>SUMIFS('Данные план зад3'!$G$7:$G$1296,'Данные план зад3'!$B$7:$B$1296,J$4,'Данные план зад3'!$F$7:$F$1296,$A225,'Данные план зад3'!$C$7:$C$1296,'Задание 3'!$A$219)</f>
        <v>647</v>
      </c>
      <c r="K225" s="87">
        <f>SUMIFS('Данные факт зад.3'!G:G,'Данные факт зад.3'!F:F,$A225,'Данные факт зад.3'!A:A,J$4,'Данные факт зад.3'!D:D,$A$219)</f>
        <v>320</v>
      </c>
      <c r="L225" s="75">
        <f t="shared" si="124"/>
        <v>-327</v>
      </c>
      <c r="M225" s="109">
        <f t="shared" si="117"/>
        <v>-0.50540958268933545</v>
      </c>
      <c r="N225" s="86">
        <f>SUMIFS('Данные план зад3'!$G$7:$G$1296,'Данные план зад3'!$B$7:$B$1296,N$4,'Данные план зад3'!$F$7:$F$1296,$A225,'Данные план зад3'!$C$7:$C$1296,'Задание 3'!$A$219)</f>
        <v>692</v>
      </c>
      <c r="O225" s="87">
        <f>SUMIFS('Данные факт зад.3'!G:G,'Данные факт зад.3'!F:F,$A225,'Данные факт зад.3'!A:A,N$4,'Данные факт зад.3'!D:D,$A$219)</f>
        <v>310</v>
      </c>
      <c r="P225" s="75">
        <f t="shared" si="125"/>
        <v>-382</v>
      </c>
      <c r="Q225" s="106">
        <f t="shared" si="126"/>
        <v>-0.55202312138728327</v>
      </c>
      <c r="R225" s="86">
        <f>SUMIFS('Данные план зад3'!$G$7:$G$1296,'Данные план зад3'!$B$7:$B$1296,R$4,'Данные план зад3'!$F$7:$F$1296,$A225,'Данные план зад3'!$C$7:$C$1296,'Задание 3'!$A$219)</f>
        <v>713</v>
      </c>
      <c r="S225" s="87">
        <f>SUMIFS('Данные факт зад.3'!G:G,'Данные факт зад.3'!F:F,$A225,'Данные факт зад.3'!A:A,R$4,'Данные факт зад.3'!D:D,$A$219)</f>
        <v>85</v>
      </c>
      <c r="T225" s="84">
        <f t="shared" si="118"/>
        <v>-628</v>
      </c>
      <c r="U225" s="109">
        <f t="shared" si="119"/>
        <v>-0.88078541374474051</v>
      </c>
      <c r="V225" s="86">
        <f>SUMIFS('Данные план зад3'!$G$7:$G$1296,'Данные план зад3'!$B$7:$B$1296,V$4,'Данные план зад3'!$F$7:$F$1296,$A225,'Данные план зад3'!$C$7:$C$1296,'Задание 3'!$A$219)</f>
        <v>734</v>
      </c>
      <c r="W225" s="87">
        <f>SUMIFS('Данные факт зад.3'!G:G,'Данные факт зад.3'!F:F,$A225,'Данные факт зад.3'!A:A,V$4,'Данные факт зад.3'!D:D,$A$219)</f>
        <v>222</v>
      </c>
      <c r="X225" s="86">
        <f t="shared" si="120"/>
        <v>-512</v>
      </c>
      <c r="Y225" s="110">
        <f t="shared" si="130"/>
        <v>-0.6975476839237057</v>
      </c>
      <c r="Z225" s="86">
        <f t="shared" si="127"/>
        <v>3978</v>
      </c>
      <c r="AA225" s="84">
        <f t="shared" si="132"/>
        <v>1176</v>
      </c>
      <c r="AB225" s="86">
        <f t="shared" si="135"/>
        <v>-2802</v>
      </c>
      <c r="AC225" s="110">
        <f t="shared" si="121"/>
        <v>-0.70437405731523384</v>
      </c>
    </row>
    <row r="226" spans="1:29" s="88" customFormat="1" outlineLevel="1" x14ac:dyDescent="0.3">
      <c r="A226" s="85" t="s">
        <v>59</v>
      </c>
      <c r="B226" s="86">
        <f>SUMIFS('Данные план зад3'!$G$7:$G$1296,'Данные план зад3'!$B$7:$B$1296,B$4,'Данные план зад3'!$F$7:$F$1296,$A226,'Данные план зад3'!$C$7:$C$1296,'Задание 3'!$A$219)</f>
        <v>965</v>
      </c>
      <c r="C226" s="75">
        <f>SUMIFS('Данные факт зад.3'!G:G,'Данные факт зад.3'!F:F,$A226,'Данные факт зад.3'!A:A,B$4,'Данные факт зад.3'!D:D,$A$219)</f>
        <v>95</v>
      </c>
      <c r="D226" s="102">
        <f t="shared" si="107"/>
        <v>-870</v>
      </c>
      <c r="E226" s="109">
        <f t="shared" si="138"/>
        <v>-0.9015544041450777</v>
      </c>
      <c r="F226" s="86">
        <f>SUMIFS('Данные план зад3'!$G$7:$G$1296,'Данные план зад3'!$B$7:$B$1296,F$4,'Данные план зад3'!$F$7:$F$1296,$A226,'Данные план зад3'!$C$7:$C$1296,'Задание 3'!$A$219)</f>
        <v>994</v>
      </c>
      <c r="G226" s="87">
        <f>SUMIFS('Данные факт зад.3'!G:G,'Данные факт зад.3'!F:F,$A226,'Данные факт зад.3'!A:A,F$4,'Данные факт зад.3'!D:D,$A$219)</f>
        <v>122</v>
      </c>
      <c r="H226" s="75">
        <f t="shared" si="122"/>
        <v>-872</v>
      </c>
      <c r="I226" s="106">
        <f t="shared" si="123"/>
        <v>-0.87726358148893357</v>
      </c>
      <c r="J226" s="86">
        <f>SUMIFS('Данные план зад3'!$G$7:$G$1296,'Данные план зад3'!$B$7:$B$1296,J$4,'Данные план зад3'!$F$7:$F$1296,$A226,'Данные план зад3'!$C$7:$C$1296,'Задание 3'!$A$219)</f>
        <v>1113</v>
      </c>
      <c r="K226" s="87">
        <f>SUMIFS('Данные факт зад.3'!G:G,'Данные факт зад.3'!F:F,$A226,'Данные факт зад.3'!A:A,J$4,'Данные факт зад.3'!D:D,$A$219)</f>
        <v>201</v>
      </c>
      <c r="L226" s="75">
        <f t="shared" si="124"/>
        <v>-912</v>
      </c>
      <c r="M226" s="109">
        <f t="shared" si="117"/>
        <v>-0.81940700808625333</v>
      </c>
      <c r="N226" s="86">
        <f>SUMIFS('Данные план зад3'!$G$7:$G$1296,'Данные план зад3'!$B$7:$B$1296,N$4,'Данные план зад3'!$F$7:$F$1296,$A226,'Данные план зад3'!$C$7:$C$1296,'Задание 3'!$A$219)</f>
        <v>1191</v>
      </c>
      <c r="O226" s="87">
        <f>SUMIFS('Данные факт зад.3'!G:G,'Данные факт зад.3'!F:F,$A226,'Данные факт зад.3'!A:A,N$4,'Данные факт зад.3'!D:D,$A$219)</f>
        <v>330</v>
      </c>
      <c r="P226" s="75">
        <f t="shared" si="125"/>
        <v>-861</v>
      </c>
      <c r="Q226" s="106">
        <f t="shared" si="126"/>
        <v>-0.7229219143576826</v>
      </c>
      <c r="R226" s="86">
        <f>SUMIFS('Данные план зад3'!$G$7:$G$1296,'Данные план зад3'!$B$7:$B$1296,R$4,'Данные план зад3'!$F$7:$F$1296,$A226,'Данные план зад3'!$C$7:$C$1296,'Задание 3'!$A$219)</f>
        <v>1227</v>
      </c>
      <c r="S226" s="87">
        <f>SUMIFS('Данные факт зад.3'!G:G,'Данные факт зад.3'!F:F,$A226,'Данные факт зад.3'!A:A,R$4,'Данные факт зад.3'!D:D,$A$219)</f>
        <v>336</v>
      </c>
      <c r="T226" s="84">
        <f t="shared" si="118"/>
        <v>-891</v>
      </c>
      <c r="U226" s="109">
        <f t="shared" si="119"/>
        <v>-0.72616136919315399</v>
      </c>
      <c r="V226" s="86">
        <f>SUMIFS('Данные план зад3'!$G$7:$G$1296,'Данные план зад3'!$B$7:$B$1296,V$4,'Данные план зад3'!$F$7:$F$1296,$A226,'Данные план зад3'!$C$7:$C$1296,'Задание 3'!$A$219)</f>
        <v>1264</v>
      </c>
      <c r="W226" s="87">
        <f>SUMIFS('Данные факт зад.3'!G:G,'Данные факт зад.3'!F:F,$A226,'Данные факт зад.3'!A:A,V$4,'Данные факт зад.3'!D:D,$A$219)</f>
        <v>143</v>
      </c>
      <c r="X226" s="86">
        <f t="shared" si="120"/>
        <v>-1121</v>
      </c>
      <c r="Y226" s="110">
        <f t="shared" si="130"/>
        <v>-0.88686708860759489</v>
      </c>
      <c r="Z226" s="86">
        <f t="shared" si="127"/>
        <v>6754</v>
      </c>
      <c r="AA226" s="84">
        <f t="shared" si="132"/>
        <v>1227</v>
      </c>
      <c r="AB226" s="86">
        <f t="shared" si="135"/>
        <v>-5527</v>
      </c>
      <c r="AC226" s="110">
        <f t="shared" si="121"/>
        <v>-0.81832987859046491</v>
      </c>
    </row>
    <row r="227" spans="1:29" s="88" customFormat="1" outlineLevel="1" x14ac:dyDescent="0.3">
      <c r="A227" s="85" t="s">
        <v>61</v>
      </c>
      <c r="B227" s="86">
        <f>SUMIFS('Данные план зад3'!$G$7:$G$1296,'Данные план зад3'!$B$7:$B$1296,B$4,'Данные план зад3'!$F$7:$F$1296,$A227,'Данные план зад3'!$C$7:$C$1296,'Задание 3'!$A$219)</f>
        <v>486</v>
      </c>
      <c r="C227" s="75">
        <f>SUMIFS('Данные факт зад.3'!G:G,'Данные факт зад.3'!F:F,$A227,'Данные факт зад.3'!A:A,B$4,'Данные факт зад.3'!D:D,$A$219)</f>
        <v>0</v>
      </c>
      <c r="D227" s="102">
        <f t="shared" ref="D227:D289" si="140">C227-B227</f>
        <v>-486</v>
      </c>
      <c r="E227" s="109">
        <f t="shared" si="138"/>
        <v>-1</v>
      </c>
      <c r="F227" s="86">
        <f>SUMIFS('Данные план зад3'!$G$7:$G$1296,'Данные план зад3'!$B$7:$B$1296,F$4,'Данные план зад3'!$F$7:$F$1296,$A227,'Данные план зад3'!$C$7:$C$1296,'Задание 3'!$A$219)</f>
        <v>520</v>
      </c>
      <c r="G227" s="87">
        <f>SUMIFS('Данные факт зад.3'!G:G,'Данные факт зад.3'!F:F,$A227,'Данные факт зад.3'!A:A,F$4,'Данные факт зад.3'!D:D,$A$219)</f>
        <v>171</v>
      </c>
      <c r="H227" s="75">
        <f t="shared" si="122"/>
        <v>-349</v>
      </c>
      <c r="I227" s="106">
        <f t="shared" si="123"/>
        <v>-0.6711538461538461</v>
      </c>
      <c r="J227" s="86">
        <f>SUMIFS('Данные план зад3'!$G$7:$G$1296,'Данные план зад3'!$B$7:$B$1296,J$4,'Данные план зад3'!$F$7:$F$1296,$A227,'Данные план зад3'!$C$7:$C$1296,'Задание 3'!$A$219)</f>
        <v>582</v>
      </c>
      <c r="K227" s="87">
        <f>SUMIFS('Данные факт зад.3'!G:G,'Данные факт зад.3'!F:F,$A227,'Данные факт зад.3'!A:A,J$4,'Данные факт зад.3'!D:D,$A$219)</f>
        <v>769</v>
      </c>
      <c r="L227" s="75">
        <f t="shared" si="124"/>
        <v>187</v>
      </c>
      <c r="M227" s="109">
        <f t="shared" si="117"/>
        <v>0.32130584192439865</v>
      </c>
      <c r="N227" s="86">
        <f>SUMIFS('Данные план зад3'!$G$7:$G$1296,'Данные план зад3'!$B$7:$B$1296,N$4,'Данные план зад3'!$F$7:$F$1296,$A227,'Данные план зад3'!$C$7:$C$1296,'Задание 3'!$A$219)</f>
        <v>652</v>
      </c>
      <c r="O227" s="87">
        <f>SUMIFS('Данные факт зад.3'!G:G,'Данные факт зад.3'!F:F,$A227,'Данные факт зад.3'!A:A,N$4,'Данные факт зад.3'!D:D,$A$219)</f>
        <v>179</v>
      </c>
      <c r="P227" s="75">
        <f t="shared" si="125"/>
        <v>-473</v>
      </c>
      <c r="Q227" s="106">
        <f t="shared" si="126"/>
        <v>-0.72546012269938653</v>
      </c>
      <c r="R227" s="86">
        <f>SUMIFS('Данные план зад3'!$G$7:$G$1296,'Данные план зад3'!$B$7:$B$1296,R$4,'Данные план зад3'!$F$7:$F$1296,$A227,'Данные план зад3'!$C$7:$C$1296,'Задание 3'!$A$219)</f>
        <v>730</v>
      </c>
      <c r="S227" s="87">
        <f>SUMIFS('Данные факт зад.3'!G:G,'Данные факт зад.3'!F:F,$A227,'Данные факт зад.3'!A:A,R$4,'Данные факт зад.3'!D:D,$A$219)</f>
        <v>106</v>
      </c>
      <c r="T227" s="84">
        <f t="shared" si="118"/>
        <v>-624</v>
      </c>
      <c r="U227" s="109">
        <f t="shared" si="119"/>
        <v>-0.85479452054794525</v>
      </c>
      <c r="V227" s="86">
        <f>SUMIFS('Данные план зад3'!$G$7:$G$1296,'Данные план зад3'!$B$7:$B$1296,V$4,'Данные план зад3'!$F$7:$F$1296,$A227,'Данные план зад3'!$C$7:$C$1296,'Задание 3'!$A$219)</f>
        <v>818</v>
      </c>
      <c r="W227" s="87">
        <f>SUMIFS('Данные факт зад.3'!G:G,'Данные факт зад.3'!F:F,$A227,'Данные факт зад.3'!A:A,V$4,'Данные факт зад.3'!D:D,$A$219)</f>
        <v>148</v>
      </c>
      <c r="X227" s="86">
        <f t="shared" si="120"/>
        <v>-670</v>
      </c>
      <c r="Y227" s="110">
        <f t="shared" si="130"/>
        <v>-0.81907090464547683</v>
      </c>
      <c r="Z227" s="86">
        <f t="shared" si="127"/>
        <v>3788</v>
      </c>
      <c r="AA227" s="84">
        <f t="shared" si="132"/>
        <v>1373</v>
      </c>
      <c r="AB227" s="86">
        <f t="shared" si="135"/>
        <v>-2415</v>
      </c>
      <c r="AC227" s="110">
        <f t="shared" si="121"/>
        <v>-0.6375395987328405</v>
      </c>
    </row>
    <row r="228" spans="1:29" s="82" customFormat="1" x14ac:dyDescent="0.3">
      <c r="A228" s="83" t="s">
        <v>118</v>
      </c>
      <c r="B228" s="84">
        <f>B229+B230</f>
        <v>777</v>
      </c>
      <c r="C228" s="84">
        <f t="shared" ref="C228:Z228" si="141">C229+C230</f>
        <v>631</v>
      </c>
      <c r="D228" s="102">
        <f t="shared" si="140"/>
        <v>-146</v>
      </c>
      <c r="E228" s="109">
        <f t="shared" si="138"/>
        <v>-0.18790218790218791</v>
      </c>
      <c r="F228" s="86">
        <f>SUM(F229:F230)</f>
        <v>826</v>
      </c>
      <c r="G228" s="84">
        <f t="shared" si="141"/>
        <v>418</v>
      </c>
      <c r="H228" s="75">
        <f t="shared" si="122"/>
        <v>-408</v>
      </c>
      <c r="I228" s="106">
        <f t="shared" si="123"/>
        <v>-0.49394673123486682</v>
      </c>
      <c r="J228" s="84">
        <f t="shared" si="141"/>
        <v>892</v>
      </c>
      <c r="K228" s="84">
        <f t="shared" si="141"/>
        <v>756</v>
      </c>
      <c r="L228" s="75">
        <f t="shared" si="124"/>
        <v>-136</v>
      </c>
      <c r="M228" s="109">
        <f t="shared" si="117"/>
        <v>-0.15246636771300448</v>
      </c>
      <c r="N228" s="84">
        <f t="shared" si="141"/>
        <v>990</v>
      </c>
      <c r="O228" s="84">
        <f t="shared" si="141"/>
        <v>269</v>
      </c>
      <c r="P228" s="75">
        <f t="shared" si="125"/>
        <v>-721</v>
      </c>
      <c r="Q228" s="106">
        <f t="shared" si="126"/>
        <v>-0.72828282828282831</v>
      </c>
      <c r="R228" s="84">
        <f t="shared" si="141"/>
        <v>1109</v>
      </c>
      <c r="S228" s="84">
        <f t="shared" si="141"/>
        <v>255</v>
      </c>
      <c r="T228" s="84">
        <f t="shared" si="118"/>
        <v>-854</v>
      </c>
      <c r="U228" s="109">
        <f t="shared" si="119"/>
        <v>-0.77006311992786292</v>
      </c>
      <c r="V228" s="84">
        <f t="shared" si="141"/>
        <v>1178</v>
      </c>
      <c r="W228" s="84">
        <f t="shared" si="141"/>
        <v>30</v>
      </c>
      <c r="X228" s="86">
        <f t="shared" si="120"/>
        <v>-1148</v>
      </c>
      <c r="Y228" s="110">
        <f t="shared" si="130"/>
        <v>-0.97453310696095075</v>
      </c>
      <c r="Z228" s="84">
        <f t="shared" si="141"/>
        <v>5772</v>
      </c>
      <c r="AA228" s="84">
        <f t="shared" si="132"/>
        <v>2359</v>
      </c>
      <c r="AB228" s="86">
        <f t="shared" si="135"/>
        <v>-3413</v>
      </c>
      <c r="AC228" s="110">
        <f t="shared" si="121"/>
        <v>-0.59130284130284128</v>
      </c>
    </row>
    <row r="229" spans="1:29" s="88" customFormat="1" outlineLevel="1" x14ac:dyDescent="0.3">
      <c r="A229" s="85" t="s">
        <v>63</v>
      </c>
      <c r="B229" s="86">
        <f>SUMIFS('Данные план зад3'!$G$7:$G$1296,'Данные план зад3'!$B$7:$B$1296,B$4,'Данные план зад3'!$F$7:$F$1296,$A229,'Данные план зад3'!$C$7:$C$1296,'Задание 3'!$A$219)</f>
        <v>153</v>
      </c>
      <c r="C229" s="75">
        <f>SUMIFS('Данные факт зад.3'!G:G,'Данные факт зад.3'!F:F,$A229,'Данные факт зад.3'!A:A,B$4,'Данные факт зад.3'!D:D,$A$219)</f>
        <v>384</v>
      </c>
      <c r="D229" s="102">
        <f t="shared" si="140"/>
        <v>231</v>
      </c>
      <c r="E229" s="109">
        <f t="shared" si="138"/>
        <v>1.5098039215686274</v>
      </c>
      <c r="F229" s="86">
        <f>SUMIFS('Данные план зад3'!$G$7:$G$1296,'Данные план зад3'!$B$7:$B$1296,F$4,'Данные план зад3'!$F$7:$F$1296,$A229,'Данные план зад3'!$C$7:$C$1296,'Задание 3'!$A$219)</f>
        <v>158</v>
      </c>
      <c r="G229" s="87">
        <f>SUMIFS('Данные факт зад.3'!G:G,'Данные факт зад.3'!F:F,$A229,'Данные факт зад.3'!A:A,F$4,'Данные факт зад.3'!D:D,$A$219)</f>
        <v>418</v>
      </c>
      <c r="H229" s="75">
        <f t="shared" si="122"/>
        <v>260</v>
      </c>
      <c r="I229" s="106">
        <f t="shared" si="123"/>
        <v>1.6455696202531647</v>
      </c>
      <c r="J229" s="86">
        <f>SUMIFS('Данные план зад3'!$G$7:$G$1296,'Данные план зад3'!$B$7:$B$1296,J$4,'Данные план зад3'!$F$7:$F$1296,$A229,'Данные план зад3'!$C$7:$C$1296,'Задание 3'!$A$219)</f>
        <v>177</v>
      </c>
      <c r="K229" s="87">
        <f>SUMIFS('Данные факт зад.3'!G:G,'Данные факт зад.3'!F:F,$A229,'Данные факт зад.3'!A:A,J$4,'Данные факт зад.3'!D:D,$A$219)</f>
        <v>388</v>
      </c>
      <c r="L229" s="75">
        <f t="shared" si="124"/>
        <v>211</v>
      </c>
      <c r="M229" s="109">
        <f t="shared" si="117"/>
        <v>1.192090395480226</v>
      </c>
      <c r="N229" s="86">
        <f>SUMIFS('Данные план зад3'!$G$7:$G$1296,'Данные план зад3'!$B$7:$B$1296,N$4,'Данные план зад3'!$F$7:$F$1296,$A229,'Данные план зад3'!$C$7:$C$1296,'Задание 3'!$A$219)</f>
        <v>189</v>
      </c>
      <c r="O229" s="87">
        <f>SUMIFS('Данные факт зад.3'!G:G,'Данные факт зад.3'!F:F,$A229,'Данные факт зад.3'!A:A,N$4,'Данные факт зад.3'!D:D,$A$219)</f>
        <v>72</v>
      </c>
      <c r="P229" s="75">
        <f t="shared" si="125"/>
        <v>-117</v>
      </c>
      <c r="Q229" s="106">
        <f t="shared" si="126"/>
        <v>-0.61904761904761907</v>
      </c>
      <c r="R229" s="86">
        <f>SUMIFS('Данные план зад3'!$G$7:$G$1296,'Данные план зад3'!$B$7:$B$1296,R$4,'Данные план зад3'!$F$7:$F$1296,$A229,'Данные план зад3'!$C$7:$C$1296,'Задание 3'!$A$219)</f>
        <v>212</v>
      </c>
      <c r="S229" s="87">
        <f>SUMIFS('Данные факт зад.3'!G:G,'Данные факт зад.3'!F:F,$A229,'Данные факт зад.3'!A:A,R$4,'Данные факт зад.3'!D:D,$A$219)</f>
        <v>0</v>
      </c>
      <c r="T229" s="84">
        <f t="shared" si="118"/>
        <v>-212</v>
      </c>
      <c r="U229" s="109">
        <f t="shared" si="119"/>
        <v>-1</v>
      </c>
      <c r="V229" s="86">
        <f>SUMIFS('Данные план зад3'!$G$7:$G$1296,'Данные план зад3'!$B$7:$B$1296,V$4,'Данные план зад3'!$F$7:$F$1296,$A229,'Данные план зад3'!$C$7:$C$1296,'Задание 3'!$A$219)</f>
        <v>218</v>
      </c>
      <c r="W229" s="87">
        <f>SUMIFS('Данные факт зад.3'!G:G,'Данные факт зад.3'!F:F,$A229,'Данные факт зад.3'!A:A,V$4,'Данные факт зад.3'!D:D,$A$219)</f>
        <v>30</v>
      </c>
      <c r="X229" s="86">
        <f t="shared" si="120"/>
        <v>-188</v>
      </c>
      <c r="Y229" s="110">
        <f t="shared" si="130"/>
        <v>-0.86238532110091748</v>
      </c>
      <c r="Z229" s="86">
        <f t="shared" si="127"/>
        <v>1107</v>
      </c>
      <c r="AA229" s="84">
        <f t="shared" si="132"/>
        <v>1292</v>
      </c>
      <c r="AB229" s="86">
        <f t="shared" si="135"/>
        <v>185</v>
      </c>
      <c r="AC229" s="110">
        <f t="shared" si="121"/>
        <v>0.16711833785004518</v>
      </c>
    </row>
    <row r="230" spans="1:29" s="88" customFormat="1" outlineLevel="1" x14ac:dyDescent="0.3">
      <c r="A230" s="85" t="s">
        <v>153</v>
      </c>
      <c r="B230" s="86">
        <f>SUMIFS('Данные план зад3'!$G$7:$G$1296,'Данные план зад3'!$B$7:$B$1296,B$4,'Данные план зад3'!$F$7:$F$1296,$A230,'Данные план зад3'!$C$7:$C$1296,'Задание 3'!$A$219)</f>
        <v>624</v>
      </c>
      <c r="C230" s="75">
        <f>SUMIFS('Данные факт зад.3'!G:G,'Данные факт зад.3'!F:F,$A230,'Данные факт зад.3'!A:A,B$4,'Данные факт зад.3'!D:D,$A$219)</f>
        <v>247</v>
      </c>
      <c r="D230" s="102">
        <f t="shared" si="140"/>
        <v>-377</v>
      </c>
      <c r="E230" s="109">
        <f t="shared" si="138"/>
        <v>-0.60416666666666663</v>
      </c>
      <c r="F230" s="86">
        <f>SUMIFS('Данные план зад3'!$G$7:$G$1296,'Данные план зад3'!$B$7:$B$1296,F$4,'Данные план зад3'!$F$7:$F$1296,$A230,'Данные план зад3'!$C$7:$C$1296,'Задание 3'!$A$219)</f>
        <v>668</v>
      </c>
      <c r="G230" s="87">
        <f>SUMIFS('Данные факт зад.3'!G:G,'Данные факт зад.3'!F:F,$A230,'Данные факт зад.3'!A:A,F$4,'Данные факт зад.3'!D:D,$A$219)</f>
        <v>0</v>
      </c>
      <c r="H230" s="75">
        <f t="shared" si="122"/>
        <v>-668</v>
      </c>
      <c r="I230" s="106">
        <f t="shared" si="123"/>
        <v>-1</v>
      </c>
      <c r="J230" s="86">
        <f>SUMIFS('Данные план зад3'!$G$7:$G$1296,'Данные план зад3'!$B$7:$B$1296,J$4,'Данные план зад3'!$F$7:$F$1296,$A230,'Данные план зад3'!$C$7:$C$1296,'Задание 3'!$A$219)</f>
        <v>715</v>
      </c>
      <c r="K230" s="87">
        <f>SUMIFS('Данные факт зад.3'!G:G,'Данные факт зад.3'!F:F,$A230,'Данные факт зад.3'!A:A,J$4,'Данные факт зад.3'!D:D,$A$219)</f>
        <v>368</v>
      </c>
      <c r="L230" s="75">
        <f t="shared" si="124"/>
        <v>-347</v>
      </c>
      <c r="M230" s="109">
        <f t="shared" si="117"/>
        <v>-0.4853146853146853</v>
      </c>
      <c r="N230" s="86">
        <f>SUMIFS('Данные план зад3'!$G$7:$G$1296,'Данные план зад3'!$B$7:$B$1296,N$4,'Данные план зад3'!$F$7:$F$1296,$A230,'Данные план зад3'!$C$7:$C$1296,'Задание 3'!$A$219)</f>
        <v>801</v>
      </c>
      <c r="O230" s="87">
        <f>SUMIFS('Данные факт зад.3'!G:G,'Данные факт зад.3'!F:F,$A230,'Данные факт зад.3'!A:A,N$4,'Данные факт зад.3'!D:D,$A$219)</f>
        <v>197</v>
      </c>
      <c r="P230" s="75">
        <f t="shared" si="125"/>
        <v>-604</v>
      </c>
      <c r="Q230" s="106">
        <f t="shared" si="126"/>
        <v>-0.75405742821473154</v>
      </c>
      <c r="R230" s="86">
        <f>SUMIFS('Данные план зад3'!$G$7:$G$1296,'Данные план зад3'!$B$7:$B$1296,R$4,'Данные план зад3'!$F$7:$F$1296,$A230,'Данные план зад3'!$C$7:$C$1296,'Задание 3'!$A$219)</f>
        <v>897</v>
      </c>
      <c r="S230" s="87">
        <f>SUMIFS('Данные факт зад.3'!G:G,'Данные факт зад.3'!F:F,$A230,'Данные факт зад.3'!A:A,R$4,'Данные факт зад.3'!D:D,$A$219)</f>
        <v>255</v>
      </c>
      <c r="T230" s="84">
        <f t="shared" si="118"/>
        <v>-642</v>
      </c>
      <c r="U230" s="109">
        <f t="shared" si="119"/>
        <v>-0.71571906354515047</v>
      </c>
      <c r="V230" s="86">
        <f>SUMIFS('Данные план зад3'!$G$7:$G$1296,'Данные план зад3'!$B$7:$B$1296,V$4,'Данные план зад3'!$F$7:$F$1296,$A230,'Данные план зад3'!$C$7:$C$1296,'Задание 3'!$A$219)</f>
        <v>960</v>
      </c>
      <c r="W230" s="87">
        <f>SUMIFS('Данные факт зад.3'!G:G,'Данные факт зад.3'!F:F,$A230,'Данные факт зад.3'!A:A,V$4,'Данные факт зад.3'!D:D,$A$219)</f>
        <v>0</v>
      </c>
      <c r="X230" s="86">
        <f t="shared" si="120"/>
        <v>-960</v>
      </c>
      <c r="Y230" s="110">
        <f t="shared" si="130"/>
        <v>-1</v>
      </c>
      <c r="Z230" s="86">
        <f t="shared" si="127"/>
        <v>4665</v>
      </c>
      <c r="AA230" s="84">
        <f t="shared" si="132"/>
        <v>1067</v>
      </c>
      <c r="AB230" s="86">
        <f t="shared" si="135"/>
        <v>-3598</v>
      </c>
      <c r="AC230" s="110">
        <f t="shared" si="121"/>
        <v>-0.77127545551982846</v>
      </c>
    </row>
    <row r="231" spans="1:29" s="82" customFormat="1" x14ac:dyDescent="0.3">
      <c r="A231" s="83" t="s">
        <v>116</v>
      </c>
      <c r="B231" s="84">
        <f>SUM(B232:B237)</f>
        <v>3411</v>
      </c>
      <c r="C231" s="84">
        <f t="shared" ref="C231:Z231" si="142">SUM(C232:C237)</f>
        <v>1046</v>
      </c>
      <c r="D231" s="102">
        <f t="shared" si="140"/>
        <v>-2365</v>
      </c>
      <c r="E231" s="109">
        <f t="shared" si="138"/>
        <v>-0.69334506009967756</v>
      </c>
      <c r="F231" s="86">
        <f>SUM(F232:F237)</f>
        <v>3685</v>
      </c>
      <c r="G231" s="84">
        <f t="shared" si="142"/>
        <v>1359</v>
      </c>
      <c r="H231" s="75">
        <f t="shared" si="122"/>
        <v>-2326</v>
      </c>
      <c r="I231" s="106">
        <f t="shared" si="123"/>
        <v>-0.63120759837177742</v>
      </c>
      <c r="J231" s="84">
        <f t="shared" si="142"/>
        <v>3944</v>
      </c>
      <c r="K231" s="84">
        <f t="shared" si="142"/>
        <v>1566</v>
      </c>
      <c r="L231" s="75">
        <f t="shared" si="124"/>
        <v>-2378</v>
      </c>
      <c r="M231" s="109">
        <f t="shared" si="117"/>
        <v>-0.6029411764705882</v>
      </c>
      <c r="N231" s="84">
        <f t="shared" si="142"/>
        <v>4088</v>
      </c>
      <c r="O231" s="84">
        <f t="shared" si="142"/>
        <v>993</v>
      </c>
      <c r="P231" s="75">
        <f t="shared" si="125"/>
        <v>-3095</v>
      </c>
      <c r="Q231" s="106">
        <f t="shared" si="126"/>
        <v>-0.7570939334637965</v>
      </c>
      <c r="R231" s="84">
        <f t="shared" si="142"/>
        <v>4472</v>
      </c>
      <c r="S231" s="84">
        <f t="shared" si="142"/>
        <v>1785</v>
      </c>
      <c r="T231" s="84">
        <f t="shared" si="118"/>
        <v>-2687</v>
      </c>
      <c r="U231" s="109">
        <f t="shared" si="119"/>
        <v>-0.60084973166368516</v>
      </c>
      <c r="V231" s="84">
        <f t="shared" si="142"/>
        <v>4696</v>
      </c>
      <c r="W231" s="84">
        <f t="shared" si="142"/>
        <v>924</v>
      </c>
      <c r="X231" s="86">
        <f t="shared" si="120"/>
        <v>-3772</v>
      </c>
      <c r="Y231" s="110">
        <f t="shared" si="130"/>
        <v>-0.80323679727427599</v>
      </c>
      <c r="Z231" s="84">
        <f t="shared" si="142"/>
        <v>24296</v>
      </c>
      <c r="AA231" s="84">
        <f t="shared" si="132"/>
        <v>7673</v>
      </c>
      <c r="AB231" s="86">
        <f t="shared" si="135"/>
        <v>-16623</v>
      </c>
      <c r="AC231" s="110">
        <f t="shared" si="121"/>
        <v>-0.68418669739874871</v>
      </c>
    </row>
    <row r="232" spans="1:29" s="88" customFormat="1" outlineLevel="1" x14ac:dyDescent="0.3">
      <c r="A232" s="85" t="s">
        <v>64</v>
      </c>
      <c r="B232" s="86">
        <f>SUMIFS('Данные план зад3'!$G$7:$G$1296,'Данные план зад3'!$B$7:$B$1296,B$4,'Данные план зад3'!$F$7:$F$1296,$A232,'Данные план зад3'!$C$7:$C$1296,'Задание 3'!$A$219)</f>
        <v>759</v>
      </c>
      <c r="C232" s="75">
        <f>SUMIFS('Данные факт зад.3'!G:G,'Данные факт зад.3'!F:F,$A232,'Данные факт зад.3'!A:A,B$4,'Данные факт зад.3'!D:D,$A$219)</f>
        <v>173</v>
      </c>
      <c r="D232" s="102">
        <f t="shared" si="140"/>
        <v>-586</v>
      </c>
      <c r="E232" s="109">
        <f t="shared" si="138"/>
        <v>-0.77206851119894593</v>
      </c>
      <c r="F232" s="86">
        <f>SUMIFS('Данные план зад3'!$G$7:$G$1296,'Данные план зад3'!$B$7:$B$1296,F$4,'Данные план зад3'!$F$7:$F$1296,$A232,'Данные план зад3'!$C$7:$C$1296,'Задание 3'!$A$219)</f>
        <v>812</v>
      </c>
      <c r="G232" s="87">
        <f>SUMIFS('Данные факт зад.3'!G:G,'Данные факт зад.3'!F:F,$A232,'Данные факт зад.3'!A:A,F$4,'Данные факт зад.3'!D:D,$A$219)</f>
        <v>280</v>
      </c>
      <c r="H232" s="75">
        <f t="shared" si="122"/>
        <v>-532</v>
      </c>
      <c r="I232" s="106">
        <f t="shared" si="123"/>
        <v>-0.65517241379310343</v>
      </c>
      <c r="J232" s="86">
        <f>SUMIFS('Данные план зад3'!$G$7:$G$1296,'Данные план зад3'!$B$7:$B$1296,J$4,'Данные план зад3'!$F$7:$F$1296,$A232,'Данные план зад3'!$C$7:$C$1296,'Задание 3'!$A$219)</f>
        <v>869</v>
      </c>
      <c r="K232" s="87">
        <f>SUMIFS('Данные факт зад.3'!G:G,'Данные факт зад.3'!F:F,$A232,'Данные факт зад.3'!A:A,J$4,'Данные факт зад.3'!D:D,$A$219)</f>
        <v>74</v>
      </c>
      <c r="L232" s="75">
        <f t="shared" si="124"/>
        <v>-795</v>
      </c>
      <c r="M232" s="109">
        <f t="shared" si="117"/>
        <v>-0.91484464902186424</v>
      </c>
      <c r="N232" s="86">
        <f>SUMIFS('Данные план зад3'!$G$7:$G$1296,'Данные план зад3'!$B$7:$B$1296,N$4,'Данные план зад3'!$F$7:$F$1296,$A232,'Данные план зад3'!$C$7:$C$1296,'Задание 3'!$A$219)</f>
        <v>895</v>
      </c>
      <c r="O232" s="87">
        <f>SUMIFS('Данные факт зад.3'!G:G,'Данные факт зад.3'!F:F,$A232,'Данные факт зад.3'!A:A,N$4,'Данные факт зад.3'!D:D,$A$219)</f>
        <v>0</v>
      </c>
      <c r="P232" s="75">
        <f t="shared" si="125"/>
        <v>-895</v>
      </c>
      <c r="Q232" s="106">
        <f t="shared" si="126"/>
        <v>-1</v>
      </c>
      <c r="R232" s="86">
        <f>SUMIFS('Данные план зад3'!$G$7:$G$1296,'Данные план зад3'!$B$7:$B$1296,R$4,'Данные план зад3'!$F$7:$F$1296,$A232,'Данные план зад3'!$C$7:$C$1296,'Задание 3'!$A$219)</f>
        <v>1002</v>
      </c>
      <c r="S232" s="87">
        <f>SUMIFS('Данные факт зад.3'!G:G,'Данные факт зад.3'!F:F,$A232,'Данные факт зад.3'!A:A,R$4,'Данные факт зад.3'!D:D,$A$219)</f>
        <v>513</v>
      </c>
      <c r="T232" s="84">
        <f t="shared" si="118"/>
        <v>-489</v>
      </c>
      <c r="U232" s="109">
        <f t="shared" si="119"/>
        <v>-0.4880239520958084</v>
      </c>
      <c r="V232" s="86">
        <f>SUMIFS('Данные план зад3'!$G$7:$G$1296,'Данные план зад3'!$B$7:$B$1296,V$4,'Данные план зад3'!$F$7:$F$1296,$A232,'Данные план зад3'!$C$7:$C$1296,'Задание 3'!$A$219)</f>
        <v>1032</v>
      </c>
      <c r="W232" s="87">
        <f>SUMIFS('Данные факт зад.3'!G:G,'Данные факт зад.3'!F:F,$A232,'Данные факт зад.3'!A:A,V$4,'Данные факт зад.3'!D:D,$A$219)</f>
        <v>200</v>
      </c>
      <c r="X232" s="86">
        <f t="shared" si="120"/>
        <v>-832</v>
      </c>
      <c r="Y232" s="110">
        <f t="shared" si="130"/>
        <v>-0.80620155038759689</v>
      </c>
      <c r="Z232" s="86">
        <f t="shared" si="127"/>
        <v>5369</v>
      </c>
      <c r="AA232" s="84">
        <f t="shared" si="132"/>
        <v>1240</v>
      </c>
      <c r="AB232" s="86">
        <f t="shared" si="135"/>
        <v>-4129</v>
      </c>
      <c r="AC232" s="110">
        <f t="shared" si="121"/>
        <v>-0.76904451480722669</v>
      </c>
    </row>
    <row r="233" spans="1:29" s="88" customFormat="1" outlineLevel="1" x14ac:dyDescent="0.3">
      <c r="A233" s="85" t="s">
        <v>65</v>
      </c>
      <c r="B233" s="86">
        <f>SUMIFS('Данные план зад3'!$G$7:$G$1296,'Данные план зад3'!$B$7:$B$1296,B$4,'Данные план зад3'!$F$7:$F$1296,$A233,'Данные план зад3'!$C$7:$C$1296,'Задание 3'!$A$219)</f>
        <v>879</v>
      </c>
      <c r="C233" s="75">
        <f>SUMIFS('Данные факт зад.3'!G:G,'Данные факт зад.3'!F:F,$A233,'Данные факт зад.3'!A:A,B$4,'Данные факт зад.3'!D:D,$A$219)</f>
        <v>352</v>
      </c>
      <c r="D233" s="102">
        <f t="shared" si="140"/>
        <v>-527</v>
      </c>
      <c r="E233" s="109">
        <f t="shared" si="138"/>
        <v>-0.59954493742889647</v>
      </c>
      <c r="F233" s="86">
        <f>SUMIFS('Данные план зад3'!$G$7:$G$1296,'Данные план зад3'!$B$7:$B$1296,F$4,'Данные план зад3'!$F$7:$F$1296,$A233,'Данные план зад3'!$C$7:$C$1296,'Задание 3'!$A$219)</f>
        <v>941</v>
      </c>
      <c r="G233" s="87">
        <f>SUMIFS('Данные факт зад.3'!G:G,'Данные факт зад.3'!F:F,$A233,'Данные факт зад.3'!A:A,F$4,'Данные факт зад.3'!D:D,$A$219)</f>
        <v>0</v>
      </c>
      <c r="H233" s="75">
        <f t="shared" si="122"/>
        <v>-941</v>
      </c>
      <c r="I233" s="106">
        <f t="shared" si="123"/>
        <v>-1</v>
      </c>
      <c r="J233" s="86">
        <f>SUMIFS('Данные план зад3'!$G$7:$G$1296,'Данные план зад3'!$B$7:$B$1296,J$4,'Данные план зад3'!$F$7:$F$1296,$A233,'Данные план зад3'!$C$7:$C$1296,'Задание 3'!$A$219)</f>
        <v>1054</v>
      </c>
      <c r="K233" s="87">
        <f>SUMIFS('Данные факт зад.3'!G:G,'Данные факт зад.3'!F:F,$A233,'Данные факт зад.3'!A:A,J$4,'Данные факт зад.3'!D:D,$A$219)</f>
        <v>199</v>
      </c>
      <c r="L233" s="75">
        <f t="shared" si="124"/>
        <v>-855</v>
      </c>
      <c r="M233" s="109">
        <f t="shared" si="117"/>
        <v>-0.81119544592030357</v>
      </c>
      <c r="N233" s="86">
        <f>SUMIFS('Данные план зад3'!$G$7:$G$1296,'Данные план зад3'!$B$7:$B$1296,N$4,'Данные план зад3'!$F$7:$F$1296,$A233,'Данные план зад3'!$C$7:$C$1296,'Задание 3'!$A$219)</f>
        <v>1086</v>
      </c>
      <c r="O233" s="87">
        <f>SUMIFS('Данные факт зад.3'!G:G,'Данные факт зад.3'!F:F,$A233,'Данные факт зад.3'!A:A,N$4,'Данные факт зад.3'!D:D,$A$219)</f>
        <v>214</v>
      </c>
      <c r="P233" s="75">
        <f t="shared" si="125"/>
        <v>-872</v>
      </c>
      <c r="Q233" s="106">
        <f t="shared" si="126"/>
        <v>-0.80294659300184157</v>
      </c>
      <c r="R233" s="86">
        <f>SUMIFS('Данные план зад3'!$G$7:$G$1296,'Данные план зад3'!$B$7:$B$1296,R$4,'Данные план зад3'!$F$7:$F$1296,$A233,'Данные план зад3'!$C$7:$C$1296,'Задание 3'!$A$219)</f>
        <v>1216</v>
      </c>
      <c r="S233" s="87">
        <f>SUMIFS('Данные факт зад.3'!G:G,'Данные факт зад.3'!F:F,$A233,'Данные факт зад.3'!A:A,R$4,'Данные факт зад.3'!D:D,$A$219)</f>
        <v>264</v>
      </c>
      <c r="T233" s="84">
        <f t="shared" si="118"/>
        <v>-952</v>
      </c>
      <c r="U233" s="109">
        <f t="shared" si="119"/>
        <v>-0.78289473684210531</v>
      </c>
      <c r="V233" s="86">
        <f>SUMIFS('Данные план зад3'!$G$7:$G$1296,'Данные план зад3'!$B$7:$B$1296,V$4,'Данные план зад3'!$F$7:$F$1296,$A233,'Данные план зад3'!$C$7:$C$1296,'Задание 3'!$A$219)</f>
        <v>1252</v>
      </c>
      <c r="W233" s="87">
        <f>SUMIFS('Данные факт зад.3'!G:G,'Данные факт зад.3'!F:F,$A233,'Данные факт зад.3'!A:A,V$4,'Данные факт зад.3'!D:D,$A$219)</f>
        <v>196</v>
      </c>
      <c r="X233" s="86">
        <f t="shared" si="120"/>
        <v>-1056</v>
      </c>
      <c r="Y233" s="110">
        <f t="shared" si="130"/>
        <v>-0.8434504792332268</v>
      </c>
      <c r="Z233" s="86">
        <f t="shared" si="127"/>
        <v>6428</v>
      </c>
      <c r="AA233" s="84">
        <f t="shared" si="132"/>
        <v>1225</v>
      </c>
      <c r="AB233" s="86">
        <f t="shared" si="135"/>
        <v>-5203</v>
      </c>
      <c r="AC233" s="110">
        <f t="shared" si="121"/>
        <v>-0.80942750466708147</v>
      </c>
    </row>
    <row r="234" spans="1:29" s="88" customFormat="1" outlineLevel="1" x14ac:dyDescent="0.3">
      <c r="A234" s="85" t="s">
        <v>66</v>
      </c>
      <c r="B234" s="86">
        <f>SUMIFS('Данные план зад3'!$G$7:$G$1296,'Данные план зад3'!$B$7:$B$1296,B$4,'Данные план зад3'!$F$7:$F$1296,$A234,'Данные план зад3'!$C$7:$C$1296,'Задание 3'!$A$219)</f>
        <v>695</v>
      </c>
      <c r="C234" s="75">
        <f>SUMIFS('Данные факт зад.3'!G:G,'Данные факт зад.3'!F:F,$A234,'Данные факт зад.3'!A:A,B$4,'Данные факт зад.3'!D:D,$A$219)</f>
        <v>26</v>
      </c>
      <c r="D234" s="102">
        <f t="shared" si="140"/>
        <v>-669</v>
      </c>
      <c r="E234" s="109">
        <f t="shared" si="138"/>
        <v>-0.96258992805755395</v>
      </c>
      <c r="F234" s="86">
        <f>SUMIFS('Данные план зад3'!$G$7:$G$1296,'Данные план зад3'!$B$7:$B$1296,F$4,'Данные план зад3'!$F$7:$F$1296,$A234,'Данные план зад3'!$C$7:$C$1296,'Задание 3'!$A$219)</f>
        <v>778</v>
      </c>
      <c r="G234" s="87">
        <f>SUMIFS('Данные факт зад.3'!G:G,'Данные факт зад.3'!F:F,$A234,'Данные факт зад.3'!A:A,F$4,'Данные факт зад.3'!D:D,$A$219)</f>
        <v>192</v>
      </c>
      <c r="H234" s="75">
        <f t="shared" si="122"/>
        <v>-586</v>
      </c>
      <c r="I234" s="106">
        <f t="shared" si="123"/>
        <v>-0.7532133676092545</v>
      </c>
      <c r="J234" s="86">
        <f>SUMIFS('Данные план зад3'!$G$7:$G$1296,'Данные план зад3'!$B$7:$B$1296,J$4,'Данные план зад3'!$F$7:$F$1296,$A234,'Данные план зад3'!$C$7:$C$1296,'Задание 3'!$A$219)</f>
        <v>832</v>
      </c>
      <c r="K234" s="87">
        <f>SUMIFS('Данные факт зад.3'!G:G,'Данные факт зад.3'!F:F,$A234,'Данные факт зад.3'!A:A,J$4,'Данные факт зад.3'!D:D,$A$219)</f>
        <v>574</v>
      </c>
      <c r="L234" s="75">
        <f t="shared" si="124"/>
        <v>-258</v>
      </c>
      <c r="M234" s="109">
        <f t="shared" si="117"/>
        <v>-0.31009615384615385</v>
      </c>
      <c r="N234" s="86">
        <f>SUMIFS('Данные план зад3'!$G$7:$G$1296,'Данные план зад3'!$B$7:$B$1296,N$4,'Данные план зад3'!$F$7:$F$1296,$A234,'Данные план зад3'!$C$7:$C$1296,'Задание 3'!$A$219)</f>
        <v>857</v>
      </c>
      <c r="O234" s="87">
        <f>SUMIFS('Данные факт зад.3'!G:G,'Данные факт зад.3'!F:F,$A234,'Данные факт зад.3'!A:A,N$4,'Данные факт зад.3'!D:D,$A$219)</f>
        <v>339</v>
      </c>
      <c r="P234" s="75">
        <f t="shared" si="125"/>
        <v>-518</v>
      </c>
      <c r="Q234" s="106">
        <f t="shared" si="126"/>
        <v>-0.60443407234539093</v>
      </c>
      <c r="R234" s="86">
        <f>SUMIFS('Данные план зад3'!$G$7:$G$1296,'Данные план зад3'!$B$7:$B$1296,R$4,'Данные план зад3'!$F$7:$F$1296,$A234,'Данные план зад3'!$C$7:$C$1296,'Задание 3'!$A$219)</f>
        <v>917</v>
      </c>
      <c r="S234" s="87">
        <f>SUMIFS('Данные факт зад.3'!G:G,'Данные факт зад.3'!F:F,$A234,'Данные факт зад.3'!A:A,R$4,'Данные факт зад.3'!D:D,$A$219)</f>
        <v>268</v>
      </c>
      <c r="T234" s="84">
        <f t="shared" si="118"/>
        <v>-649</v>
      </c>
      <c r="U234" s="109">
        <f t="shared" si="119"/>
        <v>-0.70774263904034895</v>
      </c>
      <c r="V234" s="86">
        <f>SUMIFS('Данные план зад3'!$G$7:$G$1296,'Данные план зад3'!$B$7:$B$1296,V$4,'Данные план зад3'!$F$7:$F$1296,$A234,'Данные план зад3'!$C$7:$C$1296,'Задание 3'!$A$219)</f>
        <v>981</v>
      </c>
      <c r="W234" s="87">
        <f>SUMIFS('Данные факт зад.3'!G:G,'Данные факт зад.3'!F:F,$A234,'Данные факт зад.3'!A:A,V$4,'Данные факт зад.3'!D:D,$A$219)</f>
        <v>172</v>
      </c>
      <c r="X234" s="86">
        <f t="shared" si="120"/>
        <v>-809</v>
      </c>
      <c r="Y234" s="110">
        <f t="shared" si="130"/>
        <v>-0.82466870540265036</v>
      </c>
      <c r="Z234" s="86">
        <f t="shared" si="127"/>
        <v>5060</v>
      </c>
      <c r="AA234" s="84">
        <f t="shared" si="132"/>
        <v>1571</v>
      </c>
      <c r="AB234" s="86">
        <f t="shared" si="135"/>
        <v>-3489</v>
      </c>
      <c r="AC234" s="110">
        <f t="shared" si="121"/>
        <v>-0.68952569169960476</v>
      </c>
    </row>
    <row r="235" spans="1:29" s="88" customFormat="1" outlineLevel="1" x14ac:dyDescent="0.3">
      <c r="A235" s="85" t="s">
        <v>67</v>
      </c>
      <c r="B235" s="86">
        <f>SUMIFS('Данные план зад3'!$G$7:$G$1296,'Данные план зад3'!$B$7:$B$1296,B$4,'Данные план зад3'!$F$7:$F$1296,$A235,'Данные план зад3'!$C$7:$C$1296,'Задание 3'!$A$219)</f>
        <v>124</v>
      </c>
      <c r="C235" s="75">
        <f>SUMIFS('Данные факт зад.3'!G:G,'Данные факт зад.3'!F:F,$A235,'Данные факт зад.3'!A:A,B$4,'Данные факт зад.3'!D:D,$A$219)</f>
        <v>82</v>
      </c>
      <c r="D235" s="102">
        <f t="shared" si="140"/>
        <v>-42</v>
      </c>
      <c r="E235" s="109">
        <f t="shared" si="138"/>
        <v>-0.33870967741935482</v>
      </c>
      <c r="F235" s="86">
        <f>SUMIFS('Данные план зад3'!$G$7:$G$1296,'Данные план зад3'!$B$7:$B$1296,F$4,'Данные план зад3'!$F$7:$F$1296,$A235,'Данные план зад3'!$C$7:$C$1296,'Задание 3'!$A$219)</f>
        <v>133</v>
      </c>
      <c r="G235" s="87">
        <f>SUMIFS('Данные факт зад.3'!G:G,'Данные факт зад.3'!F:F,$A235,'Данные факт зад.3'!A:A,F$4,'Данные факт зад.3'!D:D,$A$219)</f>
        <v>236</v>
      </c>
      <c r="H235" s="75">
        <f t="shared" si="122"/>
        <v>103</v>
      </c>
      <c r="I235" s="106">
        <f t="shared" si="123"/>
        <v>0.77443609022556392</v>
      </c>
      <c r="J235" s="86">
        <f>SUMIFS('Данные план зад3'!$G$7:$G$1296,'Данные план зад3'!$B$7:$B$1296,J$4,'Данные план зад3'!$F$7:$F$1296,$A235,'Данные план зад3'!$C$7:$C$1296,'Задание 3'!$A$219)</f>
        <v>137</v>
      </c>
      <c r="K235" s="87">
        <f>SUMIFS('Данные факт зад.3'!G:G,'Данные факт зад.3'!F:F,$A235,'Данные факт зад.3'!A:A,J$4,'Данные факт зад.3'!D:D,$A$219)</f>
        <v>217</v>
      </c>
      <c r="L235" s="75">
        <f t="shared" si="124"/>
        <v>80</v>
      </c>
      <c r="M235" s="109">
        <f t="shared" si="117"/>
        <v>0.58394160583941601</v>
      </c>
      <c r="N235" s="86">
        <f>SUMIFS('Данные план зад3'!$G$7:$G$1296,'Данные план зад3'!$B$7:$B$1296,N$4,'Данные план зад3'!$F$7:$F$1296,$A235,'Данные план зад3'!$C$7:$C$1296,'Задание 3'!$A$219)</f>
        <v>141</v>
      </c>
      <c r="O235" s="87">
        <f>SUMIFS('Данные факт зад.3'!G:G,'Данные факт зад.3'!F:F,$A235,'Данные факт зад.3'!A:A,N$4,'Данные факт зад.3'!D:D,$A$219)</f>
        <v>124</v>
      </c>
      <c r="P235" s="75">
        <f t="shared" si="125"/>
        <v>-17</v>
      </c>
      <c r="Q235" s="106">
        <f t="shared" si="126"/>
        <v>-0.12056737588652482</v>
      </c>
      <c r="R235" s="86">
        <f>SUMIFS('Данные план зад3'!$G$7:$G$1296,'Данные план зад3'!$B$7:$B$1296,R$4,'Данные план зад3'!$F$7:$F$1296,$A235,'Данные план зад3'!$C$7:$C$1296,'Задание 3'!$A$219)</f>
        <v>151</v>
      </c>
      <c r="S235" s="87">
        <f>SUMIFS('Данные факт зад.3'!G:G,'Данные факт зад.3'!F:F,$A235,'Данные факт зад.3'!A:A,R$4,'Данные факт зад.3'!D:D,$A$219)</f>
        <v>181</v>
      </c>
      <c r="T235" s="84">
        <f t="shared" si="118"/>
        <v>30</v>
      </c>
      <c r="U235" s="109">
        <f t="shared" si="119"/>
        <v>0.19867549668874171</v>
      </c>
      <c r="V235" s="86">
        <f>SUMIFS('Данные план зад3'!$G$7:$G$1296,'Данные план зад3'!$B$7:$B$1296,V$4,'Данные план зад3'!$F$7:$F$1296,$A235,'Данные план зад3'!$C$7:$C$1296,'Задание 3'!$A$219)</f>
        <v>162</v>
      </c>
      <c r="W235" s="87">
        <f>SUMIFS('Данные факт зад.3'!G:G,'Данные факт зад.3'!F:F,$A235,'Данные факт зад.3'!A:A,V$4,'Данные факт зад.3'!D:D,$A$219)</f>
        <v>203</v>
      </c>
      <c r="X235" s="86">
        <f t="shared" si="120"/>
        <v>41</v>
      </c>
      <c r="Y235" s="110">
        <f t="shared" si="130"/>
        <v>0.25308641975308643</v>
      </c>
      <c r="Z235" s="86">
        <f t="shared" si="127"/>
        <v>848</v>
      </c>
      <c r="AA235" s="84">
        <f t="shared" si="132"/>
        <v>1043</v>
      </c>
      <c r="AB235" s="86">
        <f t="shared" si="135"/>
        <v>195</v>
      </c>
      <c r="AC235" s="110">
        <f t="shared" si="121"/>
        <v>0.22995283018867924</v>
      </c>
    </row>
    <row r="236" spans="1:29" s="88" customFormat="1" outlineLevel="1" x14ac:dyDescent="0.3">
      <c r="A236" s="85" t="s">
        <v>68</v>
      </c>
      <c r="B236" s="86">
        <f>SUMIFS('Данные план зад3'!$G$7:$G$1296,'Данные план зад3'!$B$7:$B$1296,B$4,'Данные план зад3'!$F$7:$F$1296,$A236,'Данные план зад3'!$C$7:$C$1296,'Задание 3'!$A$219)</f>
        <v>587</v>
      </c>
      <c r="C236" s="75">
        <f>SUMIFS('Данные факт зад.3'!G:G,'Данные факт зад.3'!F:F,$A236,'Данные факт зад.3'!A:A,B$4,'Данные факт зад.3'!D:D,$A$219)</f>
        <v>0</v>
      </c>
      <c r="D236" s="102">
        <f t="shared" si="140"/>
        <v>-587</v>
      </c>
      <c r="E236" s="109">
        <f t="shared" si="138"/>
        <v>-1</v>
      </c>
      <c r="F236" s="86">
        <f>SUMIFS('Данные план зад3'!$G$7:$G$1296,'Данные план зад3'!$B$7:$B$1296,F$4,'Данные план зад3'!$F$7:$F$1296,$A236,'Данные план зад3'!$C$7:$C$1296,'Задание 3'!$A$219)</f>
        <v>628</v>
      </c>
      <c r="G236" s="87">
        <f>SUMIFS('Данные факт зад.3'!G:G,'Данные факт зад.3'!F:F,$A236,'Данные факт зад.3'!A:A,F$4,'Данные факт зад.3'!D:D,$A$219)</f>
        <v>275</v>
      </c>
      <c r="H236" s="75">
        <f t="shared" si="122"/>
        <v>-353</v>
      </c>
      <c r="I236" s="106">
        <f t="shared" si="123"/>
        <v>-0.56210191082802552</v>
      </c>
      <c r="J236" s="86">
        <f>SUMIFS('Данные план зад3'!$G$7:$G$1296,'Данные план зад3'!$B$7:$B$1296,J$4,'Данные план зад3'!$F$7:$F$1296,$A236,'Данные план зад3'!$C$7:$C$1296,'Задание 3'!$A$219)</f>
        <v>647</v>
      </c>
      <c r="K236" s="87">
        <f>SUMIFS('Данные факт зад.3'!G:G,'Данные факт зад.3'!F:F,$A236,'Данные факт зад.3'!A:A,J$4,'Данные факт зад.3'!D:D,$A$219)</f>
        <v>377</v>
      </c>
      <c r="L236" s="75">
        <f t="shared" si="124"/>
        <v>-270</v>
      </c>
      <c r="M236" s="109">
        <f t="shared" si="117"/>
        <v>-0.41731066460587324</v>
      </c>
      <c r="N236" s="86">
        <f>SUMIFS('Данные план зад3'!$G$7:$G$1296,'Данные план зад3'!$B$7:$B$1296,N$4,'Данные план зад3'!$F$7:$F$1296,$A236,'Данные план зад3'!$C$7:$C$1296,'Задание 3'!$A$219)</f>
        <v>692</v>
      </c>
      <c r="O236" s="87">
        <f>SUMIFS('Данные факт зад.3'!G:G,'Данные факт зад.3'!F:F,$A236,'Данные факт зад.3'!A:A,N$4,'Данные факт зад.3'!D:D,$A$219)</f>
        <v>133</v>
      </c>
      <c r="P236" s="75">
        <f t="shared" si="125"/>
        <v>-559</v>
      </c>
      <c r="Q236" s="106">
        <f t="shared" si="126"/>
        <v>-0.80780346820809246</v>
      </c>
      <c r="R236" s="86">
        <f>SUMIFS('Данные план зад3'!$G$7:$G$1296,'Данные план зад3'!$B$7:$B$1296,R$4,'Данные план зад3'!$F$7:$F$1296,$A236,'Данные план зад3'!$C$7:$C$1296,'Задание 3'!$A$219)</f>
        <v>740</v>
      </c>
      <c r="S236" s="87">
        <f>SUMIFS('Данные факт зад.3'!G:G,'Данные факт зад.3'!F:F,$A236,'Данные факт зад.3'!A:A,R$4,'Данные факт зад.3'!D:D,$A$219)</f>
        <v>330</v>
      </c>
      <c r="T236" s="84">
        <f t="shared" si="118"/>
        <v>-410</v>
      </c>
      <c r="U236" s="109">
        <f t="shared" si="119"/>
        <v>-0.55405405405405406</v>
      </c>
      <c r="V236" s="86">
        <f>SUMIFS('Данные план зад3'!$G$7:$G$1296,'Данные план зад3'!$B$7:$B$1296,V$4,'Данные план зад3'!$F$7:$F$1296,$A236,'Данные план зад3'!$C$7:$C$1296,'Задание 3'!$A$219)</f>
        <v>792</v>
      </c>
      <c r="W236" s="87">
        <f>SUMIFS('Данные факт зад.3'!G:G,'Данные факт зад.3'!F:F,$A236,'Данные факт зад.3'!A:A,V$4,'Данные факт зад.3'!D:D,$A$219)</f>
        <v>153</v>
      </c>
      <c r="X236" s="86">
        <f t="shared" si="120"/>
        <v>-639</v>
      </c>
      <c r="Y236" s="110">
        <f t="shared" si="130"/>
        <v>-0.80681818181818177</v>
      </c>
      <c r="Z236" s="86">
        <f t="shared" si="127"/>
        <v>4086</v>
      </c>
      <c r="AA236" s="84">
        <f t="shared" si="132"/>
        <v>1268</v>
      </c>
      <c r="AB236" s="86">
        <f t="shared" si="135"/>
        <v>-2818</v>
      </c>
      <c r="AC236" s="110">
        <f t="shared" si="121"/>
        <v>-0.68967205090553108</v>
      </c>
    </row>
    <row r="237" spans="1:29" s="88" customFormat="1" outlineLevel="1" x14ac:dyDescent="0.3">
      <c r="A237" s="85" t="s">
        <v>69</v>
      </c>
      <c r="B237" s="86">
        <f>SUMIFS('Данные план зад3'!$G$7:$G$1296,'Данные план зад3'!$B$7:$B$1296,B$4,'Данные план зад3'!$F$7:$F$1296,$A237,'Данные план зад3'!$C$7:$C$1296,'Задание 3'!$A$219)</f>
        <v>367</v>
      </c>
      <c r="C237" s="75">
        <f>SUMIFS('Данные факт зад.3'!G:G,'Данные факт зад.3'!F:F,$A237,'Данные факт зад.3'!A:A,B$4,'Данные факт зад.3'!D:D,$A$219)</f>
        <v>413</v>
      </c>
      <c r="D237" s="102">
        <f t="shared" si="140"/>
        <v>46</v>
      </c>
      <c r="E237" s="109">
        <f t="shared" si="138"/>
        <v>0.12534059945504086</v>
      </c>
      <c r="F237" s="86">
        <f>SUMIFS('Данные план зад3'!$G$7:$G$1296,'Данные план зад3'!$B$7:$B$1296,F$4,'Данные план зад3'!$F$7:$F$1296,$A237,'Данные план зад3'!$C$7:$C$1296,'Задание 3'!$A$219)</f>
        <v>393</v>
      </c>
      <c r="G237" s="87">
        <f>SUMIFS('Данные факт зад.3'!G:G,'Данные факт зад.3'!F:F,$A237,'Данные факт зад.3'!A:A,F$4,'Данные факт зад.3'!D:D,$A$219)</f>
        <v>376</v>
      </c>
      <c r="H237" s="75">
        <f t="shared" si="122"/>
        <v>-17</v>
      </c>
      <c r="I237" s="106">
        <f t="shared" si="123"/>
        <v>-4.3256997455470736E-2</v>
      </c>
      <c r="J237" s="86">
        <f>SUMIFS('Данные план зад3'!$G$7:$G$1296,'Данные план зад3'!$B$7:$B$1296,J$4,'Данные план зад3'!$F$7:$F$1296,$A237,'Данные план зад3'!$C$7:$C$1296,'Задание 3'!$A$219)</f>
        <v>405</v>
      </c>
      <c r="K237" s="87">
        <f>SUMIFS('Данные факт зад.3'!G:G,'Данные факт зад.3'!F:F,$A237,'Данные факт зад.3'!A:A,J$4,'Данные факт зад.3'!D:D,$A$219)</f>
        <v>125</v>
      </c>
      <c r="L237" s="75">
        <f t="shared" si="124"/>
        <v>-280</v>
      </c>
      <c r="M237" s="109">
        <f t="shared" si="117"/>
        <v>-0.69135802469135799</v>
      </c>
      <c r="N237" s="86">
        <f>SUMIFS('Данные план зад3'!$G$7:$G$1296,'Данные план зад3'!$B$7:$B$1296,N$4,'Данные план зад3'!$F$7:$F$1296,$A237,'Данные план зад3'!$C$7:$C$1296,'Задание 3'!$A$219)</f>
        <v>417</v>
      </c>
      <c r="O237" s="87">
        <f>SUMIFS('Данные факт зад.3'!G:G,'Данные факт зад.3'!F:F,$A237,'Данные факт зад.3'!A:A,N$4,'Данные факт зад.3'!D:D,$A$219)</f>
        <v>183</v>
      </c>
      <c r="P237" s="75">
        <f t="shared" si="125"/>
        <v>-234</v>
      </c>
      <c r="Q237" s="106">
        <f t="shared" si="126"/>
        <v>-0.5611510791366906</v>
      </c>
      <c r="R237" s="86">
        <f>SUMIFS('Данные план зад3'!$G$7:$G$1296,'Данные план зад3'!$B$7:$B$1296,R$4,'Данные план зад3'!$F$7:$F$1296,$A237,'Данные план зад3'!$C$7:$C$1296,'Задание 3'!$A$219)</f>
        <v>446</v>
      </c>
      <c r="S237" s="87">
        <f>SUMIFS('Данные факт зад.3'!G:G,'Данные факт зад.3'!F:F,$A237,'Данные факт зад.3'!A:A,R$4,'Данные факт зад.3'!D:D,$A$219)</f>
        <v>229</v>
      </c>
      <c r="T237" s="84">
        <f t="shared" si="118"/>
        <v>-217</v>
      </c>
      <c r="U237" s="109">
        <f t="shared" si="119"/>
        <v>-0.48654708520179374</v>
      </c>
      <c r="V237" s="86">
        <f>SUMIFS('Данные план зад3'!$G$7:$G$1296,'Данные план зад3'!$B$7:$B$1296,V$4,'Данные план зад3'!$F$7:$F$1296,$A237,'Данные план зад3'!$C$7:$C$1296,'Задание 3'!$A$219)</f>
        <v>477</v>
      </c>
      <c r="W237" s="87">
        <f>SUMIFS('Данные факт зад.3'!G:G,'Данные факт зад.3'!F:F,$A237,'Данные факт зад.3'!A:A,V$4,'Данные факт зад.3'!D:D,$A$219)</f>
        <v>0</v>
      </c>
      <c r="X237" s="86">
        <f t="shared" si="120"/>
        <v>-477</v>
      </c>
      <c r="Y237" s="110">
        <f t="shared" si="130"/>
        <v>-1</v>
      </c>
      <c r="Z237" s="86">
        <f t="shared" si="127"/>
        <v>2505</v>
      </c>
      <c r="AA237" s="84">
        <f t="shared" si="132"/>
        <v>1326</v>
      </c>
      <c r="AB237" s="86">
        <f t="shared" si="135"/>
        <v>-1179</v>
      </c>
      <c r="AC237" s="110">
        <f t="shared" si="121"/>
        <v>-0.47065868263473054</v>
      </c>
    </row>
    <row r="238" spans="1:29" s="82" customFormat="1" x14ac:dyDescent="0.3">
      <c r="A238" s="92" t="s">
        <v>70</v>
      </c>
      <c r="B238" s="93">
        <f>B239+B245+B252</f>
        <v>8380</v>
      </c>
      <c r="C238" s="93">
        <f t="shared" ref="C238:Z238" si="143">C239+C245+C252</f>
        <v>3427</v>
      </c>
      <c r="D238" s="102">
        <f t="shared" si="140"/>
        <v>-4953</v>
      </c>
      <c r="E238" s="109">
        <f t="shared" si="138"/>
        <v>-0.59105011933174223</v>
      </c>
      <c r="F238" s="86">
        <f>F239+F245+F252</f>
        <v>9004</v>
      </c>
      <c r="G238" s="93">
        <f t="shared" si="143"/>
        <v>2342</v>
      </c>
      <c r="H238" s="75">
        <f t="shared" si="122"/>
        <v>-6662</v>
      </c>
      <c r="I238" s="106">
        <f t="shared" si="123"/>
        <v>-0.73989338071968014</v>
      </c>
      <c r="J238" s="93">
        <f t="shared" si="143"/>
        <v>9754</v>
      </c>
      <c r="K238" s="93">
        <f t="shared" si="143"/>
        <v>3864</v>
      </c>
      <c r="L238" s="75">
        <f t="shared" si="124"/>
        <v>-5890</v>
      </c>
      <c r="M238" s="109">
        <f t="shared" si="117"/>
        <v>-0.60385482878818941</v>
      </c>
      <c r="N238" s="93">
        <f t="shared" si="143"/>
        <v>10182</v>
      </c>
      <c r="O238" s="93">
        <f t="shared" si="143"/>
        <v>3113</v>
      </c>
      <c r="P238" s="75">
        <f t="shared" si="125"/>
        <v>-7069</v>
      </c>
      <c r="Q238" s="106">
        <f t="shared" si="126"/>
        <v>-0.69426438813592617</v>
      </c>
      <c r="R238" s="93">
        <f t="shared" si="143"/>
        <v>10986</v>
      </c>
      <c r="S238" s="93">
        <f t="shared" si="143"/>
        <v>3288</v>
      </c>
      <c r="T238" s="84">
        <f t="shared" si="118"/>
        <v>-7698</v>
      </c>
      <c r="U238" s="109">
        <f t="shared" si="119"/>
        <v>-0.70070999453850358</v>
      </c>
      <c r="V238" s="93">
        <f t="shared" si="143"/>
        <v>11471</v>
      </c>
      <c r="W238" s="93">
        <f t="shared" si="143"/>
        <v>2645</v>
      </c>
      <c r="X238" s="86">
        <f t="shared" si="120"/>
        <v>-8826</v>
      </c>
      <c r="Y238" s="110">
        <f t="shared" si="130"/>
        <v>-0.76941853369366231</v>
      </c>
      <c r="Z238" s="93">
        <f t="shared" si="143"/>
        <v>59777</v>
      </c>
      <c r="AA238" s="93">
        <f t="shared" si="132"/>
        <v>18679</v>
      </c>
      <c r="AB238" s="86">
        <f t="shared" si="135"/>
        <v>-41098</v>
      </c>
      <c r="AC238" s="110">
        <f t="shared" si="121"/>
        <v>-0.68752195660538329</v>
      </c>
    </row>
    <row r="239" spans="1:29" s="82" customFormat="1" x14ac:dyDescent="0.3">
      <c r="A239" s="83" t="s">
        <v>117</v>
      </c>
      <c r="B239" s="84">
        <f>SUM(B240:B244)</f>
        <v>2884</v>
      </c>
      <c r="C239" s="84">
        <f t="shared" ref="C239:Z239" si="144">SUM(C240:C244)</f>
        <v>847</v>
      </c>
      <c r="D239" s="102">
        <f t="shared" si="140"/>
        <v>-2037</v>
      </c>
      <c r="E239" s="109">
        <f t="shared" si="138"/>
        <v>-0.7063106796116505</v>
      </c>
      <c r="F239" s="86">
        <f>SUM(F240:F244)</f>
        <v>3086</v>
      </c>
      <c r="G239" s="84">
        <f t="shared" si="144"/>
        <v>530</v>
      </c>
      <c r="H239" s="75">
        <f t="shared" si="122"/>
        <v>-2556</v>
      </c>
      <c r="I239" s="106">
        <f t="shared" si="123"/>
        <v>-0.82825664290343481</v>
      </c>
      <c r="J239" s="84">
        <f t="shared" si="144"/>
        <v>3302</v>
      </c>
      <c r="K239" s="84">
        <f t="shared" si="144"/>
        <v>1752</v>
      </c>
      <c r="L239" s="75">
        <f t="shared" si="124"/>
        <v>-1550</v>
      </c>
      <c r="M239" s="109">
        <f t="shared" si="117"/>
        <v>-0.46941247728649305</v>
      </c>
      <c r="N239" s="84">
        <f t="shared" si="144"/>
        <v>3453</v>
      </c>
      <c r="O239" s="84">
        <f t="shared" si="144"/>
        <v>1063</v>
      </c>
      <c r="P239" s="75">
        <f t="shared" si="125"/>
        <v>-2390</v>
      </c>
      <c r="Q239" s="106">
        <f t="shared" si="126"/>
        <v>-0.69215175209962354</v>
      </c>
      <c r="R239" s="84">
        <f t="shared" si="144"/>
        <v>3868</v>
      </c>
      <c r="S239" s="84">
        <f t="shared" si="144"/>
        <v>1319</v>
      </c>
      <c r="T239" s="84">
        <f t="shared" si="118"/>
        <v>-2549</v>
      </c>
      <c r="U239" s="109">
        <f t="shared" si="119"/>
        <v>-0.65899689762150981</v>
      </c>
      <c r="V239" s="84">
        <f t="shared" si="144"/>
        <v>4139</v>
      </c>
      <c r="W239" s="84">
        <f t="shared" si="144"/>
        <v>571</v>
      </c>
      <c r="X239" s="86">
        <f t="shared" si="120"/>
        <v>-3568</v>
      </c>
      <c r="Y239" s="110">
        <f t="shared" si="130"/>
        <v>-0.8620439719739067</v>
      </c>
      <c r="Z239" s="84">
        <f t="shared" si="144"/>
        <v>20732</v>
      </c>
      <c r="AA239" s="84">
        <f t="shared" si="132"/>
        <v>6082</v>
      </c>
      <c r="AB239" s="86">
        <f t="shared" si="135"/>
        <v>-14650</v>
      </c>
      <c r="AC239" s="110">
        <f t="shared" si="121"/>
        <v>-0.70663708277059623</v>
      </c>
    </row>
    <row r="240" spans="1:29" s="88" customFormat="1" outlineLevel="1" x14ac:dyDescent="0.3">
      <c r="A240" s="85" t="s">
        <v>71</v>
      </c>
      <c r="B240" s="86">
        <f>SUMIFS('Данные план зад3'!$G$7:$G$1296,'Данные план зад3'!$B$7:$B$1296,B$4,'Данные план зад3'!$F$7:$F$1296,$A240,'Данные план зад3'!$C$7:$C$1296,'Задание 3'!$A$219)</f>
        <v>759</v>
      </c>
      <c r="C240" s="75">
        <f>SUMIFS('Данные факт зад.3'!G:G,'Данные факт зад.3'!F:F,$A240,'Данные факт зад.3'!A:A,B$4,'Данные факт зад.3'!D:D,$A$219)</f>
        <v>309</v>
      </c>
      <c r="D240" s="102">
        <f t="shared" si="140"/>
        <v>-450</v>
      </c>
      <c r="E240" s="109">
        <f t="shared" si="138"/>
        <v>-0.59288537549407117</v>
      </c>
      <c r="F240" s="86">
        <f>SUMIFS('Данные план зад3'!$G$7:$G$1296,'Данные план зад3'!$B$7:$B$1296,F$4,'Данные план зад3'!$F$7:$F$1296,$A240,'Данные план зад3'!$C$7:$C$1296,'Задание 3'!$A$219)</f>
        <v>812</v>
      </c>
      <c r="G240" s="87">
        <f>SUMIFS('Данные факт зад.3'!G:G,'Данные факт зад.3'!F:F,$A240,'Данные факт зад.3'!A:A,F$4,'Данные факт зад.3'!D:D,$A$219)</f>
        <v>174</v>
      </c>
      <c r="H240" s="75">
        <f t="shared" si="122"/>
        <v>-638</v>
      </c>
      <c r="I240" s="106">
        <f t="shared" si="123"/>
        <v>-0.7857142857142857</v>
      </c>
      <c r="J240" s="86">
        <f>SUMIFS('Данные план зад3'!$G$7:$G$1296,'Данные план зад3'!$B$7:$B$1296,J$4,'Данные план зад3'!$F$7:$F$1296,$A240,'Данные план зад3'!$C$7:$C$1296,'Задание 3'!$A$219)</f>
        <v>869</v>
      </c>
      <c r="K240" s="87">
        <f>SUMIFS('Данные факт зад.3'!G:G,'Данные факт зад.3'!F:F,$A240,'Данные факт зад.3'!A:A,J$4,'Данные факт зад.3'!D:D,$A$219)</f>
        <v>187</v>
      </c>
      <c r="L240" s="75">
        <f t="shared" si="124"/>
        <v>-682</v>
      </c>
      <c r="M240" s="109">
        <f t="shared" si="117"/>
        <v>-0.78481012658227844</v>
      </c>
      <c r="N240" s="86">
        <f>SUMIFS('Данные план зад3'!$G$7:$G$1296,'Данные план зад3'!$B$7:$B$1296,N$4,'Данные план зад3'!$F$7:$F$1296,$A240,'Данные план зад3'!$C$7:$C$1296,'Задание 3'!$A$219)</f>
        <v>930</v>
      </c>
      <c r="O240" s="87">
        <f>SUMIFS('Данные факт зад.3'!G:G,'Данные факт зад.3'!F:F,$A240,'Данные факт зад.3'!A:A,N$4,'Данные факт зад.3'!D:D,$A$219)</f>
        <v>261</v>
      </c>
      <c r="P240" s="75">
        <f t="shared" si="125"/>
        <v>-669</v>
      </c>
      <c r="Q240" s="106">
        <f t="shared" si="126"/>
        <v>-0.71935483870967742</v>
      </c>
      <c r="R240" s="86">
        <f>SUMIFS('Данные план зад3'!$G$7:$G$1296,'Данные план зад3'!$B$7:$B$1296,R$4,'Данные план зад3'!$F$7:$F$1296,$A240,'Данные план зад3'!$C$7:$C$1296,'Задание 3'!$A$219)</f>
        <v>1042</v>
      </c>
      <c r="S240" s="87">
        <f>SUMIFS('Данные факт зад.3'!G:G,'Данные факт зад.3'!F:F,$A240,'Данные факт зад.3'!A:A,R$4,'Данные факт зад.3'!D:D,$A$219)</f>
        <v>485</v>
      </c>
      <c r="T240" s="84">
        <f t="shared" si="118"/>
        <v>-557</v>
      </c>
      <c r="U240" s="109">
        <f t="shared" si="119"/>
        <v>-0.53454894433781186</v>
      </c>
      <c r="V240" s="86">
        <f>SUMIFS('Данные план зад3'!$G$7:$G$1296,'Данные план зад3'!$B$7:$B$1296,V$4,'Данные план зад3'!$F$7:$F$1296,$A240,'Данные план зад3'!$C$7:$C$1296,'Задание 3'!$A$219)</f>
        <v>1115</v>
      </c>
      <c r="W240" s="87">
        <f>SUMIFS('Данные факт зад.3'!G:G,'Данные факт зад.3'!F:F,$A240,'Данные факт зад.3'!A:A,V$4,'Данные факт зад.3'!D:D,$A$219)</f>
        <v>168</v>
      </c>
      <c r="X240" s="86">
        <f t="shared" si="120"/>
        <v>-947</v>
      </c>
      <c r="Y240" s="110">
        <f t="shared" si="130"/>
        <v>-0.84932735426008965</v>
      </c>
      <c r="Z240" s="86">
        <f t="shared" si="127"/>
        <v>5527</v>
      </c>
      <c r="AA240" s="84">
        <f t="shared" si="132"/>
        <v>1584</v>
      </c>
      <c r="AB240" s="86">
        <f t="shared" si="135"/>
        <v>-3943</v>
      </c>
      <c r="AC240" s="110">
        <f t="shared" si="121"/>
        <v>-0.71340691152523972</v>
      </c>
    </row>
    <row r="241" spans="1:29" s="88" customFormat="1" outlineLevel="1" x14ac:dyDescent="0.3">
      <c r="A241" s="85" t="s">
        <v>72</v>
      </c>
      <c r="B241" s="86">
        <f>SUMIFS('Данные план зад3'!$G$7:$G$1296,'Данные план зад3'!$B$7:$B$1296,B$4,'Данные план зад3'!$F$7:$F$1296,$A241,'Данные план зад3'!$C$7:$C$1296,'Задание 3'!$A$219)</f>
        <v>356</v>
      </c>
      <c r="C241" s="75">
        <f>SUMIFS('Данные факт зад.3'!G:G,'Данные факт зад.3'!F:F,$A241,'Данные факт зад.3'!A:A,B$4,'Данные факт зад.3'!D:D,$A$219)</f>
        <v>164</v>
      </c>
      <c r="D241" s="102">
        <f t="shared" si="140"/>
        <v>-192</v>
      </c>
      <c r="E241" s="109">
        <f t="shared" si="138"/>
        <v>-0.5393258426966292</v>
      </c>
      <c r="F241" s="86">
        <f>SUMIFS('Данные план зад3'!$G$7:$G$1296,'Данные план зад3'!$B$7:$B$1296,F$4,'Данные план зад3'!$F$7:$F$1296,$A241,'Данные план зад3'!$C$7:$C$1296,'Задание 3'!$A$219)</f>
        <v>381</v>
      </c>
      <c r="G241" s="87">
        <f>SUMIFS('Данные факт зад.3'!G:G,'Данные факт зад.3'!F:F,$A241,'Данные факт зад.3'!A:A,F$4,'Данные факт зад.3'!D:D,$A$219)</f>
        <v>70</v>
      </c>
      <c r="H241" s="75">
        <f t="shared" si="122"/>
        <v>-311</v>
      </c>
      <c r="I241" s="106">
        <f t="shared" si="123"/>
        <v>-0.81627296587926512</v>
      </c>
      <c r="J241" s="86">
        <f>SUMIFS('Данные план зад3'!$G$7:$G$1296,'Данные план зад3'!$B$7:$B$1296,J$4,'Данные план зад3'!$F$7:$F$1296,$A241,'Данные план зад3'!$C$7:$C$1296,'Задание 3'!$A$219)</f>
        <v>408</v>
      </c>
      <c r="K241" s="87">
        <f>SUMIFS('Данные факт зад.3'!G:G,'Данные факт зад.3'!F:F,$A241,'Данные факт зад.3'!A:A,J$4,'Данные факт зад.3'!D:D,$A$219)</f>
        <v>579</v>
      </c>
      <c r="L241" s="75">
        <f t="shared" si="124"/>
        <v>171</v>
      </c>
      <c r="M241" s="109">
        <f t="shared" si="117"/>
        <v>0.41911764705882354</v>
      </c>
      <c r="N241" s="86">
        <f>SUMIFS('Данные план зад3'!$G$7:$G$1296,'Данные план зад3'!$B$7:$B$1296,N$4,'Данные план зад3'!$F$7:$F$1296,$A241,'Данные план зад3'!$C$7:$C$1296,'Задание 3'!$A$219)</f>
        <v>437</v>
      </c>
      <c r="O241" s="87">
        <f>SUMIFS('Данные факт зад.3'!G:G,'Данные факт зад.3'!F:F,$A241,'Данные факт зад.3'!A:A,N$4,'Данные факт зад.3'!D:D,$A$219)</f>
        <v>119</v>
      </c>
      <c r="P241" s="75">
        <f t="shared" si="125"/>
        <v>-318</v>
      </c>
      <c r="Q241" s="106">
        <f t="shared" si="126"/>
        <v>-0.72768878718535468</v>
      </c>
      <c r="R241" s="86">
        <f>SUMIFS('Данные план зад3'!$G$7:$G$1296,'Данные план зад3'!$B$7:$B$1296,R$4,'Данные план зад3'!$F$7:$F$1296,$A241,'Данные план зад3'!$C$7:$C$1296,'Задание 3'!$A$219)</f>
        <v>489</v>
      </c>
      <c r="S241" s="87">
        <f>SUMIFS('Данные факт зад.3'!G:G,'Данные факт зад.3'!F:F,$A241,'Данные факт зад.3'!A:A,R$4,'Данные факт зад.3'!D:D,$A$219)</f>
        <v>192</v>
      </c>
      <c r="T241" s="84">
        <f t="shared" si="118"/>
        <v>-297</v>
      </c>
      <c r="U241" s="109">
        <f t="shared" si="119"/>
        <v>-0.6073619631901841</v>
      </c>
      <c r="V241" s="86">
        <f>SUMIFS('Данные план зад3'!$G$7:$G$1296,'Данные план зад3'!$B$7:$B$1296,V$4,'Данные план зад3'!$F$7:$F$1296,$A241,'Данные план зад3'!$C$7:$C$1296,'Задание 3'!$A$219)</f>
        <v>523</v>
      </c>
      <c r="W241" s="87">
        <f>SUMIFS('Данные факт зад.3'!G:G,'Данные факт зад.3'!F:F,$A241,'Данные факт зад.3'!A:A,V$4,'Данные факт зад.3'!D:D,$A$219)</f>
        <v>117</v>
      </c>
      <c r="X241" s="86">
        <f t="shared" si="120"/>
        <v>-406</v>
      </c>
      <c r="Y241" s="110">
        <f t="shared" si="130"/>
        <v>-0.77629063097514339</v>
      </c>
      <c r="Z241" s="86">
        <f t="shared" si="127"/>
        <v>2594</v>
      </c>
      <c r="AA241" s="84">
        <f t="shared" si="132"/>
        <v>1241</v>
      </c>
      <c r="AB241" s="86">
        <f t="shared" si="135"/>
        <v>-1353</v>
      </c>
      <c r="AC241" s="110">
        <f t="shared" si="121"/>
        <v>-0.52158828064764839</v>
      </c>
    </row>
    <row r="242" spans="1:29" s="88" customFormat="1" outlineLevel="1" x14ac:dyDescent="0.3">
      <c r="A242" s="85" t="s">
        <v>73</v>
      </c>
      <c r="B242" s="86">
        <f>SUMIFS('Данные план зад3'!$G$7:$G$1296,'Данные план зад3'!$B$7:$B$1296,B$4,'Данные план зад3'!$F$7:$F$1296,$A242,'Данные план зад3'!$C$7:$C$1296,'Задание 3'!$A$219)</f>
        <v>254</v>
      </c>
      <c r="C242" s="75">
        <f>SUMIFS('Данные факт зад.3'!G:G,'Данные факт зад.3'!F:F,$A242,'Данные факт зад.3'!A:A,B$4,'Данные факт зад.3'!D:D,$A$219)</f>
        <v>360</v>
      </c>
      <c r="D242" s="102">
        <f t="shared" si="140"/>
        <v>106</v>
      </c>
      <c r="E242" s="109">
        <f t="shared" si="138"/>
        <v>0.41732283464566927</v>
      </c>
      <c r="F242" s="86">
        <f>SUMIFS('Данные план зад3'!$G$7:$G$1296,'Данные план зад3'!$B$7:$B$1296,F$4,'Данные план зад3'!$F$7:$F$1296,$A242,'Данные план зад3'!$C$7:$C$1296,'Задание 3'!$A$219)</f>
        <v>272</v>
      </c>
      <c r="G242" s="87">
        <f>SUMIFS('Данные факт зад.3'!G:G,'Данные факт зад.3'!F:F,$A242,'Данные факт зад.3'!A:A,F$4,'Данные факт зад.3'!D:D,$A$219)</f>
        <v>34</v>
      </c>
      <c r="H242" s="75">
        <f t="shared" si="122"/>
        <v>-238</v>
      </c>
      <c r="I242" s="106">
        <f t="shared" si="123"/>
        <v>-0.875</v>
      </c>
      <c r="J242" s="86">
        <f>SUMIFS('Данные план зад3'!$G$7:$G$1296,'Данные план зад3'!$B$7:$B$1296,J$4,'Данные план зад3'!$F$7:$F$1296,$A242,'Данные план зад3'!$C$7:$C$1296,'Задание 3'!$A$219)</f>
        <v>291</v>
      </c>
      <c r="K242" s="87">
        <f>SUMIFS('Данные факт зад.3'!G:G,'Данные факт зад.3'!F:F,$A242,'Данные факт зад.3'!A:A,J$4,'Данные факт зад.3'!D:D,$A$219)</f>
        <v>474</v>
      </c>
      <c r="L242" s="75">
        <f t="shared" si="124"/>
        <v>183</v>
      </c>
      <c r="M242" s="109">
        <f t="shared" si="117"/>
        <v>0.62886597938144329</v>
      </c>
      <c r="N242" s="86">
        <f>SUMIFS('Данные план зад3'!$G$7:$G$1296,'Данные план зад3'!$B$7:$B$1296,N$4,'Данные план зад3'!$F$7:$F$1296,$A242,'Данные план зад3'!$C$7:$C$1296,'Задание 3'!$A$219)</f>
        <v>300</v>
      </c>
      <c r="O242" s="87">
        <f>SUMIFS('Данные факт зад.3'!G:G,'Данные факт зад.3'!F:F,$A242,'Данные факт зад.3'!A:A,N$4,'Данные факт зад.3'!D:D,$A$219)</f>
        <v>319</v>
      </c>
      <c r="P242" s="75">
        <f t="shared" si="125"/>
        <v>19</v>
      </c>
      <c r="Q242" s="106">
        <f t="shared" si="126"/>
        <v>6.3333333333333339E-2</v>
      </c>
      <c r="R242" s="86">
        <f>SUMIFS('Данные план зад3'!$G$7:$G$1296,'Данные план зад3'!$B$7:$B$1296,R$4,'Данные план зад3'!$F$7:$F$1296,$A242,'Данные план зад3'!$C$7:$C$1296,'Задание 3'!$A$219)</f>
        <v>336</v>
      </c>
      <c r="S242" s="87">
        <f>SUMIFS('Данные факт зад.3'!G:G,'Данные факт зад.3'!F:F,$A242,'Данные факт зад.3'!A:A,R$4,'Данные факт зад.3'!D:D,$A$219)</f>
        <v>0</v>
      </c>
      <c r="T242" s="84">
        <f t="shared" si="118"/>
        <v>-336</v>
      </c>
      <c r="U242" s="109">
        <f t="shared" si="119"/>
        <v>-1</v>
      </c>
      <c r="V242" s="86">
        <f>SUMIFS('Данные план зад3'!$G$7:$G$1296,'Данные план зад3'!$B$7:$B$1296,V$4,'Данные план зад3'!$F$7:$F$1296,$A242,'Данные план зад3'!$C$7:$C$1296,'Задание 3'!$A$219)</f>
        <v>360</v>
      </c>
      <c r="W242" s="87">
        <f>SUMIFS('Данные факт зад.3'!G:G,'Данные факт зад.3'!F:F,$A242,'Данные факт зад.3'!A:A,V$4,'Данные факт зад.3'!D:D,$A$219)</f>
        <v>33</v>
      </c>
      <c r="X242" s="86">
        <f t="shared" si="120"/>
        <v>-327</v>
      </c>
      <c r="Y242" s="110">
        <f t="shared" si="130"/>
        <v>-0.90833333333333333</v>
      </c>
      <c r="Z242" s="86">
        <f t="shared" si="127"/>
        <v>1813</v>
      </c>
      <c r="AA242" s="84">
        <f t="shared" si="132"/>
        <v>1220</v>
      </c>
      <c r="AB242" s="86">
        <f t="shared" si="135"/>
        <v>-593</v>
      </c>
      <c r="AC242" s="110">
        <f t="shared" si="121"/>
        <v>-0.32708218422504137</v>
      </c>
    </row>
    <row r="243" spans="1:29" s="88" customFormat="1" outlineLevel="1" x14ac:dyDescent="0.3">
      <c r="A243" s="85" t="s">
        <v>74</v>
      </c>
      <c r="B243" s="86">
        <f>SUMIFS('Данные план зад3'!$G$7:$G$1296,'Данные план зад3'!$B$7:$B$1296,B$4,'Данные план зад3'!$F$7:$F$1296,$A243,'Данные план зад3'!$C$7:$C$1296,'Задание 3'!$A$219)</f>
        <v>967</v>
      </c>
      <c r="C243" s="75">
        <f>SUMIFS('Данные факт зад.3'!G:G,'Данные факт зад.3'!F:F,$A243,'Данные факт зад.3'!A:A,B$4,'Данные факт зад.3'!D:D,$A$219)</f>
        <v>14</v>
      </c>
      <c r="D243" s="102">
        <f t="shared" si="140"/>
        <v>-953</v>
      </c>
      <c r="E243" s="109">
        <f t="shared" si="138"/>
        <v>-0.98552223371251291</v>
      </c>
      <c r="F243" s="86">
        <f>SUMIFS('Данные план зад3'!$G$7:$G$1296,'Данные план зад3'!$B$7:$B$1296,F$4,'Данные план зад3'!$F$7:$F$1296,$A243,'Данные план зад3'!$C$7:$C$1296,'Задание 3'!$A$219)</f>
        <v>1035</v>
      </c>
      <c r="G243" s="87">
        <f>SUMIFS('Данные факт зад.3'!G:G,'Данные факт зад.3'!F:F,$A243,'Данные факт зад.3'!A:A,F$4,'Данные факт зад.3'!D:D,$A$219)</f>
        <v>167</v>
      </c>
      <c r="H243" s="75">
        <f t="shared" si="122"/>
        <v>-868</v>
      </c>
      <c r="I243" s="106">
        <f t="shared" si="123"/>
        <v>-0.83864734299516908</v>
      </c>
      <c r="J243" s="86">
        <f>SUMIFS('Данные план зад3'!$G$7:$G$1296,'Данные план зад3'!$B$7:$B$1296,J$4,'Данные план зад3'!$F$7:$F$1296,$A243,'Данные план зад3'!$C$7:$C$1296,'Задание 3'!$A$219)</f>
        <v>1107</v>
      </c>
      <c r="K243" s="87">
        <f>SUMIFS('Данные факт зад.3'!G:G,'Данные факт зад.3'!F:F,$A243,'Данные факт зад.3'!A:A,J$4,'Данные факт зад.3'!D:D,$A$219)</f>
        <v>161</v>
      </c>
      <c r="L243" s="75">
        <f t="shared" si="124"/>
        <v>-946</v>
      </c>
      <c r="M243" s="109">
        <f t="shared" si="117"/>
        <v>-0.85456187895212288</v>
      </c>
      <c r="N243" s="86">
        <f>SUMIFS('Данные план зад3'!$G$7:$G$1296,'Данные план зад3'!$B$7:$B$1296,N$4,'Данные план зад3'!$F$7:$F$1296,$A243,'Данные план зад3'!$C$7:$C$1296,'Задание 3'!$A$219)</f>
        <v>1140</v>
      </c>
      <c r="O243" s="87">
        <f>SUMIFS('Данные факт зад.3'!G:G,'Данные факт зад.3'!F:F,$A243,'Данные факт зад.3'!A:A,N$4,'Данные факт зад.3'!D:D,$A$219)</f>
        <v>296</v>
      </c>
      <c r="P243" s="75">
        <f t="shared" si="125"/>
        <v>-844</v>
      </c>
      <c r="Q243" s="106">
        <f t="shared" si="126"/>
        <v>-0.74035087719298243</v>
      </c>
      <c r="R243" s="86">
        <f>SUMIFS('Данные план зад3'!$G$7:$G$1296,'Данные план зад3'!$B$7:$B$1296,R$4,'Данные план зад3'!$F$7:$F$1296,$A243,'Данные план зад3'!$C$7:$C$1296,'Задание 3'!$A$219)</f>
        <v>1277</v>
      </c>
      <c r="S243" s="87">
        <f>SUMIFS('Данные факт зад.3'!G:G,'Данные факт зад.3'!F:F,$A243,'Данные факт зад.3'!A:A,R$4,'Данные факт зад.3'!D:D,$A$219)</f>
        <v>150</v>
      </c>
      <c r="T243" s="84">
        <f t="shared" si="118"/>
        <v>-1127</v>
      </c>
      <c r="U243" s="109">
        <f t="shared" si="119"/>
        <v>-0.88253719655442442</v>
      </c>
      <c r="V243" s="86">
        <f>SUMIFS('Данные план зад3'!$G$7:$G$1296,'Данные план зад3'!$B$7:$B$1296,V$4,'Данные план зад3'!$F$7:$F$1296,$A243,'Данные план зад3'!$C$7:$C$1296,'Задание 3'!$A$219)</f>
        <v>1366</v>
      </c>
      <c r="W243" s="87">
        <f>SUMIFS('Данные факт зад.3'!G:G,'Данные факт зад.3'!F:F,$A243,'Данные факт зад.3'!A:A,V$4,'Данные факт зад.3'!D:D,$A$219)</f>
        <v>147</v>
      </c>
      <c r="X243" s="86">
        <f t="shared" si="120"/>
        <v>-1219</v>
      </c>
      <c r="Y243" s="110">
        <f t="shared" si="130"/>
        <v>-0.8923865300146413</v>
      </c>
      <c r="Z243" s="86">
        <f t="shared" si="127"/>
        <v>6892</v>
      </c>
      <c r="AA243" s="84">
        <f t="shared" si="132"/>
        <v>935</v>
      </c>
      <c r="AB243" s="86">
        <f t="shared" si="135"/>
        <v>-5957</v>
      </c>
      <c r="AC243" s="110">
        <f t="shared" si="121"/>
        <v>-0.86433546140452699</v>
      </c>
    </row>
    <row r="244" spans="1:29" s="88" customFormat="1" outlineLevel="1" x14ac:dyDescent="0.3">
      <c r="A244" s="85" t="s">
        <v>75</v>
      </c>
      <c r="B244" s="86">
        <f>SUMIFS('Данные план зад3'!$G$7:$G$1296,'Данные план зад3'!$B$7:$B$1296,B$4,'Данные план зад3'!$F$7:$F$1296,$A244,'Данные план зад3'!$C$7:$C$1296,'Задание 3'!$A$219)</f>
        <v>548</v>
      </c>
      <c r="C244" s="75">
        <f>SUMIFS('Данные факт зад.3'!G:G,'Данные факт зад.3'!F:F,$A244,'Данные факт зад.3'!A:A,B$4,'Данные факт зад.3'!D:D,$A$219)</f>
        <v>0</v>
      </c>
      <c r="D244" s="102">
        <f t="shared" si="140"/>
        <v>-548</v>
      </c>
      <c r="E244" s="109">
        <f t="shared" si="138"/>
        <v>-1</v>
      </c>
      <c r="F244" s="86">
        <f>SUMIFS('Данные план зад3'!$G$7:$G$1296,'Данные план зад3'!$B$7:$B$1296,F$4,'Данные план зад3'!$F$7:$F$1296,$A244,'Данные план зад3'!$C$7:$C$1296,'Задание 3'!$A$219)</f>
        <v>586</v>
      </c>
      <c r="G244" s="87">
        <f>SUMIFS('Данные факт зад.3'!G:G,'Данные факт зад.3'!F:F,$A244,'Данные факт зад.3'!A:A,F$4,'Данные факт зад.3'!D:D,$A$219)</f>
        <v>85</v>
      </c>
      <c r="H244" s="75">
        <f t="shared" si="122"/>
        <v>-501</v>
      </c>
      <c r="I244" s="106">
        <f t="shared" si="123"/>
        <v>-0.8549488054607508</v>
      </c>
      <c r="J244" s="86">
        <f>SUMIFS('Данные план зад3'!$G$7:$G$1296,'Данные план зад3'!$B$7:$B$1296,J$4,'Данные план зад3'!$F$7:$F$1296,$A244,'Данные план зад3'!$C$7:$C$1296,'Задание 3'!$A$219)</f>
        <v>627</v>
      </c>
      <c r="K244" s="87">
        <f>SUMIFS('Данные факт зад.3'!G:G,'Данные факт зад.3'!F:F,$A244,'Данные факт зад.3'!A:A,J$4,'Данные факт зад.3'!D:D,$A$219)</f>
        <v>351</v>
      </c>
      <c r="L244" s="75">
        <f t="shared" si="124"/>
        <v>-276</v>
      </c>
      <c r="M244" s="109">
        <f t="shared" si="117"/>
        <v>-0.44019138755980863</v>
      </c>
      <c r="N244" s="86">
        <f>SUMIFS('Данные план зад3'!$G$7:$G$1296,'Данные план зад3'!$B$7:$B$1296,N$4,'Данные план зад3'!$F$7:$F$1296,$A244,'Данные план зад3'!$C$7:$C$1296,'Задание 3'!$A$219)</f>
        <v>646</v>
      </c>
      <c r="O244" s="87">
        <f>SUMIFS('Данные факт зад.3'!G:G,'Данные факт зад.3'!F:F,$A244,'Данные факт зад.3'!A:A,N$4,'Данные факт зад.3'!D:D,$A$219)</f>
        <v>68</v>
      </c>
      <c r="P244" s="75">
        <f t="shared" si="125"/>
        <v>-578</v>
      </c>
      <c r="Q244" s="106">
        <f t="shared" si="126"/>
        <v>-0.89473684210526316</v>
      </c>
      <c r="R244" s="86">
        <f>SUMIFS('Данные план зад3'!$G$7:$G$1296,'Данные план зад3'!$B$7:$B$1296,R$4,'Данные план зад3'!$F$7:$F$1296,$A244,'Данные план зад3'!$C$7:$C$1296,'Задание 3'!$A$219)</f>
        <v>724</v>
      </c>
      <c r="S244" s="87">
        <f>SUMIFS('Данные факт зад.3'!G:G,'Данные факт зад.3'!F:F,$A244,'Данные факт зад.3'!A:A,R$4,'Данные факт зад.3'!D:D,$A$219)</f>
        <v>492</v>
      </c>
      <c r="T244" s="84">
        <f t="shared" si="118"/>
        <v>-232</v>
      </c>
      <c r="U244" s="109">
        <f t="shared" si="119"/>
        <v>-0.32044198895027626</v>
      </c>
      <c r="V244" s="86">
        <f>SUMIFS('Данные план зад3'!$G$7:$G$1296,'Данные план зад3'!$B$7:$B$1296,V$4,'Данные план зад3'!$F$7:$F$1296,$A244,'Данные план зад3'!$C$7:$C$1296,'Задание 3'!$A$219)</f>
        <v>775</v>
      </c>
      <c r="W244" s="87">
        <f>SUMIFS('Данные факт зад.3'!G:G,'Данные факт зад.3'!F:F,$A244,'Данные факт зад.3'!A:A,V$4,'Данные факт зад.3'!D:D,$A$219)</f>
        <v>106</v>
      </c>
      <c r="X244" s="86">
        <f t="shared" si="120"/>
        <v>-669</v>
      </c>
      <c r="Y244" s="110">
        <f t="shared" si="130"/>
        <v>-0.86322580645161295</v>
      </c>
      <c r="Z244" s="86">
        <f t="shared" si="127"/>
        <v>3906</v>
      </c>
      <c r="AA244" s="84">
        <f t="shared" si="132"/>
        <v>1102</v>
      </c>
      <c r="AB244" s="86">
        <f t="shared" si="135"/>
        <v>-2804</v>
      </c>
      <c r="AC244" s="110">
        <f t="shared" si="121"/>
        <v>-0.71786994367639534</v>
      </c>
    </row>
    <row r="245" spans="1:29" s="82" customFormat="1" x14ac:dyDescent="0.3">
      <c r="A245" s="83" t="s">
        <v>51</v>
      </c>
      <c r="B245" s="84">
        <f>SUM(B246:B251)</f>
        <v>3629</v>
      </c>
      <c r="C245" s="84">
        <f t="shared" ref="C245:Z245" si="145">SUM(C246:C251)</f>
        <v>1701</v>
      </c>
      <c r="D245" s="102">
        <f t="shared" si="140"/>
        <v>-1928</v>
      </c>
      <c r="E245" s="109">
        <f t="shared" si="138"/>
        <v>-0.53127583356296504</v>
      </c>
      <c r="F245" s="86">
        <f>SUM(F246:F251)</f>
        <v>3920</v>
      </c>
      <c r="G245" s="84">
        <f t="shared" si="145"/>
        <v>1190</v>
      </c>
      <c r="H245" s="75">
        <f t="shared" si="122"/>
        <v>-2730</v>
      </c>
      <c r="I245" s="106">
        <f t="shared" si="123"/>
        <v>-0.6964285714285714</v>
      </c>
      <c r="J245" s="84">
        <f t="shared" si="145"/>
        <v>4274</v>
      </c>
      <c r="K245" s="84">
        <f t="shared" si="145"/>
        <v>1056</v>
      </c>
      <c r="L245" s="75">
        <f t="shared" si="124"/>
        <v>-3218</v>
      </c>
      <c r="M245" s="109">
        <f t="shared" si="117"/>
        <v>-0.75292466073935427</v>
      </c>
      <c r="N245" s="84">
        <f t="shared" si="145"/>
        <v>4486</v>
      </c>
      <c r="O245" s="84">
        <f t="shared" si="145"/>
        <v>1017</v>
      </c>
      <c r="P245" s="75">
        <f t="shared" si="125"/>
        <v>-3469</v>
      </c>
      <c r="Q245" s="106">
        <f t="shared" si="126"/>
        <v>-0.77329469460543909</v>
      </c>
      <c r="R245" s="84">
        <f t="shared" si="145"/>
        <v>4821</v>
      </c>
      <c r="S245" s="84">
        <f t="shared" si="145"/>
        <v>1216</v>
      </c>
      <c r="T245" s="84">
        <f t="shared" si="118"/>
        <v>-3605</v>
      </c>
      <c r="U245" s="109">
        <f t="shared" si="119"/>
        <v>-0.74777017216345154</v>
      </c>
      <c r="V245" s="84">
        <f t="shared" si="145"/>
        <v>4967</v>
      </c>
      <c r="W245" s="84">
        <f t="shared" si="145"/>
        <v>1091</v>
      </c>
      <c r="X245" s="86">
        <f t="shared" si="120"/>
        <v>-3876</v>
      </c>
      <c r="Y245" s="110">
        <f t="shared" si="130"/>
        <v>-0.78035031205959327</v>
      </c>
      <c r="Z245" s="84">
        <f t="shared" si="145"/>
        <v>26097</v>
      </c>
      <c r="AA245" s="84">
        <f t="shared" si="132"/>
        <v>7271</v>
      </c>
      <c r="AB245" s="86">
        <f t="shared" si="135"/>
        <v>-18826</v>
      </c>
      <c r="AC245" s="110">
        <f t="shared" si="121"/>
        <v>-0.72138559987738049</v>
      </c>
    </row>
    <row r="246" spans="1:29" s="88" customFormat="1" outlineLevel="1" x14ac:dyDescent="0.3">
      <c r="A246" s="85" t="s">
        <v>52</v>
      </c>
      <c r="B246" s="86">
        <f>SUMIFS('Данные план зад3'!$G$7:$G$1296,'Данные план зад3'!$B$7:$B$1296,B$4,'Данные план зад3'!$F$7:$F$1296,$A246,'Данные план зад3'!$C$7:$C$1296,'Задание 3'!$A$219)</f>
        <v>758</v>
      </c>
      <c r="C246" s="75">
        <f>SUMIFS('Данные факт зад.3'!G:G,'Данные факт зад.3'!F:F,$A246,'Данные факт зад.3'!A:A,B$4,'Данные факт зад.3'!D:D,$A$219)</f>
        <v>414</v>
      </c>
      <c r="D246" s="102">
        <f t="shared" si="140"/>
        <v>-344</v>
      </c>
      <c r="E246" s="109">
        <f t="shared" si="138"/>
        <v>-0.45382585751978893</v>
      </c>
      <c r="F246" s="86">
        <f>SUMIFS('Данные план зад3'!$G$7:$G$1296,'Данные план зад3'!$B$7:$B$1296,F$4,'Данные план зад3'!$F$7:$F$1296,$A246,'Данные план зад3'!$C$7:$C$1296,'Задание 3'!$A$219)</f>
        <v>849</v>
      </c>
      <c r="G246" s="87">
        <f>SUMIFS('Данные факт зад.3'!G:G,'Данные факт зад.3'!F:F,$A246,'Данные факт зад.3'!A:A,F$4,'Данные факт зад.3'!D:D,$A$219)</f>
        <v>0</v>
      </c>
      <c r="H246" s="75">
        <f t="shared" si="122"/>
        <v>-849</v>
      </c>
      <c r="I246" s="106">
        <f t="shared" si="123"/>
        <v>-1</v>
      </c>
      <c r="J246" s="86">
        <f>SUMIFS('Данные план зад3'!$G$7:$G$1296,'Данные план зад3'!$B$7:$B$1296,J$4,'Данные план зад3'!$F$7:$F$1296,$A246,'Данные план зад3'!$C$7:$C$1296,'Задание 3'!$A$219)</f>
        <v>951</v>
      </c>
      <c r="K246" s="87">
        <f>SUMIFS('Данные факт зад.3'!G:G,'Данные факт зад.3'!F:F,$A246,'Данные факт зад.3'!A:A,J$4,'Данные факт зад.3'!D:D,$A$219)</f>
        <v>396</v>
      </c>
      <c r="L246" s="75">
        <f t="shared" si="124"/>
        <v>-555</v>
      </c>
      <c r="M246" s="109">
        <f t="shared" si="117"/>
        <v>-0.58359621451104104</v>
      </c>
      <c r="N246" s="86">
        <f>SUMIFS('Данные план зад3'!$G$7:$G$1296,'Данные план зад3'!$B$7:$B$1296,N$4,'Данные план зад3'!$F$7:$F$1296,$A246,'Данные план зад3'!$C$7:$C$1296,'Задание 3'!$A$219)</f>
        <v>1018</v>
      </c>
      <c r="O246" s="87">
        <f>SUMIFS('Данные факт зад.3'!G:G,'Данные факт зад.3'!F:F,$A246,'Данные факт зад.3'!A:A,N$4,'Данные факт зад.3'!D:D,$A$219)</f>
        <v>138</v>
      </c>
      <c r="P246" s="75">
        <f t="shared" si="125"/>
        <v>-880</v>
      </c>
      <c r="Q246" s="106">
        <f t="shared" si="126"/>
        <v>-0.86444007858546168</v>
      </c>
      <c r="R246" s="86">
        <f>SUMIFS('Данные план зад3'!$G$7:$G$1296,'Данные план зад3'!$B$7:$B$1296,R$4,'Данные план зад3'!$F$7:$F$1296,$A246,'Данные план зад3'!$C$7:$C$1296,'Задание 3'!$A$219)</f>
        <v>1140</v>
      </c>
      <c r="S246" s="87">
        <f>SUMIFS('Данные факт зад.3'!G:G,'Данные факт зад.3'!F:F,$A246,'Данные факт зад.3'!A:A,R$4,'Данные факт зад.3'!D:D,$A$219)</f>
        <v>252</v>
      </c>
      <c r="T246" s="84">
        <f t="shared" si="118"/>
        <v>-888</v>
      </c>
      <c r="U246" s="109">
        <f t="shared" si="119"/>
        <v>-0.77894736842105261</v>
      </c>
      <c r="V246" s="86">
        <f>SUMIFS('Данные план зад3'!$G$7:$G$1296,'Данные план зад3'!$B$7:$B$1296,V$4,'Данные план зад3'!$F$7:$F$1296,$A246,'Данные план зад3'!$C$7:$C$1296,'Задание 3'!$A$219)</f>
        <v>1174</v>
      </c>
      <c r="W246" s="87">
        <f>SUMIFS('Данные факт зад.3'!G:G,'Данные факт зад.3'!F:F,$A246,'Данные факт зад.3'!A:A,V$4,'Данные факт зад.3'!D:D,$A$219)</f>
        <v>149</v>
      </c>
      <c r="X246" s="86">
        <f t="shared" si="120"/>
        <v>-1025</v>
      </c>
      <c r="Y246" s="110">
        <f t="shared" si="130"/>
        <v>-0.87308347529812602</v>
      </c>
      <c r="Z246" s="86">
        <f t="shared" si="127"/>
        <v>5890</v>
      </c>
      <c r="AA246" s="84">
        <f t="shared" si="132"/>
        <v>1349</v>
      </c>
      <c r="AB246" s="86">
        <f t="shared" si="135"/>
        <v>-4541</v>
      </c>
      <c r="AC246" s="110">
        <f t="shared" si="121"/>
        <v>-0.7709677419354839</v>
      </c>
    </row>
    <row r="247" spans="1:29" s="88" customFormat="1" outlineLevel="1" x14ac:dyDescent="0.3">
      <c r="A247" s="85" t="s">
        <v>54</v>
      </c>
      <c r="B247" s="86">
        <f>SUMIFS('Данные план зад3'!$G$7:$G$1296,'Данные план зад3'!$B$7:$B$1296,B$4,'Данные план зад3'!$F$7:$F$1296,$A247,'Данные план зад3'!$C$7:$C$1296,'Задание 3'!$A$219)</f>
        <v>691</v>
      </c>
      <c r="C247" s="75">
        <f>SUMIFS('Данные факт зад.3'!G:G,'Данные факт зад.3'!F:F,$A247,'Данные факт зад.3'!A:A,B$4,'Данные факт зад.3'!D:D,$A$219)</f>
        <v>317</v>
      </c>
      <c r="D247" s="102">
        <f t="shared" si="140"/>
        <v>-374</v>
      </c>
      <c r="E247" s="109">
        <f t="shared" si="138"/>
        <v>-0.54124457308248919</v>
      </c>
      <c r="F247" s="86">
        <f>SUMIFS('Данные план зад3'!$G$7:$G$1296,'Данные план зад3'!$B$7:$B$1296,F$4,'Данные план зад3'!$F$7:$F$1296,$A247,'Данные план зад3'!$C$7:$C$1296,'Задание 3'!$A$219)</f>
        <v>739</v>
      </c>
      <c r="G247" s="87">
        <f>SUMIFS('Данные факт зад.3'!G:G,'Данные факт зад.3'!F:F,$A247,'Данные факт зад.3'!A:A,F$4,'Данные факт зад.3'!D:D,$A$219)</f>
        <v>0</v>
      </c>
      <c r="H247" s="75">
        <f t="shared" si="122"/>
        <v>-739</v>
      </c>
      <c r="I247" s="106">
        <f t="shared" si="123"/>
        <v>-1</v>
      </c>
      <c r="J247" s="86">
        <f>SUMIFS('Данные план зад3'!$G$7:$G$1296,'Данные план зад3'!$B$7:$B$1296,J$4,'Данные план зад3'!$F$7:$F$1296,$A247,'Данные план зад3'!$C$7:$C$1296,'Задание 3'!$A$219)</f>
        <v>828</v>
      </c>
      <c r="K247" s="87">
        <f>SUMIFS('Данные факт зад.3'!G:G,'Данные факт зад.3'!F:F,$A247,'Данные факт зад.3'!A:A,J$4,'Данные факт зад.3'!D:D,$A$219)</f>
        <v>115</v>
      </c>
      <c r="L247" s="75">
        <f t="shared" si="124"/>
        <v>-713</v>
      </c>
      <c r="M247" s="109">
        <f t="shared" si="117"/>
        <v>-0.86111111111111116</v>
      </c>
      <c r="N247" s="86">
        <f>SUMIFS('Данные план зад3'!$G$7:$G$1296,'Данные план зад3'!$B$7:$B$1296,N$4,'Данные план зад3'!$F$7:$F$1296,$A247,'Данные план зад3'!$C$7:$C$1296,'Задание 3'!$A$219)</f>
        <v>886</v>
      </c>
      <c r="O247" s="87">
        <f>SUMIFS('Данные факт зад.3'!G:G,'Данные факт зад.3'!F:F,$A247,'Данные факт зад.3'!A:A,N$4,'Данные факт зад.3'!D:D,$A$219)</f>
        <v>535</v>
      </c>
      <c r="P247" s="75">
        <f t="shared" si="125"/>
        <v>-351</v>
      </c>
      <c r="Q247" s="106">
        <f t="shared" si="126"/>
        <v>-0.39616252821670428</v>
      </c>
      <c r="R247" s="86">
        <f>SUMIFS('Данные план зад3'!$G$7:$G$1296,'Данные план зад3'!$B$7:$B$1296,R$4,'Данные план зад3'!$F$7:$F$1296,$A247,'Данные план зад3'!$C$7:$C$1296,'Задание 3'!$A$219)</f>
        <v>992</v>
      </c>
      <c r="S247" s="87">
        <f>SUMIFS('Данные факт зад.3'!G:G,'Данные факт зад.3'!F:F,$A247,'Данные факт зад.3'!A:A,R$4,'Данные факт зад.3'!D:D,$A$219)</f>
        <v>104</v>
      </c>
      <c r="T247" s="84">
        <f t="shared" si="118"/>
        <v>-888</v>
      </c>
      <c r="U247" s="109">
        <f t="shared" si="119"/>
        <v>-0.89516129032258063</v>
      </c>
      <c r="V247" s="86">
        <f>SUMIFS('Данные план зад3'!$G$7:$G$1296,'Данные план зад3'!$B$7:$B$1296,V$4,'Данные план зад3'!$F$7:$F$1296,$A247,'Данные план зад3'!$C$7:$C$1296,'Задание 3'!$A$219)</f>
        <v>1022</v>
      </c>
      <c r="W247" s="87">
        <f>SUMIFS('Данные факт зад.3'!G:G,'Данные факт зад.3'!F:F,$A247,'Данные факт зад.3'!A:A,V$4,'Данные факт зад.3'!D:D,$A$219)</f>
        <v>192</v>
      </c>
      <c r="X247" s="86">
        <f t="shared" si="120"/>
        <v>-830</v>
      </c>
      <c r="Y247" s="110">
        <f t="shared" si="130"/>
        <v>-0.81213307240704502</v>
      </c>
      <c r="Z247" s="86">
        <f t="shared" si="127"/>
        <v>5158</v>
      </c>
      <c r="AA247" s="84">
        <f t="shared" si="132"/>
        <v>1263</v>
      </c>
      <c r="AB247" s="86">
        <f t="shared" si="135"/>
        <v>-3895</v>
      </c>
      <c r="AC247" s="110">
        <f t="shared" si="121"/>
        <v>-0.75513765025203572</v>
      </c>
    </row>
    <row r="248" spans="1:29" s="88" customFormat="1" outlineLevel="1" x14ac:dyDescent="0.3">
      <c r="A248" s="85" t="s">
        <v>56</v>
      </c>
      <c r="B248" s="86">
        <f>SUMIFS('Данные план зад3'!$G$7:$G$1296,'Данные план зад3'!$B$7:$B$1296,B$4,'Данные план зад3'!$F$7:$F$1296,$A248,'Данные план зад3'!$C$7:$C$1296,'Задание 3'!$A$219)</f>
        <v>257</v>
      </c>
      <c r="C248" s="75">
        <f>SUMIFS('Данные факт зад.3'!G:G,'Данные факт зад.3'!F:F,$A248,'Данные факт зад.3'!A:A,B$4,'Данные факт зад.3'!D:D,$A$219)</f>
        <v>295</v>
      </c>
      <c r="D248" s="102">
        <f t="shared" si="140"/>
        <v>38</v>
      </c>
      <c r="E248" s="109">
        <f t="shared" si="138"/>
        <v>0.14785992217898833</v>
      </c>
      <c r="F248" s="86">
        <f>SUMIFS('Данные план зад3'!$G$7:$G$1296,'Данные план зад3'!$B$7:$B$1296,F$4,'Данные план зад3'!$F$7:$F$1296,$A248,'Данные план зад3'!$C$7:$C$1296,'Задание 3'!$A$219)</f>
        <v>275</v>
      </c>
      <c r="G248" s="87">
        <f>SUMIFS('Данные факт зад.3'!G:G,'Данные факт зад.3'!F:F,$A248,'Данные факт зад.3'!A:A,F$4,'Данные факт зад.3'!D:D,$A$219)</f>
        <v>369</v>
      </c>
      <c r="H248" s="75">
        <f t="shared" si="122"/>
        <v>94</v>
      </c>
      <c r="I248" s="106">
        <f t="shared" si="123"/>
        <v>0.3418181818181818</v>
      </c>
      <c r="J248" s="86">
        <f>SUMIFS('Данные план зад3'!$G$7:$G$1296,'Данные план зад3'!$B$7:$B$1296,J$4,'Данные план зад3'!$F$7:$F$1296,$A248,'Данные план зад3'!$C$7:$C$1296,'Задание 3'!$A$219)</f>
        <v>294</v>
      </c>
      <c r="K248" s="87">
        <f>SUMIFS('Данные факт зад.3'!G:G,'Данные факт зад.3'!F:F,$A248,'Данные факт зад.3'!A:A,J$4,'Данные факт зад.3'!D:D,$A$219)</f>
        <v>0</v>
      </c>
      <c r="L248" s="75">
        <f t="shared" si="124"/>
        <v>-294</v>
      </c>
      <c r="M248" s="109">
        <f t="shared" si="117"/>
        <v>-1</v>
      </c>
      <c r="N248" s="86">
        <f>SUMIFS('Данные план зад3'!$G$7:$G$1296,'Данные план зад3'!$B$7:$B$1296,N$4,'Данные план зад3'!$F$7:$F$1296,$A248,'Данные план зад3'!$C$7:$C$1296,'Задание 3'!$A$219)</f>
        <v>315</v>
      </c>
      <c r="O248" s="87">
        <f>SUMIFS('Данные факт зад.3'!G:G,'Данные факт зад.3'!F:F,$A248,'Данные факт зад.3'!A:A,N$4,'Данные факт зад.3'!D:D,$A$219)</f>
        <v>143</v>
      </c>
      <c r="P248" s="75">
        <f t="shared" si="125"/>
        <v>-172</v>
      </c>
      <c r="Q248" s="106">
        <f t="shared" si="126"/>
        <v>-0.54603174603174598</v>
      </c>
      <c r="R248" s="86">
        <f>SUMIFS('Данные план зад3'!$G$7:$G$1296,'Данные план зад3'!$B$7:$B$1296,R$4,'Данные план зад3'!$F$7:$F$1296,$A248,'Данные план зад3'!$C$7:$C$1296,'Задание 3'!$A$219)</f>
        <v>321</v>
      </c>
      <c r="S248" s="87">
        <f>SUMIFS('Данные факт зад.3'!G:G,'Данные факт зад.3'!F:F,$A248,'Данные факт зад.3'!A:A,R$4,'Данные факт зад.3'!D:D,$A$219)</f>
        <v>63</v>
      </c>
      <c r="T248" s="84">
        <f t="shared" si="118"/>
        <v>-258</v>
      </c>
      <c r="U248" s="109">
        <f t="shared" si="119"/>
        <v>-0.80373831775700932</v>
      </c>
      <c r="V248" s="86">
        <f>SUMIFS('Данные план зад3'!$G$7:$G$1296,'Данные план зад3'!$B$7:$B$1296,V$4,'Данные план зад3'!$F$7:$F$1296,$A248,'Данные план зад3'!$C$7:$C$1296,'Задание 3'!$A$219)</f>
        <v>331</v>
      </c>
      <c r="W248" s="87">
        <f>SUMIFS('Данные факт зад.3'!G:G,'Данные факт зад.3'!F:F,$A248,'Данные факт зад.3'!A:A,V$4,'Данные факт зад.3'!D:D,$A$219)</f>
        <v>98</v>
      </c>
      <c r="X248" s="86">
        <f t="shared" si="120"/>
        <v>-233</v>
      </c>
      <c r="Y248" s="110">
        <f t="shared" si="130"/>
        <v>-0.70392749244712993</v>
      </c>
      <c r="Z248" s="86">
        <f t="shared" si="127"/>
        <v>1793</v>
      </c>
      <c r="AA248" s="84">
        <f t="shared" si="132"/>
        <v>968</v>
      </c>
      <c r="AB248" s="86">
        <f t="shared" si="135"/>
        <v>-825</v>
      </c>
      <c r="AC248" s="110">
        <f t="shared" si="121"/>
        <v>-0.46012269938650308</v>
      </c>
    </row>
    <row r="249" spans="1:29" s="88" customFormat="1" outlineLevel="1" x14ac:dyDescent="0.3">
      <c r="A249" s="85" t="s">
        <v>58</v>
      </c>
      <c r="B249" s="86">
        <f>SUMIFS('Данные план зад3'!$G$7:$G$1296,'Данные план зад3'!$B$7:$B$1296,B$4,'Данные план зад3'!$F$7:$F$1296,$A249,'Данные план зад3'!$C$7:$C$1296,'Задание 3'!$A$219)</f>
        <v>986</v>
      </c>
      <c r="C249" s="75">
        <f>SUMIFS('Данные факт зад.3'!G:G,'Данные факт зад.3'!F:F,$A249,'Данные факт зад.3'!A:A,B$4,'Данные факт зад.3'!D:D,$A$219)</f>
        <v>271</v>
      </c>
      <c r="D249" s="102">
        <f t="shared" si="140"/>
        <v>-715</v>
      </c>
      <c r="E249" s="109">
        <f t="shared" si="138"/>
        <v>-0.72515212981744426</v>
      </c>
      <c r="F249" s="86">
        <f>SUMIFS('Данные план зад3'!$G$7:$G$1296,'Данные план зад3'!$B$7:$B$1296,F$4,'Данные план зад3'!$F$7:$F$1296,$A249,'Данные план зад3'!$C$7:$C$1296,'Задание 3'!$A$219)</f>
        <v>1055</v>
      </c>
      <c r="G249" s="87">
        <f>SUMIFS('Данные факт зад.3'!G:G,'Данные факт зад.3'!F:F,$A249,'Данные факт зад.3'!A:A,F$4,'Данные факт зад.3'!D:D,$A$219)</f>
        <v>40</v>
      </c>
      <c r="H249" s="75">
        <f t="shared" si="122"/>
        <v>-1015</v>
      </c>
      <c r="I249" s="106">
        <f t="shared" si="123"/>
        <v>-0.96208530805687209</v>
      </c>
      <c r="J249" s="86">
        <f>SUMIFS('Данные план зад3'!$G$7:$G$1296,'Данные план зад3'!$B$7:$B$1296,J$4,'Данные план зад3'!$F$7:$F$1296,$A249,'Данные план зад3'!$C$7:$C$1296,'Задание 3'!$A$219)</f>
        <v>1129</v>
      </c>
      <c r="K249" s="87">
        <f>SUMIFS('Данные факт зад.3'!G:G,'Данные факт зад.3'!F:F,$A249,'Данные факт зад.3'!A:A,J$4,'Данные факт зад.3'!D:D,$A$219)</f>
        <v>182</v>
      </c>
      <c r="L249" s="75">
        <f t="shared" si="124"/>
        <v>-947</v>
      </c>
      <c r="M249" s="109">
        <f t="shared" si="117"/>
        <v>-0.83879539415411863</v>
      </c>
      <c r="N249" s="86">
        <f>SUMIFS('Данные план зад3'!$G$7:$G$1296,'Данные план зад3'!$B$7:$B$1296,N$4,'Данные план зад3'!$F$7:$F$1296,$A249,'Данные план зад3'!$C$7:$C$1296,'Задание 3'!$A$219)</f>
        <v>1163</v>
      </c>
      <c r="O249" s="87">
        <f>SUMIFS('Данные факт зад.3'!G:G,'Данные факт зад.3'!F:F,$A249,'Данные факт зад.3'!A:A,N$4,'Данные факт зад.3'!D:D,$A$219)</f>
        <v>22</v>
      </c>
      <c r="P249" s="75">
        <f t="shared" si="125"/>
        <v>-1141</v>
      </c>
      <c r="Q249" s="106">
        <f t="shared" si="126"/>
        <v>-0.98108340498710234</v>
      </c>
      <c r="R249" s="86">
        <f>SUMIFS('Данные план зад3'!$G$7:$G$1296,'Данные план зад3'!$B$7:$B$1296,R$4,'Данные план зад3'!$F$7:$F$1296,$A249,'Данные план зад3'!$C$7:$C$1296,'Задание 3'!$A$219)</f>
        <v>1186</v>
      </c>
      <c r="S249" s="87">
        <f>SUMIFS('Данные факт зад.3'!G:G,'Данные факт зад.3'!F:F,$A249,'Данные факт зад.3'!A:A,R$4,'Данные факт зад.3'!D:D,$A$219)</f>
        <v>310</v>
      </c>
      <c r="T249" s="84">
        <f t="shared" si="118"/>
        <v>-876</v>
      </c>
      <c r="U249" s="109">
        <f t="shared" si="119"/>
        <v>-0.73861720067453629</v>
      </c>
      <c r="V249" s="86">
        <f>SUMIFS('Данные план зад3'!$G$7:$G$1296,'Данные план зад3'!$B$7:$B$1296,V$4,'Данные план зад3'!$F$7:$F$1296,$A249,'Данные план зад3'!$C$7:$C$1296,'Задание 3'!$A$219)</f>
        <v>1222</v>
      </c>
      <c r="W249" s="87">
        <f>SUMIFS('Данные факт зад.3'!G:G,'Данные факт зад.3'!F:F,$A249,'Данные факт зад.3'!A:A,V$4,'Данные факт зад.3'!D:D,$A$219)</f>
        <v>261</v>
      </c>
      <c r="X249" s="86">
        <f t="shared" si="120"/>
        <v>-961</v>
      </c>
      <c r="Y249" s="110">
        <f t="shared" si="130"/>
        <v>-0.78641571194762683</v>
      </c>
      <c r="Z249" s="86">
        <f t="shared" si="127"/>
        <v>6741</v>
      </c>
      <c r="AA249" s="84">
        <f t="shared" si="132"/>
        <v>1086</v>
      </c>
      <c r="AB249" s="86">
        <f t="shared" si="135"/>
        <v>-5655</v>
      </c>
      <c r="AC249" s="110">
        <f t="shared" si="121"/>
        <v>-0.83889630618602584</v>
      </c>
    </row>
    <row r="250" spans="1:29" s="88" customFormat="1" outlineLevel="1" x14ac:dyDescent="0.3">
      <c r="A250" s="85" t="s">
        <v>60</v>
      </c>
      <c r="B250" s="86">
        <f>SUMIFS('Данные план зад3'!$G$7:$G$1296,'Данные план зад3'!$B$7:$B$1296,B$4,'Данные план зад3'!$F$7:$F$1296,$A250,'Данные план зад3'!$C$7:$C$1296,'Задание 3'!$A$219)</f>
        <v>359</v>
      </c>
      <c r="C250" s="75">
        <f>SUMIFS('Данные факт зад.3'!G:G,'Данные факт зад.3'!F:F,$A250,'Данные факт зад.3'!A:A,B$4,'Данные факт зад.3'!D:D,$A$219)</f>
        <v>360</v>
      </c>
      <c r="D250" s="102">
        <f t="shared" si="140"/>
        <v>1</v>
      </c>
      <c r="E250" s="109">
        <f t="shared" si="138"/>
        <v>2.7855153203342618E-3</v>
      </c>
      <c r="F250" s="86">
        <f>SUMIFS('Данные план зад3'!$G$7:$G$1296,'Данные план зад3'!$B$7:$B$1296,F$4,'Данные план зад3'!$F$7:$F$1296,$A250,'Данные план зад3'!$C$7:$C$1296,'Задание 3'!$A$219)</f>
        <v>384</v>
      </c>
      <c r="G250" s="87">
        <f>SUMIFS('Данные факт зад.3'!G:G,'Данные факт зад.3'!F:F,$A250,'Данные факт зад.3'!A:A,F$4,'Данные факт зад.3'!D:D,$A$219)</f>
        <v>461</v>
      </c>
      <c r="H250" s="75">
        <f t="shared" si="122"/>
        <v>77</v>
      </c>
      <c r="I250" s="106">
        <f t="shared" si="123"/>
        <v>0.20052083333333334</v>
      </c>
      <c r="J250" s="86">
        <f>SUMIFS('Данные план зад3'!$G$7:$G$1296,'Данные план зад3'!$B$7:$B$1296,J$4,'Данные план зад3'!$F$7:$F$1296,$A250,'Данные план зад3'!$C$7:$C$1296,'Задание 3'!$A$219)</f>
        <v>411</v>
      </c>
      <c r="K250" s="87">
        <f>SUMIFS('Данные факт зад.3'!G:G,'Данные факт зад.3'!F:F,$A250,'Данные факт зад.3'!A:A,J$4,'Данные факт зад.3'!D:D,$A$219)</f>
        <v>196</v>
      </c>
      <c r="L250" s="75">
        <f t="shared" si="124"/>
        <v>-215</v>
      </c>
      <c r="M250" s="109">
        <f t="shared" si="117"/>
        <v>-0.52311435523114358</v>
      </c>
      <c r="N250" s="86">
        <f>SUMIFS('Данные план зад3'!$G$7:$G$1296,'Данные план зад3'!$B$7:$B$1296,N$4,'Данные план зад3'!$F$7:$F$1296,$A250,'Данные план зад3'!$C$7:$C$1296,'Задание 3'!$A$219)</f>
        <v>423</v>
      </c>
      <c r="O250" s="87">
        <f>SUMIFS('Данные факт зад.3'!G:G,'Данные факт зад.3'!F:F,$A250,'Данные факт зад.3'!A:A,N$4,'Данные факт зад.3'!D:D,$A$219)</f>
        <v>54</v>
      </c>
      <c r="P250" s="75">
        <f t="shared" si="125"/>
        <v>-369</v>
      </c>
      <c r="Q250" s="106">
        <f t="shared" si="126"/>
        <v>-0.87234042553191493</v>
      </c>
      <c r="R250" s="86">
        <f>SUMIFS('Данные план зад3'!$G$7:$G$1296,'Данные план зад3'!$B$7:$B$1296,R$4,'Данные план зад3'!$F$7:$F$1296,$A250,'Данные план зад3'!$C$7:$C$1296,'Задание 3'!$A$219)</f>
        <v>453</v>
      </c>
      <c r="S250" s="87">
        <f>SUMIFS('Данные факт зад.3'!G:G,'Данные факт зад.3'!F:F,$A250,'Данные факт зад.3'!A:A,R$4,'Данные факт зад.3'!D:D,$A$219)</f>
        <v>273</v>
      </c>
      <c r="T250" s="84">
        <f t="shared" si="118"/>
        <v>-180</v>
      </c>
      <c r="U250" s="109">
        <f t="shared" si="119"/>
        <v>-0.39735099337748342</v>
      </c>
      <c r="V250" s="86">
        <f>SUMIFS('Данные план зад3'!$G$7:$G$1296,'Данные план зад3'!$B$7:$B$1296,V$4,'Данные план зад3'!$F$7:$F$1296,$A250,'Данные план зад3'!$C$7:$C$1296,'Задание 3'!$A$219)</f>
        <v>467</v>
      </c>
      <c r="W250" s="87">
        <f>SUMIFS('Данные факт зад.3'!G:G,'Данные факт зад.3'!F:F,$A250,'Данные факт зад.3'!A:A,V$4,'Данные факт зад.3'!D:D,$A$219)</f>
        <v>0</v>
      </c>
      <c r="X250" s="86">
        <f t="shared" si="120"/>
        <v>-467</v>
      </c>
      <c r="Y250" s="110">
        <f t="shared" si="130"/>
        <v>-1</v>
      </c>
      <c r="Z250" s="86">
        <f t="shared" si="127"/>
        <v>2497</v>
      </c>
      <c r="AA250" s="84">
        <f t="shared" si="132"/>
        <v>1344</v>
      </c>
      <c r="AB250" s="86">
        <f t="shared" si="135"/>
        <v>-1153</v>
      </c>
      <c r="AC250" s="110">
        <f t="shared" si="121"/>
        <v>-0.46175410492591107</v>
      </c>
    </row>
    <row r="251" spans="1:29" s="88" customFormat="1" outlineLevel="1" x14ac:dyDescent="0.3">
      <c r="A251" s="85" t="s">
        <v>62</v>
      </c>
      <c r="B251" s="86">
        <f>SUMIFS('Данные план зад3'!$G$7:$G$1296,'Данные план зад3'!$B$7:$B$1296,B$4,'Данные план зад3'!$F$7:$F$1296,$A251,'Данные план зад3'!$C$7:$C$1296,'Задание 3'!$A$219)</f>
        <v>578</v>
      </c>
      <c r="C251" s="75">
        <f>SUMIFS('Данные факт зад.3'!G:G,'Данные факт зад.3'!F:F,$A251,'Данные факт зад.3'!A:A,B$4,'Данные факт зад.3'!D:D,$A$219)</f>
        <v>44</v>
      </c>
      <c r="D251" s="102">
        <f t="shared" si="140"/>
        <v>-534</v>
      </c>
      <c r="E251" s="109">
        <f t="shared" si="138"/>
        <v>-0.92387543252595161</v>
      </c>
      <c r="F251" s="86">
        <f>SUMIFS('Данные план зад3'!$G$7:$G$1296,'Данные план зад3'!$B$7:$B$1296,F$4,'Данные план зад3'!$F$7:$F$1296,$A251,'Данные план зад3'!$C$7:$C$1296,'Задание 3'!$A$219)</f>
        <v>618</v>
      </c>
      <c r="G251" s="87">
        <f>SUMIFS('Данные факт зад.3'!G:G,'Данные факт зад.3'!F:F,$A251,'Данные факт зад.3'!A:A,F$4,'Данные факт зад.3'!D:D,$A$219)</f>
        <v>320</v>
      </c>
      <c r="H251" s="75">
        <f t="shared" si="122"/>
        <v>-298</v>
      </c>
      <c r="I251" s="106">
        <f t="shared" si="123"/>
        <v>-0.48220064724919093</v>
      </c>
      <c r="J251" s="86">
        <f>SUMIFS('Данные план зад3'!$G$7:$G$1296,'Данные план зад3'!$B$7:$B$1296,J$4,'Данные план зад3'!$F$7:$F$1296,$A251,'Данные план зад3'!$C$7:$C$1296,'Задание 3'!$A$219)</f>
        <v>661</v>
      </c>
      <c r="K251" s="87">
        <f>SUMIFS('Данные факт зад.3'!G:G,'Данные факт зад.3'!F:F,$A251,'Данные факт зад.3'!A:A,J$4,'Данные факт зад.3'!D:D,$A$219)</f>
        <v>167</v>
      </c>
      <c r="L251" s="75">
        <f t="shared" si="124"/>
        <v>-494</v>
      </c>
      <c r="M251" s="109">
        <f t="shared" si="117"/>
        <v>-0.74735249621785171</v>
      </c>
      <c r="N251" s="86">
        <f>SUMIFS('Данные план зад3'!$G$7:$G$1296,'Данные план зад3'!$B$7:$B$1296,N$4,'Данные план зад3'!$F$7:$F$1296,$A251,'Данные план зад3'!$C$7:$C$1296,'Задание 3'!$A$219)</f>
        <v>681</v>
      </c>
      <c r="O251" s="87">
        <f>SUMIFS('Данные факт зад.3'!G:G,'Данные факт зад.3'!F:F,$A251,'Данные факт зад.3'!A:A,N$4,'Данные факт зад.3'!D:D,$A$219)</f>
        <v>125</v>
      </c>
      <c r="P251" s="75">
        <f t="shared" si="125"/>
        <v>-556</v>
      </c>
      <c r="Q251" s="106">
        <f t="shared" si="126"/>
        <v>-0.81644640234948607</v>
      </c>
      <c r="R251" s="86">
        <f>SUMIFS('Данные план зад3'!$G$7:$G$1296,'Данные план зад3'!$B$7:$B$1296,R$4,'Данные план зад3'!$F$7:$F$1296,$A251,'Данные план зад3'!$C$7:$C$1296,'Задание 3'!$A$219)</f>
        <v>729</v>
      </c>
      <c r="S251" s="87">
        <f>SUMIFS('Данные факт зад.3'!G:G,'Данные факт зад.3'!F:F,$A251,'Данные факт зад.3'!A:A,R$4,'Данные факт зад.3'!D:D,$A$219)</f>
        <v>214</v>
      </c>
      <c r="T251" s="84">
        <f t="shared" si="118"/>
        <v>-515</v>
      </c>
      <c r="U251" s="109">
        <f t="shared" si="119"/>
        <v>-0.70644718792866945</v>
      </c>
      <c r="V251" s="86">
        <f>SUMIFS('Данные план зад3'!$G$7:$G$1296,'Данные план зад3'!$B$7:$B$1296,V$4,'Данные план зад3'!$F$7:$F$1296,$A251,'Данные план зад3'!$C$7:$C$1296,'Задание 3'!$A$219)</f>
        <v>751</v>
      </c>
      <c r="W251" s="87">
        <f>SUMIFS('Данные факт зад.3'!G:G,'Данные факт зад.3'!F:F,$A251,'Данные факт зад.3'!A:A,V$4,'Данные факт зад.3'!D:D,$A$219)</f>
        <v>391</v>
      </c>
      <c r="X251" s="86">
        <f t="shared" si="120"/>
        <v>-360</v>
      </c>
      <c r="Y251" s="110">
        <f t="shared" si="130"/>
        <v>-0.47936085219707059</v>
      </c>
      <c r="Z251" s="86">
        <f t="shared" si="127"/>
        <v>4018</v>
      </c>
      <c r="AA251" s="84">
        <f t="shared" si="132"/>
        <v>1261</v>
      </c>
      <c r="AB251" s="86">
        <f t="shared" si="135"/>
        <v>-2757</v>
      </c>
      <c r="AC251" s="110">
        <f t="shared" si="121"/>
        <v>-0.68616226978596317</v>
      </c>
    </row>
    <row r="252" spans="1:29" s="82" customFormat="1" x14ac:dyDescent="0.3">
      <c r="A252" s="83" t="s">
        <v>114</v>
      </c>
      <c r="B252" s="84">
        <f>SUM(B253:B256)</f>
        <v>1867</v>
      </c>
      <c r="C252" s="84">
        <f t="shared" ref="C252:Z252" si="146">SUM(C253:C256)</f>
        <v>879</v>
      </c>
      <c r="D252" s="102">
        <f t="shared" si="140"/>
        <v>-988</v>
      </c>
      <c r="E252" s="109">
        <f t="shared" si="138"/>
        <v>-0.52919121585431173</v>
      </c>
      <c r="F252" s="86">
        <f>SUM(F253:F256)</f>
        <v>1998</v>
      </c>
      <c r="G252" s="84">
        <f t="shared" si="146"/>
        <v>622</v>
      </c>
      <c r="H252" s="75">
        <f t="shared" si="122"/>
        <v>-1376</v>
      </c>
      <c r="I252" s="106">
        <f t="shared" si="123"/>
        <v>-0.68868868868868871</v>
      </c>
      <c r="J252" s="84">
        <f t="shared" si="146"/>
        <v>2178</v>
      </c>
      <c r="K252" s="84">
        <f t="shared" si="146"/>
        <v>1056</v>
      </c>
      <c r="L252" s="75">
        <f t="shared" si="124"/>
        <v>-1122</v>
      </c>
      <c r="M252" s="109">
        <f t="shared" si="117"/>
        <v>-0.51515151515151514</v>
      </c>
      <c r="N252" s="84">
        <f t="shared" si="146"/>
        <v>2243</v>
      </c>
      <c r="O252" s="84">
        <f t="shared" si="146"/>
        <v>1033</v>
      </c>
      <c r="P252" s="75">
        <f t="shared" si="125"/>
        <v>-1210</v>
      </c>
      <c r="Q252" s="106">
        <f t="shared" si="126"/>
        <v>-0.53945608559964331</v>
      </c>
      <c r="R252" s="84">
        <f t="shared" si="146"/>
        <v>2297</v>
      </c>
      <c r="S252" s="84">
        <f t="shared" si="146"/>
        <v>753</v>
      </c>
      <c r="T252" s="84">
        <f t="shared" si="118"/>
        <v>-1544</v>
      </c>
      <c r="U252" s="109">
        <f t="shared" si="119"/>
        <v>-0.6721811057901611</v>
      </c>
      <c r="V252" s="84">
        <f t="shared" si="146"/>
        <v>2365</v>
      </c>
      <c r="W252" s="84">
        <f t="shared" si="146"/>
        <v>983</v>
      </c>
      <c r="X252" s="86">
        <f t="shared" si="120"/>
        <v>-1382</v>
      </c>
      <c r="Y252" s="110">
        <f t="shared" si="130"/>
        <v>-0.58435517970401696</v>
      </c>
      <c r="Z252" s="84">
        <f t="shared" si="146"/>
        <v>12948</v>
      </c>
      <c r="AA252" s="84">
        <f t="shared" si="132"/>
        <v>5326</v>
      </c>
      <c r="AB252" s="86">
        <f t="shared" si="135"/>
        <v>-7622</v>
      </c>
      <c r="AC252" s="110">
        <f t="shared" si="121"/>
        <v>-0.58866234167438991</v>
      </c>
    </row>
    <row r="253" spans="1:29" s="88" customFormat="1" outlineLevel="1" x14ac:dyDescent="0.3">
      <c r="A253" s="85" t="s">
        <v>76</v>
      </c>
      <c r="B253" s="86">
        <f>SUMIFS('Данные план зад3'!$G$7:$G$1296,'Данные план зад3'!$B$7:$B$1296,B$4,'Данные план зад3'!$F$7:$F$1296,$A253,'Данные план зад3'!$C$7:$C$1296,'Задание 3'!$A$219)</f>
        <v>758</v>
      </c>
      <c r="C253" s="75">
        <f>SUMIFS('Данные факт зад.3'!G:G,'Данные факт зад.3'!F:F,$A253,'Данные факт зад.3'!A:A,B$4,'Данные факт зад.3'!D:D,$A$219)</f>
        <v>374</v>
      </c>
      <c r="D253" s="102">
        <f t="shared" si="140"/>
        <v>-384</v>
      </c>
      <c r="E253" s="109">
        <f t="shared" si="138"/>
        <v>-0.50659630606860162</v>
      </c>
      <c r="F253" s="86">
        <f>SUMIFS('Данные план зад3'!$G$7:$G$1296,'Данные план зад3'!$B$7:$B$1296,F$4,'Данные план зад3'!$F$7:$F$1296,$A253,'Данные план зад3'!$C$7:$C$1296,'Задание 3'!$A$219)</f>
        <v>811</v>
      </c>
      <c r="G253" s="87">
        <f>SUMIFS('Данные факт зад.3'!G:G,'Данные факт зад.3'!F:F,$A253,'Данные факт зад.3'!A:A,F$4,'Данные факт зад.3'!D:D,$A$219)</f>
        <v>280</v>
      </c>
      <c r="H253" s="75">
        <f t="shared" si="122"/>
        <v>-531</v>
      </c>
      <c r="I253" s="106">
        <f t="shared" si="123"/>
        <v>-0.654747225647349</v>
      </c>
      <c r="J253" s="86">
        <f>SUMIFS('Данные план зад3'!$G$7:$G$1296,'Данные план зад3'!$B$7:$B$1296,J$4,'Данные план зад3'!$F$7:$F$1296,$A253,'Данные план зад3'!$C$7:$C$1296,'Задание 3'!$A$219)</f>
        <v>908</v>
      </c>
      <c r="K253" s="87">
        <f>SUMIFS('Данные факт зад.3'!G:G,'Данные факт зад.3'!F:F,$A253,'Данные факт зад.3'!A:A,J$4,'Данные факт зад.3'!D:D,$A$219)</f>
        <v>364</v>
      </c>
      <c r="L253" s="75">
        <f t="shared" si="124"/>
        <v>-544</v>
      </c>
      <c r="M253" s="109">
        <f t="shared" si="117"/>
        <v>-0.59911894273127753</v>
      </c>
      <c r="N253" s="86">
        <f>SUMIFS('Данные план зад3'!$G$7:$G$1296,'Данные план зад3'!$B$7:$B$1296,N$4,'Данные план зад3'!$F$7:$F$1296,$A253,'Данные план зад3'!$C$7:$C$1296,'Задание 3'!$A$219)</f>
        <v>935</v>
      </c>
      <c r="O253" s="87">
        <f>SUMIFS('Данные факт зад.3'!G:G,'Данные факт зад.3'!F:F,$A253,'Данные факт зад.3'!A:A,N$4,'Данные факт зад.3'!D:D,$A$219)</f>
        <v>256</v>
      </c>
      <c r="P253" s="75">
        <f t="shared" si="125"/>
        <v>-679</v>
      </c>
      <c r="Q253" s="106">
        <f t="shared" si="126"/>
        <v>-0.72620320855614973</v>
      </c>
      <c r="R253" s="86">
        <f>SUMIFS('Данные план зад3'!$G$7:$G$1296,'Данные план зад3'!$B$7:$B$1296,R$4,'Данные план зад3'!$F$7:$F$1296,$A253,'Данные план зад3'!$C$7:$C$1296,'Задание 3'!$A$219)</f>
        <v>963</v>
      </c>
      <c r="S253" s="87">
        <f>SUMIFS('Данные факт зад.3'!G:G,'Данные факт зад.3'!F:F,$A253,'Данные факт зад.3'!A:A,R$4,'Данные факт зад.3'!D:D,$A$219)</f>
        <v>0</v>
      </c>
      <c r="T253" s="84">
        <f t="shared" si="118"/>
        <v>-963</v>
      </c>
      <c r="U253" s="109">
        <f t="shared" si="119"/>
        <v>-1</v>
      </c>
      <c r="V253" s="86">
        <f>SUMIFS('Данные план зад3'!$G$7:$G$1296,'Данные план зад3'!$B$7:$B$1296,V$4,'Данные план зад3'!$F$7:$F$1296,$A253,'Данные план зад3'!$C$7:$C$1296,'Задание 3'!$A$219)</f>
        <v>992</v>
      </c>
      <c r="W253" s="87">
        <f>SUMIFS('Данные факт зад.3'!G:G,'Данные факт зад.3'!F:F,$A253,'Данные факт зад.3'!A:A,V$4,'Данные факт зад.3'!D:D,$A$219)</f>
        <v>126</v>
      </c>
      <c r="X253" s="86">
        <f t="shared" si="120"/>
        <v>-866</v>
      </c>
      <c r="Y253" s="110">
        <f t="shared" si="130"/>
        <v>-0.87298387096774188</v>
      </c>
      <c r="Z253" s="86">
        <f t="shared" si="127"/>
        <v>5367</v>
      </c>
      <c r="AA253" s="84">
        <f t="shared" si="132"/>
        <v>1400</v>
      </c>
      <c r="AB253" s="86">
        <f t="shared" si="135"/>
        <v>-3967</v>
      </c>
      <c r="AC253" s="110">
        <f t="shared" si="121"/>
        <v>-0.73914663685485371</v>
      </c>
    </row>
    <row r="254" spans="1:29" s="88" customFormat="1" outlineLevel="1" x14ac:dyDescent="0.3">
      <c r="A254" s="85" t="s">
        <v>77</v>
      </c>
      <c r="B254" s="86">
        <f>SUMIFS('Данные план зад3'!$G$7:$G$1296,'Данные план зад3'!$B$7:$B$1296,B$4,'Данные план зад3'!$F$7:$F$1296,$A254,'Данные план зад3'!$C$7:$C$1296,'Задание 3'!$A$219)</f>
        <v>369</v>
      </c>
      <c r="C254" s="75">
        <f>SUMIFS('Данные факт зад.3'!G:G,'Данные факт зад.3'!F:F,$A254,'Данные факт зад.3'!A:A,B$4,'Данные факт зад.3'!D:D,$A$219)</f>
        <v>254</v>
      </c>
      <c r="D254" s="102">
        <f t="shared" si="140"/>
        <v>-115</v>
      </c>
      <c r="E254" s="109">
        <f t="shared" si="138"/>
        <v>-0.31165311653116529</v>
      </c>
      <c r="F254" s="86">
        <f>SUMIFS('Данные план зад3'!$G$7:$G$1296,'Данные план зад3'!$B$7:$B$1296,F$4,'Данные план зад3'!$F$7:$F$1296,$A254,'Данные план зад3'!$C$7:$C$1296,'Задание 3'!$A$219)</f>
        <v>395</v>
      </c>
      <c r="G254" s="87">
        <f>SUMIFS('Данные факт зад.3'!G:G,'Данные факт зад.3'!F:F,$A254,'Данные факт зад.3'!A:A,F$4,'Данные факт зад.3'!D:D,$A$219)</f>
        <v>62</v>
      </c>
      <c r="H254" s="75">
        <f t="shared" si="122"/>
        <v>-333</v>
      </c>
      <c r="I254" s="106">
        <f t="shared" si="123"/>
        <v>-0.84303797468354436</v>
      </c>
      <c r="J254" s="86">
        <f>SUMIFS('Данные план зад3'!$G$7:$G$1296,'Данные план зад3'!$B$7:$B$1296,J$4,'Данные план зад3'!$F$7:$F$1296,$A254,'Данные план зад3'!$C$7:$C$1296,'Задание 3'!$A$219)</f>
        <v>423</v>
      </c>
      <c r="K254" s="87">
        <f>SUMIFS('Данные факт зад.3'!G:G,'Данные факт зад.3'!F:F,$A254,'Данные факт зад.3'!A:A,J$4,'Данные факт зад.3'!D:D,$A$219)</f>
        <v>444</v>
      </c>
      <c r="L254" s="75">
        <f t="shared" si="124"/>
        <v>21</v>
      </c>
      <c r="M254" s="109">
        <f t="shared" si="117"/>
        <v>4.9645390070921988E-2</v>
      </c>
      <c r="N254" s="86">
        <f>SUMIFS('Данные план зад3'!$G$7:$G$1296,'Данные план зад3'!$B$7:$B$1296,N$4,'Данные план зад3'!$F$7:$F$1296,$A254,'Данные план зад3'!$C$7:$C$1296,'Задание 3'!$A$219)</f>
        <v>436</v>
      </c>
      <c r="O254" s="87">
        <f>SUMIFS('Данные факт зад.3'!G:G,'Данные факт зад.3'!F:F,$A254,'Данные факт зад.3'!A:A,N$4,'Данные факт зад.3'!D:D,$A$219)</f>
        <v>123</v>
      </c>
      <c r="P254" s="75">
        <f t="shared" si="125"/>
        <v>-313</v>
      </c>
      <c r="Q254" s="106">
        <f t="shared" si="126"/>
        <v>-0.7178899082568807</v>
      </c>
      <c r="R254" s="86">
        <f>SUMIFS('Данные план зад3'!$G$7:$G$1296,'Данные план зад3'!$B$7:$B$1296,R$4,'Данные план зад3'!$F$7:$F$1296,$A254,'Данные план зад3'!$C$7:$C$1296,'Задание 3'!$A$219)</f>
        <v>445</v>
      </c>
      <c r="S254" s="87">
        <f>SUMIFS('Данные факт зад.3'!G:G,'Данные факт зад.3'!F:F,$A254,'Данные факт зад.3'!A:A,R$4,'Данные факт зад.3'!D:D,$A$219)</f>
        <v>260</v>
      </c>
      <c r="T254" s="84">
        <f t="shared" si="118"/>
        <v>-185</v>
      </c>
      <c r="U254" s="109">
        <f t="shared" si="119"/>
        <v>-0.4157303370786517</v>
      </c>
      <c r="V254" s="86">
        <f>SUMIFS('Данные план зад3'!$G$7:$G$1296,'Данные план зад3'!$B$7:$B$1296,V$4,'Данные план зад3'!$F$7:$F$1296,$A254,'Данные план зад3'!$C$7:$C$1296,'Задание 3'!$A$219)</f>
        <v>458</v>
      </c>
      <c r="W254" s="87">
        <f>SUMIFS('Данные факт зад.3'!G:G,'Данные факт зад.3'!F:F,$A254,'Данные факт зад.3'!A:A,V$4,'Данные факт зад.3'!D:D,$A$219)</f>
        <v>250</v>
      </c>
      <c r="X254" s="86">
        <f t="shared" si="120"/>
        <v>-208</v>
      </c>
      <c r="Y254" s="110">
        <f t="shared" si="130"/>
        <v>-0.45414847161572053</v>
      </c>
      <c r="Z254" s="86">
        <f t="shared" si="127"/>
        <v>2526</v>
      </c>
      <c r="AA254" s="84">
        <f t="shared" si="132"/>
        <v>1393</v>
      </c>
      <c r="AB254" s="86">
        <f t="shared" si="135"/>
        <v>-1133</v>
      </c>
      <c r="AC254" s="110">
        <f t="shared" si="121"/>
        <v>-0.448535233570863</v>
      </c>
    </row>
    <row r="255" spans="1:29" s="88" customFormat="1" outlineLevel="1" x14ac:dyDescent="0.3">
      <c r="A255" s="85" t="s">
        <v>78</v>
      </c>
      <c r="B255" s="86">
        <f>SUMIFS('Данные план зад3'!$G$7:$G$1296,'Данные план зад3'!$B$7:$B$1296,B$4,'Данные план зад3'!$F$7:$F$1296,$A255,'Данные план зад3'!$C$7:$C$1296,'Задание 3'!$A$219)</f>
        <v>147</v>
      </c>
      <c r="C255" s="75">
        <f>SUMIFS('Данные факт зад.3'!G:G,'Данные факт зад.3'!F:F,$A255,'Данные факт зад.3'!A:A,B$4,'Данные факт зад.3'!D:D,$A$219)</f>
        <v>154</v>
      </c>
      <c r="D255" s="102">
        <f t="shared" si="140"/>
        <v>7</v>
      </c>
      <c r="E255" s="109">
        <f t="shared" si="138"/>
        <v>4.7619047619047616E-2</v>
      </c>
      <c r="F255" s="86">
        <f>SUMIFS('Данные план зад3'!$G$7:$G$1296,'Данные план зад3'!$B$7:$B$1296,F$4,'Данные план зад3'!$F$7:$F$1296,$A255,'Данные план зад3'!$C$7:$C$1296,'Задание 3'!$A$219)</f>
        <v>157</v>
      </c>
      <c r="G255" s="87">
        <f>SUMIFS('Данные факт зад.3'!G:G,'Данные факт зад.3'!F:F,$A255,'Данные факт зад.3'!A:A,F$4,'Данные факт зад.3'!D:D,$A$219)</f>
        <v>117</v>
      </c>
      <c r="H255" s="75">
        <f t="shared" si="122"/>
        <v>-40</v>
      </c>
      <c r="I255" s="106">
        <f t="shared" si="123"/>
        <v>-0.25477707006369427</v>
      </c>
      <c r="J255" s="86">
        <f>SUMIFS('Данные план зад3'!$G$7:$G$1296,'Данные план зад3'!$B$7:$B$1296,J$4,'Данные план зад3'!$F$7:$F$1296,$A255,'Данные план зад3'!$C$7:$C$1296,'Задание 3'!$A$219)</f>
        <v>168</v>
      </c>
      <c r="K255" s="87">
        <f>SUMIFS('Данные факт зад.3'!G:G,'Данные факт зад.3'!F:F,$A255,'Данные факт зад.3'!A:A,J$4,'Данные факт зад.3'!D:D,$A$219)</f>
        <v>248</v>
      </c>
      <c r="L255" s="75">
        <f t="shared" si="124"/>
        <v>80</v>
      </c>
      <c r="M255" s="109">
        <f t="shared" si="117"/>
        <v>0.47619047619047616</v>
      </c>
      <c r="N255" s="86">
        <f>SUMIFS('Данные план зад3'!$G$7:$G$1296,'Данные план зад3'!$B$7:$B$1296,N$4,'Данные план зад3'!$F$7:$F$1296,$A255,'Данные план зад3'!$C$7:$C$1296,'Задание 3'!$A$219)</f>
        <v>173</v>
      </c>
      <c r="O255" s="87">
        <f>SUMIFS('Данные факт зад.3'!G:G,'Данные факт зад.3'!F:F,$A255,'Данные факт зад.3'!A:A,N$4,'Данные факт зад.3'!D:D,$A$219)</f>
        <v>195</v>
      </c>
      <c r="P255" s="75">
        <f t="shared" si="125"/>
        <v>22</v>
      </c>
      <c r="Q255" s="106">
        <f t="shared" si="126"/>
        <v>0.12716763005780346</v>
      </c>
      <c r="R255" s="86">
        <f>SUMIFS('Данные план зад3'!$G$7:$G$1296,'Данные план зад3'!$B$7:$B$1296,R$4,'Данные план зад3'!$F$7:$F$1296,$A255,'Данные план зад3'!$C$7:$C$1296,'Задание 3'!$A$219)</f>
        <v>176</v>
      </c>
      <c r="S255" s="87">
        <f>SUMIFS('Данные факт зад.3'!G:G,'Данные факт зад.3'!F:F,$A255,'Данные факт зад.3'!A:A,R$4,'Данные факт зад.3'!D:D,$A$219)</f>
        <v>192</v>
      </c>
      <c r="T255" s="84">
        <f t="shared" si="118"/>
        <v>16</v>
      </c>
      <c r="U255" s="109">
        <f t="shared" si="119"/>
        <v>9.0909090909090912E-2</v>
      </c>
      <c r="V255" s="86">
        <f>SUMIFS('Данные план зад3'!$G$7:$G$1296,'Данные план зад3'!$B$7:$B$1296,V$4,'Данные план зад3'!$F$7:$F$1296,$A255,'Данные план зад3'!$C$7:$C$1296,'Задание 3'!$A$219)</f>
        <v>181</v>
      </c>
      <c r="W255" s="87">
        <f>SUMIFS('Данные факт зад.3'!G:G,'Данные факт зад.3'!F:F,$A255,'Данные факт зад.3'!A:A,V$4,'Данные факт зад.3'!D:D,$A$219)</f>
        <v>157</v>
      </c>
      <c r="X255" s="86">
        <f t="shared" si="120"/>
        <v>-24</v>
      </c>
      <c r="Y255" s="110">
        <f t="shared" si="130"/>
        <v>-0.13259668508287292</v>
      </c>
      <c r="Z255" s="86">
        <f t="shared" si="127"/>
        <v>1002</v>
      </c>
      <c r="AA255" s="84">
        <f t="shared" si="132"/>
        <v>1063</v>
      </c>
      <c r="AB255" s="86">
        <f t="shared" si="135"/>
        <v>61</v>
      </c>
      <c r="AC255" s="110">
        <f t="shared" si="121"/>
        <v>6.0878243512974051E-2</v>
      </c>
    </row>
    <row r="256" spans="1:29" s="88" customFormat="1" outlineLevel="1" x14ac:dyDescent="0.3">
      <c r="A256" s="85" t="s">
        <v>79</v>
      </c>
      <c r="B256" s="86">
        <f>SUMIFS('Данные план зад3'!$G$7:$G$1296,'Данные план зад3'!$B$7:$B$1296,B$4,'Данные план зад3'!$F$7:$F$1296,$A256,'Данные план зад3'!$C$7:$C$1296,'Задание 3'!$A$219)</f>
        <v>593</v>
      </c>
      <c r="C256" s="75">
        <f>SUMIFS('Данные факт зад.3'!G:G,'Данные факт зад.3'!F:F,$A256,'Данные факт зад.3'!A:A,B$4,'Данные факт зад.3'!D:D,$A$219)</f>
        <v>97</v>
      </c>
      <c r="D256" s="102">
        <f t="shared" si="140"/>
        <v>-496</v>
      </c>
      <c r="E256" s="109">
        <f t="shared" si="138"/>
        <v>-0.83642495784148396</v>
      </c>
      <c r="F256" s="86">
        <f>SUMIFS('Данные план зад3'!$G$7:$G$1296,'Данные план зад3'!$B$7:$B$1296,F$4,'Данные план зад3'!$F$7:$F$1296,$A256,'Данные план зад3'!$C$7:$C$1296,'Задание 3'!$A$219)</f>
        <v>635</v>
      </c>
      <c r="G256" s="87">
        <f>SUMIFS('Данные факт зад.3'!G:G,'Данные факт зад.3'!F:F,$A256,'Данные факт зад.3'!A:A,F$4,'Данные факт зад.3'!D:D,$A$219)</f>
        <v>163</v>
      </c>
      <c r="H256" s="75">
        <f t="shared" si="122"/>
        <v>-472</v>
      </c>
      <c r="I256" s="106">
        <f t="shared" si="123"/>
        <v>-0.74330708661417322</v>
      </c>
      <c r="J256" s="86">
        <f>SUMIFS('Данные план зад3'!$G$7:$G$1296,'Данные план зад3'!$B$7:$B$1296,J$4,'Данные план зад3'!$F$7:$F$1296,$A256,'Данные план зад3'!$C$7:$C$1296,'Задание 3'!$A$219)</f>
        <v>679</v>
      </c>
      <c r="K256" s="87">
        <f>SUMIFS('Данные факт зад.3'!G:G,'Данные факт зад.3'!F:F,$A256,'Данные факт зад.3'!A:A,J$4,'Данные факт зад.3'!D:D,$A$219)</f>
        <v>0</v>
      </c>
      <c r="L256" s="75">
        <f t="shared" si="124"/>
        <v>-679</v>
      </c>
      <c r="M256" s="109">
        <f t="shared" si="117"/>
        <v>-1</v>
      </c>
      <c r="N256" s="86">
        <f>SUMIFS('Данные план зад3'!$G$7:$G$1296,'Данные план зад3'!$B$7:$B$1296,N$4,'Данные план зад3'!$F$7:$F$1296,$A256,'Данные план зад3'!$C$7:$C$1296,'Задание 3'!$A$219)</f>
        <v>699</v>
      </c>
      <c r="O256" s="87">
        <f>SUMIFS('Данные факт зад.3'!G:G,'Данные факт зад.3'!F:F,$A256,'Данные факт зад.3'!A:A,N$4,'Данные факт зад.3'!D:D,$A$219)</f>
        <v>459</v>
      </c>
      <c r="P256" s="75">
        <f t="shared" si="125"/>
        <v>-240</v>
      </c>
      <c r="Q256" s="106">
        <f t="shared" si="126"/>
        <v>-0.34334763948497854</v>
      </c>
      <c r="R256" s="86">
        <f>SUMIFS('Данные план зад3'!$G$7:$G$1296,'Данные план зад3'!$B$7:$B$1296,R$4,'Данные план зад3'!$F$7:$F$1296,$A256,'Данные план зад3'!$C$7:$C$1296,'Задание 3'!$A$219)</f>
        <v>713</v>
      </c>
      <c r="S256" s="87">
        <f>SUMIFS('Данные факт зад.3'!G:G,'Данные факт зад.3'!F:F,$A256,'Данные факт зад.3'!A:A,R$4,'Данные факт зад.3'!D:D,$A$219)</f>
        <v>301</v>
      </c>
      <c r="T256" s="84">
        <f t="shared" si="118"/>
        <v>-412</v>
      </c>
      <c r="U256" s="109">
        <f t="shared" si="119"/>
        <v>-0.57784011220196352</v>
      </c>
      <c r="V256" s="86">
        <f>SUMIFS('Данные план зад3'!$G$7:$G$1296,'Данные план зад3'!$B$7:$B$1296,V$4,'Данные план зад3'!$F$7:$F$1296,$A256,'Данные план зад3'!$C$7:$C$1296,'Задание 3'!$A$219)</f>
        <v>734</v>
      </c>
      <c r="W256" s="87">
        <f>SUMIFS('Данные факт зад.3'!G:G,'Данные факт зад.3'!F:F,$A256,'Данные факт зад.3'!A:A,V$4,'Данные факт зад.3'!D:D,$A$219)</f>
        <v>450</v>
      </c>
      <c r="X256" s="86">
        <f t="shared" si="120"/>
        <v>-284</v>
      </c>
      <c r="Y256" s="110">
        <f t="shared" si="130"/>
        <v>-0.38692098092643051</v>
      </c>
      <c r="Z256" s="86">
        <f t="shared" si="127"/>
        <v>4053</v>
      </c>
      <c r="AA256" s="84">
        <f t="shared" si="132"/>
        <v>1470</v>
      </c>
      <c r="AB256" s="86">
        <f t="shared" si="135"/>
        <v>-2583</v>
      </c>
      <c r="AC256" s="110">
        <f t="shared" si="121"/>
        <v>-0.63730569948186533</v>
      </c>
    </row>
    <row r="257" spans="1:29" s="82" customFormat="1" x14ac:dyDescent="0.3">
      <c r="A257" s="92" t="s">
        <v>80</v>
      </c>
      <c r="B257" s="93">
        <f>B258+B263+B268</f>
        <v>8150</v>
      </c>
      <c r="C257" s="93">
        <f t="shared" ref="C257:Z257" si="147">C258+C263+C268</f>
        <v>2428</v>
      </c>
      <c r="D257" s="102">
        <f t="shared" si="140"/>
        <v>-5722</v>
      </c>
      <c r="E257" s="109">
        <f t="shared" si="138"/>
        <v>-0.70208588957055218</v>
      </c>
      <c r="F257" s="86">
        <f>F258+F263+F268</f>
        <v>8716</v>
      </c>
      <c r="G257" s="93">
        <f t="shared" si="147"/>
        <v>1705</v>
      </c>
      <c r="H257" s="75">
        <f t="shared" si="122"/>
        <v>-7011</v>
      </c>
      <c r="I257" s="106">
        <f t="shared" si="123"/>
        <v>-0.80438274437815516</v>
      </c>
      <c r="J257" s="93">
        <f t="shared" si="147"/>
        <v>9324</v>
      </c>
      <c r="K257" s="93">
        <f t="shared" si="147"/>
        <v>2698</v>
      </c>
      <c r="L257" s="75">
        <f t="shared" si="124"/>
        <v>-6626</v>
      </c>
      <c r="M257" s="109">
        <f t="shared" si="117"/>
        <v>-0.71063921063921065</v>
      </c>
      <c r="N257" s="93">
        <f t="shared" si="147"/>
        <v>9977</v>
      </c>
      <c r="O257" s="93">
        <f t="shared" si="147"/>
        <v>2016</v>
      </c>
      <c r="P257" s="75">
        <f t="shared" si="125"/>
        <v>-7961</v>
      </c>
      <c r="Q257" s="106">
        <f t="shared" si="126"/>
        <v>-0.7979352510774782</v>
      </c>
      <c r="R257" s="93">
        <f t="shared" si="147"/>
        <v>10676</v>
      </c>
      <c r="S257" s="93">
        <f t="shared" si="147"/>
        <v>2356</v>
      </c>
      <c r="T257" s="84">
        <f t="shared" si="118"/>
        <v>-8320</v>
      </c>
      <c r="U257" s="109">
        <f t="shared" si="119"/>
        <v>-0.77931809666541774</v>
      </c>
      <c r="V257" s="93">
        <f t="shared" si="147"/>
        <v>11423</v>
      </c>
      <c r="W257" s="93">
        <f t="shared" si="147"/>
        <v>3920</v>
      </c>
      <c r="X257" s="86">
        <f t="shared" si="120"/>
        <v>-7503</v>
      </c>
      <c r="Y257" s="110">
        <f t="shared" si="130"/>
        <v>-0.65683270594414778</v>
      </c>
      <c r="Z257" s="93">
        <f t="shared" si="147"/>
        <v>58266</v>
      </c>
      <c r="AA257" s="93">
        <f t="shared" si="132"/>
        <v>15123</v>
      </c>
      <c r="AB257" s="86">
        <f t="shared" si="135"/>
        <v>-43143</v>
      </c>
      <c r="AC257" s="110">
        <f t="shared" si="121"/>
        <v>-0.74044897538873444</v>
      </c>
    </row>
    <row r="258" spans="1:29" s="82" customFormat="1" x14ac:dyDescent="0.3">
      <c r="A258" s="83" t="s">
        <v>119</v>
      </c>
      <c r="B258" s="84">
        <f>SUM(B259:B262)</f>
        <v>2162</v>
      </c>
      <c r="C258" s="84">
        <f t="shared" ref="C258:Z258" si="148">SUM(C259:C262)</f>
        <v>618</v>
      </c>
      <c r="D258" s="102">
        <f t="shared" si="140"/>
        <v>-1544</v>
      </c>
      <c r="E258" s="109">
        <f t="shared" si="138"/>
        <v>-0.71415356151711373</v>
      </c>
      <c r="F258" s="86">
        <f>SUM(F259:F262)</f>
        <v>2313</v>
      </c>
      <c r="G258" s="84">
        <f t="shared" si="148"/>
        <v>586</v>
      </c>
      <c r="H258" s="75">
        <f t="shared" si="122"/>
        <v>-1727</v>
      </c>
      <c r="I258" s="106">
        <f t="shared" si="123"/>
        <v>-0.74664937310851709</v>
      </c>
      <c r="J258" s="84">
        <f t="shared" si="148"/>
        <v>2474</v>
      </c>
      <c r="K258" s="84">
        <f t="shared" si="148"/>
        <v>901</v>
      </c>
      <c r="L258" s="75">
        <f t="shared" si="124"/>
        <v>-1573</v>
      </c>
      <c r="M258" s="109">
        <f t="shared" si="117"/>
        <v>-0.63581244947453519</v>
      </c>
      <c r="N258" s="84">
        <f t="shared" si="148"/>
        <v>2647</v>
      </c>
      <c r="O258" s="84">
        <f t="shared" si="148"/>
        <v>405</v>
      </c>
      <c r="P258" s="75">
        <f t="shared" si="125"/>
        <v>-2242</v>
      </c>
      <c r="Q258" s="106">
        <f t="shared" si="126"/>
        <v>-0.84699659992444276</v>
      </c>
      <c r="R258" s="84">
        <f t="shared" si="148"/>
        <v>2832</v>
      </c>
      <c r="S258" s="84">
        <f t="shared" si="148"/>
        <v>411</v>
      </c>
      <c r="T258" s="84">
        <f t="shared" si="118"/>
        <v>-2421</v>
      </c>
      <c r="U258" s="109">
        <f t="shared" si="119"/>
        <v>-0.8548728813559322</v>
      </c>
      <c r="V258" s="84">
        <f t="shared" si="148"/>
        <v>3030</v>
      </c>
      <c r="W258" s="84">
        <f t="shared" si="148"/>
        <v>1015</v>
      </c>
      <c r="X258" s="86">
        <f t="shared" si="120"/>
        <v>-2015</v>
      </c>
      <c r="Y258" s="110">
        <f t="shared" si="130"/>
        <v>-0.66501650165016502</v>
      </c>
      <c r="Z258" s="84">
        <f t="shared" si="148"/>
        <v>15458</v>
      </c>
      <c r="AA258" s="84">
        <f t="shared" si="132"/>
        <v>3936</v>
      </c>
      <c r="AB258" s="86">
        <f t="shared" si="135"/>
        <v>-11522</v>
      </c>
      <c r="AC258" s="110">
        <f t="shared" si="121"/>
        <v>-0.74537456333290208</v>
      </c>
    </row>
    <row r="259" spans="1:29" s="88" customFormat="1" outlineLevel="1" x14ac:dyDescent="0.3">
      <c r="A259" s="85" t="s">
        <v>81</v>
      </c>
      <c r="B259" s="86">
        <f>SUMIFS('Данные план зад3'!$G$7:$G$1296,'Данные план зад3'!$B$7:$B$1296,B$4,'Данные план зад3'!$F$7:$F$1296,$A259,'Данные план зад3'!$C$7:$C$1296,'Задание 3'!$A$219)</f>
        <v>754</v>
      </c>
      <c r="C259" s="75">
        <f>SUMIFS('Данные факт зад.3'!G:G,'Данные факт зад.3'!F:F,$A259,'Данные факт зад.3'!A:A,B$4,'Данные факт зад.3'!D:D,$A$219)</f>
        <v>137</v>
      </c>
      <c r="D259" s="102">
        <f t="shared" si="140"/>
        <v>-617</v>
      </c>
      <c r="E259" s="109">
        <f t="shared" si="138"/>
        <v>-0.8183023872679045</v>
      </c>
      <c r="F259" s="86">
        <f>SUMIFS('Данные план зад3'!$G$7:$G$1296,'Данные план зад3'!$B$7:$B$1296,F$4,'Данные план зад3'!$F$7:$F$1296,$A259,'Данные план зад3'!$C$7:$C$1296,'Задание 3'!$A$219)</f>
        <v>807</v>
      </c>
      <c r="G259" s="87">
        <f>SUMIFS('Данные факт зад.3'!G:G,'Данные факт зад.3'!F:F,$A259,'Данные факт зад.3'!A:A,F$4,'Данные факт зад.3'!D:D,$A$219)</f>
        <v>23</v>
      </c>
      <c r="H259" s="75">
        <f t="shared" si="122"/>
        <v>-784</v>
      </c>
      <c r="I259" s="106">
        <f t="shared" si="123"/>
        <v>-0.97149938042131345</v>
      </c>
      <c r="J259" s="86">
        <f>SUMIFS('Данные план зад3'!$G$7:$G$1296,'Данные план зад3'!$B$7:$B$1296,J$4,'Данные план зад3'!$F$7:$F$1296,$A259,'Данные план зад3'!$C$7:$C$1296,'Задание 3'!$A$219)</f>
        <v>863</v>
      </c>
      <c r="K259" s="87">
        <f>SUMIFS('Данные факт зад.3'!G:G,'Данные факт зад.3'!F:F,$A259,'Данные факт зад.3'!A:A,J$4,'Данные факт зад.3'!D:D,$A$219)</f>
        <v>374</v>
      </c>
      <c r="L259" s="75">
        <f t="shared" si="124"/>
        <v>-489</v>
      </c>
      <c r="M259" s="109">
        <f t="shared" si="117"/>
        <v>-0.56662804171494785</v>
      </c>
      <c r="N259" s="86">
        <f>SUMIFS('Данные план зад3'!$G$7:$G$1296,'Данные план зад3'!$B$7:$B$1296,N$4,'Данные план зад3'!$F$7:$F$1296,$A259,'Данные план зад3'!$C$7:$C$1296,'Задание 3'!$A$219)</f>
        <v>923</v>
      </c>
      <c r="O259" s="87">
        <f>SUMIFS('Данные факт зад.3'!G:G,'Данные факт зад.3'!F:F,$A259,'Данные факт зад.3'!A:A,N$4,'Данные факт зад.3'!D:D,$A$219)</f>
        <v>0</v>
      </c>
      <c r="P259" s="75">
        <f t="shared" si="125"/>
        <v>-923</v>
      </c>
      <c r="Q259" s="106">
        <f t="shared" si="126"/>
        <v>-1</v>
      </c>
      <c r="R259" s="86">
        <f>SUMIFS('Данные план зад3'!$G$7:$G$1296,'Данные план зад3'!$B$7:$B$1296,R$4,'Данные план зад3'!$F$7:$F$1296,$A259,'Данные план зад3'!$C$7:$C$1296,'Задание 3'!$A$219)</f>
        <v>988</v>
      </c>
      <c r="S259" s="87">
        <f>SUMIFS('Данные факт зад.3'!G:G,'Данные факт зад.3'!F:F,$A259,'Данные факт зад.3'!A:A,R$4,'Данные факт зад.3'!D:D,$A$219)</f>
        <v>136</v>
      </c>
      <c r="T259" s="84">
        <f t="shared" si="118"/>
        <v>-852</v>
      </c>
      <c r="U259" s="109">
        <f t="shared" si="119"/>
        <v>-0.86234817813765186</v>
      </c>
      <c r="V259" s="86">
        <f>SUMIFS('Данные план зад3'!$G$7:$G$1296,'Данные план зад3'!$B$7:$B$1296,V$4,'Данные план зад3'!$F$7:$F$1296,$A259,'Данные план зад3'!$C$7:$C$1296,'Задание 3'!$A$219)</f>
        <v>1057</v>
      </c>
      <c r="W259" s="87">
        <f>SUMIFS('Данные факт зад.3'!G:G,'Данные факт зад.3'!F:F,$A259,'Данные факт зад.3'!A:A,V$4,'Данные факт зад.3'!D:D,$A$219)</f>
        <v>242</v>
      </c>
      <c r="X259" s="86">
        <f t="shared" si="120"/>
        <v>-815</v>
      </c>
      <c r="Y259" s="110">
        <f t="shared" si="130"/>
        <v>-0.77105014191106902</v>
      </c>
      <c r="Z259" s="86">
        <f t="shared" si="127"/>
        <v>5392</v>
      </c>
      <c r="AA259" s="84">
        <f t="shared" si="132"/>
        <v>912</v>
      </c>
      <c r="AB259" s="86">
        <f t="shared" si="135"/>
        <v>-4480</v>
      </c>
      <c r="AC259" s="110">
        <f t="shared" si="121"/>
        <v>-0.83086053412462912</v>
      </c>
    </row>
    <row r="260" spans="1:29" s="88" customFormat="1" outlineLevel="1" x14ac:dyDescent="0.3">
      <c r="A260" s="85" t="s">
        <v>82</v>
      </c>
      <c r="B260" s="86">
        <f>SUMIFS('Данные план зад3'!$G$7:$G$1296,'Данные план зад3'!$B$7:$B$1296,B$4,'Данные план зад3'!$F$7:$F$1296,$A260,'Данные план зад3'!$C$7:$C$1296,'Задание 3'!$A$219)</f>
        <v>259</v>
      </c>
      <c r="C260" s="75">
        <f>SUMIFS('Данные факт зад.3'!G:G,'Данные факт зад.3'!F:F,$A260,'Данные факт зад.3'!A:A,B$4,'Данные факт зад.3'!D:D,$A$219)</f>
        <v>0</v>
      </c>
      <c r="D260" s="102">
        <f t="shared" si="140"/>
        <v>-259</v>
      </c>
      <c r="E260" s="109">
        <f t="shared" si="138"/>
        <v>-1</v>
      </c>
      <c r="F260" s="86">
        <f>SUMIFS('Данные план зад3'!$G$7:$G$1296,'Данные план зад3'!$B$7:$B$1296,F$4,'Данные план зад3'!$F$7:$F$1296,$A260,'Данные план зад3'!$C$7:$C$1296,'Задание 3'!$A$219)</f>
        <v>277</v>
      </c>
      <c r="G260" s="87">
        <f>SUMIFS('Данные факт зад.3'!G:G,'Данные факт зад.3'!F:F,$A260,'Данные факт зад.3'!A:A,F$4,'Данные факт зад.3'!D:D,$A$219)</f>
        <v>152</v>
      </c>
      <c r="H260" s="75">
        <f t="shared" si="122"/>
        <v>-125</v>
      </c>
      <c r="I260" s="106">
        <f t="shared" si="123"/>
        <v>-0.45126353790613716</v>
      </c>
      <c r="J260" s="86">
        <f>SUMIFS('Данные план зад3'!$G$7:$G$1296,'Данные план зад3'!$B$7:$B$1296,J$4,'Данные план зад3'!$F$7:$F$1296,$A260,'Данные план зад3'!$C$7:$C$1296,'Задание 3'!$A$219)</f>
        <v>296</v>
      </c>
      <c r="K260" s="87">
        <f>SUMIFS('Данные факт зад.3'!G:G,'Данные факт зад.3'!F:F,$A260,'Данные факт зад.3'!A:A,J$4,'Данные факт зад.3'!D:D,$A$219)</f>
        <v>264</v>
      </c>
      <c r="L260" s="75">
        <f t="shared" si="124"/>
        <v>-32</v>
      </c>
      <c r="M260" s="109">
        <f t="shared" si="117"/>
        <v>-0.10810810810810811</v>
      </c>
      <c r="N260" s="86">
        <f>SUMIFS('Данные план зад3'!$G$7:$G$1296,'Данные план зад3'!$B$7:$B$1296,N$4,'Данные план зад3'!$F$7:$F$1296,$A260,'Данные план зад3'!$C$7:$C$1296,'Задание 3'!$A$219)</f>
        <v>317</v>
      </c>
      <c r="O260" s="87">
        <f>SUMIFS('Данные факт зад.3'!G:G,'Данные факт зад.3'!F:F,$A260,'Данные факт зад.3'!A:A,N$4,'Данные факт зад.3'!D:D,$A$219)</f>
        <v>268</v>
      </c>
      <c r="P260" s="75">
        <f t="shared" si="125"/>
        <v>-49</v>
      </c>
      <c r="Q260" s="106">
        <f t="shared" si="126"/>
        <v>-0.15457413249211358</v>
      </c>
      <c r="R260" s="86">
        <f>SUMIFS('Данные план зад3'!$G$7:$G$1296,'Данные план зад3'!$B$7:$B$1296,R$4,'Данные план зад3'!$F$7:$F$1296,$A260,'Данные план зад3'!$C$7:$C$1296,'Задание 3'!$A$219)</f>
        <v>339</v>
      </c>
      <c r="S260" s="87">
        <f>SUMIFS('Данные факт зад.3'!G:G,'Данные факт зад.3'!F:F,$A260,'Данные факт зад.3'!A:A,R$4,'Данные факт зад.3'!D:D,$A$219)</f>
        <v>72</v>
      </c>
      <c r="T260" s="84">
        <f t="shared" si="118"/>
        <v>-267</v>
      </c>
      <c r="U260" s="109">
        <f t="shared" si="119"/>
        <v>-0.78761061946902655</v>
      </c>
      <c r="V260" s="86">
        <f>SUMIFS('Данные план зад3'!$G$7:$G$1296,'Данные план зад3'!$B$7:$B$1296,V$4,'Данные план зад3'!$F$7:$F$1296,$A260,'Данные план зад3'!$C$7:$C$1296,'Задание 3'!$A$219)</f>
        <v>363</v>
      </c>
      <c r="W260" s="87">
        <f>SUMIFS('Данные факт зад.3'!G:G,'Данные факт зад.3'!F:F,$A260,'Данные факт зад.3'!A:A,V$4,'Данные факт зад.3'!D:D,$A$219)</f>
        <v>341</v>
      </c>
      <c r="X260" s="86">
        <f t="shared" si="120"/>
        <v>-22</v>
      </c>
      <c r="Y260" s="110">
        <f t="shared" si="130"/>
        <v>-6.0606060606060608E-2</v>
      </c>
      <c r="Z260" s="86">
        <f t="shared" si="127"/>
        <v>1851</v>
      </c>
      <c r="AA260" s="84">
        <f t="shared" si="132"/>
        <v>1097</v>
      </c>
      <c r="AB260" s="86">
        <f t="shared" si="135"/>
        <v>-754</v>
      </c>
      <c r="AC260" s="110">
        <f t="shared" si="121"/>
        <v>-0.40734737979470559</v>
      </c>
    </row>
    <row r="261" spans="1:29" s="88" customFormat="1" outlineLevel="1" x14ac:dyDescent="0.3">
      <c r="A261" s="85" t="s">
        <v>83</v>
      </c>
      <c r="B261" s="86">
        <f>SUMIFS('Данные план зад3'!$G$7:$G$1296,'Данные план зад3'!$B$7:$B$1296,B$4,'Данные план зад3'!$F$7:$F$1296,$A261,'Данные план зад3'!$C$7:$C$1296,'Задание 3'!$A$219)</f>
        <v>364</v>
      </c>
      <c r="C261" s="75">
        <f>SUMIFS('Данные факт зад.3'!G:G,'Данные факт зад.3'!F:F,$A261,'Данные факт зад.3'!A:A,B$4,'Данные факт зад.3'!D:D,$A$219)</f>
        <v>155</v>
      </c>
      <c r="D261" s="102">
        <f t="shared" si="140"/>
        <v>-209</v>
      </c>
      <c r="E261" s="109">
        <f t="shared" si="138"/>
        <v>-0.57417582417582413</v>
      </c>
      <c r="F261" s="86">
        <f>SUMIFS('Данные план зад3'!$G$7:$G$1296,'Данные план зад3'!$B$7:$B$1296,F$4,'Данные план зад3'!$F$7:$F$1296,$A261,'Данные план зад3'!$C$7:$C$1296,'Задание 3'!$A$219)</f>
        <v>389</v>
      </c>
      <c r="G261" s="87">
        <f>SUMIFS('Данные факт зад.3'!G:G,'Данные факт зад.3'!F:F,$A261,'Данные факт зад.3'!A:A,F$4,'Данные факт зад.3'!D:D,$A$219)</f>
        <v>411</v>
      </c>
      <c r="H261" s="75">
        <f t="shared" si="122"/>
        <v>22</v>
      </c>
      <c r="I261" s="106">
        <f t="shared" si="123"/>
        <v>5.6555269922879174E-2</v>
      </c>
      <c r="J261" s="86">
        <f>SUMIFS('Данные план зад3'!$G$7:$G$1296,'Данные план зад3'!$B$7:$B$1296,J$4,'Данные план зад3'!$F$7:$F$1296,$A261,'Данные план зад3'!$C$7:$C$1296,'Задание 3'!$A$219)</f>
        <v>416</v>
      </c>
      <c r="K261" s="87">
        <f>SUMIFS('Данные факт зад.3'!G:G,'Данные факт зад.3'!F:F,$A261,'Данные факт зад.3'!A:A,J$4,'Данные факт зад.3'!D:D,$A$219)</f>
        <v>0</v>
      </c>
      <c r="L261" s="75">
        <f t="shared" si="124"/>
        <v>-416</v>
      </c>
      <c r="M261" s="109">
        <f t="shared" si="117"/>
        <v>-1</v>
      </c>
      <c r="N261" s="86">
        <f>SUMIFS('Данные план зад3'!$G$7:$G$1296,'Данные план зад3'!$B$7:$B$1296,N$4,'Данные план зад3'!$F$7:$F$1296,$A261,'Данные план зад3'!$C$7:$C$1296,'Задание 3'!$A$219)</f>
        <v>445</v>
      </c>
      <c r="O261" s="87">
        <f>SUMIFS('Данные факт зад.3'!G:G,'Данные факт зад.3'!F:F,$A261,'Данные факт зад.3'!A:A,N$4,'Данные факт зад.3'!D:D,$A$219)</f>
        <v>80</v>
      </c>
      <c r="P261" s="75">
        <f t="shared" si="125"/>
        <v>-365</v>
      </c>
      <c r="Q261" s="106">
        <f t="shared" si="126"/>
        <v>-0.8202247191011236</v>
      </c>
      <c r="R261" s="86">
        <f>SUMIFS('Данные план зад3'!$G$7:$G$1296,'Данные план зад3'!$B$7:$B$1296,R$4,'Данные план зад3'!$F$7:$F$1296,$A261,'Данные план зад3'!$C$7:$C$1296,'Задание 3'!$A$219)</f>
        <v>476</v>
      </c>
      <c r="S261" s="87">
        <f>SUMIFS('Данные факт зад.3'!G:G,'Данные факт зад.3'!F:F,$A261,'Данные факт зад.3'!A:A,R$4,'Данные факт зад.3'!D:D,$A$219)</f>
        <v>203</v>
      </c>
      <c r="T261" s="84">
        <f t="shared" si="118"/>
        <v>-273</v>
      </c>
      <c r="U261" s="109">
        <f t="shared" si="119"/>
        <v>-0.57352941176470584</v>
      </c>
      <c r="V261" s="86">
        <f>SUMIFS('Данные план зад3'!$G$7:$G$1296,'Данные план зад3'!$B$7:$B$1296,V$4,'Данные план зад3'!$F$7:$F$1296,$A261,'Данные план зад3'!$C$7:$C$1296,'Задание 3'!$A$219)</f>
        <v>509</v>
      </c>
      <c r="W261" s="87">
        <f>SUMIFS('Данные факт зад.3'!G:G,'Данные факт зад.3'!F:F,$A261,'Данные факт зад.3'!A:A,V$4,'Данные факт зад.3'!D:D,$A$219)</f>
        <v>307</v>
      </c>
      <c r="X261" s="86">
        <f t="shared" si="120"/>
        <v>-202</v>
      </c>
      <c r="Y261" s="110">
        <f t="shared" si="130"/>
        <v>-0.39685658153241649</v>
      </c>
      <c r="Z261" s="86">
        <f t="shared" si="127"/>
        <v>2599</v>
      </c>
      <c r="AA261" s="84">
        <f t="shared" si="132"/>
        <v>1156</v>
      </c>
      <c r="AB261" s="86">
        <f t="shared" si="135"/>
        <v>-1443</v>
      </c>
      <c r="AC261" s="110">
        <f t="shared" si="121"/>
        <v>-0.55521354367064257</v>
      </c>
    </row>
    <row r="262" spans="1:29" s="88" customFormat="1" outlineLevel="1" x14ac:dyDescent="0.3">
      <c r="A262" s="85" t="s">
        <v>84</v>
      </c>
      <c r="B262" s="86">
        <f>SUMIFS('Данные план зад3'!$G$7:$G$1296,'Данные план зад3'!$B$7:$B$1296,B$4,'Данные план зад3'!$F$7:$F$1296,$A262,'Данные план зад3'!$C$7:$C$1296,'Задание 3'!$A$219)</f>
        <v>785</v>
      </c>
      <c r="C262" s="75">
        <f>SUMIFS('Данные факт зад.3'!G:G,'Данные факт зад.3'!F:F,$A262,'Данные факт зад.3'!A:A,B$4,'Данные факт зад.3'!D:D,$A$219)</f>
        <v>326</v>
      </c>
      <c r="D262" s="102">
        <f t="shared" si="140"/>
        <v>-459</v>
      </c>
      <c r="E262" s="109">
        <f t="shared" si="138"/>
        <v>-0.58471337579617833</v>
      </c>
      <c r="F262" s="86">
        <f>SUMIFS('Данные план зад3'!$G$7:$G$1296,'Данные план зад3'!$B$7:$B$1296,F$4,'Данные план зад3'!$F$7:$F$1296,$A262,'Данные план зад3'!$C$7:$C$1296,'Задание 3'!$A$219)</f>
        <v>840</v>
      </c>
      <c r="G262" s="87">
        <f>SUMIFS('Данные факт зад.3'!G:G,'Данные факт зад.3'!F:F,$A262,'Данные факт зад.3'!A:A,F$4,'Данные факт зад.3'!D:D,$A$219)</f>
        <v>0</v>
      </c>
      <c r="H262" s="75">
        <f t="shared" si="122"/>
        <v>-840</v>
      </c>
      <c r="I262" s="106">
        <f t="shared" si="123"/>
        <v>-1</v>
      </c>
      <c r="J262" s="86">
        <f>SUMIFS('Данные план зад3'!$G$7:$G$1296,'Данные план зад3'!$B$7:$B$1296,J$4,'Данные план зад3'!$F$7:$F$1296,$A262,'Данные план зад3'!$C$7:$C$1296,'Задание 3'!$A$219)</f>
        <v>899</v>
      </c>
      <c r="K262" s="87">
        <f>SUMIFS('Данные факт зад.3'!G:G,'Данные факт зад.3'!F:F,$A262,'Данные факт зад.3'!A:A,J$4,'Данные факт зад.3'!D:D,$A$219)</f>
        <v>263</v>
      </c>
      <c r="L262" s="75">
        <f t="shared" si="124"/>
        <v>-636</v>
      </c>
      <c r="M262" s="109">
        <f t="shared" si="117"/>
        <v>-0.70745272525027814</v>
      </c>
      <c r="N262" s="86">
        <f>SUMIFS('Данные план зад3'!$G$7:$G$1296,'Данные план зад3'!$B$7:$B$1296,N$4,'Данные план зад3'!$F$7:$F$1296,$A262,'Данные план зад3'!$C$7:$C$1296,'Задание 3'!$A$219)</f>
        <v>962</v>
      </c>
      <c r="O262" s="87">
        <f>SUMIFS('Данные факт зад.3'!G:G,'Данные факт зад.3'!F:F,$A262,'Данные факт зад.3'!A:A,N$4,'Данные факт зад.3'!D:D,$A$219)</f>
        <v>57</v>
      </c>
      <c r="P262" s="75">
        <f t="shared" si="125"/>
        <v>-905</v>
      </c>
      <c r="Q262" s="106">
        <f t="shared" si="126"/>
        <v>-0.94074844074844077</v>
      </c>
      <c r="R262" s="86">
        <f>SUMIFS('Данные план зад3'!$G$7:$G$1296,'Данные план зад3'!$B$7:$B$1296,R$4,'Данные план зад3'!$F$7:$F$1296,$A262,'Данные план зад3'!$C$7:$C$1296,'Задание 3'!$A$219)</f>
        <v>1029</v>
      </c>
      <c r="S262" s="87">
        <f>SUMIFS('Данные факт зад.3'!G:G,'Данные факт зад.3'!F:F,$A262,'Данные факт зад.3'!A:A,R$4,'Данные факт зад.3'!D:D,$A$219)</f>
        <v>0</v>
      </c>
      <c r="T262" s="84">
        <f t="shared" si="118"/>
        <v>-1029</v>
      </c>
      <c r="U262" s="109">
        <f t="shared" si="119"/>
        <v>-1</v>
      </c>
      <c r="V262" s="86">
        <f>SUMIFS('Данные план зад3'!$G$7:$G$1296,'Данные план зад3'!$B$7:$B$1296,V$4,'Данные план зад3'!$F$7:$F$1296,$A262,'Данные план зад3'!$C$7:$C$1296,'Задание 3'!$A$219)</f>
        <v>1101</v>
      </c>
      <c r="W262" s="87">
        <f>SUMIFS('Данные факт зад.3'!G:G,'Данные факт зад.3'!F:F,$A262,'Данные факт зад.3'!A:A,V$4,'Данные факт зад.3'!D:D,$A$219)</f>
        <v>125</v>
      </c>
      <c r="X262" s="86">
        <f t="shared" si="120"/>
        <v>-976</v>
      </c>
      <c r="Y262" s="110">
        <f t="shared" si="130"/>
        <v>-0.88646684831970934</v>
      </c>
      <c r="Z262" s="86">
        <f t="shared" si="127"/>
        <v>5616</v>
      </c>
      <c r="AA262" s="84">
        <f t="shared" si="132"/>
        <v>771</v>
      </c>
      <c r="AB262" s="86">
        <f t="shared" si="135"/>
        <v>-4845</v>
      </c>
      <c r="AC262" s="110">
        <f t="shared" si="121"/>
        <v>-0.86271367521367526</v>
      </c>
    </row>
    <row r="263" spans="1:29" s="82" customFormat="1" x14ac:dyDescent="0.3">
      <c r="A263" s="83" t="s">
        <v>112</v>
      </c>
      <c r="B263" s="84">
        <f>SUM(B264:B267)</f>
        <v>2036</v>
      </c>
      <c r="C263" s="84">
        <f t="shared" ref="C263:Z263" si="149">SUM(C264:C267)</f>
        <v>580</v>
      </c>
      <c r="D263" s="102">
        <f t="shared" si="140"/>
        <v>-1456</v>
      </c>
      <c r="E263" s="109">
        <f t="shared" si="138"/>
        <v>-0.71512770137524562</v>
      </c>
      <c r="F263" s="86">
        <f>SUM(F264:F267)</f>
        <v>2178</v>
      </c>
      <c r="G263" s="84">
        <f t="shared" si="149"/>
        <v>570</v>
      </c>
      <c r="H263" s="75">
        <f t="shared" si="122"/>
        <v>-1608</v>
      </c>
      <c r="I263" s="106">
        <f t="shared" si="123"/>
        <v>-0.73829201101928377</v>
      </c>
      <c r="J263" s="84">
        <f t="shared" si="149"/>
        <v>2330</v>
      </c>
      <c r="K263" s="84">
        <f t="shared" si="149"/>
        <v>637</v>
      </c>
      <c r="L263" s="75">
        <f t="shared" si="124"/>
        <v>-1693</v>
      </c>
      <c r="M263" s="109">
        <f t="shared" ref="M263:M290" si="150">IFERROR(L263/J263,0)</f>
        <v>-0.72660944206008582</v>
      </c>
      <c r="N263" s="84">
        <f t="shared" si="149"/>
        <v>2494</v>
      </c>
      <c r="O263" s="84">
        <f t="shared" si="149"/>
        <v>704</v>
      </c>
      <c r="P263" s="75">
        <f t="shared" si="125"/>
        <v>-1790</v>
      </c>
      <c r="Q263" s="106">
        <f t="shared" si="126"/>
        <v>-0.71772253408179632</v>
      </c>
      <c r="R263" s="84">
        <f t="shared" si="149"/>
        <v>2669</v>
      </c>
      <c r="S263" s="84">
        <f t="shared" si="149"/>
        <v>847</v>
      </c>
      <c r="T263" s="84">
        <f t="shared" ref="T263:T289" si="151">S263-R263</f>
        <v>-1822</v>
      </c>
      <c r="U263" s="109">
        <f t="shared" si="119"/>
        <v>-0.68265267890595727</v>
      </c>
      <c r="V263" s="84">
        <f t="shared" si="149"/>
        <v>2855</v>
      </c>
      <c r="W263" s="84">
        <f t="shared" si="149"/>
        <v>948</v>
      </c>
      <c r="X263" s="86">
        <f t="shared" si="120"/>
        <v>-1907</v>
      </c>
      <c r="Y263" s="110">
        <f t="shared" si="130"/>
        <v>-0.66795096322241676</v>
      </c>
      <c r="Z263" s="84">
        <f t="shared" si="149"/>
        <v>14562</v>
      </c>
      <c r="AA263" s="84">
        <f t="shared" si="132"/>
        <v>4286</v>
      </c>
      <c r="AB263" s="86">
        <f t="shared" si="135"/>
        <v>-10276</v>
      </c>
      <c r="AC263" s="110">
        <f t="shared" si="121"/>
        <v>-0.70567229776129647</v>
      </c>
    </row>
    <row r="264" spans="1:29" s="88" customFormat="1" outlineLevel="1" x14ac:dyDescent="0.3">
      <c r="A264" s="85" t="s">
        <v>85</v>
      </c>
      <c r="B264" s="86">
        <f>SUMIFS('Данные план зад3'!$G$7:$G$1296,'Данные план зад3'!$B$7:$B$1296,B$4,'Данные план зад3'!$F$7:$F$1296,$A264,'Данные план зад3'!$C$7:$C$1296,'Задание 3'!$A$219)</f>
        <v>321</v>
      </c>
      <c r="C264" s="75">
        <f>SUMIFS('Данные факт зад.3'!G:G,'Данные факт зад.3'!F:F,$A264,'Данные факт зад.3'!A:A,B$4,'Данные факт зад.3'!D:D,$A$219)</f>
        <v>211</v>
      </c>
      <c r="D264" s="102">
        <f t="shared" si="140"/>
        <v>-110</v>
      </c>
      <c r="E264" s="109">
        <f t="shared" si="138"/>
        <v>-0.34267912772585668</v>
      </c>
      <c r="F264" s="86">
        <f>SUMIFS('Данные план зад3'!$G$7:$G$1296,'Данные план зад3'!$B$7:$B$1296,F$4,'Данные план зад3'!$F$7:$F$1296,$A264,'Данные план зад3'!$C$7:$C$1296,'Задание 3'!$A$219)</f>
        <v>343</v>
      </c>
      <c r="G264" s="87">
        <f>SUMIFS('Данные факт зад.3'!G:G,'Данные факт зад.3'!F:F,$A264,'Данные факт зад.3'!A:A,F$4,'Данные факт зад.3'!D:D,$A$219)</f>
        <v>313</v>
      </c>
      <c r="H264" s="75">
        <f t="shared" si="122"/>
        <v>-30</v>
      </c>
      <c r="I264" s="106">
        <f t="shared" si="123"/>
        <v>-8.7463556851311949E-2</v>
      </c>
      <c r="J264" s="86">
        <f>SUMIFS('Данные план зад3'!$G$7:$G$1296,'Данные план зад3'!$B$7:$B$1296,J$4,'Данные план зад3'!$F$7:$F$1296,$A264,'Данные план зад3'!$C$7:$C$1296,'Задание 3'!$A$219)</f>
        <v>367</v>
      </c>
      <c r="K264" s="87">
        <f>SUMIFS('Данные факт зад.3'!G:G,'Данные факт зад.3'!F:F,$A264,'Данные факт зад.3'!A:A,J$4,'Данные факт зад.3'!D:D,$A$219)</f>
        <v>75</v>
      </c>
      <c r="L264" s="75">
        <f t="shared" si="124"/>
        <v>-292</v>
      </c>
      <c r="M264" s="109">
        <f t="shared" si="150"/>
        <v>-0.79564032697547682</v>
      </c>
      <c r="N264" s="86">
        <f>SUMIFS('Данные план зад3'!$G$7:$G$1296,'Данные план зад3'!$B$7:$B$1296,N$4,'Данные план зад3'!$F$7:$F$1296,$A264,'Данные план зад3'!$C$7:$C$1296,'Задание 3'!$A$219)</f>
        <v>393</v>
      </c>
      <c r="O264" s="87">
        <f>SUMIFS('Данные факт зад.3'!G:G,'Данные факт зад.3'!F:F,$A264,'Данные факт зад.3'!A:A,N$4,'Данные факт зад.3'!D:D,$A$219)</f>
        <v>177</v>
      </c>
      <c r="P264" s="75">
        <f t="shared" si="125"/>
        <v>-216</v>
      </c>
      <c r="Q264" s="106">
        <f t="shared" si="126"/>
        <v>-0.54961832061068705</v>
      </c>
      <c r="R264" s="86">
        <f>SUMIFS('Данные план зад3'!$G$7:$G$1296,'Данные план зад3'!$B$7:$B$1296,R$4,'Данные план зад3'!$F$7:$F$1296,$A264,'Данные план зад3'!$C$7:$C$1296,'Задание 3'!$A$219)</f>
        <v>421</v>
      </c>
      <c r="S264" s="87">
        <f>SUMIFS('Данные факт зад.3'!G:G,'Данные факт зад.3'!F:F,$A264,'Данные факт зад.3'!A:A,R$4,'Данные факт зад.3'!D:D,$A$219)</f>
        <v>158</v>
      </c>
      <c r="T264" s="84">
        <f t="shared" si="151"/>
        <v>-263</v>
      </c>
      <c r="U264" s="109">
        <f t="shared" ref="U264:U290" si="152">IFERROR(T264/R264,0)</f>
        <v>-0.62470308788598572</v>
      </c>
      <c r="V264" s="86">
        <f>SUMIFS('Данные план зад3'!$G$7:$G$1296,'Данные план зад3'!$B$7:$B$1296,V$4,'Данные план зад3'!$F$7:$F$1296,$A264,'Данные план зад3'!$C$7:$C$1296,'Задание 3'!$A$219)</f>
        <v>450</v>
      </c>
      <c r="W264" s="87">
        <f>SUMIFS('Данные факт зад.3'!G:G,'Данные факт зад.3'!F:F,$A264,'Данные факт зад.3'!A:A,V$4,'Данные факт зад.3'!D:D,$A$219)</f>
        <v>197</v>
      </c>
      <c r="X264" s="86">
        <f t="shared" ref="X264:X289" si="153">W264-V264</f>
        <v>-253</v>
      </c>
      <c r="Y264" s="110">
        <f t="shared" si="130"/>
        <v>-0.56222222222222218</v>
      </c>
      <c r="Z264" s="86">
        <f t="shared" si="127"/>
        <v>2295</v>
      </c>
      <c r="AA264" s="84">
        <f t="shared" si="132"/>
        <v>1131</v>
      </c>
      <c r="AB264" s="86">
        <f t="shared" si="135"/>
        <v>-1164</v>
      </c>
      <c r="AC264" s="110">
        <f t="shared" ref="AC264:AC291" si="154">IFERROR(AB264/Z264,0)</f>
        <v>-0.50718954248366011</v>
      </c>
    </row>
    <row r="265" spans="1:29" s="88" customFormat="1" outlineLevel="1" x14ac:dyDescent="0.3">
      <c r="A265" s="85" t="s">
        <v>86</v>
      </c>
      <c r="B265" s="86">
        <f>SUMIFS('Данные план зад3'!$G$7:$G$1296,'Данные план зад3'!$B$7:$B$1296,B$4,'Данные план зад3'!$F$7:$F$1296,$A265,'Данные план зад3'!$C$7:$C$1296,'Задание 3'!$A$219)</f>
        <v>548</v>
      </c>
      <c r="C265" s="75">
        <f>SUMIFS('Данные факт зад.3'!G:G,'Данные факт зад.3'!F:F,$A265,'Данные факт зад.3'!A:A,B$4,'Данные факт зад.3'!D:D,$A$219)</f>
        <v>142</v>
      </c>
      <c r="D265" s="102">
        <f t="shared" si="140"/>
        <v>-406</v>
      </c>
      <c r="E265" s="109">
        <f t="shared" si="138"/>
        <v>-0.74087591240875916</v>
      </c>
      <c r="F265" s="86">
        <f>SUMIFS('Данные план зад3'!$G$7:$G$1296,'Данные план зад3'!$B$7:$B$1296,F$4,'Данные план зад3'!$F$7:$F$1296,$A265,'Данные план зад3'!$C$7:$C$1296,'Задание 3'!$A$219)</f>
        <v>586</v>
      </c>
      <c r="G265" s="87">
        <f>SUMIFS('Данные факт зад.3'!G:G,'Данные факт зад.3'!F:F,$A265,'Данные факт зад.3'!A:A,F$4,'Данные факт зад.3'!D:D,$A$219)</f>
        <v>0</v>
      </c>
      <c r="H265" s="75">
        <f t="shared" si="122"/>
        <v>-586</v>
      </c>
      <c r="I265" s="106">
        <f t="shared" si="123"/>
        <v>-1</v>
      </c>
      <c r="J265" s="86">
        <f>SUMIFS('Данные план зад3'!$G$7:$G$1296,'Данные план зад3'!$B$7:$B$1296,J$4,'Данные план зад3'!$F$7:$F$1296,$A265,'Данные план зад3'!$C$7:$C$1296,'Задание 3'!$A$219)</f>
        <v>627</v>
      </c>
      <c r="K265" s="87">
        <f>SUMIFS('Данные факт зад.3'!G:G,'Данные факт зад.3'!F:F,$A265,'Данные факт зад.3'!A:A,J$4,'Данные факт зад.3'!D:D,$A$219)</f>
        <v>309</v>
      </c>
      <c r="L265" s="75">
        <f t="shared" si="124"/>
        <v>-318</v>
      </c>
      <c r="M265" s="109">
        <f t="shared" si="150"/>
        <v>-0.50717703349282295</v>
      </c>
      <c r="N265" s="86">
        <f>SUMIFS('Данные план зад3'!$G$7:$G$1296,'Данные план зад3'!$B$7:$B$1296,N$4,'Данные план зад3'!$F$7:$F$1296,$A265,'Данные план зад3'!$C$7:$C$1296,'Задание 3'!$A$219)</f>
        <v>671</v>
      </c>
      <c r="O265" s="87">
        <f>SUMIFS('Данные факт зад.3'!G:G,'Данные факт зад.3'!F:F,$A265,'Данные факт зад.3'!A:A,N$4,'Данные факт зад.3'!D:D,$A$219)</f>
        <v>179</v>
      </c>
      <c r="P265" s="75">
        <f t="shared" si="125"/>
        <v>-492</v>
      </c>
      <c r="Q265" s="106">
        <f t="shared" si="126"/>
        <v>-0.7332339791356185</v>
      </c>
      <c r="R265" s="86">
        <f>SUMIFS('Данные план зад3'!$G$7:$G$1296,'Данные план зад3'!$B$7:$B$1296,R$4,'Данные план зад3'!$F$7:$F$1296,$A265,'Данные план зад3'!$C$7:$C$1296,'Задание 3'!$A$219)</f>
        <v>718</v>
      </c>
      <c r="S265" s="87">
        <f>SUMIFS('Данные факт зад.3'!G:G,'Данные факт зад.3'!F:F,$A265,'Данные факт зад.3'!A:A,R$4,'Данные факт зад.3'!D:D,$A$219)</f>
        <v>114</v>
      </c>
      <c r="T265" s="84">
        <f t="shared" si="151"/>
        <v>-604</v>
      </c>
      <c r="U265" s="109">
        <f t="shared" si="152"/>
        <v>-0.84122562674094703</v>
      </c>
      <c r="V265" s="86">
        <f>SUMIFS('Данные план зад3'!$G$7:$G$1296,'Данные план зад3'!$B$7:$B$1296,V$4,'Данные план зад3'!$F$7:$F$1296,$A265,'Данные план зад3'!$C$7:$C$1296,'Задание 3'!$A$219)</f>
        <v>768</v>
      </c>
      <c r="W265" s="87">
        <f>SUMIFS('Данные факт зад.3'!G:G,'Данные факт зад.3'!F:F,$A265,'Данные факт зад.3'!A:A,V$4,'Данные факт зад.3'!D:D,$A$219)</f>
        <v>438</v>
      </c>
      <c r="X265" s="86">
        <f t="shared" si="153"/>
        <v>-330</v>
      </c>
      <c r="Y265" s="110">
        <f t="shared" si="130"/>
        <v>-0.4296875</v>
      </c>
      <c r="Z265" s="86">
        <f t="shared" si="127"/>
        <v>3918</v>
      </c>
      <c r="AA265" s="84">
        <f t="shared" si="132"/>
        <v>1182</v>
      </c>
      <c r="AB265" s="86">
        <f t="shared" si="135"/>
        <v>-2736</v>
      </c>
      <c r="AC265" s="110">
        <f t="shared" si="154"/>
        <v>-0.69831546707503833</v>
      </c>
    </row>
    <row r="266" spans="1:29" s="88" customFormat="1" outlineLevel="1" x14ac:dyDescent="0.3">
      <c r="A266" s="85" t="s">
        <v>87</v>
      </c>
      <c r="B266" s="86">
        <f>SUMIFS('Данные план зад3'!$G$7:$G$1296,'Данные план зад3'!$B$7:$B$1296,B$4,'Данные план зад3'!$F$7:$F$1296,$A266,'Данные план зад3'!$C$7:$C$1296,'Задание 3'!$A$219)</f>
        <v>593</v>
      </c>
      <c r="C266" s="75">
        <f>SUMIFS('Данные факт зад.3'!G:G,'Данные факт зад.3'!F:F,$A266,'Данные факт зад.3'!A:A,B$4,'Данные факт зад.3'!D:D,$A$219)</f>
        <v>86</v>
      </c>
      <c r="D266" s="102">
        <f t="shared" si="140"/>
        <v>-507</v>
      </c>
      <c r="E266" s="109">
        <f t="shared" si="138"/>
        <v>-0.85497470489038785</v>
      </c>
      <c r="F266" s="86">
        <f>SUMIFS('Данные план зад3'!$G$7:$G$1296,'Данные план зад3'!$B$7:$B$1296,F$4,'Данные план зад3'!$F$7:$F$1296,$A266,'Данные план зад3'!$C$7:$C$1296,'Задание 3'!$A$219)</f>
        <v>635</v>
      </c>
      <c r="G266" s="87">
        <f>SUMIFS('Данные факт зад.3'!G:G,'Данные факт зад.3'!F:F,$A266,'Данные факт зад.3'!A:A,F$4,'Данные факт зад.3'!D:D,$A$219)</f>
        <v>186</v>
      </c>
      <c r="H266" s="75">
        <f t="shared" ref="H266:H289" si="155">G266-F266</f>
        <v>-449</v>
      </c>
      <c r="I266" s="106">
        <f t="shared" ref="I266:I289" si="156">IFERROR(H266/F266,0)</f>
        <v>-0.70708661417322838</v>
      </c>
      <c r="J266" s="86">
        <f>SUMIFS('Данные план зад3'!$G$7:$G$1296,'Данные план зад3'!$B$7:$B$1296,J$4,'Данные план зад3'!$F$7:$F$1296,$A266,'Данные план зад3'!$C$7:$C$1296,'Задание 3'!$A$219)</f>
        <v>679</v>
      </c>
      <c r="K266" s="87">
        <f>SUMIFS('Данные факт зад.3'!G:G,'Данные факт зад.3'!F:F,$A266,'Данные факт зад.3'!A:A,J$4,'Данные факт зад.3'!D:D,$A$219)</f>
        <v>167</v>
      </c>
      <c r="L266" s="75">
        <f t="shared" ref="L266:L289" si="157">K266-J266</f>
        <v>-512</v>
      </c>
      <c r="M266" s="109">
        <f t="shared" si="150"/>
        <v>-0.75405007363770249</v>
      </c>
      <c r="N266" s="86">
        <f>SUMIFS('Данные план зад3'!$G$7:$G$1296,'Данные план зад3'!$B$7:$B$1296,N$4,'Данные план зад3'!$F$7:$F$1296,$A266,'Данные план зад3'!$C$7:$C$1296,'Задание 3'!$A$219)</f>
        <v>727</v>
      </c>
      <c r="O266" s="87">
        <f>SUMIFS('Данные факт зад.3'!G:G,'Данные факт зад.3'!F:F,$A266,'Данные факт зад.3'!A:A,N$4,'Данные факт зад.3'!D:D,$A$219)</f>
        <v>123</v>
      </c>
      <c r="P266" s="75">
        <f t="shared" ref="P266:P289" si="158">O266-N266</f>
        <v>-604</v>
      </c>
      <c r="Q266" s="106">
        <f t="shared" ref="Q266:Q290" si="159">IFERROR(P266/N266,0)</f>
        <v>-0.83081155433287479</v>
      </c>
      <c r="R266" s="86">
        <f>SUMIFS('Данные план зад3'!$G$7:$G$1296,'Данные план зад3'!$B$7:$B$1296,R$4,'Данные план зад3'!$F$7:$F$1296,$A266,'Данные план зад3'!$C$7:$C$1296,'Задание 3'!$A$219)</f>
        <v>778</v>
      </c>
      <c r="S266" s="87">
        <f>SUMIFS('Данные факт зад.3'!G:G,'Данные факт зад.3'!F:F,$A266,'Данные факт зад.3'!A:A,R$4,'Данные факт зад.3'!D:D,$A$219)</f>
        <v>244</v>
      </c>
      <c r="T266" s="84">
        <f t="shared" si="151"/>
        <v>-534</v>
      </c>
      <c r="U266" s="109">
        <f t="shared" si="152"/>
        <v>-0.68637532133676094</v>
      </c>
      <c r="V266" s="86">
        <f>SUMIFS('Данные план зад3'!$G$7:$G$1296,'Данные план зад3'!$B$7:$B$1296,V$4,'Данные план зад3'!$F$7:$F$1296,$A266,'Данные план зад3'!$C$7:$C$1296,'Задание 3'!$A$219)</f>
        <v>832</v>
      </c>
      <c r="W266" s="87">
        <f>SUMIFS('Данные факт зад.3'!G:G,'Данные факт зад.3'!F:F,$A266,'Данные факт зад.3'!A:A,V$4,'Данные факт зад.3'!D:D,$A$219)</f>
        <v>174</v>
      </c>
      <c r="X266" s="86">
        <f t="shared" si="153"/>
        <v>-658</v>
      </c>
      <c r="Y266" s="110">
        <f t="shared" si="130"/>
        <v>-0.79086538461538458</v>
      </c>
      <c r="Z266" s="86">
        <f t="shared" ref="Z266:Z289" si="160">SUM(B266+F266+J266+N266+R266+V266)</f>
        <v>4244</v>
      </c>
      <c r="AA266" s="84">
        <f t="shared" si="132"/>
        <v>980</v>
      </c>
      <c r="AB266" s="86">
        <f t="shared" si="135"/>
        <v>-3264</v>
      </c>
      <c r="AC266" s="110">
        <f t="shared" si="154"/>
        <v>-0.76908576814326113</v>
      </c>
    </row>
    <row r="267" spans="1:29" s="88" customFormat="1" outlineLevel="1" x14ac:dyDescent="0.3">
      <c r="A267" s="85" t="s">
        <v>88</v>
      </c>
      <c r="B267" s="86">
        <f>SUMIFS('Данные план зад3'!$G$7:$G$1296,'Данные план зад3'!$B$7:$B$1296,B$4,'Данные план зад3'!$F$7:$F$1296,$A267,'Данные план зад3'!$C$7:$C$1296,'Задание 3'!$A$219)</f>
        <v>574</v>
      </c>
      <c r="C267" s="75">
        <f>SUMIFS('Данные факт зад.3'!G:G,'Данные факт зад.3'!F:F,$A267,'Данные факт зад.3'!A:A,B$4,'Данные факт зад.3'!D:D,$A$219)</f>
        <v>141</v>
      </c>
      <c r="D267" s="102">
        <f t="shared" si="140"/>
        <v>-433</v>
      </c>
      <c r="E267" s="109">
        <f t="shared" si="138"/>
        <v>-0.75435540069686413</v>
      </c>
      <c r="F267" s="86">
        <f>SUMIFS('Данные план зад3'!$G$7:$G$1296,'Данные план зад3'!$B$7:$B$1296,F$4,'Данные план зад3'!$F$7:$F$1296,$A267,'Данные план зад3'!$C$7:$C$1296,'Задание 3'!$A$219)</f>
        <v>614</v>
      </c>
      <c r="G267" s="87">
        <f>SUMIFS('Данные факт зад.3'!G:G,'Данные факт зад.3'!F:F,$A267,'Данные факт зад.3'!A:A,F$4,'Данные факт зад.3'!D:D,$A$219)</f>
        <v>71</v>
      </c>
      <c r="H267" s="75">
        <f t="shared" si="155"/>
        <v>-543</v>
      </c>
      <c r="I267" s="106">
        <f t="shared" si="156"/>
        <v>-0.88436482084690549</v>
      </c>
      <c r="J267" s="86">
        <f>SUMIFS('Данные план зад3'!$G$7:$G$1296,'Данные план зад3'!$B$7:$B$1296,J$4,'Данные план зад3'!$F$7:$F$1296,$A267,'Данные план зад3'!$C$7:$C$1296,'Задание 3'!$A$219)</f>
        <v>657</v>
      </c>
      <c r="K267" s="87">
        <f>SUMIFS('Данные факт зад.3'!G:G,'Данные факт зад.3'!F:F,$A267,'Данные факт зад.3'!A:A,J$4,'Данные факт зад.3'!D:D,$A$219)</f>
        <v>86</v>
      </c>
      <c r="L267" s="75">
        <f t="shared" si="157"/>
        <v>-571</v>
      </c>
      <c r="M267" s="109">
        <f t="shared" si="150"/>
        <v>-0.86910197869101979</v>
      </c>
      <c r="N267" s="86">
        <f>SUMIFS('Данные план зад3'!$G$7:$G$1296,'Данные план зад3'!$B$7:$B$1296,N$4,'Данные план зад3'!$F$7:$F$1296,$A267,'Данные план зад3'!$C$7:$C$1296,'Задание 3'!$A$219)</f>
        <v>703</v>
      </c>
      <c r="O267" s="87">
        <f>SUMIFS('Данные факт зад.3'!G:G,'Данные факт зад.3'!F:F,$A267,'Данные факт зад.3'!A:A,N$4,'Данные факт зад.3'!D:D,$A$219)</f>
        <v>225</v>
      </c>
      <c r="P267" s="75">
        <f t="shared" si="158"/>
        <v>-478</v>
      </c>
      <c r="Q267" s="106">
        <f t="shared" si="159"/>
        <v>-0.67994310099573263</v>
      </c>
      <c r="R267" s="86">
        <f>SUMIFS('Данные план зад3'!$G$7:$G$1296,'Данные план зад3'!$B$7:$B$1296,R$4,'Данные план зад3'!$F$7:$F$1296,$A267,'Данные план зад3'!$C$7:$C$1296,'Задание 3'!$A$219)</f>
        <v>752</v>
      </c>
      <c r="S267" s="87">
        <f>SUMIFS('Данные факт зад.3'!G:G,'Данные факт зад.3'!F:F,$A267,'Данные факт зад.3'!A:A,R$4,'Данные факт зад.3'!D:D,$A$219)</f>
        <v>331</v>
      </c>
      <c r="T267" s="84">
        <f t="shared" si="151"/>
        <v>-421</v>
      </c>
      <c r="U267" s="109">
        <f t="shared" si="152"/>
        <v>-0.55984042553191493</v>
      </c>
      <c r="V267" s="86">
        <f>SUMIFS('Данные план зад3'!$G$7:$G$1296,'Данные план зад3'!$B$7:$B$1296,V$4,'Данные план зад3'!$F$7:$F$1296,$A267,'Данные план зад3'!$C$7:$C$1296,'Задание 3'!$A$219)</f>
        <v>805</v>
      </c>
      <c r="W267" s="87">
        <f>SUMIFS('Данные факт зад.3'!G:G,'Данные факт зад.3'!F:F,$A267,'Данные факт зад.3'!A:A,V$4,'Данные факт зад.3'!D:D,$A$219)</f>
        <v>139</v>
      </c>
      <c r="X267" s="86">
        <f t="shared" si="153"/>
        <v>-666</v>
      </c>
      <c r="Y267" s="110">
        <f t="shared" si="130"/>
        <v>-0.82732919254658388</v>
      </c>
      <c r="Z267" s="86">
        <f t="shared" si="160"/>
        <v>4105</v>
      </c>
      <c r="AA267" s="84">
        <f t="shared" si="132"/>
        <v>993</v>
      </c>
      <c r="AB267" s="86">
        <f t="shared" si="135"/>
        <v>-3112</v>
      </c>
      <c r="AC267" s="110">
        <f t="shared" si="154"/>
        <v>-0.75809987819732039</v>
      </c>
    </row>
    <row r="268" spans="1:29" s="82" customFormat="1" x14ac:dyDescent="0.3">
      <c r="A268" s="83" t="s">
        <v>115</v>
      </c>
      <c r="B268" s="84">
        <f>SUM(B269:B274)</f>
        <v>3952</v>
      </c>
      <c r="C268" s="84">
        <f t="shared" ref="C268:Z268" si="161">SUM(C269:C274)</f>
        <v>1230</v>
      </c>
      <c r="D268" s="102">
        <f t="shared" si="140"/>
        <v>-2722</v>
      </c>
      <c r="E268" s="109">
        <f t="shared" si="138"/>
        <v>-0.68876518218623484</v>
      </c>
      <c r="F268" s="86">
        <f>SUM(F269:F274)</f>
        <v>4225</v>
      </c>
      <c r="G268" s="84">
        <f t="shared" si="161"/>
        <v>549</v>
      </c>
      <c r="H268" s="75">
        <f t="shared" si="155"/>
        <v>-3676</v>
      </c>
      <c r="I268" s="106">
        <f t="shared" si="156"/>
        <v>-0.87005917159763313</v>
      </c>
      <c r="J268" s="84">
        <f t="shared" si="161"/>
        <v>4520</v>
      </c>
      <c r="K268" s="84">
        <f t="shared" si="161"/>
        <v>1160</v>
      </c>
      <c r="L268" s="75">
        <f t="shared" si="157"/>
        <v>-3360</v>
      </c>
      <c r="M268" s="109">
        <f t="shared" si="150"/>
        <v>-0.74336283185840712</v>
      </c>
      <c r="N268" s="84">
        <f t="shared" si="161"/>
        <v>4836</v>
      </c>
      <c r="O268" s="84">
        <f t="shared" si="161"/>
        <v>907</v>
      </c>
      <c r="P268" s="75">
        <f t="shared" si="158"/>
        <v>-3929</v>
      </c>
      <c r="Q268" s="106">
        <f t="shared" si="159"/>
        <v>-0.81244830438378823</v>
      </c>
      <c r="R268" s="84">
        <f t="shared" si="161"/>
        <v>5175</v>
      </c>
      <c r="S268" s="84">
        <f t="shared" si="161"/>
        <v>1098</v>
      </c>
      <c r="T268" s="84">
        <f t="shared" si="151"/>
        <v>-4077</v>
      </c>
      <c r="U268" s="109">
        <f t="shared" si="152"/>
        <v>-0.78782608695652179</v>
      </c>
      <c r="V268" s="84">
        <f t="shared" si="161"/>
        <v>5538</v>
      </c>
      <c r="W268" s="84">
        <f t="shared" si="161"/>
        <v>1957</v>
      </c>
      <c r="X268" s="86">
        <f t="shared" si="153"/>
        <v>-3581</v>
      </c>
      <c r="Y268" s="110">
        <f t="shared" si="130"/>
        <v>-0.64662332972192127</v>
      </c>
      <c r="Z268" s="84">
        <f t="shared" si="161"/>
        <v>28246</v>
      </c>
      <c r="AA268" s="84">
        <f t="shared" si="132"/>
        <v>6901</v>
      </c>
      <c r="AB268" s="86">
        <f t="shared" si="135"/>
        <v>-21345</v>
      </c>
      <c r="AC268" s="110">
        <f t="shared" si="154"/>
        <v>-0.75568222049139699</v>
      </c>
    </row>
    <row r="269" spans="1:29" s="88" customFormat="1" outlineLevel="1" x14ac:dyDescent="0.3">
      <c r="A269" s="85" t="s">
        <v>89</v>
      </c>
      <c r="B269" s="86">
        <f>SUMIFS('Данные план зад3'!$G$7:$G$1296,'Данные план зад3'!$B$7:$B$1296,B$4,'Данные план зад3'!$F$7:$F$1296,$A269,'Данные план зад3'!$C$7:$C$1296,'Задание 3'!$A$219)</f>
        <v>738</v>
      </c>
      <c r="C269" s="75">
        <f>SUMIFS('Данные факт зад.3'!G:G,'Данные факт зад.3'!F:F,$A269,'Данные факт зад.3'!A:A,B$4,'Данные факт зад.3'!D:D,$A$219)</f>
        <v>0</v>
      </c>
      <c r="D269" s="102">
        <f t="shared" si="140"/>
        <v>-738</v>
      </c>
      <c r="E269" s="109">
        <f t="shared" si="138"/>
        <v>-1</v>
      </c>
      <c r="F269" s="86">
        <f>SUMIFS('Данные план зад3'!$G$7:$G$1296,'Данные план зад3'!$B$7:$B$1296,F$4,'Данные план зад3'!$F$7:$F$1296,$A269,'Данные план зад3'!$C$7:$C$1296,'Задание 3'!$A$219)</f>
        <v>790</v>
      </c>
      <c r="G269" s="87">
        <f>SUMIFS('Данные факт зад.3'!G:G,'Данные факт зад.3'!F:F,$A269,'Данные факт зад.3'!A:A,F$4,'Данные факт зад.3'!D:D,$A$219)</f>
        <v>204</v>
      </c>
      <c r="H269" s="75">
        <f t="shared" si="155"/>
        <v>-586</v>
      </c>
      <c r="I269" s="106">
        <f t="shared" si="156"/>
        <v>-0.74177215189873413</v>
      </c>
      <c r="J269" s="86">
        <f>SUMIFS('Данные план зад3'!$G$7:$G$1296,'Данные план зад3'!$B$7:$B$1296,J$4,'Данные план зад3'!$F$7:$F$1296,$A269,'Данные план зад3'!$C$7:$C$1296,'Задание 3'!$A$219)</f>
        <v>845</v>
      </c>
      <c r="K269" s="87">
        <f>SUMIFS('Данные факт зад.3'!G:G,'Данные факт зад.3'!F:F,$A269,'Данные факт зад.3'!A:A,J$4,'Данные факт зад.3'!D:D,$A$219)</f>
        <v>192</v>
      </c>
      <c r="L269" s="75">
        <f t="shared" si="157"/>
        <v>-653</v>
      </c>
      <c r="M269" s="109">
        <f t="shared" si="150"/>
        <v>-0.77278106508875744</v>
      </c>
      <c r="N269" s="86">
        <f>SUMIFS('Данные план зад3'!$G$7:$G$1296,'Данные план зад3'!$B$7:$B$1296,N$4,'Данные план зад3'!$F$7:$F$1296,$A269,'Данные план зад3'!$C$7:$C$1296,'Задание 3'!$A$219)</f>
        <v>904</v>
      </c>
      <c r="O269" s="87">
        <f>SUMIFS('Данные факт зад.3'!G:G,'Данные факт зад.3'!F:F,$A269,'Данные факт зад.3'!A:A,N$4,'Данные факт зад.3'!D:D,$A$219)</f>
        <v>364</v>
      </c>
      <c r="P269" s="75">
        <f t="shared" si="158"/>
        <v>-540</v>
      </c>
      <c r="Q269" s="106">
        <f t="shared" si="159"/>
        <v>-0.59734513274336287</v>
      </c>
      <c r="R269" s="86">
        <f>SUMIFS('Данные план зад3'!$G$7:$G$1296,'Данные план зад3'!$B$7:$B$1296,R$4,'Данные план зад3'!$F$7:$F$1296,$A269,'Данные план зад3'!$C$7:$C$1296,'Задание 3'!$A$219)</f>
        <v>967</v>
      </c>
      <c r="S269" s="87">
        <f>SUMIFS('Данные факт зад.3'!G:G,'Данные факт зад.3'!F:F,$A269,'Данные факт зад.3'!A:A,R$4,'Данные факт зад.3'!D:D,$A$219)</f>
        <v>184</v>
      </c>
      <c r="T269" s="84">
        <f t="shared" si="151"/>
        <v>-783</v>
      </c>
      <c r="U269" s="109">
        <f t="shared" si="152"/>
        <v>-0.80972078593588415</v>
      </c>
      <c r="V269" s="86">
        <f>SUMIFS('Данные план зад3'!$G$7:$G$1296,'Данные план зад3'!$B$7:$B$1296,V$4,'Данные план зад3'!$F$7:$F$1296,$A269,'Данные план зад3'!$C$7:$C$1296,'Задание 3'!$A$219)</f>
        <v>1035</v>
      </c>
      <c r="W269" s="87">
        <f>SUMIFS('Данные факт зад.3'!G:G,'Данные факт зад.3'!F:F,$A269,'Данные факт зад.3'!A:A,V$4,'Данные факт зад.3'!D:D,$A$219)</f>
        <v>378</v>
      </c>
      <c r="X269" s="86">
        <f t="shared" si="153"/>
        <v>-657</v>
      </c>
      <c r="Y269" s="110">
        <f t="shared" ref="Y269:Y290" si="162">IFERROR(X269/V269,0)</f>
        <v>-0.63478260869565217</v>
      </c>
      <c r="Z269" s="86">
        <f t="shared" si="160"/>
        <v>5279</v>
      </c>
      <c r="AA269" s="84">
        <f t="shared" si="132"/>
        <v>1322</v>
      </c>
      <c r="AB269" s="86">
        <f t="shared" si="135"/>
        <v>-3957</v>
      </c>
      <c r="AC269" s="110">
        <f t="shared" si="154"/>
        <v>-0.74957378291343058</v>
      </c>
    </row>
    <row r="270" spans="1:29" s="88" customFormat="1" outlineLevel="1" x14ac:dyDescent="0.3">
      <c r="A270" s="85" t="s">
        <v>90</v>
      </c>
      <c r="B270" s="86">
        <f>SUMIFS('Данные план зад3'!$G$7:$G$1296,'Данные план зад3'!$B$7:$B$1296,B$4,'Данные план зад3'!$F$7:$F$1296,$A270,'Данные план зад3'!$C$7:$C$1296,'Задание 3'!$A$219)</f>
        <v>561</v>
      </c>
      <c r="C270" s="75">
        <f>SUMIFS('Данные факт зад.3'!G:G,'Данные факт зад.3'!F:F,$A270,'Данные факт зад.3'!A:A,B$4,'Данные факт зад.3'!D:D,$A$219)</f>
        <v>254</v>
      </c>
      <c r="D270" s="102">
        <f t="shared" si="140"/>
        <v>-307</v>
      </c>
      <c r="E270" s="109">
        <f t="shared" si="138"/>
        <v>-0.54723707664884136</v>
      </c>
      <c r="F270" s="86">
        <f>SUMIFS('Данные план зад3'!$G$7:$G$1296,'Данные план зад3'!$B$7:$B$1296,F$4,'Данные план зад3'!$F$7:$F$1296,$A270,'Данные план зад3'!$C$7:$C$1296,'Задание 3'!$A$219)</f>
        <v>600</v>
      </c>
      <c r="G270" s="87">
        <f>SUMIFS('Данные факт зад.3'!G:G,'Данные факт зад.3'!F:F,$A270,'Данные факт зад.3'!A:A,F$4,'Данные факт зад.3'!D:D,$A$219)</f>
        <v>182</v>
      </c>
      <c r="H270" s="75">
        <f t="shared" si="155"/>
        <v>-418</v>
      </c>
      <c r="I270" s="106">
        <f t="shared" si="156"/>
        <v>-0.69666666666666666</v>
      </c>
      <c r="J270" s="86">
        <f>SUMIFS('Данные план зад3'!$G$7:$G$1296,'Данные план зад3'!$B$7:$B$1296,J$4,'Данные план зад3'!$F$7:$F$1296,$A270,'Данные план зад3'!$C$7:$C$1296,'Задание 3'!$A$219)</f>
        <v>642</v>
      </c>
      <c r="K270" s="87">
        <f>SUMIFS('Данные факт зад.3'!G:G,'Данные факт зад.3'!F:F,$A270,'Данные факт зад.3'!A:A,J$4,'Данные факт зад.3'!D:D,$A$219)</f>
        <v>74</v>
      </c>
      <c r="L270" s="75">
        <f t="shared" si="157"/>
        <v>-568</v>
      </c>
      <c r="M270" s="109">
        <f t="shared" si="150"/>
        <v>-0.88473520249221183</v>
      </c>
      <c r="N270" s="86">
        <f>SUMIFS('Данные план зад3'!$G$7:$G$1296,'Данные план зад3'!$B$7:$B$1296,N$4,'Данные план зад3'!$F$7:$F$1296,$A270,'Данные план зад3'!$C$7:$C$1296,'Задание 3'!$A$219)</f>
        <v>687</v>
      </c>
      <c r="O270" s="87">
        <f>SUMIFS('Данные факт зад.3'!G:G,'Данные факт зад.3'!F:F,$A270,'Данные факт зад.3'!A:A,N$4,'Данные факт зад.3'!D:D,$A$219)</f>
        <v>43</v>
      </c>
      <c r="P270" s="75">
        <f t="shared" si="158"/>
        <v>-644</v>
      </c>
      <c r="Q270" s="106">
        <f t="shared" si="159"/>
        <v>-0.93740902474526933</v>
      </c>
      <c r="R270" s="86">
        <f>SUMIFS('Данные план зад3'!$G$7:$G$1296,'Данные план зад3'!$B$7:$B$1296,R$4,'Данные план зад3'!$F$7:$F$1296,$A270,'Данные план зад3'!$C$7:$C$1296,'Задание 3'!$A$219)</f>
        <v>735</v>
      </c>
      <c r="S270" s="87">
        <f>SUMIFS('Данные факт зад.3'!G:G,'Данные факт зад.3'!F:F,$A270,'Данные факт зад.3'!A:A,R$4,'Данные факт зад.3'!D:D,$A$219)</f>
        <v>271</v>
      </c>
      <c r="T270" s="84">
        <f t="shared" si="151"/>
        <v>-464</v>
      </c>
      <c r="U270" s="109">
        <f t="shared" si="152"/>
        <v>-0.63129251700680267</v>
      </c>
      <c r="V270" s="86">
        <f>SUMIFS('Данные план зад3'!$G$7:$G$1296,'Данные план зад3'!$B$7:$B$1296,V$4,'Данные план зад3'!$F$7:$F$1296,$A270,'Данные план зад3'!$C$7:$C$1296,'Задание 3'!$A$219)</f>
        <v>786</v>
      </c>
      <c r="W270" s="87">
        <f>SUMIFS('Данные факт зад.3'!G:G,'Данные факт зад.3'!F:F,$A270,'Данные факт зад.3'!A:A,V$4,'Данные факт зад.3'!D:D,$A$219)</f>
        <v>283</v>
      </c>
      <c r="X270" s="86">
        <f t="shared" si="153"/>
        <v>-503</v>
      </c>
      <c r="Y270" s="110">
        <f t="shared" si="162"/>
        <v>-0.63994910941475824</v>
      </c>
      <c r="Z270" s="86">
        <f t="shared" si="160"/>
        <v>4011</v>
      </c>
      <c r="AA270" s="84">
        <f t="shared" si="132"/>
        <v>1107</v>
      </c>
      <c r="AB270" s="86">
        <f t="shared" si="135"/>
        <v>-2904</v>
      </c>
      <c r="AC270" s="110">
        <f t="shared" si="154"/>
        <v>-0.72400897531787589</v>
      </c>
    </row>
    <row r="271" spans="1:29" s="88" customFormat="1" outlineLevel="1" x14ac:dyDescent="0.3">
      <c r="A271" s="85" t="s">
        <v>91</v>
      </c>
      <c r="B271" s="86">
        <f>SUMIFS('Данные план зад3'!$G$7:$G$1296,'Данные план зад3'!$B$7:$B$1296,B$4,'Данные план зад3'!$F$7:$F$1296,$A271,'Данные план зад3'!$C$7:$C$1296,'Задание 3'!$A$219)</f>
        <v>986</v>
      </c>
      <c r="C271" s="75">
        <f>SUMIFS('Данные факт зад.3'!G:G,'Данные факт зад.3'!F:F,$A271,'Данные факт зад.3'!A:A,B$4,'Данные факт зад.3'!D:D,$A$219)</f>
        <v>193</v>
      </c>
      <c r="D271" s="102">
        <f t="shared" si="140"/>
        <v>-793</v>
      </c>
      <c r="E271" s="109">
        <f t="shared" si="138"/>
        <v>-0.8042596348884381</v>
      </c>
      <c r="F271" s="86">
        <f>SUMIFS('Данные план зад3'!$G$7:$G$1296,'Данные план зад3'!$B$7:$B$1296,F$4,'Данные план зад3'!$F$7:$F$1296,$A271,'Данные план зад3'!$C$7:$C$1296,'Задание 3'!$A$219)</f>
        <v>1055</v>
      </c>
      <c r="G271" s="87">
        <f>SUMIFS('Данные факт зад.3'!G:G,'Данные факт зад.3'!F:F,$A271,'Данные факт зад.3'!A:A,F$4,'Данные факт зад.3'!D:D,$A$219)</f>
        <v>17</v>
      </c>
      <c r="H271" s="75">
        <f t="shared" si="155"/>
        <v>-1038</v>
      </c>
      <c r="I271" s="106">
        <f t="shared" si="156"/>
        <v>-0.98388625592417056</v>
      </c>
      <c r="J271" s="86">
        <f>SUMIFS('Данные план зад3'!$G$7:$G$1296,'Данные план зад3'!$B$7:$B$1296,J$4,'Данные план зад3'!$F$7:$F$1296,$A271,'Данные план зад3'!$C$7:$C$1296,'Задание 3'!$A$219)</f>
        <v>1129</v>
      </c>
      <c r="K271" s="87">
        <f>SUMIFS('Данные факт зад.3'!G:G,'Данные факт зад.3'!F:F,$A271,'Данные факт зад.3'!A:A,J$4,'Данные факт зад.3'!D:D,$A$219)</f>
        <v>401</v>
      </c>
      <c r="L271" s="75">
        <f t="shared" si="157"/>
        <v>-728</v>
      </c>
      <c r="M271" s="109">
        <f t="shared" si="150"/>
        <v>-0.64481842338352524</v>
      </c>
      <c r="N271" s="86">
        <f>SUMIFS('Данные план зад3'!$G$7:$G$1296,'Данные план зад3'!$B$7:$B$1296,N$4,'Данные план зад3'!$F$7:$F$1296,$A271,'Данные план зад3'!$C$7:$C$1296,'Задание 3'!$A$219)</f>
        <v>1208</v>
      </c>
      <c r="O271" s="87">
        <f>SUMIFS('Данные факт зад.3'!G:G,'Данные факт зад.3'!F:F,$A271,'Данные факт зад.3'!A:A,N$4,'Данные факт зад.3'!D:D,$A$219)</f>
        <v>65</v>
      </c>
      <c r="P271" s="75">
        <f t="shared" si="158"/>
        <v>-1143</v>
      </c>
      <c r="Q271" s="106">
        <f t="shared" si="159"/>
        <v>-0.94619205298013243</v>
      </c>
      <c r="R271" s="86">
        <f>SUMIFS('Данные план зад3'!$G$7:$G$1296,'Данные план зад3'!$B$7:$B$1296,R$4,'Данные план зад3'!$F$7:$F$1296,$A271,'Данные план зад3'!$C$7:$C$1296,'Задание 3'!$A$219)</f>
        <v>1293</v>
      </c>
      <c r="S271" s="87">
        <f>SUMIFS('Данные факт зад.3'!G:G,'Данные факт зад.3'!F:F,$A271,'Данные факт зад.3'!A:A,R$4,'Данные факт зад.3'!D:D,$A$219)</f>
        <v>175</v>
      </c>
      <c r="T271" s="84">
        <f t="shared" si="151"/>
        <v>-1118</v>
      </c>
      <c r="U271" s="109">
        <f t="shared" si="152"/>
        <v>-0.8646558391337974</v>
      </c>
      <c r="V271" s="86">
        <f>SUMIFS('Данные план зад3'!$G$7:$G$1296,'Данные план зад3'!$B$7:$B$1296,V$4,'Данные план зад3'!$F$7:$F$1296,$A271,'Данные план зад3'!$C$7:$C$1296,'Задание 3'!$A$219)</f>
        <v>1384</v>
      </c>
      <c r="W271" s="87">
        <f>SUMIFS('Данные факт зад.3'!G:G,'Данные факт зад.3'!F:F,$A271,'Данные факт зад.3'!A:A,V$4,'Данные факт зад.3'!D:D,$A$219)</f>
        <v>50</v>
      </c>
      <c r="X271" s="86">
        <f t="shared" si="153"/>
        <v>-1334</v>
      </c>
      <c r="Y271" s="110">
        <f t="shared" si="162"/>
        <v>-0.96387283236994215</v>
      </c>
      <c r="Z271" s="86">
        <f t="shared" si="160"/>
        <v>7055</v>
      </c>
      <c r="AA271" s="84">
        <f t="shared" si="132"/>
        <v>901</v>
      </c>
      <c r="AB271" s="86">
        <f t="shared" si="135"/>
        <v>-6154</v>
      </c>
      <c r="AC271" s="110">
        <f t="shared" si="154"/>
        <v>-0.87228915662650608</v>
      </c>
    </row>
    <row r="272" spans="1:29" s="88" customFormat="1" outlineLevel="1" x14ac:dyDescent="0.3">
      <c r="A272" s="85" t="s">
        <v>92</v>
      </c>
      <c r="B272" s="86">
        <f>SUMIFS('Данные план зад3'!$G$7:$G$1296,'Данные план зад3'!$B$7:$B$1296,B$4,'Данные план зад3'!$F$7:$F$1296,$A272,'Данные план зад3'!$C$7:$C$1296,'Задание 3'!$A$219)</f>
        <v>346</v>
      </c>
      <c r="C272" s="75">
        <f>SUMIFS('Данные факт зад.3'!G:G,'Данные факт зад.3'!F:F,$A272,'Данные факт зад.3'!A:A,B$4,'Данные факт зад.3'!D:D,$A$219)</f>
        <v>584</v>
      </c>
      <c r="D272" s="102">
        <f t="shared" si="140"/>
        <v>238</v>
      </c>
      <c r="E272" s="109">
        <f t="shared" si="138"/>
        <v>0.68786127167630062</v>
      </c>
      <c r="F272" s="86">
        <f>SUMIFS('Данные план зад3'!$G$7:$G$1296,'Данные план зад3'!$B$7:$B$1296,F$4,'Данные план зад3'!$F$7:$F$1296,$A272,'Данные план зад3'!$C$7:$C$1296,'Задание 3'!$A$219)</f>
        <v>377</v>
      </c>
      <c r="G272" s="87">
        <f>SUMIFS('Данные факт зад.3'!G:G,'Данные факт зад.3'!F:F,$A272,'Данные факт зад.3'!A:A,F$4,'Данные факт зад.3'!D:D,$A$219)</f>
        <v>0</v>
      </c>
      <c r="H272" s="75">
        <f t="shared" si="155"/>
        <v>-377</v>
      </c>
      <c r="I272" s="106">
        <f t="shared" si="156"/>
        <v>-1</v>
      </c>
      <c r="J272" s="86">
        <f>SUMIFS('Данные план зад3'!$G$7:$G$1296,'Данные план зад3'!$B$7:$B$1296,J$4,'Данные план зад3'!$F$7:$F$1296,$A272,'Данные план зад3'!$C$7:$C$1296,'Задание 3'!$A$219)</f>
        <v>403</v>
      </c>
      <c r="K272" s="87">
        <f>SUMIFS('Данные факт зад.3'!G:G,'Данные факт зад.3'!F:F,$A272,'Данные факт зад.3'!A:A,J$4,'Данные факт зад.3'!D:D,$A$219)</f>
        <v>81</v>
      </c>
      <c r="L272" s="75">
        <f t="shared" si="157"/>
        <v>-322</v>
      </c>
      <c r="M272" s="109">
        <f t="shared" si="150"/>
        <v>-0.79900744416873448</v>
      </c>
      <c r="N272" s="86">
        <f>SUMIFS('Данные план зад3'!$G$7:$G$1296,'Данные план зад3'!$B$7:$B$1296,N$4,'Данные план зад3'!$F$7:$F$1296,$A272,'Данные план зад3'!$C$7:$C$1296,'Задание 3'!$A$219)</f>
        <v>431</v>
      </c>
      <c r="O272" s="87">
        <f>SUMIFS('Данные факт зад.3'!G:G,'Данные факт зад.3'!F:F,$A272,'Данные факт зад.3'!A:A,N$4,'Данные факт зад.3'!D:D,$A$219)</f>
        <v>256</v>
      </c>
      <c r="P272" s="75">
        <f t="shared" si="158"/>
        <v>-175</v>
      </c>
      <c r="Q272" s="106">
        <f t="shared" si="159"/>
        <v>-0.40603248259860791</v>
      </c>
      <c r="R272" s="86">
        <f>SUMIFS('Данные план зад3'!$G$7:$G$1296,'Данные план зад3'!$B$7:$B$1296,R$4,'Данные план зад3'!$F$7:$F$1296,$A272,'Данные план зад3'!$C$7:$C$1296,'Задание 3'!$A$219)</f>
        <v>461</v>
      </c>
      <c r="S272" s="87">
        <f>SUMIFS('Данные факт зад.3'!G:G,'Данные факт зад.3'!F:F,$A272,'Данные факт зад.3'!A:A,R$4,'Данные факт зад.3'!D:D,$A$219)</f>
        <v>59</v>
      </c>
      <c r="T272" s="84">
        <f t="shared" si="151"/>
        <v>-402</v>
      </c>
      <c r="U272" s="109">
        <f t="shared" si="152"/>
        <v>-0.87201735357917576</v>
      </c>
      <c r="V272" s="86">
        <f>SUMIFS('Данные план зад3'!$G$7:$G$1296,'Данные план зад3'!$B$7:$B$1296,V$4,'Данные план зад3'!$F$7:$F$1296,$A272,'Данные план зад3'!$C$7:$C$1296,'Задание 3'!$A$219)</f>
        <v>493</v>
      </c>
      <c r="W272" s="87">
        <f>SUMIFS('Данные факт зад.3'!G:G,'Данные факт зад.3'!F:F,$A272,'Данные факт зад.3'!A:A,V$4,'Данные факт зад.3'!D:D,$A$219)</f>
        <v>0</v>
      </c>
      <c r="X272" s="86">
        <f t="shared" si="153"/>
        <v>-493</v>
      </c>
      <c r="Y272" s="110">
        <f t="shared" si="162"/>
        <v>-1</v>
      </c>
      <c r="Z272" s="86">
        <f t="shared" si="160"/>
        <v>2511</v>
      </c>
      <c r="AA272" s="84">
        <f t="shared" si="132"/>
        <v>980</v>
      </c>
      <c r="AB272" s="86">
        <f t="shared" si="135"/>
        <v>-1531</v>
      </c>
      <c r="AC272" s="110">
        <f t="shared" si="154"/>
        <v>-0.60971724412584627</v>
      </c>
    </row>
    <row r="273" spans="1:29" s="88" customFormat="1" outlineLevel="1" x14ac:dyDescent="0.3">
      <c r="A273" s="85" t="s">
        <v>93</v>
      </c>
      <c r="B273" s="86">
        <f>SUMIFS('Данные план зад3'!$G$7:$G$1296,'Данные план зад3'!$B$7:$B$1296,B$4,'Данные план зад3'!$F$7:$F$1296,$A273,'Данные план зад3'!$C$7:$C$1296,'Задание 3'!$A$219)</f>
        <v>954</v>
      </c>
      <c r="C273" s="75">
        <f>SUMIFS('Данные факт зад.3'!G:G,'Данные факт зад.3'!F:F,$A273,'Данные факт зад.3'!A:A,B$4,'Данные факт зад.3'!D:D,$A$219)</f>
        <v>37</v>
      </c>
      <c r="D273" s="102">
        <f t="shared" si="140"/>
        <v>-917</v>
      </c>
      <c r="E273" s="109">
        <f t="shared" si="138"/>
        <v>-0.96121593291404617</v>
      </c>
      <c r="F273" s="86">
        <f>SUMIFS('Данные план зад3'!$G$7:$G$1296,'Данные план зад3'!$B$7:$B$1296,F$4,'Данные план зад3'!$F$7:$F$1296,$A273,'Данные план зад3'!$C$7:$C$1296,'Задание 3'!$A$219)</f>
        <v>1021</v>
      </c>
      <c r="G273" s="87">
        <f>SUMIFS('Данные факт зад.3'!G:G,'Данные факт зад.3'!F:F,$A273,'Данные факт зад.3'!A:A,F$4,'Данные факт зад.3'!D:D,$A$219)</f>
        <v>94</v>
      </c>
      <c r="H273" s="75">
        <f t="shared" si="155"/>
        <v>-927</v>
      </c>
      <c r="I273" s="106">
        <f t="shared" si="156"/>
        <v>-0.9079333986287953</v>
      </c>
      <c r="J273" s="86">
        <f>SUMIFS('Данные план зад3'!$G$7:$G$1296,'Данные план зад3'!$B$7:$B$1296,J$4,'Данные план зад3'!$F$7:$F$1296,$A273,'Данные план зад3'!$C$7:$C$1296,'Задание 3'!$A$219)</f>
        <v>1092</v>
      </c>
      <c r="K273" s="87">
        <f>SUMIFS('Данные факт зад.3'!G:G,'Данные факт зад.3'!F:F,$A273,'Данные факт зад.3'!A:A,J$4,'Данные факт зад.3'!D:D,$A$219)</f>
        <v>395</v>
      </c>
      <c r="L273" s="75">
        <f t="shared" si="157"/>
        <v>-697</v>
      </c>
      <c r="M273" s="109">
        <f t="shared" si="150"/>
        <v>-0.63827838827838823</v>
      </c>
      <c r="N273" s="86">
        <f>SUMIFS('Данные план зад3'!$G$7:$G$1296,'Данные план зад3'!$B$7:$B$1296,N$4,'Данные план зад3'!$F$7:$F$1296,$A273,'Данные план зад3'!$C$7:$C$1296,'Задание 3'!$A$219)</f>
        <v>1168</v>
      </c>
      <c r="O273" s="87">
        <f>SUMIFS('Данные факт зад.3'!G:G,'Данные факт зад.3'!F:F,$A273,'Данные факт зад.3'!A:A,N$4,'Данные факт зад.3'!D:D,$A$219)</f>
        <v>0</v>
      </c>
      <c r="P273" s="75">
        <f t="shared" si="158"/>
        <v>-1168</v>
      </c>
      <c r="Q273" s="106">
        <f t="shared" si="159"/>
        <v>-1</v>
      </c>
      <c r="R273" s="86">
        <f>SUMIFS('Данные план зад3'!$G$7:$G$1296,'Данные план зад3'!$B$7:$B$1296,R$4,'Данные план зад3'!$F$7:$F$1296,$A273,'Данные план зад3'!$C$7:$C$1296,'Задание 3'!$A$219)</f>
        <v>1250</v>
      </c>
      <c r="S273" s="87">
        <f>SUMIFS('Данные факт зад.3'!G:G,'Данные факт зад.3'!F:F,$A273,'Данные факт зад.3'!A:A,R$4,'Данные факт зад.3'!D:D,$A$219)</f>
        <v>0</v>
      </c>
      <c r="T273" s="84">
        <f t="shared" si="151"/>
        <v>-1250</v>
      </c>
      <c r="U273" s="109">
        <f t="shared" si="152"/>
        <v>-1</v>
      </c>
      <c r="V273" s="86">
        <f>SUMIFS('Данные план зад3'!$G$7:$G$1296,'Данные план зад3'!$B$7:$B$1296,V$4,'Данные план зад3'!$F$7:$F$1296,$A273,'Данные план зад3'!$C$7:$C$1296,'Задание 3'!$A$219)</f>
        <v>1338</v>
      </c>
      <c r="W273" s="87">
        <f>SUMIFS('Данные факт зад.3'!G:G,'Данные факт зад.3'!F:F,$A273,'Данные факт зад.3'!A:A,V$4,'Данные факт зад.3'!D:D,$A$219)</f>
        <v>652</v>
      </c>
      <c r="X273" s="86">
        <f t="shared" si="153"/>
        <v>-686</v>
      </c>
      <c r="Y273" s="110">
        <f t="shared" si="162"/>
        <v>-0.51270553064275037</v>
      </c>
      <c r="Z273" s="86">
        <f t="shared" si="160"/>
        <v>6823</v>
      </c>
      <c r="AA273" s="84">
        <f t="shared" si="132"/>
        <v>1178</v>
      </c>
      <c r="AB273" s="86">
        <f t="shared" si="135"/>
        <v>-5645</v>
      </c>
      <c r="AC273" s="110">
        <f t="shared" si="154"/>
        <v>-0.82734867360398656</v>
      </c>
    </row>
    <row r="274" spans="1:29" s="88" customFormat="1" outlineLevel="1" x14ac:dyDescent="0.3">
      <c r="A274" s="85" t="s">
        <v>94</v>
      </c>
      <c r="B274" s="86">
        <f>SUMIFS('Данные план зад3'!$G$7:$G$1296,'Данные план зад3'!$B$7:$B$1296,B$4,'Данные план зад3'!$F$7:$F$1296,$A274,'Данные план зад3'!$C$7:$C$1296,'Задание 3'!$A$219)</f>
        <v>367</v>
      </c>
      <c r="C274" s="75">
        <f>SUMIFS('Данные факт зад.3'!G:G,'Данные факт зад.3'!F:F,$A274,'Данные факт зад.3'!A:A,B$4,'Данные факт зад.3'!D:D,$A$219)</f>
        <v>162</v>
      </c>
      <c r="D274" s="102">
        <f t="shared" si="140"/>
        <v>-205</v>
      </c>
      <c r="E274" s="109">
        <f t="shared" si="138"/>
        <v>-0.55858310626703001</v>
      </c>
      <c r="F274" s="86">
        <f>SUMIFS('Данные план зад3'!$G$7:$G$1296,'Данные план зад3'!$B$7:$B$1296,F$4,'Данные план зад3'!$F$7:$F$1296,$A274,'Данные план зад3'!$C$7:$C$1296,'Задание 3'!$A$219)</f>
        <v>382</v>
      </c>
      <c r="G274" s="87">
        <f>SUMIFS('Данные факт зад.3'!G:G,'Данные факт зад.3'!F:F,$A274,'Данные факт зад.3'!A:A,F$4,'Данные факт зад.3'!D:D,$A$219)</f>
        <v>52</v>
      </c>
      <c r="H274" s="75">
        <f t="shared" si="155"/>
        <v>-330</v>
      </c>
      <c r="I274" s="106">
        <f t="shared" si="156"/>
        <v>-0.86387434554973819</v>
      </c>
      <c r="J274" s="86">
        <f>SUMIFS('Данные план зад3'!$G$7:$G$1296,'Данные план зад3'!$B$7:$B$1296,J$4,'Данные план зад3'!$F$7:$F$1296,$A274,'Данные план зад3'!$C$7:$C$1296,'Задание 3'!$A$219)</f>
        <v>409</v>
      </c>
      <c r="K274" s="87">
        <f>SUMIFS('Данные факт зад.3'!G:G,'Данные факт зад.3'!F:F,$A274,'Данные факт зад.3'!A:A,J$4,'Данные факт зад.3'!D:D,$A$219)</f>
        <v>17</v>
      </c>
      <c r="L274" s="75">
        <f t="shared" si="157"/>
        <v>-392</v>
      </c>
      <c r="M274" s="109">
        <f t="shared" si="150"/>
        <v>-0.95843520782396086</v>
      </c>
      <c r="N274" s="86">
        <f>SUMIFS('Данные план зад3'!$G$7:$G$1296,'Данные план зад3'!$B$7:$B$1296,N$4,'Данные план зад3'!$F$7:$F$1296,$A274,'Данные план зад3'!$C$7:$C$1296,'Задание 3'!$A$219)</f>
        <v>438</v>
      </c>
      <c r="O274" s="87">
        <f>SUMIFS('Данные факт зад.3'!G:G,'Данные факт зад.3'!F:F,$A274,'Данные факт зад.3'!A:A,N$4,'Данные факт зад.3'!D:D,$A$219)</f>
        <v>179</v>
      </c>
      <c r="P274" s="75">
        <f t="shared" si="158"/>
        <v>-259</v>
      </c>
      <c r="Q274" s="106">
        <f t="shared" si="159"/>
        <v>-0.591324200913242</v>
      </c>
      <c r="R274" s="86">
        <f>SUMIFS('Данные план зад3'!$G$7:$G$1296,'Данные план зад3'!$B$7:$B$1296,R$4,'Данные план зад3'!$F$7:$F$1296,$A274,'Данные план зад3'!$C$7:$C$1296,'Задание 3'!$A$219)</f>
        <v>469</v>
      </c>
      <c r="S274" s="87">
        <f>SUMIFS('Данные факт зад.3'!G:G,'Данные факт зад.3'!F:F,$A274,'Данные факт зад.3'!A:A,R$4,'Данные факт зад.3'!D:D,$A$219)</f>
        <v>409</v>
      </c>
      <c r="T274" s="84">
        <f t="shared" si="151"/>
        <v>-60</v>
      </c>
      <c r="U274" s="109">
        <f t="shared" si="152"/>
        <v>-0.1279317697228145</v>
      </c>
      <c r="V274" s="86">
        <f>SUMIFS('Данные план зад3'!$G$7:$G$1296,'Данные план зад3'!$B$7:$B$1296,V$4,'Данные план зад3'!$F$7:$F$1296,$A274,'Данные план зад3'!$C$7:$C$1296,'Задание 3'!$A$219)</f>
        <v>502</v>
      </c>
      <c r="W274" s="87">
        <f>SUMIFS('Данные факт зад.3'!G:G,'Данные факт зад.3'!F:F,$A274,'Данные факт зад.3'!A:A,V$4,'Данные факт зад.3'!D:D,$A$219)</f>
        <v>594</v>
      </c>
      <c r="X274" s="86">
        <f t="shared" si="153"/>
        <v>92</v>
      </c>
      <c r="Y274" s="110">
        <f t="shared" si="162"/>
        <v>0.18326693227091634</v>
      </c>
      <c r="Z274" s="86">
        <f t="shared" si="160"/>
        <v>2567</v>
      </c>
      <c r="AA274" s="84">
        <f t="shared" si="132"/>
        <v>1413</v>
      </c>
      <c r="AB274" s="86">
        <f t="shared" si="135"/>
        <v>-1154</v>
      </c>
      <c r="AC274" s="110">
        <f t="shared" si="154"/>
        <v>-0.44955200623295677</v>
      </c>
    </row>
    <row r="275" spans="1:29" s="82" customFormat="1" x14ac:dyDescent="0.3">
      <c r="A275" s="92" t="s">
        <v>95</v>
      </c>
      <c r="B275" s="93">
        <f>B276+B282+B285</f>
        <v>6669</v>
      </c>
      <c r="C275" s="93">
        <f t="shared" ref="C275:Z275" si="163">C276+C282+C285</f>
        <v>1713</v>
      </c>
      <c r="D275" s="102">
        <f t="shared" si="140"/>
        <v>-4956</v>
      </c>
      <c r="E275" s="109">
        <f t="shared" si="138"/>
        <v>-0.7431399010346379</v>
      </c>
      <c r="F275" s="86">
        <f>F276+F282+F285</f>
        <v>7127</v>
      </c>
      <c r="G275" s="93">
        <f t="shared" si="163"/>
        <v>2255</v>
      </c>
      <c r="H275" s="75">
        <f t="shared" si="155"/>
        <v>-4872</v>
      </c>
      <c r="I275" s="106">
        <f t="shared" si="156"/>
        <v>-0.68359758664234604</v>
      </c>
      <c r="J275" s="93">
        <f t="shared" si="163"/>
        <v>7576</v>
      </c>
      <c r="K275" s="93">
        <f t="shared" si="163"/>
        <v>2051</v>
      </c>
      <c r="L275" s="75">
        <f t="shared" si="157"/>
        <v>-5525</v>
      </c>
      <c r="M275" s="109">
        <f t="shared" si="150"/>
        <v>-0.7292766631467793</v>
      </c>
      <c r="N275" s="93">
        <f t="shared" si="163"/>
        <v>7934</v>
      </c>
      <c r="O275" s="93">
        <f t="shared" si="163"/>
        <v>2293</v>
      </c>
      <c r="P275" s="75">
        <f t="shared" si="158"/>
        <v>-5641</v>
      </c>
      <c r="Q275" s="106">
        <f t="shared" si="159"/>
        <v>-0.7109906730526846</v>
      </c>
      <c r="R275" s="93">
        <f t="shared" si="163"/>
        <v>8491</v>
      </c>
      <c r="S275" s="93">
        <f t="shared" si="163"/>
        <v>2521</v>
      </c>
      <c r="T275" s="84">
        <f t="shared" si="151"/>
        <v>-5970</v>
      </c>
      <c r="U275" s="109">
        <f t="shared" si="152"/>
        <v>-0.70309739724414089</v>
      </c>
      <c r="V275" s="93">
        <f t="shared" si="163"/>
        <v>9085</v>
      </c>
      <c r="W275" s="93">
        <f t="shared" si="163"/>
        <v>1711</v>
      </c>
      <c r="X275" s="86">
        <f t="shared" si="153"/>
        <v>-7374</v>
      </c>
      <c r="Y275" s="110">
        <f t="shared" si="162"/>
        <v>-0.81166758392955418</v>
      </c>
      <c r="Z275" s="93">
        <f t="shared" si="163"/>
        <v>46882</v>
      </c>
      <c r="AA275" s="93">
        <f t="shared" ref="AA275:AA290" si="164">C275+G275+K275+O275+S275+W275</f>
        <v>12544</v>
      </c>
      <c r="AB275" s="86">
        <f t="shared" si="135"/>
        <v>-34338</v>
      </c>
      <c r="AC275" s="110">
        <f t="shared" si="154"/>
        <v>-0.73243462309628427</v>
      </c>
    </row>
    <row r="276" spans="1:29" s="82" customFormat="1" x14ac:dyDescent="0.3">
      <c r="A276" s="83" t="s">
        <v>111</v>
      </c>
      <c r="B276" s="84">
        <f>SUM(B277:B281)</f>
        <v>3071</v>
      </c>
      <c r="C276" s="84">
        <f t="shared" ref="C276:Z276" si="165">SUM(C277:C281)</f>
        <v>518</v>
      </c>
      <c r="D276" s="102">
        <f t="shared" si="140"/>
        <v>-2553</v>
      </c>
      <c r="E276" s="109">
        <f t="shared" si="138"/>
        <v>-0.83132530120481929</v>
      </c>
      <c r="F276" s="86">
        <f>SUM(F277:F281)</f>
        <v>3278</v>
      </c>
      <c r="G276" s="84">
        <f t="shared" si="165"/>
        <v>837</v>
      </c>
      <c r="H276" s="75">
        <f t="shared" si="155"/>
        <v>-2441</v>
      </c>
      <c r="I276" s="106">
        <f t="shared" si="156"/>
        <v>-0.74466137888956685</v>
      </c>
      <c r="J276" s="84">
        <f t="shared" si="165"/>
        <v>3479</v>
      </c>
      <c r="K276" s="84">
        <f t="shared" si="165"/>
        <v>763</v>
      </c>
      <c r="L276" s="75">
        <f t="shared" si="157"/>
        <v>-2716</v>
      </c>
      <c r="M276" s="109">
        <f t="shared" si="150"/>
        <v>-0.78068410462776661</v>
      </c>
      <c r="N276" s="84">
        <f t="shared" si="165"/>
        <v>3638</v>
      </c>
      <c r="O276" s="84">
        <f t="shared" si="165"/>
        <v>782</v>
      </c>
      <c r="P276" s="75">
        <f t="shared" si="158"/>
        <v>-2856</v>
      </c>
      <c r="Q276" s="106">
        <f t="shared" si="159"/>
        <v>-0.78504672897196259</v>
      </c>
      <c r="R276" s="84">
        <f t="shared" si="165"/>
        <v>3893</v>
      </c>
      <c r="S276" s="84">
        <f t="shared" si="165"/>
        <v>1549</v>
      </c>
      <c r="T276" s="84">
        <f t="shared" si="151"/>
        <v>-2344</v>
      </c>
      <c r="U276" s="109">
        <f t="shared" si="152"/>
        <v>-0.60210634472129465</v>
      </c>
      <c r="V276" s="84">
        <f t="shared" si="165"/>
        <v>4165</v>
      </c>
      <c r="W276" s="84">
        <f t="shared" si="165"/>
        <v>1080</v>
      </c>
      <c r="X276" s="86">
        <f t="shared" si="153"/>
        <v>-3085</v>
      </c>
      <c r="Y276" s="110">
        <f t="shared" si="162"/>
        <v>-0.74069627851140452</v>
      </c>
      <c r="Z276" s="84">
        <f t="shared" si="165"/>
        <v>21524</v>
      </c>
      <c r="AA276" s="84">
        <f t="shared" si="164"/>
        <v>5529</v>
      </c>
      <c r="AB276" s="86">
        <f t="shared" si="135"/>
        <v>-15995</v>
      </c>
      <c r="AC276" s="110">
        <f t="shared" si="154"/>
        <v>-0.74312395465526859</v>
      </c>
    </row>
    <row r="277" spans="1:29" s="88" customFormat="1" outlineLevel="1" x14ac:dyDescent="0.3">
      <c r="A277" s="85" t="s">
        <v>96</v>
      </c>
      <c r="B277" s="86">
        <f>SUMIFS('Данные план зад3'!$G$7:$G$1296,'Данные план зад3'!$B$7:$B$1296,B$4,'Данные план зад3'!$F$7:$F$1296,$A277,'Данные план зад3'!$C$7:$C$1296,'Задание 3'!$A$219)</f>
        <v>658</v>
      </c>
      <c r="C277" s="75">
        <f>SUMIFS('Данные факт зад.3'!G:G,'Данные факт зад.3'!F:F,$A277,'Данные факт зад.3'!A:A,B$4,'Данные факт зад.3'!D:D,$A$219)</f>
        <v>59</v>
      </c>
      <c r="D277" s="102">
        <f t="shared" si="140"/>
        <v>-599</v>
      </c>
      <c r="E277" s="109">
        <f t="shared" si="138"/>
        <v>-0.91033434650455924</v>
      </c>
      <c r="F277" s="86">
        <f>SUMIFS('Данные план зад3'!$G$7:$G$1296,'Данные план зад3'!$B$7:$B$1296,F$4,'Данные план зад3'!$F$7:$F$1296,$A277,'Данные план зад3'!$C$7:$C$1296,'Задание 3'!$A$219)</f>
        <v>717</v>
      </c>
      <c r="G277" s="87">
        <f>SUMIFS('Данные факт зад.3'!G:G,'Данные факт зад.3'!F:F,$A277,'Данные факт зад.3'!A:A,F$4,'Данные факт зад.3'!D:D,$A$219)</f>
        <v>37</v>
      </c>
      <c r="H277" s="75">
        <f t="shared" si="155"/>
        <v>-680</v>
      </c>
      <c r="I277" s="106">
        <f t="shared" si="156"/>
        <v>-0.94839609483960952</v>
      </c>
      <c r="J277" s="86">
        <f>SUMIFS('Данные план зад3'!$G$7:$G$1296,'Данные план зад3'!$B$7:$B$1296,J$4,'Данные план зад3'!$F$7:$F$1296,$A277,'Данные план зад3'!$C$7:$C$1296,'Задание 3'!$A$219)</f>
        <v>782</v>
      </c>
      <c r="K277" s="87">
        <f>SUMIFS('Данные факт зад.3'!G:G,'Данные факт зад.3'!F:F,$A277,'Данные факт зад.3'!A:A,J$4,'Данные факт зад.3'!D:D,$A$219)</f>
        <v>4</v>
      </c>
      <c r="L277" s="75">
        <f t="shared" si="157"/>
        <v>-778</v>
      </c>
      <c r="M277" s="109">
        <f t="shared" si="150"/>
        <v>-0.99488491048593353</v>
      </c>
      <c r="N277" s="86">
        <f>SUMIFS('Данные план зад3'!$G$7:$G$1296,'Данные план зад3'!$B$7:$B$1296,N$4,'Данные план зад3'!$F$7:$F$1296,$A277,'Данные план зад3'!$C$7:$C$1296,'Задание 3'!$A$219)</f>
        <v>837</v>
      </c>
      <c r="O277" s="87">
        <f>SUMIFS('Данные факт зад.3'!G:G,'Данные факт зад.3'!F:F,$A277,'Данные факт зад.3'!A:A,N$4,'Данные факт зад.3'!D:D,$A$219)</f>
        <v>143</v>
      </c>
      <c r="P277" s="75">
        <f t="shared" si="158"/>
        <v>-694</v>
      </c>
      <c r="Q277" s="106">
        <f t="shared" si="159"/>
        <v>-0.82915173237753881</v>
      </c>
      <c r="R277" s="86">
        <f>SUMIFS('Данные план зад3'!$G$7:$G$1296,'Данные план зад3'!$B$7:$B$1296,R$4,'Данные план зад3'!$F$7:$F$1296,$A277,'Данные план зад3'!$C$7:$C$1296,'Задание 3'!$A$219)</f>
        <v>896</v>
      </c>
      <c r="S277" s="87">
        <f>SUMIFS('Данные факт зад.3'!G:G,'Данные факт зад.3'!F:F,$A277,'Данные факт зад.3'!A:A,R$4,'Данные факт зад.3'!D:D,$A$219)</f>
        <v>312</v>
      </c>
      <c r="T277" s="84">
        <f t="shared" si="151"/>
        <v>-584</v>
      </c>
      <c r="U277" s="109">
        <f t="shared" si="152"/>
        <v>-0.6517857142857143</v>
      </c>
      <c r="V277" s="86">
        <f>SUMIFS('Данные план зад3'!$G$7:$G$1296,'Данные план зад3'!$B$7:$B$1296,V$4,'Данные план зад3'!$F$7:$F$1296,$A277,'Данные план зад3'!$C$7:$C$1296,'Задание 3'!$A$219)</f>
        <v>959</v>
      </c>
      <c r="W277" s="87">
        <f>SUMIFS('Данные факт зад.3'!G:G,'Данные факт зад.3'!F:F,$A277,'Данные факт зад.3'!A:A,V$4,'Данные факт зад.3'!D:D,$A$219)</f>
        <v>164</v>
      </c>
      <c r="X277" s="86">
        <f t="shared" si="153"/>
        <v>-795</v>
      </c>
      <c r="Y277" s="110">
        <f t="shared" si="162"/>
        <v>-0.82898852971845671</v>
      </c>
      <c r="Z277" s="86">
        <f t="shared" si="160"/>
        <v>4849</v>
      </c>
      <c r="AA277" s="84">
        <f t="shared" si="164"/>
        <v>719</v>
      </c>
      <c r="AB277" s="86">
        <f t="shared" si="135"/>
        <v>-4130</v>
      </c>
      <c r="AC277" s="110">
        <f t="shared" si="154"/>
        <v>-0.85172200453701796</v>
      </c>
    </row>
    <row r="278" spans="1:29" s="88" customFormat="1" outlineLevel="1" x14ac:dyDescent="0.3">
      <c r="A278" s="85" t="s">
        <v>97</v>
      </c>
      <c r="B278" s="86">
        <f>SUMIFS('Данные план зад3'!$G$7:$G$1296,'Данные план зад3'!$B$7:$B$1296,B$4,'Данные план зад3'!$F$7:$F$1296,$A278,'Данные план зад3'!$C$7:$C$1296,'Задание 3'!$A$219)</f>
        <v>927</v>
      </c>
      <c r="C278" s="75">
        <f>SUMIFS('Данные факт зад.3'!G:G,'Данные факт зад.3'!F:F,$A278,'Данные факт зад.3'!A:A,B$4,'Данные факт зад.3'!D:D,$A$219)</f>
        <v>0</v>
      </c>
      <c r="D278" s="102">
        <f t="shared" si="140"/>
        <v>-927</v>
      </c>
      <c r="E278" s="109">
        <f t="shared" si="138"/>
        <v>-1</v>
      </c>
      <c r="F278" s="86">
        <f>SUMIFS('Данные план зад3'!$G$7:$G$1296,'Данные план зад3'!$B$7:$B$1296,F$4,'Данные план зад3'!$F$7:$F$1296,$A278,'Данные план зад3'!$C$7:$C$1296,'Задание 3'!$A$219)</f>
        <v>992</v>
      </c>
      <c r="G278" s="87">
        <f>SUMIFS('Данные факт зад.3'!G:G,'Данные факт зад.3'!F:F,$A278,'Данные факт зад.3'!A:A,F$4,'Данные факт зад.3'!D:D,$A$219)</f>
        <v>103</v>
      </c>
      <c r="H278" s="75">
        <f t="shared" si="155"/>
        <v>-889</v>
      </c>
      <c r="I278" s="106">
        <f t="shared" si="156"/>
        <v>-0.89616935483870963</v>
      </c>
      <c r="J278" s="86">
        <f>SUMIFS('Данные план зад3'!$G$7:$G$1296,'Данные план зад3'!$B$7:$B$1296,J$4,'Данные план зад3'!$F$7:$F$1296,$A278,'Данные план зад3'!$C$7:$C$1296,'Задание 3'!$A$219)</f>
        <v>1061</v>
      </c>
      <c r="K278" s="87">
        <f>SUMIFS('Данные факт зад.3'!G:G,'Данные факт зад.3'!F:F,$A278,'Данные факт зад.3'!A:A,J$4,'Данные факт зад.3'!D:D,$A$219)</f>
        <v>498</v>
      </c>
      <c r="L278" s="75">
        <f t="shared" si="157"/>
        <v>-563</v>
      </c>
      <c r="M278" s="109">
        <f t="shared" si="150"/>
        <v>-0.53063147973609803</v>
      </c>
      <c r="N278" s="86">
        <f>SUMIFS('Данные план зад3'!$G$7:$G$1296,'Данные план зад3'!$B$7:$B$1296,N$4,'Данные план зад3'!$F$7:$F$1296,$A278,'Данные план зад3'!$C$7:$C$1296,'Задание 3'!$A$219)</f>
        <v>1082</v>
      </c>
      <c r="O278" s="87">
        <f>SUMIFS('Данные факт зад.3'!G:G,'Данные факт зад.3'!F:F,$A278,'Данные факт зад.3'!A:A,N$4,'Данные факт зад.3'!D:D,$A$219)</f>
        <v>273</v>
      </c>
      <c r="P278" s="75">
        <f t="shared" si="158"/>
        <v>-809</v>
      </c>
      <c r="Q278" s="106">
        <f t="shared" si="159"/>
        <v>-0.74768946395563773</v>
      </c>
      <c r="R278" s="86">
        <f>SUMIFS('Данные план зад3'!$G$7:$G$1296,'Данные план зад3'!$B$7:$B$1296,R$4,'Данные план зад3'!$F$7:$F$1296,$A278,'Данные план зад3'!$C$7:$C$1296,'Задание 3'!$A$219)</f>
        <v>1158</v>
      </c>
      <c r="S278" s="87">
        <f>SUMIFS('Данные факт зад.3'!G:G,'Данные факт зад.3'!F:F,$A278,'Данные факт зад.3'!A:A,R$4,'Данные факт зад.3'!D:D,$A$219)</f>
        <v>0</v>
      </c>
      <c r="T278" s="84">
        <f t="shared" si="151"/>
        <v>-1158</v>
      </c>
      <c r="U278" s="109">
        <f t="shared" si="152"/>
        <v>-1</v>
      </c>
      <c r="V278" s="86">
        <f>SUMIFS('Данные план зад3'!$G$7:$G$1296,'Данные план зад3'!$B$7:$B$1296,V$4,'Данные план зад3'!$F$7:$F$1296,$A278,'Данные план зад3'!$C$7:$C$1296,'Задание 3'!$A$219)</f>
        <v>1239</v>
      </c>
      <c r="W278" s="87">
        <f>SUMIFS('Данные факт зад.3'!G:G,'Данные факт зад.3'!F:F,$A278,'Данные факт зад.3'!A:A,V$4,'Данные факт зад.3'!D:D,$A$219)</f>
        <v>50</v>
      </c>
      <c r="X278" s="86">
        <f t="shared" si="153"/>
        <v>-1189</v>
      </c>
      <c r="Y278" s="110">
        <f t="shared" si="162"/>
        <v>-0.95964487489911221</v>
      </c>
      <c r="Z278" s="86">
        <f t="shared" si="160"/>
        <v>6459</v>
      </c>
      <c r="AA278" s="84">
        <f t="shared" si="164"/>
        <v>924</v>
      </c>
      <c r="AB278" s="86">
        <f t="shared" ref="AB278:AB290" si="166">SUM(D278,H278,L278,P278,T278,X278)</f>
        <v>-5535</v>
      </c>
      <c r="AC278" s="110">
        <f t="shared" si="154"/>
        <v>-0.85694379934974452</v>
      </c>
    </row>
    <row r="279" spans="1:29" s="88" customFormat="1" outlineLevel="1" x14ac:dyDescent="0.3">
      <c r="A279" s="85" t="s">
        <v>98</v>
      </c>
      <c r="B279" s="86">
        <f>SUMIFS('Данные план зад3'!$G$7:$G$1296,'Данные план зад3'!$B$7:$B$1296,B$4,'Данные план зад3'!$F$7:$F$1296,$A279,'Данные план зад3'!$C$7:$C$1296,'Задание 3'!$A$219)</f>
        <v>586</v>
      </c>
      <c r="C279" s="75">
        <f>SUMIFS('Данные факт зад.3'!G:G,'Данные факт зад.3'!F:F,$A279,'Данные факт зад.3'!A:A,B$4,'Данные факт зад.3'!D:D,$A$219)</f>
        <v>20</v>
      </c>
      <c r="D279" s="102">
        <f t="shared" si="140"/>
        <v>-566</v>
      </c>
      <c r="E279" s="109">
        <f t="shared" si="138"/>
        <v>-0.96587030716723554</v>
      </c>
      <c r="F279" s="86">
        <f>SUMIFS('Данные план зад3'!$G$7:$G$1296,'Данные план зад3'!$B$7:$B$1296,F$4,'Данные план зад3'!$F$7:$F$1296,$A279,'Данные план зад3'!$C$7:$C$1296,'Задание 3'!$A$219)</f>
        <v>615</v>
      </c>
      <c r="G279" s="87">
        <f>SUMIFS('Данные факт зад.3'!G:G,'Данные факт зад.3'!F:F,$A279,'Данные факт зад.3'!A:A,F$4,'Данные факт зад.3'!D:D,$A$219)</f>
        <v>515</v>
      </c>
      <c r="H279" s="75">
        <f t="shared" si="155"/>
        <v>-100</v>
      </c>
      <c r="I279" s="106">
        <f t="shared" si="156"/>
        <v>-0.16260162601626016</v>
      </c>
      <c r="J279" s="86">
        <f>SUMIFS('Данные план зад3'!$G$7:$G$1296,'Данные план зад3'!$B$7:$B$1296,J$4,'Данные план зад3'!$F$7:$F$1296,$A279,'Данные план зад3'!$C$7:$C$1296,'Задание 3'!$A$219)</f>
        <v>646</v>
      </c>
      <c r="K279" s="87">
        <f>SUMIFS('Данные факт зад.3'!G:G,'Данные факт зад.3'!F:F,$A279,'Данные факт зад.3'!A:A,J$4,'Данные факт зад.3'!D:D,$A$219)</f>
        <v>100</v>
      </c>
      <c r="L279" s="75">
        <f t="shared" si="157"/>
        <v>-546</v>
      </c>
      <c r="M279" s="109">
        <f t="shared" si="150"/>
        <v>-0.84520123839009287</v>
      </c>
      <c r="N279" s="86">
        <f>SUMIFS('Данные план зад3'!$G$7:$G$1296,'Данные план зад3'!$B$7:$B$1296,N$4,'Данные план зад3'!$F$7:$F$1296,$A279,'Данные план зад3'!$C$7:$C$1296,'Задание 3'!$A$219)</f>
        <v>659</v>
      </c>
      <c r="O279" s="87">
        <f>SUMIFS('Данные факт зад.3'!G:G,'Данные факт зад.3'!F:F,$A279,'Данные факт зад.3'!A:A,N$4,'Данные факт зад.3'!D:D,$A$219)</f>
        <v>170</v>
      </c>
      <c r="P279" s="75">
        <f t="shared" si="158"/>
        <v>-489</v>
      </c>
      <c r="Q279" s="106">
        <f t="shared" si="159"/>
        <v>-0.74203338391502272</v>
      </c>
      <c r="R279" s="86">
        <f>SUMIFS('Данные план зад3'!$G$7:$G$1296,'Данные план зад3'!$B$7:$B$1296,R$4,'Данные план зад3'!$F$7:$F$1296,$A279,'Данные план зад3'!$C$7:$C$1296,'Задание 3'!$A$219)</f>
        <v>705</v>
      </c>
      <c r="S279" s="87">
        <f>SUMIFS('Данные факт зад.3'!G:G,'Данные факт зад.3'!F:F,$A279,'Данные факт зад.3'!A:A,R$4,'Данные факт зад.3'!D:D,$A$219)</f>
        <v>360</v>
      </c>
      <c r="T279" s="84">
        <f t="shared" si="151"/>
        <v>-345</v>
      </c>
      <c r="U279" s="109">
        <f t="shared" si="152"/>
        <v>-0.48936170212765956</v>
      </c>
      <c r="V279" s="86">
        <f>SUMIFS('Данные план зад3'!$G$7:$G$1296,'Данные план зад3'!$B$7:$B$1296,V$4,'Данные план зад3'!$F$7:$F$1296,$A279,'Данные план зад3'!$C$7:$C$1296,'Задание 3'!$A$219)</f>
        <v>754</v>
      </c>
      <c r="W279" s="87">
        <f>SUMIFS('Данные факт зад.3'!G:G,'Данные факт зад.3'!F:F,$A279,'Данные факт зад.3'!A:A,V$4,'Данные факт зад.3'!D:D,$A$219)</f>
        <v>47</v>
      </c>
      <c r="X279" s="86">
        <f t="shared" si="153"/>
        <v>-707</v>
      </c>
      <c r="Y279" s="110">
        <f t="shared" si="162"/>
        <v>-0.93766578249336874</v>
      </c>
      <c r="Z279" s="86">
        <f t="shared" si="160"/>
        <v>3965</v>
      </c>
      <c r="AA279" s="84">
        <f t="shared" si="164"/>
        <v>1212</v>
      </c>
      <c r="AB279" s="86">
        <f t="shared" si="166"/>
        <v>-2753</v>
      </c>
      <c r="AC279" s="110">
        <f t="shared" si="154"/>
        <v>-0.6943253467843632</v>
      </c>
    </row>
    <row r="280" spans="1:29" s="88" customFormat="1" outlineLevel="1" x14ac:dyDescent="0.3">
      <c r="A280" s="85" t="s">
        <v>99</v>
      </c>
      <c r="B280" s="86">
        <f>SUMIFS('Данные план зад3'!$G$7:$G$1296,'Данные план зад3'!$B$7:$B$1296,B$4,'Данные план зад3'!$F$7:$F$1296,$A280,'Данные план зад3'!$C$7:$C$1296,'Задание 3'!$A$219)</f>
        <v>314</v>
      </c>
      <c r="C280" s="75">
        <f>SUMIFS('Данные факт зад.3'!G:G,'Данные факт зад.3'!F:F,$A280,'Данные факт зад.3'!A:A,B$4,'Данные факт зад.3'!D:D,$A$219)</f>
        <v>241</v>
      </c>
      <c r="D280" s="102">
        <f t="shared" si="140"/>
        <v>-73</v>
      </c>
      <c r="E280" s="109">
        <f t="shared" si="138"/>
        <v>-0.23248407643312102</v>
      </c>
      <c r="F280" s="86">
        <f>SUMIFS('Данные план зад3'!$G$7:$G$1296,'Данные план зад3'!$B$7:$B$1296,F$4,'Данные план зад3'!$F$7:$F$1296,$A280,'Данные план зад3'!$C$7:$C$1296,'Задание 3'!$A$219)</f>
        <v>327</v>
      </c>
      <c r="G280" s="87">
        <f>SUMIFS('Данные факт зад.3'!G:G,'Данные факт зад.3'!F:F,$A280,'Данные факт зад.3'!A:A,F$4,'Данные факт зад.3'!D:D,$A$219)</f>
        <v>111</v>
      </c>
      <c r="H280" s="75">
        <f t="shared" si="155"/>
        <v>-216</v>
      </c>
      <c r="I280" s="106">
        <f t="shared" si="156"/>
        <v>-0.66055045871559637</v>
      </c>
      <c r="J280" s="86">
        <f>SUMIFS('Данные план зад3'!$G$7:$G$1296,'Данные план зад3'!$B$7:$B$1296,J$4,'Данные план зад3'!$F$7:$F$1296,$A280,'Данные план зад3'!$C$7:$C$1296,'Задание 3'!$A$219)</f>
        <v>350</v>
      </c>
      <c r="K280" s="87">
        <f>SUMIFS('Данные факт зад.3'!G:G,'Данные факт зад.3'!F:F,$A280,'Данные факт зад.3'!A:A,J$4,'Данные факт зад.3'!D:D,$A$219)</f>
        <v>0</v>
      </c>
      <c r="L280" s="75">
        <f t="shared" si="157"/>
        <v>-350</v>
      </c>
      <c r="M280" s="109">
        <f t="shared" si="150"/>
        <v>-1</v>
      </c>
      <c r="N280" s="86">
        <f>SUMIFS('Данные план зад3'!$G$7:$G$1296,'Данные план зад3'!$B$7:$B$1296,N$4,'Данные план зад3'!$F$7:$F$1296,$A280,'Данные план зад3'!$C$7:$C$1296,'Задание 3'!$A$219)</f>
        <v>375</v>
      </c>
      <c r="O280" s="87">
        <f>SUMIFS('Данные факт зад.3'!G:G,'Данные факт зад.3'!F:F,$A280,'Данные факт зад.3'!A:A,N$4,'Данные факт зад.3'!D:D,$A$219)</f>
        <v>37</v>
      </c>
      <c r="P280" s="75">
        <f t="shared" si="158"/>
        <v>-338</v>
      </c>
      <c r="Q280" s="106">
        <f t="shared" si="159"/>
        <v>-0.90133333333333332</v>
      </c>
      <c r="R280" s="86">
        <f>SUMIFS('Данные план зад3'!$G$7:$G$1296,'Данные план зад3'!$B$7:$B$1296,R$4,'Данные план зад3'!$F$7:$F$1296,$A280,'Данные план зад3'!$C$7:$C$1296,'Задание 3'!$A$219)</f>
        <v>401</v>
      </c>
      <c r="S280" s="87">
        <f>SUMIFS('Данные факт зад.3'!G:G,'Данные факт зад.3'!F:F,$A280,'Данные факт зад.3'!A:A,R$4,'Данные факт зад.3'!D:D,$A$219)</f>
        <v>535</v>
      </c>
      <c r="T280" s="84">
        <f t="shared" si="151"/>
        <v>134</v>
      </c>
      <c r="U280" s="109">
        <f t="shared" si="152"/>
        <v>0.33416458852867831</v>
      </c>
      <c r="V280" s="86">
        <f>SUMIFS('Данные план зад3'!$G$7:$G$1296,'Данные план зад3'!$B$7:$B$1296,V$4,'Данные план зад3'!$F$7:$F$1296,$A280,'Данные план зад3'!$C$7:$C$1296,'Задание 3'!$A$219)</f>
        <v>429</v>
      </c>
      <c r="W280" s="87">
        <f>SUMIFS('Данные факт зад.3'!G:G,'Данные факт зад.3'!F:F,$A280,'Данные факт зад.3'!A:A,V$4,'Данные факт зад.3'!D:D,$A$219)</f>
        <v>419</v>
      </c>
      <c r="X280" s="86">
        <f t="shared" si="153"/>
        <v>-10</v>
      </c>
      <c r="Y280" s="110">
        <f t="shared" si="162"/>
        <v>-2.3310023310023312E-2</v>
      </c>
      <c r="Z280" s="86">
        <f t="shared" si="160"/>
        <v>2196</v>
      </c>
      <c r="AA280" s="84">
        <f t="shared" si="164"/>
        <v>1343</v>
      </c>
      <c r="AB280" s="86">
        <f t="shared" si="166"/>
        <v>-853</v>
      </c>
      <c r="AC280" s="110">
        <f t="shared" si="154"/>
        <v>-0.38843351548269583</v>
      </c>
    </row>
    <row r="281" spans="1:29" s="88" customFormat="1" outlineLevel="1" x14ac:dyDescent="0.3">
      <c r="A281" s="85" t="s">
        <v>100</v>
      </c>
      <c r="B281" s="86">
        <f>SUMIFS('Данные план зад3'!$G$7:$G$1296,'Данные план зад3'!$B$7:$B$1296,B$4,'Данные план зад3'!$F$7:$F$1296,$A281,'Данные план зад3'!$C$7:$C$1296,'Задание 3'!$A$219)</f>
        <v>586</v>
      </c>
      <c r="C281" s="75">
        <f>SUMIFS('Данные факт зад.3'!G:G,'Данные факт зад.3'!F:F,$A281,'Данные факт зад.3'!A:A,B$4,'Данные факт зад.3'!D:D,$A$219)</f>
        <v>198</v>
      </c>
      <c r="D281" s="102">
        <f t="shared" si="140"/>
        <v>-388</v>
      </c>
      <c r="E281" s="109">
        <f t="shared" si="138"/>
        <v>-0.66211604095563137</v>
      </c>
      <c r="F281" s="86">
        <f>SUMIFS('Данные план зад3'!$G$7:$G$1296,'Данные план зад3'!$B$7:$B$1296,F$4,'Данные план зад3'!$F$7:$F$1296,$A281,'Данные план зад3'!$C$7:$C$1296,'Задание 3'!$A$219)</f>
        <v>627</v>
      </c>
      <c r="G281" s="87">
        <f>SUMIFS('Данные факт зад.3'!G:G,'Данные факт зад.3'!F:F,$A281,'Данные факт зад.3'!A:A,F$4,'Данные факт зад.3'!D:D,$A$219)</f>
        <v>71</v>
      </c>
      <c r="H281" s="75">
        <f t="shared" si="155"/>
        <v>-556</v>
      </c>
      <c r="I281" s="106">
        <f t="shared" si="156"/>
        <v>-0.88676236044657097</v>
      </c>
      <c r="J281" s="86">
        <f>SUMIFS('Данные план зад3'!$G$7:$G$1296,'Данные план зад3'!$B$7:$B$1296,J$4,'Данные план зад3'!$F$7:$F$1296,$A281,'Данные план зад3'!$C$7:$C$1296,'Задание 3'!$A$219)</f>
        <v>640</v>
      </c>
      <c r="K281" s="87">
        <f>SUMIFS('Данные факт зад.3'!G:G,'Данные факт зад.3'!F:F,$A281,'Данные факт зад.3'!A:A,J$4,'Данные факт зад.3'!D:D,$A$219)</f>
        <v>161</v>
      </c>
      <c r="L281" s="75">
        <f t="shared" si="157"/>
        <v>-479</v>
      </c>
      <c r="M281" s="109">
        <f t="shared" si="150"/>
        <v>-0.74843749999999998</v>
      </c>
      <c r="N281" s="86">
        <f>SUMIFS('Данные план зад3'!$G$7:$G$1296,'Данные план зад3'!$B$7:$B$1296,N$4,'Данные план зад3'!$F$7:$F$1296,$A281,'Данные план зад3'!$C$7:$C$1296,'Задание 3'!$A$219)</f>
        <v>685</v>
      </c>
      <c r="O281" s="87">
        <f>SUMIFS('Данные факт зад.3'!G:G,'Данные факт зад.3'!F:F,$A281,'Данные факт зад.3'!A:A,N$4,'Данные факт зад.3'!D:D,$A$219)</f>
        <v>159</v>
      </c>
      <c r="P281" s="75">
        <f t="shared" si="158"/>
        <v>-526</v>
      </c>
      <c r="Q281" s="106">
        <f t="shared" si="159"/>
        <v>-0.76788321167883211</v>
      </c>
      <c r="R281" s="86">
        <f>SUMIFS('Данные план зад3'!$G$7:$G$1296,'Данные план зад3'!$B$7:$B$1296,R$4,'Данные план зад3'!$F$7:$F$1296,$A281,'Данные план зад3'!$C$7:$C$1296,'Задание 3'!$A$219)</f>
        <v>733</v>
      </c>
      <c r="S281" s="87">
        <f>SUMIFS('Данные факт зад.3'!G:G,'Данные факт зад.3'!F:F,$A281,'Данные факт зад.3'!A:A,R$4,'Данные факт зад.3'!D:D,$A$219)</f>
        <v>342</v>
      </c>
      <c r="T281" s="84">
        <f t="shared" si="151"/>
        <v>-391</v>
      </c>
      <c r="U281" s="109">
        <f t="shared" si="152"/>
        <v>-0.5334242837653479</v>
      </c>
      <c r="V281" s="86">
        <f>SUMIFS('Данные план зад3'!$G$7:$G$1296,'Данные план зад3'!$B$7:$B$1296,V$4,'Данные план зад3'!$F$7:$F$1296,$A281,'Данные план зад3'!$C$7:$C$1296,'Задание 3'!$A$219)</f>
        <v>784</v>
      </c>
      <c r="W281" s="87">
        <f>SUMIFS('Данные факт зад.3'!G:G,'Данные факт зад.3'!F:F,$A281,'Данные факт зад.3'!A:A,V$4,'Данные факт зад.3'!D:D,$A$219)</f>
        <v>400</v>
      </c>
      <c r="X281" s="86">
        <f t="shared" si="153"/>
        <v>-384</v>
      </c>
      <c r="Y281" s="110">
        <f t="shared" si="162"/>
        <v>-0.48979591836734693</v>
      </c>
      <c r="Z281" s="86">
        <f t="shared" si="160"/>
        <v>4055</v>
      </c>
      <c r="AA281" s="84">
        <f t="shared" si="164"/>
        <v>1331</v>
      </c>
      <c r="AB281" s="86">
        <f t="shared" si="166"/>
        <v>-2724</v>
      </c>
      <c r="AC281" s="110">
        <f t="shared" si="154"/>
        <v>-0.67176325524044389</v>
      </c>
    </row>
    <row r="282" spans="1:29" s="82" customFormat="1" x14ac:dyDescent="0.3">
      <c r="A282" s="83" t="s">
        <v>109</v>
      </c>
      <c r="B282" s="84">
        <f>SUM(B283:B284)</f>
        <v>1559</v>
      </c>
      <c r="C282" s="84">
        <f t="shared" ref="C282:Z282" si="167">SUM(C283:C284)</f>
        <v>264</v>
      </c>
      <c r="D282" s="102">
        <f t="shared" si="140"/>
        <v>-1295</v>
      </c>
      <c r="E282" s="109">
        <f t="shared" si="138"/>
        <v>-0.83066067992302761</v>
      </c>
      <c r="F282" s="86">
        <f>SUM(F283:F284)</f>
        <v>1668</v>
      </c>
      <c r="G282" s="84">
        <f t="shared" si="167"/>
        <v>529</v>
      </c>
      <c r="H282" s="75">
        <f t="shared" si="155"/>
        <v>-1139</v>
      </c>
      <c r="I282" s="106">
        <f t="shared" si="156"/>
        <v>-0.68285371702637887</v>
      </c>
      <c r="J282" s="84">
        <f t="shared" si="167"/>
        <v>1767</v>
      </c>
      <c r="K282" s="84">
        <f t="shared" si="167"/>
        <v>357</v>
      </c>
      <c r="L282" s="75">
        <f t="shared" si="157"/>
        <v>-1410</v>
      </c>
      <c r="M282" s="109">
        <f t="shared" si="150"/>
        <v>-0.79796264855687604</v>
      </c>
      <c r="N282" s="84">
        <f t="shared" si="167"/>
        <v>1803</v>
      </c>
      <c r="O282" s="84">
        <f t="shared" si="167"/>
        <v>499</v>
      </c>
      <c r="P282" s="75">
        <f t="shared" si="158"/>
        <v>-1304</v>
      </c>
      <c r="Q282" s="106">
        <f t="shared" si="159"/>
        <v>-0.72323904603438716</v>
      </c>
      <c r="R282" s="84">
        <f t="shared" si="167"/>
        <v>1930</v>
      </c>
      <c r="S282" s="84">
        <f t="shared" si="167"/>
        <v>404</v>
      </c>
      <c r="T282" s="84">
        <f t="shared" si="151"/>
        <v>-1526</v>
      </c>
      <c r="U282" s="109">
        <f t="shared" si="152"/>
        <v>-0.79067357512953362</v>
      </c>
      <c r="V282" s="84">
        <f t="shared" si="167"/>
        <v>2065</v>
      </c>
      <c r="W282" s="84">
        <f t="shared" si="167"/>
        <v>238</v>
      </c>
      <c r="X282" s="86">
        <f t="shared" si="153"/>
        <v>-1827</v>
      </c>
      <c r="Y282" s="110">
        <f t="shared" si="162"/>
        <v>-0.88474576271186445</v>
      </c>
      <c r="Z282" s="84">
        <f t="shared" si="167"/>
        <v>10792</v>
      </c>
      <c r="AA282" s="84">
        <f t="shared" si="164"/>
        <v>2291</v>
      </c>
      <c r="AB282" s="86">
        <f t="shared" si="166"/>
        <v>-8501</v>
      </c>
      <c r="AC282" s="110">
        <f t="shared" si="154"/>
        <v>-0.78771312083024458</v>
      </c>
    </row>
    <row r="283" spans="1:29" outlineLevel="1" x14ac:dyDescent="0.3">
      <c r="A283" s="76" t="s">
        <v>101</v>
      </c>
      <c r="B283" s="86">
        <f>SUMIFS('Данные план зад3'!$G$7:$G$1296,'Данные план зад3'!$B$7:$B$1296,B$4,'Данные план зад3'!$F$7:$F$1296,$A283,'Данные план зад3'!$C$7:$C$1296,'Задание 3'!$A$219)</f>
        <v>573</v>
      </c>
      <c r="C283" s="75">
        <f>SUMIFS('Данные факт зад.3'!G:G,'Данные факт зад.3'!F:F,$A283,'Данные факт зад.3'!A:A,B$4,'Данные факт зад.3'!D:D,$A$219)</f>
        <v>144</v>
      </c>
      <c r="D283" s="102">
        <f t="shared" si="140"/>
        <v>-429</v>
      </c>
      <c r="E283" s="109">
        <f t="shared" si="138"/>
        <v>-0.74869109947643975</v>
      </c>
      <c r="F283" s="86">
        <f>SUMIFS('Данные план зад3'!$G$7:$G$1296,'Данные план зад3'!$B$7:$B$1296,F$4,'Данные план зад3'!$F$7:$F$1296,$A283,'Данные план зад3'!$C$7:$C$1296,'Задание 3'!$A$219)</f>
        <v>613</v>
      </c>
      <c r="G283" s="87">
        <f>SUMIFS('Данные факт зад.3'!G:G,'Данные факт зад.3'!F:F,$A283,'Данные факт зад.3'!A:A,F$4,'Данные факт зад.3'!D:D,$A$219)</f>
        <v>316</v>
      </c>
      <c r="H283" s="75">
        <f t="shared" si="155"/>
        <v>-297</v>
      </c>
      <c r="I283" s="106">
        <f t="shared" si="156"/>
        <v>-0.48450244698205547</v>
      </c>
      <c r="J283" s="75">
        <f>SUMIFS('Данные план зад3'!$G$7:$G$1296,'Данные план зад3'!$B$7:$B$1296,J$4,'Данные план зад3'!$F$7:$F$1296,$A283,'Данные план зад3'!$C$7:$C$1296,'Задание 3'!$A$219)</f>
        <v>638</v>
      </c>
      <c r="K283" s="87">
        <f>SUMIFS('Данные факт зад.3'!G:G,'Данные факт зад.3'!F:F,$A283,'Данные факт зад.3'!A:A,J$4,'Данные факт зад.3'!D:D,$A$219)</f>
        <v>186</v>
      </c>
      <c r="L283" s="75">
        <f t="shared" si="157"/>
        <v>-452</v>
      </c>
      <c r="M283" s="109">
        <f t="shared" si="150"/>
        <v>-0.70846394984326022</v>
      </c>
      <c r="N283" s="75">
        <f>SUMIFS('Данные план зад3'!$G$7:$G$1296,'Данные план зад3'!$B$7:$B$1296,N$4,'Данные план зад3'!$F$7:$F$1296,$A283,'Данные план зад3'!$C$7:$C$1296,'Задание 3'!$A$219)</f>
        <v>651</v>
      </c>
      <c r="O283" s="87">
        <f>SUMIFS('Данные факт зад.3'!G:G,'Данные факт зад.3'!F:F,$A283,'Данные факт зад.3'!A:A,N$4,'Данные факт зад.3'!D:D,$A$219)</f>
        <v>434</v>
      </c>
      <c r="P283" s="75">
        <f t="shared" si="158"/>
        <v>-217</v>
      </c>
      <c r="Q283" s="106">
        <f t="shared" si="159"/>
        <v>-0.33333333333333331</v>
      </c>
      <c r="R283" s="75">
        <f>SUMIFS('Данные план зад3'!$G$7:$G$1296,'Данные план зад3'!$B$7:$B$1296,R$4,'Данные план зад3'!$F$7:$F$1296,$A283,'Данные план зад3'!$C$7:$C$1296,'Задание 3'!$A$219)</f>
        <v>697</v>
      </c>
      <c r="S283" s="87">
        <f>SUMIFS('Данные факт зад.3'!G:G,'Данные факт зад.3'!F:F,$A283,'Данные факт зад.3'!A:A,R$4,'Данные факт зад.3'!D:D,$A$219)</f>
        <v>66</v>
      </c>
      <c r="T283" s="84">
        <f t="shared" si="151"/>
        <v>-631</v>
      </c>
      <c r="U283" s="109">
        <f t="shared" si="152"/>
        <v>-0.90530846484935434</v>
      </c>
      <c r="V283" s="75">
        <f>SUMIFS('Данные план зад3'!$G$7:$G$1296,'Данные план зад3'!$B$7:$B$1296,V$4,'Данные план зад3'!$F$7:$F$1296,$A283,'Данные план зад3'!$C$7:$C$1296,'Задание 3'!$A$219)</f>
        <v>746</v>
      </c>
      <c r="W283" s="87">
        <f>SUMIFS('Данные факт зад.3'!G:G,'Данные факт зад.3'!F:F,$A283,'Данные факт зад.3'!A:A,V$4,'Данные факт зад.3'!D:D,$A$219)</f>
        <v>63</v>
      </c>
      <c r="X283" s="86">
        <f t="shared" si="153"/>
        <v>-683</v>
      </c>
      <c r="Y283" s="110">
        <f t="shared" si="162"/>
        <v>-0.91554959785522794</v>
      </c>
      <c r="Z283" s="75">
        <f t="shared" si="160"/>
        <v>3918</v>
      </c>
      <c r="AA283" s="84">
        <f t="shared" si="164"/>
        <v>1209</v>
      </c>
      <c r="AB283" s="86">
        <f t="shared" si="166"/>
        <v>-2709</v>
      </c>
      <c r="AC283" s="110">
        <f t="shared" si="154"/>
        <v>-0.69142419601837668</v>
      </c>
    </row>
    <row r="284" spans="1:29" outlineLevel="1" x14ac:dyDescent="0.3">
      <c r="A284" s="76" t="s">
        <v>102</v>
      </c>
      <c r="B284" s="86">
        <f>SUMIFS('Данные план зад3'!$G$7:$G$1296,'Данные план зад3'!$B$7:$B$1296,B$4,'Данные план зад3'!$F$7:$F$1296,$A284,'Данные план зад3'!$C$7:$C$1296,'Задание 3'!$A$219)</f>
        <v>986</v>
      </c>
      <c r="C284" s="75">
        <f>SUMIFS('Данные факт зад.3'!G:G,'Данные факт зад.3'!F:F,$A284,'Данные факт зад.3'!A:A,B$4,'Данные факт зад.3'!D:D,$A$219)</f>
        <v>120</v>
      </c>
      <c r="D284" s="102">
        <f t="shared" si="140"/>
        <v>-866</v>
      </c>
      <c r="E284" s="109">
        <f t="shared" ref="E284:E289" si="168">IFERROR(D284/B284,0)</f>
        <v>-0.87829614604462469</v>
      </c>
      <c r="F284" s="86">
        <f>SUMIFS('Данные план зад3'!$G$7:$G$1296,'Данные план зад3'!$B$7:$B$1296,F$4,'Данные план зад3'!$F$7:$F$1296,$A284,'Данные план зад3'!$C$7:$C$1296,'Задание 3'!$A$219)</f>
        <v>1055</v>
      </c>
      <c r="G284" s="87">
        <f>SUMIFS('Данные факт зад.3'!G:G,'Данные факт зад.3'!F:F,$A284,'Данные факт зад.3'!A:A,F$4,'Данные факт зад.3'!D:D,$A$219)</f>
        <v>213</v>
      </c>
      <c r="H284" s="75">
        <f t="shared" si="155"/>
        <v>-842</v>
      </c>
      <c r="I284" s="106">
        <f t="shared" si="156"/>
        <v>-0.79810426540284363</v>
      </c>
      <c r="J284" s="75">
        <f>SUMIFS('Данные план зад3'!$G$7:$G$1296,'Данные план зад3'!$B$7:$B$1296,J$4,'Данные план зад3'!$F$7:$F$1296,$A284,'Данные план зад3'!$C$7:$C$1296,'Задание 3'!$A$219)</f>
        <v>1129</v>
      </c>
      <c r="K284" s="87">
        <f>SUMIFS('Данные факт зад.3'!G:G,'Данные факт зад.3'!F:F,$A284,'Данные факт зад.3'!A:A,J$4,'Данные факт зад.3'!D:D,$A$219)</f>
        <v>171</v>
      </c>
      <c r="L284" s="75">
        <f t="shared" si="157"/>
        <v>-958</v>
      </c>
      <c r="M284" s="109">
        <f t="shared" si="150"/>
        <v>-0.84853852967227639</v>
      </c>
      <c r="N284" s="75">
        <f>SUMIFS('Данные план зад3'!$G$7:$G$1296,'Данные план зад3'!$B$7:$B$1296,N$4,'Данные план зад3'!$F$7:$F$1296,$A284,'Данные план зад3'!$C$7:$C$1296,'Задание 3'!$A$219)</f>
        <v>1152</v>
      </c>
      <c r="O284" s="87">
        <f>SUMIFS('Данные факт зад.3'!G:G,'Данные факт зад.3'!F:F,$A284,'Данные факт зад.3'!A:A,N$4,'Данные факт зад.3'!D:D,$A$219)</f>
        <v>65</v>
      </c>
      <c r="P284" s="75">
        <f t="shared" si="158"/>
        <v>-1087</v>
      </c>
      <c r="Q284" s="106">
        <f t="shared" si="159"/>
        <v>-0.94357638888888884</v>
      </c>
      <c r="R284" s="75">
        <f>SUMIFS('Данные план зад3'!$G$7:$G$1296,'Данные план зад3'!$B$7:$B$1296,R$4,'Данные план зад3'!$F$7:$F$1296,$A284,'Данные план зад3'!$C$7:$C$1296,'Задание 3'!$A$219)</f>
        <v>1233</v>
      </c>
      <c r="S284" s="87">
        <f>SUMIFS('Данные факт зад.3'!G:G,'Данные факт зад.3'!F:F,$A284,'Данные факт зад.3'!A:A,R$4,'Данные факт зад.3'!D:D,$A$219)</f>
        <v>338</v>
      </c>
      <c r="T284" s="84">
        <f t="shared" si="151"/>
        <v>-895</v>
      </c>
      <c r="U284" s="109">
        <f t="shared" si="152"/>
        <v>-0.72587185725871861</v>
      </c>
      <c r="V284" s="75">
        <f>SUMIFS('Данные план зад3'!$G$7:$G$1296,'Данные план зад3'!$B$7:$B$1296,V$4,'Данные план зад3'!$F$7:$F$1296,$A284,'Данные план зад3'!$C$7:$C$1296,'Задание 3'!$A$219)</f>
        <v>1319</v>
      </c>
      <c r="W284" s="87">
        <f>SUMIFS('Данные факт зад.3'!G:G,'Данные факт зад.3'!F:F,$A284,'Данные факт зад.3'!A:A,V$4,'Данные факт зад.3'!D:D,$A$219)</f>
        <v>175</v>
      </c>
      <c r="X284" s="86">
        <f t="shared" si="153"/>
        <v>-1144</v>
      </c>
      <c r="Y284" s="110">
        <f t="shared" si="162"/>
        <v>-0.86732373009855956</v>
      </c>
      <c r="Z284" s="75">
        <f t="shared" si="160"/>
        <v>6874</v>
      </c>
      <c r="AA284" s="84">
        <f t="shared" si="164"/>
        <v>1082</v>
      </c>
      <c r="AB284" s="86">
        <f t="shared" si="166"/>
        <v>-5792</v>
      </c>
      <c r="AC284" s="110">
        <f t="shared" si="154"/>
        <v>-0.84259528658714</v>
      </c>
    </row>
    <row r="285" spans="1:29" s="82" customFormat="1" x14ac:dyDescent="0.3">
      <c r="A285" s="83" t="s">
        <v>113</v>
      </c>
      <c r="B285" s="84">
        <f>SUM(B286:B289)</f>
        <v>2039</v>
      </c>
      <c r="C285" s="84">
        <f t="shared" ref="C285:Z285" si="169">SUM(C286:C289)</f>
        <v>931</v>
      </c>
      <c r="D285" s="102">
        <f t="shared" si="140"/>
        <v>-1108</v>
      </c>
      <c r="E285" s="109">
        <f t="shared" si="168"/>
        <v>-0.54340362923001473</v>
      </c>
      <c r="F285" s="86">
        <f>SUM(F286:F289)</f>
        <v>2181</v>
      </c>
      <c r="G285" s="84">
        <f t="shared" si="169"/>
        <v>889</v>
      </c>
      <c r="H285" s="75">
        <f t="shared" si="155"/>
        <v>-1292</v>
      </c>
      <c r="I285" s="106">
        <f t="shared" si="156"/>
        <v>-0.59238881247134345</v>
      </c>
      <c r="J285" s="84">
        <f t="shared" si="169"/>
        <v>2330</v>
      </c>
      <c r="K285" s="84">
        <f t="shared" si="169"/>
        <v>931</v>
      </c>
      <c r="L285" s="75">
        <f t="shared" si="157"/>
        <v>-1399</v>
      </c>
      <c r="M285" s="109">
        <f t="shared" si="150"/>
        <v>-0.60042918454935623</v>
      </c>
      <c r="N285" s="84">
        <f t="shared" si="169"/>
        <v>2493</v>
      </c>
      <c r="O285" s="84">
        <f t="shared" si="169"/>
        <v>1012</v>
      </c>
      <c r="P285" s="75">
        <f t="shared" si="158"/>
        <v>-1481</v>
      </c>
      <c r="Q285" s="106">
        <f t="shared" si="159"/>
        <v>-0.59406337745687932</v>
      </c>
      <c r="R285" s="84">
        <f t="shared" si="169"/>
        <v>2668</v>
      </c>
      <c r="S285" s="84">
        <f t="shared" si="169"/>
        <v>568</v>
      </c>
      <c r="T285" s="84">
        <f t="shared" si="151"/>
        <v>-2100</v>
      </c>
      <c r="U285" s="109">
        <f t="shared" si="152"/>
        <v>-0.78710644677661168</v>
      </c>
      <c r="V285" s="84">
        <f t="shared" si="169"/>
        <v>2855</v>
      </c>
      <c r="W285" s="84">
        <f t="shared" si="169"/>
        <v>393</v>
      </c>
      <c r="X285" s="86">
        <f t="shared" si="153"/>
        <v>-2462</v>
      </c>
      <c r="Y285" s="110">
        <f t="shared" si="162"/>
        <v>-0.86234676007005251</v>
      </c>
      <c r="Z285" s="84">
        <f t="shared" si="169"/>
        <v>14566</v>
      </c>
      <c r="AA285" s="84">
        <f t="shared" si="164"/>
        <v>4724</v>
      </c>
      <c r="AB285" s="86">
        <f t="shared" si="166"/>
        <v>-9842</v>
      </c>
      <c r="AC285" s="110">
        <f t="shared" si="154"/>
        <v>-0.67568309762460521</v>
      </c>
    </row>
    <row r="286" spans="1:29" outlineLevel="1" x14ac:dyDescent="0.3">
      <c r="A286" s="76" t="s">
        <v>103</v>
      </c>
      <c r="B286" s="86">
        <f>SUMIFS('Данные план зад3'!$G$7:$G$1296,'Данные план зад3'!$B$7:$B$1296,B$4,'Данные план зад3'!$F$7:$F$1296,$A286,'Данные план зад3'!$C$7:$C$1296,'Задание 3'!$A$219)</f>
        <v>673</v>
      </c>
      <c r="C286" s="75">
        <f>SUMIFS('Данные факт зад.3'!G:G,'Данные факт зад.3'!F:F,$A286,'Данные факт зад.3'!A:A,B$4,'Данные факт зад.3'!D:D,$A$219)</f>
        <v>160</v>
      </c>
      <c r="D286" s="102">
        <f t="shared" si="140"/>
        <v>-513</v>
      </c>
      <c r="E286" s="109">
        <f t="shared" si="168"/>
        <v>-0.76225854383358094</v>
      </c>
      <c r="F286" s="86">
        <f>SUMIFS('Данные план зад3'!$G$7:$G$1296,'Данные план зад3'!$B$7:$B$1296,F$4,'Данные план зад3'!$F$7:$F$1296,$A286,'Данные план зад3'!$C$7:$C$1296,'Задание 3'!$A$219)</f>
        <v>720</v>
      </c>
      <c r="G286" s="87">
        <f>SUMIFS('Данные факт зад.3'!G:G,'Данные факт зад.3'!F:F,$A286,'Данные факт зад.3'!A:A,F$4,'Данные факт зад.3'!D:D,$A$219)</f>
        <v>287</v>
      </c>
      <c r="H286" s="75">
        <f t="shared" si="155"/>
        <v>-433</v>
      </c>
      <c r="I286" s="106">
        <f t="shared" si="156"/>
        <v>-0.60138888888888886</v>
      </c>
      <c r="J286" s="75">
        <f>SUMIFS('Данные план зад3'!$G$7:$G$1296,'Данные план зад3'!$B$7:$B$1296,J$4,'Данные план зад3'!$F$7:$F$1296,$A286,'Данные план зад3'!$C$7:$C$1296,'Задание 3'!$A$219)</f>
        <v>770</v>
      </c>
      <c r="K286" s="87">
        <f>SUMIFS('Данные факт зад.3'!G:G,'Данные факт зад.3'!F:F,$A286,'Данные факт зад.3'!A:A,J$4,'Данные факт зад.3'!D:D,$A$219)</f>
        <v>79</v>
      </c>
      <c r="L286" s="75">
        <f t="shared" si="157"/>
        <v>-691</v>
      </c>
      <c r="M286" s="109">
        <f t="shared" si="150"/>
        <v>-0.89740259740259742</v>
      </c>
      <c r="N286" s="75">
        <f>SUMIFS('Данные план зад3'!$G$7:$G$1296,'Данные план зад3'!$B$7:$B$1296,N$4,'Данные план зад3'!$F$7:$F$1296,$A286,'Данные план зад3'!$C$7:$C$1296,'Задание 3'!$A$219)</f>
        <v>824</v>
      </c>
      <c r="O286" s="87">
        <f>SUMIFS('Данные факт зад.3'!G:G,'Данные факт зад.3'!F:F,$A286,'Данные факт зад.3'!A:A,N$4,'Данные факт зад.3'!D:D,$A$219)</f>
        <v>267</v>
      </c>
      <c r="P286" s="75">
        <f t="shared" si="158"/>
        <v>-557</v>
      </c>
      <c r="Q286" s="106">
        <f t="shared" si="159"/>
        <v>-0.67597087378640774</v>
      </c>
      <c r="R286" s="75">
        <f>SUMIFS('Данные план зад3'!$G$7:$G$1296,'Данные план зад3'!$B$7:$B$1296,R$4,'Данные план зад3'!$F$7:$F$1296,$A286,'Данные план зад3'!$C$7:$C$1296,'Задание 3'!$A$219)</f>
        <v>882</v>
      </c>
      <c r="S286" s="87">
        <f>SUMIFS('Данные факт зад.3'!G:G,'Данные факт зад.3'!F:F,$A286,'Данные факт зад.3'!A:A,R$4,'Данные факт зад.3'!D:D,$A$219)</f>
        <v>45</v>
      </c>
      <c r="T286" s="84">
        <f t="shared" si="151"/>
        <v>-837</v>
      </c>
      <c r="U286" s="109">
        <f t="shared" si="152"/>
        <v>-0.94897959183673475</v>
      </c>
      <c r="V286" s="75">
        <f>SUMIFS('Данные план зад3'!$G$7:$G$1296,'Данные план зад3'!$B$7:$B$1296,V$4,'Данные план зад3'!$F$7:$F$1296,$A286,'Данные план зад3'!$C$7:$C$1296,'Задание 3'!$A$219)</f>
        <v>944</v>
      </c>
      <c r="W286" s="87">
        <f>SUMIFS('Данные факт зад.3'!G:G,'Данные факт зад.3'!F:F,$A286,'Данные факт зад.3'!A:A,V$4,'Данные факт зад.3'!D:D,$A$219)</f>
        <v>53</v>
      </c>
      <c r="X286" s="86">
        <f t="shared" si="153"/>
        <v>-891</v>
      </c>
      <c r="Y286" s="110">
        <f t="shared" si="162"/>
        <v>-0.94385593220338981</v>
      </c>
      <c r="Z286" s="75">
        <f t="shared" si="160"/>
        <v>4813</v>
      </c>
      <c r="AA286" s="84">
        <f t="shared" si="164"/>
        <v>891</v>
      </c>
      <c r="AB286" s="86">
        <f t="shared" si="166"/>
        <v>-3922</v>
      </c>
      <c r="AC286" s="110">
        <f t="shared" si="154"/>
        <v>-0.81487637648036571</v>
      </c>
    </row>
    <row r="287" spans="1:29" outlineLevel="1" x14ac:dyDescent="0.3">
      <c r="A287" s="76" t="s">
        <v>104</v>
      </c>
      <c r="B287" s="86">
        <f>SUMIFS('Данные план зад3'!$G$7:$G$1296,'Данные план зад3'!$B$7:$B$1296,B$4,'Данные план зад3'!$F$7:$F$1296,$A287,'Данные план зад3'!$C$7:$C$1296,'Задание 3'!$A$219)</f>
        <v>146</v>
      </c>
      <c r="C287" s="75">
        <f>SUMIFS('Данные факт зад.3'!G:G,'Данные факт зад.3'!F:F,$A287,'Данные факт зад.3'!A:A,B$4,'Данные факт зад.3'!D:D,$A$219)</f>
        <v>164</v>
      </c>
      <c r="D287" s="102">
        <f t="shared" si="140"/>
        <v>18</v>
      </c>
      <c r="E287" s="109">
        <f t="shared" si="168"/>
        <v>0.12328767123287671</v>
      </c>
      <c r="F287" s="86">
        <f>SUMIFS('Данные план зад3'!$G$7:$G$1296,'Данные план зад3'!$B$7:$B$1296,F$4,'Данные план зад3'!$F$7:$F$1296,$A287,'Данные план зад3'!$C$7:$C$1296,'Задание 3'!$A$219)</f>
        <v>156</v>
      </c>
      <c r="G287" s="87">
        <f>SUMIFS('Данные факт зад.3'!G:G,'Данные факт зад.3'!F:F,$A287,'Данные факт зад.3'!A:A,F$4,'Данные факт зад.3'!D:D,$A$219)</f>
        <v>170</v>
      </c>
      <c r="H287" s="75">
        <f t="shared" si="155"/>
        <v>14</v>
      </c>
      <c r="I287" s="106">
        <f t="shared" si="156"/>
        <v>8.9743589743589744E-2</v>
      </c>
      <c r="J287" s="75">
        <f>SUMIFS('Данные план зад3'!$G$7:$G$1296,'Данные план зад3'!$B$7:$B$1296,J$4,'Данные план зад3'!$F$7:$F$1296,$A287,'Данные план зад3'!$C$7:$C$1296,'Задание 3'!$A$219)</f>
        <v>164</v>
      </c>
      <c r="K287" s="87">
        <f>SUMIFS('Данные факт зад.3'!G:G,'Данные факт зад.3'!F:F,$A287,'Данные факт зад.3'!A:A,J$4,'Данные факт зад.3'!D:D,$A$219)</f>
        <v>412</v>
      </c>
      <c r="L287" s="75">
        <f t="shared" si="157"/>
        <v>248</v>
      </c>
      <c r="M287" s="109">
        <f t="shared" si="150"/>
        <v>1.5121951219512195</v>
      </c>
      <c r="N287" s="75">
        <f>SUMIFS('Данные план зад3'!$G$7:$G$1296,'Данные план зад3'!$B$7:$B$1296,N$4,'Данные план зад3'!$F$7:$F$1296,$A287,'Данные план зад3'!$C$7:$C$1296,'Задание 3'!$A$219)</f>
        <v>175</v>
      </c>
      <c r="O287" s="87">
        <f>SUMIFS('Данные факт зад.3'!G:G,'Данные факт зад.3'!F:F,$A287,'Данные факт зад.3'!A:A,N$4,'Данные факт зад.3'!D:D,$A$219)</f>
        <v>476</v>
      </c>
      <c r="P287" s="75">
        <f t="shared" si="158"/>
        <v>301</v>
      </c>
      <c r="Q287" s="106">
        <f t="shared" si="159"/>
        <v>1.72</v>
      </c>
      <c r="R287" s="75">
        <f>SUMIFS('Данные план зад3'!$G$7:$G$1296,'Данные план зад3'!$B$7:$B$1296,R$4,'Данные план зад3'!$F$7:$F$1296,$A287,'Данные план зад3'!$C$7:$C$1296,'Задание 3'!$A$219)</f>
        <v>187</v>
      </c>
      <c r="S287" s="87">
        <f>SUMIFS('Данные факт зад.3'!G:G,'Данные факт зад.3'!F:F,$A287,'Данные факт зад.3'!A:A,R$4,'Данные факт зад.3'!D:D,$A$219)</f>
        <v>0</v>
      </c>
      <c r="T287" s="84">
        <f t="shared" si="151"/>
        <v>-187</v>
      </c>
      <c r="U287" s="109">
        <f t="shared" si="152"/>
        <v>-1</v>
      </c>
      <c r="V287" s="75">
        <f>SUMIFS('Данные план зад3'!$G$7:$G$1296,'Данные план зад3'!$B$7:$B$1296,V$4,'Данные план зад3'!$F$7:$F$1296,$A287,'Данные план зад3'!$C$7:$C$1296,'Задание 3'!$A$219)</f>
        <v>200</v>
      </c>
      <c r="W287" s="87">
        <f>SUMIFS('Данные факт зад.3'!G:G,'Данные факт зад.3'!F:F,$A287,'Данные факт зад.3'!A:A,V$4,'Данные факт зад.3'!D:D,$A$219)</f>
        <v>117</v>
      </c>
      <c r="X287" s="86">
        <f t="shared" si="153"/>
        <v>-83</v>
      </c>
      <c r="Y287" s="110">
        <f t="shared" si="162"/>
        <v>-0.41499999999999998</v>
      </c>
      <c r="Z287" s="75">
        <f t="shared" si="160"/>
        <v>1028</v>
      </c>
      <c r="AA287" s="84">
        <f t="shared" si="164"/>
        <v>1339</v>
      </c>
      <c r="AB287" s="86">
        <f t="shared" si="166"/>
        <v>311</v>
      </c>
      <c r="AC287" s="110">
        <f t="shared" si="154"/>
        <v>0.30252918287937741</v>
      </c>
    </row>
    <row r="288" spans="1:29" outlineLevel="1" x14ac:dyDescent="0.3">
      <c r="A288" s="76" t="s">
        <v>105</v>
      </c>
      <c r="B288" s="86">
        <f>SUMIFS('Данные план зад3'!$G$7:$G$1296,'Данные план зад3'!$B$7:$B$1296,B$4,'Данные план зад3'!$F$7:$F$1296,$A288,'Данные план зад3'!$C$7:$C$1296,'Задание 3'!$A$219)</f>
        <v>257</v>
      </c>
      <c r="C288" s="75">
        <f>SUMIFS('Данные факт зад.3'!G:G,'Данные факт зад.3'!F:F,$A288,'Данные факт зад.3'!A:A,B$4,'Данные факт зад.3'!D:D,$A$219)</f>
        <v>207</v>
      </c>
      <c r="D288" s="102">
        <f t="shared" si="140"/>
        <v>-50</v>
      </c>
      <c r="E288" s="109">
        <f t="shared" si="168"/>
        <v>-0.19455252918287938</v>
      </c>
      <c r="F288" s="86">
        <f>SUMIFS('Данные план зад3'!$G$7:$G$1296,'Данные план зад3'!$B$7:$B$1296,F$4,'Данные план зад3'!$F$7:$F$1296,$A288,'Данные план зад3'!$C$7:$C$1296,'Задание 3'!$A$219)</f>
        <v>275</v>
      </c>
      <c r="G288" s="87">
        <f>SUMIFS('Данные факт зад.3'!G:G,'Данные факт зад.3'!F:F,$A288,'Данные факт зад.3'!A:A,F$4,'Данные факт зад.3'!D:D,$A$219)</f>
        <v>28</v>
      </c>
      <c r="H288" s="75">
        <f t="shared" si="155"/>
        <v>-247</v>
      </c>
      <c r="I288" s="106">
        <f t="shared" si="156"/>
        <v>-0.89818181818181819</v>
      </c>
      <c r="J288" s="75">
        <f>SUMIFS('Данные план зад3'!$G$7:$G$1296,'Данные план зад3'!$B$7:$B$1296,J$4,'Данные план зад3'!$F$7:$F$1296,$A288,'Данные план зад3'!$C$7:$C$1296,'Задание 3'!$A$219)</f>
        <v>294</v>
      </c>
      <c r="K288" s="87">
        <f>SUMIFS('Данные факт зад.3'!G:G,'Данные факт зад.3'!F:F,$A288,'Данные факт зад.3'!A:A,J$4,'Данные факт зад.3'!D:D,$A$219)</f>
        <v>367</v>
      </c>
      <c r="L288" s="75">
        <f t="shared" si="157"/>
        <v>73</v>
      </c>
      <c r="M288" s="109">
        <f t="shared" si="150"/>
        <v>0.24829931972789115</v>
      </c>
      <c r="N288" s="75">
        <f>SUMIFS('Данные план зад3'!$G$7:$G$1296,'Данные план зад3'!$B$7:$B$1296,N$4,'Данные план зад3'!$F$7:$F$1296,$A288,'Данные план зад3'!$C$7:$C$1296,'Задание 3'!$A$219)</f>
        <v>315</v>
      </c>
      <c r="O288" s="87">
        <f>SUMIFS('Данные факт зад.3'!G:G,'Данные факт зад.3'!F:F,$A288,'Данные факт зад.3'!A:A,N$4,'Данные факт зад.3'!D:D,$A$219)</f>
        <v>195</v>
      </c>
      <c r="P288" s="75">
        <f t="shared" si="158"/>
        <v>-120</v>
      </c>
      <c r="Q288" s="106">
        <f t="shared" si="159"/>
        <v>-0.38095238095238093</v>
      </c>
      <c r="R288" s="75">
        <f>SUMIFS('Данные план зад3'!$G$7:$G$1296,'Данные план зад3'!$B$7:$B$1296,R$4,'Данные план зад3'!$F$7:$F$1296,$A288,'Данные план зад3'!$C$7:$C$1296,'Задание 3'!$A$219)</f>
        <v>337</v>
      </c>
      <c r="S288" s="87">
        <f>SUMIFS('Данные факт зад.3'!G:G,'Данные факт зад.3'!F:F,$A288,'Данные факт зад.3'!A:A,R$4,'Данные факт зад.3'!D:D,$A$219)</f>
        <v>238</v>
      </c>
      <c r="T288" s="84">
        <f t="shared" si="151"/>
        <v>-99</v>
      </c>
      <c r="U288" s="109">
        <f t="shared" si="152"/>
        <v>-0.29376854599406527</v>
      </c>
      <c r="V288" s="75">
        <f>SUMIFS('Данные план зад3'!$G$7:$G$1296,'Данные план зад3'!$B$7:$B$1296,V$4,'Данные план зад3'!$F$7:$F$1296,$A288,'Данные план зад3'!$C$7:$C$1296,'Задание 3'!$A$219)</f>
        <v>361</v>
      </c>
      <c r="W288" s="87">
        <f>SUMIFS('Данные факт зад.3'!G:G,'Данные факт зад.3'!F:F,$A288,'Данные факт зад.3'!A:A,V$4,'Данные факт зад.3'!D:D,$A$219)</f>
        <v>223</v>
      </c>
      <c r="X288" s="86">
        <f t="shared" si="153"/>
        <v>-138</v>
      </c>
      <c r="Y288" s="110">
        <f t="shared" si="162"/>
        <v>-0.38227146814404434</v>
      </c>
      <c r="Z288" s="75">
        <f t="shared" si="160"/>
        <v>1839</v>
      </c>
      <c r="AA288" s="84">
        <f t="shared" si="164"/>
        <v>1258</v>
      </c>
      <c r="AB288" s="86">
        <f t="shared" si="166"/>
        <v>-581</v>
      </c>
      <c r="AC288" s="110">
        <f t="shared" si="154"/>
        <v>-0.31593257205002717</v>
      </c>
    </row>
    <row r="289" spans="1:29" outlineLevel="1" x14ac:dyDescent="0.3">
      <c r="A289" s="76" t="s">
        <v>106</v>
      </c>
      <c r="B289" s="86">
        <f>SUMIFS('Данные план зад3'!$G$7:$G$1296,'Данные план зад3'!$B$7:$B$1296,B$4,'Данные план зад3'!$F$7:$F$1296,$A289,'Данные план зад3'!$C$7:$C$1296,'Задание 3'!$A$219)</f>
        <v>963</v>
      </c>
      <c r="C289" s="75">
        <f>SUMIFS('Данные факт зад.3'!G:G,'Данные факт зад.3'!F:F,$A289,'Данные факт зад.3'!A:A,B$4,'Данные факт зад.3'!D:D,$A$219)</f>
        <v>400</v>
      </c>
      <c r="D289" s="102">
        <f t="shared" si="140"/>
        <v>-563</v>
      </c>
      <c r="E289" s="109">
        <f t="shared" si="168"/>
        <v>-0.5846313603322949</v>
      </c>
      <c r="F289" s="86">
        <f>SUMIFS('Данные план зад3'!$G$7:$G$1296,'Данные план зад3'!$B$7:$B$1296,F$4,'Данные план зад3'!$F$7:$F$1296,$A289,'Данные план зад3'!$C$7:$C$1296,'Задание 3'!$A$219)</f>
        <v>1030</v>
      </c>
      <c r="G289" s="87">
        <f>SUMIFS('Данные факт зад.3'!G:G,'Данные факт зад.3'!F:F,$A289,'Данные факт зад.3'!A:A,F$4,'Данные факт зад.3'!D:D,$A$219)</f>
        <v>404</v>
      </c>
      <c r="H289" s="75">
        <f t="shared" si="155"/>
        <v>-626</v>
      </c>
      <c r="I289" s="106">
        <f t="shared" si="156"/>
        <v>-0.60776699029126213</v>
      </c>
      <c r="J289" s="75">
        <f>SUMIFS('Данные план зад3'!$G$7:$G$1296,'Данные план зад3'!$B$7:$B$1296,J$4,'Данные план зад3'!$F$7:$F$1296,$A289,'Данные план зад3'!$C$7:$C$1296,'Задание 3'!$A$219)</f>
        <v>1102</v>
      </c>
      <c r="K289" s="87">
        <f>SUMIFS('Данные факт зад.3'!G:G,'Данные факт зад.3'!F:F,$A289,'Данные факт зад.3'!A:A,J$4,'Данные факт зад.3'!D:D,$A$219)</f>
        <v>73</v>
      </c>
      <c r="L289" s="75">
        <f t="shared" si="157"/>
        <v>-1029</v>
      </c>
      <c r="M289" s="109">
        <f t="shared" si="150"/>
        <v>-0.93375680580762255</v>
      </c>
      <c r="N289" s="75">
        <f>SUMIFS('Данные план зад3'!$G$7:$G$1296,'Данные план зад3'!$B$7:$B$1296,N$4,'Данные план зад3'!$F$7:$F$1296,$A289,'Данные план зад3'!$C$7:$C$1296,'Задание 3'!$A$219)</f>
        <v>1179</v>
      </c>
      <c r="O289" s="87">
        <f>SUMIFS('Данные факт зад.3'!G:G,'Данные факт зад.3'!F:F,$A289,'Данные факт зад.3'!A:A,N$4,'Данные факт зад.3'!D:D,$A$219)</f>
        <v>74</v>
      </c>
      <c r="P289" s="75">
        <f t="shared" si="158"/>
        <v>-1105</v>
      </c>
      <c r="Q289" s="106">
        <f t="shared" si="159"/>
        <v>-0.93723494486853265</v>
      </c>
      <c r="R289" s="75">
        <f>SUMIFS('Данные план зад3'!$G$7:$G$1296,'Данные план зад3'!$B$7:$B$1296,R$4,'Данные план зад3'!$F$7:$F$1296,$A289,'Данные план зад3'!$C$7:$C$1296,'Задание 3'!$A$219)</f>
        <v>1262</v>
      </c>
      <c r="S289" s="87">
        <f>SUMIFS('Данные факт зад.3'!G:G,'Данные факт зад.3'!F:F,$A289,'Данные факт зад.3'!A:A,R$4,'Данные факт зад.3'!D:D,$A$219)</f>
        <v>285</v>
      </c>
      <c r="T289" s="84">
        <f t="shared" si="151"/>
        <v>-977</v>
      </c>
      <c r="U289" s="109">
        <f t="shared" si="152"/>
        <v>-0.77416798732171155</v>
      </c>
      <c r="V289" s="75">
        <f>SUMIFS('Данные план зад3'!$G$7:$G$1296,'Данные план зад3'!$B$7:$B$1296,V$4,'Данные план зад3'!$F$7:$F$1296,$A289,'Данные план зад3'!$C$7:$C$1296,'Задание 3'!$A$219)</f>
        <v>1350</v>
      </c>
      <c r="W289" s="87">
        <f>SUMIFS('Данные факт зад.3'!G:G,'Данные факт зад.3'!F:F,$A289,'Данные факт зад.3'!A:A,V$4,'Данные факт зад.3'!D:D,$A$219)</f>
        <v>0</v>
      </c>
      <c r="X289" s="86">
        <f t="shared" si="153"/>
        <v>-1350</v>
      </c>
      <c r="Y289" s="110">
        <f t="shared" si="162"/>
        <v>-1</v>
      </c>
      <c r="Z289" s="75">
        <f t="shared" si="160"/>
        <v>6886</v>
      </c>
      <c r="AA289" s="84">
        <f t="shared" si="164"/>
        <v>1236</v>
      </c>
      <c r="AB289" s="86">
        <f t="shared" si="166"/>
        <v>-5650</v>
      </c>
      <c r="AC289" s="110">
        <f t="shared" si="154"/>
        <v>-0.82050537322102812</v>
      </c>
    </row>
    <row r="290" spans="1:29" s="82" customFormat="1" x14ac:dyDescent="0.3">
      <c r="A290" s="89" t="s">
        <v>157</v>
      </c>
      <c r="B290" s="90">
        <f>B6+B77+B148+B219</f>
        <v>98615</v>
      </c>
      <c r="C290" s="91">
        <f>C6+C77+C148+C219</f>
        <v>45064</v>
      </c>
      <c r="D290" s="90">
        <f t="shared" ref="D290:Z290" si="170">D6+D77+D148+D219</f>
        <v>-53551</v>
      </c>
      <c r="E290" s="105">
        <f>IFERROR(D290/B290,0)</f>
        <v>-0.54303097905998077</v>
      </c>
      <c r="F290" s="90">
        <f t="shared" si="170"/>
        <v>105731</v>
      </c>
      <c r="G290" s="91">
        <f t="shared" si="170"/>
        <v>37367</v>
      </c>
      <c r="H290" s="90">
        <f t="shared" si="170"/>
        <v>-68364</v>
      </c>
      <c r="I290" s="105" cm="1">
        <f t="array" ref="I290">IFERROR(H290/F290:F290,0)</f>
        <v>-0.64658425627299465</v>
      </c>
      <c r="J290" s="90">
        <f t="shared" si="170"/>
        <v>113602</v>
      </c>
      <c r="K290" s="91">
        <f t="shared" si="170"/>
        <v>46803</v>
      </c>
      <c r="L290" s="90">
        <f t="shared" si="170"/>
        <v>-66799</v>
      </c>
      <c r="M290" s="109">
        <f t="shared" si="150"/>
        <v>-0.58800901392581117</v>
      </c>
      <c r="N290" s="90">
        <f t="shared" si="170"/>
        <v>121720</v>
      </c>
      <c r="O290" s="91">
        <f t="shared" si="170"/>
        <v>38878</v>
      </c>
      <c r="P290" s="90">
        <f t="shared" si="170"/>
        <v>-82842</v>
      </c>
      <c r="Q290" s="106">
        <f t="shared" si="159"/>
        <v>-0.68059480775550441</v>
      </c>
      <c r="R290" s="90">
        <f t="shared" si="170"/>
        <v>131422</v>
      </c>
      <c r="S290" s="91">
        <f t="shared" si="170"/>
        <v>50608</v>
      </c>
      <c r="T290" s="90">
        <f t="shared" si="170"/>
        <v>-80814</v>
      </c>
      <c r="U290" s="109">
        <f t="shared" si="152"/>
        <v>-0.61491987642860402</v>
      </c>
      <c r="V290" s="90">
        <f t="shared" si="170"/>
        <v>140853</v>
      </c>
      <c r="W290" s="91">
        <f t="shared" si="170"/>
        <v>41195</v>
      </c>
      <c r="X290" s="90">
        <f t="shared" si="170"/>
        <v>-99658</v>
      </c>
      <c r="Y290" s="110">
        <f t="shared" si="162"/>
        <v>-0.70753196595031698</v>
      </c>
      <c r="Z290" s="90">
        <f t="shared" si="170"/>
        <v>711943</v>
      </c>
      <c r="AA290" s="90">
        <f t="shared" si="164"/>
        <v>259915</v>
      </c>
      <c r="AB290" s="86">
        <f t="shared" si="166"/>
        <v>-452028</v>
      </c>
      <c r="AC290" s="110">
        <f t="shared" si="154"/>
        <v>-0.63492161591588092</v>
      </c>
    </row>
    <row r="291" spans="1:29" x14ac:dyDescent="0.3">
      <c r="A291" s="114" t="s">
        <v>167</v>
      </c>
      <c r="B291" s="115">
        <f>B290-GETPIVOTDATA("план",'Задание 4 ПЛАН'!$A$3,"Период 2",DATE(2021,1,1))</f>
        <v>0</v>
      </c>
      <c r="C291" s="115">
        <f>C290-GETPIVOTDATA("ФАКТ",'Задание 4 ФАКТ'!$A$3,"Период 3",DATE(2021,1,1))</f>
        <v>0</v>
      </c>
      <c r="F291" s="115">
        <f>F290-GETPIVOTDATA("план",'Задание 4 ПЛАН'!$A$3,"Период 2",DATE(2021,2,1))</f>
        <v>0</v>
      </c>
      <c r="G291" s="115">
        <f>G290-GETPIVOTDATA("ФАКТ",'Задание 4 ФАКТ'!$A$3,"Период 3",DATE(2021,2,1))</f>
        <v>0</v>
      </c>
      <c r="J291" s="115">
        <f>J290-GETPIVOTDATA("план",'Задание 4 ПЛАН'!$A$3,"Период 2",DATE(2021,3,1))</f>
        <v>0</v>
      </c>
      <c r="K291" s="115">
        <f>K290-GETPIVOTDATA("ФАКТ",'Задание 4 ФАКТ'!$A$3,"Период 3",DATE(2021,3,1))</f>
        <v>0</v>
      </c>
      <c r="N291" s="115">
        <f>N290-GETPIVOTDATA("план",'Задание 4 ПЛАН'!$A$3,"Период 2",DATE(2021,4,1))</f>
        <v>0</v>
      </c>
      <c r="O291" s="115">
        <f>O290-GETPIVOTDATA("ФАКТ",'Задание 4 ФАКТ'!$A$3,"Период 3",DATE(2021,4,1))</f>
        <v>0</v>
      </c>
      <c r="R291" s="115">
        <f>R290-GETPIVOTDATA("план",'Задание 4 ПЛАН'!$A$3,"Период 2",DATE(2021,5,1))</f>
        <v>0</v>
      </c>
      <c r="S291" s="115">
        <f>S290-GETPIVOTDATA("ФАКТ",'Задание 4 ФАКТ'!$A$3,"Период 3",DATE(2021,5,1))</f>
        <v>0</v>
      </c>
      <c r="V291" s="115">
        <f>V290-GETPIVOTDATA("план",'Задание 4 ПЛАН'!$A$3,"Период 2",DATE(2021,6,1))</f>
        <v>0</v>
      </c>
      <c r="W291" s="115">
        <f>W290-GETPIVOTDATA("ФАКТ",'Задание 4 ФАКТ'!$A$3,"Период 3",DATE(2021,6,1))</f>
        <v>0</v>
      </c>
      <c r="Z291" s="115">
        <f>Z290-GETPIVOTDATA("план",'Задание 4 ПЛАН'!$A$3)</f>
        <v>0</v>
      </c>
      <c r="AA291" s="115">
        <f>AA290-GETPIVOTDATA("ФАКТ",'Задание 4 ФАКТ'!$A$3)</f>
        <v>0</v>
      </c>
      <c r="AB291" s="115">
        <f>AA291-Z291</f>
        <v>0</v>
      </c>
      <c r="AC291" s="103">
        <f t="shared" si="154"/>
        <v>0</v>
      </c>
    </row>
  </sheetData>
  <mergeCells count="8">
    <mergeCell ref="V4:Y4"/>
    <mergeCell ref="Z4:AC4"/>
    <mergeCell ref="A4:A5"/>
    <mergeCell ref="B4:E4"/>
    <mergeCell ref="F4:I4"/>
    <mergeCell ref="J4:M4"/>
    <mergeCell ref="N4:Q4"/>
    <mergeCell ref="R4:U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67E3E-04E9-4F35-9F8E-97E28DB0ED7B}">
  <sheetPr>
    <tabColor rgb="FF00B0F0"/>
  </sheetPr>
  <dimension ref="A3:H9"/>
  <sheetViews>
    <sheetView workbookViewId="0">
      <selection activeCell="F12" sqref="F12"/>
    </sheetView>
  </sheetViews>
  <sheetFormatPr defaultRowHeight="14.4" x14ac:dyDescent="0.3"/>
  <cols>
    <col min="1" max="1" width="22.6640625" bestFit="1" customWidth="1"/>
    <col min="2" max="2" width="20.33203125" bestFit="1" customWidth="1"/>
    <col min="3" max="7" width="10.109375" bestFit="1" customWidth="1"/>
    <col min="8" max="8" width="11.33203125" bestFit="1" customWidth="1"/>
    <col min="9" max="181" width="10.109375" bestFit="1" customWidth="1"/>
    <col min="182" max="182" width="11.33203125" bestFit="1" customWidth="1"/>
    <col min="183" max="185" width="10.109375" bestFit="1" customWidth="1"/>
    <col min="186" max="186" width="10.33203125" bestFit="1" customWidth="1"/>
    <col min="187" max="187" width="11.33203125" bestFit="1" customWidth="1"/>
  </cols>
  <sheetData>
    <row r="3" spans="1:8" x14ac:dyDescent="0.3">
      <c r="A3" s="112" t="s">
        <v>168</v>
      </c>
      <c r="B3" s="112" t="s">
        <v>165</v>
      </c>
    </row>
    <row r="4" spans="1:8" x14ac:dyDescent="0.3">
      <c r="A4" s="112" t="s">
        <v>162</v>
      </c>
      <c r="B4" s="113">
        <v>44197</v>
      </c>
      <c r="C4" s="113">
        <v>44228</v>
      </c>
      <c r="D4" s="113">
        <v>44256</v>
      </c>
      <c r="E4" s="113">
        <v>44287</v>
      </c>
      <c r="F4" s="113">
        <v>44317</v>
      </c>
      <c r="G4" s="113">
        <v>44348</v>
      </c>
      <c r="H4" s="113" t="s">
        <v>164</v>
      </c>
    </row>
    <row r="5" spans="1:8" x14ac:dyDescent="0.3">
      <c r="A5" s="70" t="s">
        <v>48</v>
      </c>
      <c r="B5">
        <v>11966</v>
      </c>
      <c r="C5">
        <v>8560</v>
      </c>
      <c r="D5">
        <v>10357</v>
      </c>
      <c r="E5">
        <v>10301</v>
      </c>
      <c r="F5">
        <v>12595</v>
      </c>
      <c r="G5">
        <v>10522</v>
      </c>
      <c r="H5">
        <v>64301</v>
      </c>
    </row>
    <row r="6" spans="1:8" x14ac:dyDescent="0.3">
      <c r="A6" s="70" t="s">
        <v>107</v>
      </c>
      <c r="B6">
        <v>11664</v>
      </c>
      <c r="C6">
        <v>10254</v>
      </c>
      <c r="D6">
        <v>11518</v>
      </c>
      <c r="E6">
        <v>9434</v>
      </c>
      <c r="F6">
        <v>12672</v>
      </c>
      <c r="G6">
        <v>10710</v>
      </c>
      <c r="H6">
        <v>66252</v>
      </c>
    </row>
    <row r="7" spans="1:8" x14ac:dyDescent="0.3">
      <c r="A7" s="70" t="s">
        <v>108</v>
      </c>
      <c r="B7">
        <v>11089</v>
      </c>
      <c r="C7">
        <v>9324</v>
      </c>
      <c r="D7">
        <v>12333</v>
      </c>
      <c r="E7">
        <v>9361</v>
      </c>
      <c r="F7">
        <v>13644</v>
      </c>
      <c r="G7">
        <v>9847</v>
      </c>
      <c r="H7">
        <v>65598</v>
      </c>
    </row>
    <row r="8" spans="1:8" x14ac:dyDescent="0.3">
      <c r="A8" s="70" t="s">
        <v>110</v>
      </c>
      <c r="B8">
        <v>10345</v>
      </c>
      <c r="C8">
        <v>9229</v>
      </c>
      <c r="D8">
        <v>12595</v>
      </c>
      <c r="E8">
        <v>9782</v>
      </c>
      <c r="F8">
        <v>11697</v>
      </c>
      <c r="G8">
        <v>10116</v>
      </c>
      <c r="H8">
        <v>63764</v>
      </c>
    </row>
    <row r="9" spans="1:8" x14ac:dyDescent="0.3">
      <c r="A9" s="70" t="s">
        <v>164</v>
      </c>
      <c r="B9">
        <v>45064</v>
      </c>
      <c r="C9">
        <v>37367</v>
      </c>
      <c r="D9">
        <v>46803</v>
      </c>
      <c r="E9">
        <v>38878</v>
      </c>
      <c r="F9">
        <v>50608</v>
      </c>
      <c r="G9">
        <v>41195</v>
      </c>
      <c r="H9">
        <v>259915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Данные факт зад.3</vt:lpstr>
      <vt:lpstr>Задание</vt:lpstr>
      <vt:lpstr>Данные план</vt:lpstr>
      <vt:lpstr>Данные факт</vt:lpstr>
      <vt:lpstr>Задание 1</vt:lpstr>
      <vt:lpstr>Задание 2</vt:lpstr>
      <vt:lpstr>Данные план зад3</vt:lpstr>
      <vt:lpstr>Задание 3</vt:lpstr>
      <vt:lpstr>Задание 4 ФАКТ</vt:lpstr>
      <vt:lpstr>Задание 4 ПЛАН</vt:lpstr>
      <vt:lpstr>Задание 5</vt:lpstr>
      <vt:lpstr>Задание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u.lyagaeva</dc:creator>
  <cp:lastModifiedBy>Екатерина</cp:lastModifiedBy>
  <cp:lastPrinted>2025-05-22T19:23:54Z</cp:lastPrinted>
  <dcterms:created xsi:type="dcterms:W3CDTF">2012-03-23T06:26:57Z</dcterms:created>
  <dcterms:modified xsi:type="dcterms:W3CDTF">2025-05-22T19:29:46Z</dcterms:modified>
</cp:coreProperties>
</file>