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17655" windowHeight="10920" activeTab="2"/>
  </bookViews>
  <sheets>
    <sheet name="Base" sheetId="30" r:id="rId1"/>
    <sheet name="Lighting" sheetId="38" r:id="rId2"/>
    <sheet name="Sheet1" sheetId="39" r:id="rId3"/>
  </sheets>
  <definedNames>
    <definedName name="solver_adj" localSheetId="0" hidden="1">Base!$E$5:$I$16</definedName>
    <definedName name="solver_adj" localSheetId="1" hidden="1">Lighting!$E$5:$I$16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Base!$AA$16</definedName>
    <definedName name="solver_lhs1" localSheetId="1" hidden="1">Lighting!$AA$16</definedName>
    <definedName name="solver_lhs10" localSheetId="0" hidden="1">Base!$I$7</definedName>
    <definedName name="solver_lhs10" localSheetId="1" hidden="1">Lighting!$I$7</definedName>
    <definedName name="solver_lhs100" localSheetId="0" hidden="1">Base!$I$5</definedName>
    <definedName name="solver_lhs100" localSheetId="1" hidden="1">Lighting!$I$5</definedName>
    <definedName name="solver_lhs101" localSheetId="0" hidden="1">Base!$I$13</definedName>
    <definedName name="solver_lhs101" localSheetId="1" hidden="1">Lighting!$I$13</definedName>
    <definedName name="solver_lhs102" localSheetId="0" hidden="1">Base!$I$7</definedName>
    <definedName name="solver_lhs102" localSheetId="1" hidden="1">Lighting!$I$7</definedName>
    <definedName name="solver_lhs103" localSheetId="0" hidden="1">Base!$AA$6</definedName>
    <definedName name="solver_lhs103" localSheetId="1" hidden="1">Lighting!$AA$6</definedName>
    <definedName name="solver_lhs104" localSheetId="0" hidden="1">Base!$AA$12</definedName>
    <definedName name="solver_lhs104" localSheetId="1" hidden="1">Lighting!$AA$12</definedName>
    <definedName name="solver_lhs105" localSheetId="0" hidden="1">Base!$I$5</definedName>
    <definedName name="solver_lhs105" localSheetId="1" hidden="1">Lighting!$I$5</definedName>
    <definedName name="solver_lhs106" localSheetId="0" hidden="1">Base!$AA$11</definedName>
    <definedName name="solver_lhs106" localSheetId="1" hidden="1">Lighting!$AA$11</definedName>
    <definedName name="solver_lhs107" localSheetId="0" hidden="1">Base!$I$6</definedName>
    <definedName name="solver_lhs107" localSheetId="1" hidden="1">Lighting!$I$6</definedName>
    <definedName name="solver_lhs108" localSheetId="0" hidden="1">Base!$E$16</definedName>
    <definedName name="solver_lhs108" localSheetId="1" hidden="1">Lighting!$E$16</definedName>
    <definedName name="solver_lhs109" localSheetId="0" hidden="1">Base!$AA$7</definedName>
    <definedName name="solver_lhs109" localSheetId="1" hidden="1">Lighting!$AA$7</definedName>
    <definedName name="solver_lhs11" localSheetId="0" hidden="1">Base!$I$6</definedName>
    <definedName name="solver_lhs11" localSheetId="1" hidden="1">Lighting!$I$6</definedName>
    <definedName name="solver_lhs12" localSheetId="0" hidden="1">Base!$I$5</definedName>
    <definedName name="solver_lhs12" localSheetId="1" hidden="1">Lighting!$I$5</definedName>
    <definedName name="solver_lhs13" localSheetId="0" hidden="1">Base!$I$16</definedName>
    <definedName name="solver_lhs13" localSheetId="1" hidden="1">Lighting!$I$16</definedName>
    <definedName name="solver_lhs14" localSheetId="0" hidden="1">Base!$I$15</definedName>
    <definedName name="solver_lhs14" localSheetId="1" hidden="1">Lighting!$I$15</definedName>
    <definedName name="solver_lhs15" localSheetId="0" hidden="1">Base!$I$14</definedName>
    <definedName name="solver_lhs15" localSheetId="1" hidden="1">Lighting!$I$14</definedName>
    <definedName name="solver_lhs16" localSheetId="0" hidden="1">Base!$I$13</definedName>
    <definedName name="solver_lhs16" localSheetId="1" hidden="1">Lighting!$I$13</definedName>
    <definedName name="solver_lhs17" localSheetId="0" hidden="1">Base!$I$12</definedName>
    <definedName name="solver_lhs17" localSheetId="1" hidden="1">Lighting!$I$12</definedName>
    <definedName name="solver_lhs18" localSheetId="0" hidden="1">Base!$I$11</definedName>
    <definedName name="solver_lhs18" localSheetId="1" hidden="1">Lighting!$I$11</definedName>
    <definedName name="solver_lhs19" localSheetId="0" hidden="1">Base!$I$10</definedName>
    <definedName name="solver_lhs19" localSheetId="1" hidden="1">Lighting!$I$10</definedName>
    <definedName name="solver_lhs2" localSheetId="0" hidden="1">Base!$AA$16</definedName>
    <definedName name="solver_lhs2" localSheetId="1" hidden="1">Lighting!$AA$16</definedName>
    <definedName name="solver_lhs20" localSheetId="0" hidden="1">Base!$H$8</definedName>
    <definedName name="solver_lhs20" localSheetId="1" hidden="1">Lighting!$H$8</definedName>
    <definedName name="solver_lhs21" localSheetId="0" hidden="1">Base!$H$9</definedName>
    <definedName name="solver_lhs21" localSheetId="1" hidden="1">Lighting!$H$9</definedName>
    <definedName name="solver_lhs22" localSheetId="0" hidden="1">Base!$H$7</definedName>
    <definedName name="solver_lhs22" localSheetId="1" hidden="1">Lighting!$H$7</definedName>
    <definedName name="solver_lhs23" localSheetId="0" hidden="1">Base!$H$6</definedName>
    <definedName name="solver_lhs23" localSheetId="1" hidden="1">Lighting!$H$6</definedName>
    <definedName name="solver_lhs24" localSheetId="0" hidden="1">Base!$H$5</definedName>
    <definedName name="solver_lhs24" localSheetId="1" hidden="1">Lighting!$H$5</definedName>
    <definedName name="solver_lhs25" localSheetId="0" hidden="1">Base!$H$16</definedName>
    <definedName name="solver_lhs25" localSheetId="1" hidden="1">Lighting!$H$16</definedName>
    <definedName name="solver_lhs26" localSheetId="0" hidden="1">Base!$H$15</definedName>
    <definedName name="solver_lhs26" localSheetId="1" hidden="1">Lighting!$H$15</definedName>
    <definedName name="solver_lhs27" localSheetId="0" hidden="1">Base!$H$14</definedName>
    <definedName name="solver_lhs27" localSheetId="1" hidden="1">Lighting!$H$14</definedName>
    <definedName name="solver_lhs28" localSheetId="0" hidden="1">Base!$H$13</definedName>
    <definedName name="solver_lhs28" localSheetId="1" hidden="1">Lighting!$H$13</definedName>
    <definedName name="solver_lhs29" localSheetId="0" hidden="1">Base!$H$12</definedName>
    <definedName name="solver_lhs29" localSheetId="1" hidden="1">Lighting!$H$12</definedName>
    <definedName name="solver_lhs3" localSheetId="0" hidden="1">Base!$AA$11</definedName>
    <definedName name="solver_lhs3" localSheetId="1" hidden="1">Lighting!$AA$11</definedName>
    <definedName name="solver_lhs30" localSheetId="0" hidden="1">Base!$H$11</definedName>
    <definedName name="solver_lhs30" localSheetId="1" hidden="1">Lighting!$H$11</definedName>
    <definedName name="solver_lhs31" localSheetId="0" hidden="1">Base!$H$10</definedName>
    <definedName name="solver_lhs31" localSheetId="1" hidden="1">Lighting!$H$10</definedName>
    <definedName name="solver_lhs32" localSheetId="0" hidden="1">Base!$G$8</definedName>
    <definedName name="solver_lhs32" localSheetId="1" hidden="1">Lighting!$G$8</definedName>
    <definedName name="solver_lhs33" localSheetId="0" hidden="1">Base!$G$9</definedName>
    <definedName name="solver_lhs33" localSheetId="1" hidden="1">Lighting!$G$9</definedName>
    <definedName name="solver_lhs34" localSheetId="0" hidden="1">Base!$G$7</definedName>
    <definedName name="solver_lhs34" localSheetId="1" hidden="1">Lighting!$G$7</definedName>
    <definedName name="solver_lhs35" localSheetId="0" hidden="1">Base!$G$6</definedName>
    <definedName name="solver_lhs35" localSheetId="1" hidden="1">Lighting!$G$6</definedName>
    <definedName name="solver_lhs36" localSheetId="0" hidden="1">Base!$G$5</definedName>
    <definedName name="solver_lhs36" localSheetId="1" hidden="1">Lighting!$G$5</definedName>
    <definedName name="solver_lhs37" localSheetId="0" hidden="1">Base!$G$16</definedName>
    <definedName name="solver_lhs37" localSheetId="1" hidden="1">Lighting!$G$16</definedName>
    <definedName name="solver_lhs38" localSheetId="0" hidden="1">Base!$G$15</definedName>
    <definedName name="solver_lhs38" localSheetId="1" hidden="1">Lighting!$G$15</definedName>
    <definedName name="solver_lhs39" localSheetId="0" hidden="1">Base!$G$14</definedName>
    <definedName name="solver_lhs39" localSheetId="1" hidden="1">Lighting!$G$14</definedName>
    <definedName name="solver_lhs4" localSheetId="0" hidden="1">Base!$AA$6</definedName>
    <definedName name="solver_lhs4" localSheetId="1" hidden="1">Lighting!$AA$6</definedName>
    <definedName name="solver_lhs40" localSheetId="0" hidden="1">Base!$G$13</definedName>
    <definedName name="solver_lhs40" localSheetId="1" hidden="1">Lighting!$G$13</definedName>
    <definedName name="solver_lhs41" localSheetId="0" hidden="1">Base!$G$12</definedName>
    <definedName name="solver_lhs41" localSheetId="1" hidden="1">Lighting!$G$12</definedName>
    <definedName name="solver_lhs42" localSheetId="0" hidden="1">Base!$G$11</definedName>
    <definedName name="solver_lhs42" localSheetId="1" hidden="1">Lighting!$G$11</definedName>
    <definedName name="solver_lhs43" localSheetId="0" hidden="1">Base!$G$10</definedName>
    <definedName name="solver_lhs43" localSheetId="1" hidden="1">Lighting!$G$10</definedName>
    <definedName name="solver_lhs44" localSheetId="0" hidden="1">Base!$F$8</definedName>
    <definedName name="solver_lhs44" localSheetId="1" hidden="1">Lighting!$F$8</definedName>
    <definedName name="solver_lhs45" localSheetId="0" hidden="1">Base!$F$9</definedName>
    <definedName name="solver_lhs45" localSheetId="1" hidden="1">Lighting!$F$9</definedName>
    <definedName name="solver_lhs46" localSheetId="0" hidden="1">Base!$F$7</definedName>
    <definedName name="solver_lhs46" localSheetId="1" hidden="1">Lighting!$F$7</definedName>
    <definedName name="solver_lhs47" localSheetId="0" hidden="1">Base!$F$6</definedName>
    <definedName name="solver_lhs47" localSheetId="1" hidden="1">Lighting!$F$6</definedName>
    <definedName name="solver_lhs48" localSheetId="0" hidden="1">Base!$F$5</definedName>
    <definedName name="solver_lhs48" localSheetId="1" hidden="1">Lighting!$F$5</definedName>
    <definedName name="solver_lhs49" localSheetId="0" hidden="1">Base!$F$16</definedName>
    <definedName name="solver_lhs49" localSheetId="1" hidden="1">Lighting!$F$16</definedName>
    <definedName name="solver_lhs5" localSheetId="0" hidden="1">Base!$AA$7</definedName>
    <definedName name="solver_lhs5" localSheetId="1" hidden="1">Lighting!$AA$7</definedName>
    <definedName name="solver_lhs50" localSheetId="0" hidden="1">Base!$F$15</definedName>
    <definedName name="solver_lhs50" localSheetId="1" hidden="1">Lighting!$F$15</definedName>
    <definedName name="solver_lhs51" localSheetId="0" hidden="1">Base!$F$14</definedName>
    <definedName name="solver_lhs51" localSheetId="1" hidden="1">Lighting!$F$14</definedName>
    <definedName name="solver_lhs52" localSheetId="0" hidden="1">Base!$F$13</definedName>
    <definedName name="solver_lhs52" localSheetId="1" hidden="1">Lighting!$F$13</definedName>
    <definedName name="solver_lhs53" localSheetId="0" hidden="1">Base!$F$12</definedName>
    <definedName name="solver_lhs53" localSheetId="1" hidden="1">Lighting!$F$12</definedName>
    <definedName name="solver_lhs54" localSheetId="0" hidden="1">Base!$F$11</definedName>
    <definedName name="solver_lhs54" localSheetId="1" hidden="1">Lighting!$F$11</definedName>
    <definedName name="solver_lhs55" localSheetId="0" hidden="1">Base!$F$10</definedName>
    <definedName name="solver_lhs55" localSheetId="1" hidden="1">Lighting!$F$10</definedName>
    <definedName name="solver_lhs56" localSheetId="0" hidden="1">Base!$E$9</definedName>
    <definedName name="solver_lhs56" localSheetId="1" hidden="1">Lighting!$E$9</definedName>
    <definedName name="solver_lhs57" localSheetId="0" hidden="1">Base!$E$8</definedName>
    <definedName name="solver_lhs57" localSheetId="1" hidden="1">Lighting!$E$8</definedName>
    <definedName name="solver_lhs58" localSheetId="0" hidden="1">Base!$E$7</definedName>
    <definedName name="solver_lhs58" localSheetId="1" hidden="1">Lighting!$E$7</definedName>
    <definedName name="solver_lhs59" localSheetId="0" hidden="1">Base!$E$6</definedName>
    <definedName name="solver_lhs59" localSheetId="1" hidden="1">Lighting!$E$6</definedName>
    <definedName name="solver_lhs6" localSheetId="0" hidden="1">Base!$AA$12</definedName>
    <definedName name="solver_lhs6" localSheetId="1" hidden="1">Lighting!$AA$12</definedName>
    <definedName name="solver_lhs60" localSheetId="0" hidden="1">Base!$E$10</definedName>
    <definedName name="solver_lhs60" localSheetId="1" hidden="1">Lighting!$E$10</definedName>
    <definedName name="solver_lhs61" localSheetId="0" hidden="1">Base!$E$11</definedName>
    <definedName name="solver_lhs61" localSheetId="1" hidden="1">Lighting!$E$11</definedName>
    <definedName name="solver_lhs62" localSheetId="0" hidden="1">Base!$E$12</definedName>
    <definedName name="solver_lhs62" localSheetId="1" hidden="1">Lighting!$E$12</definedName>
    <definedName name="solver_lhs63" localSheetId="0" hidden="1">Base!$E$13</definedName>
    <definedName name="solver_lhs63" localSheetId="1" hidden="1">Lighting!$E$13</definedName>
    <definedName name="solver_lhs64" localSheetId="0" hidden="1">Base!$E$14</definedName>
    <definedName name="solver_lhs64" localSheetId="1" hidden="1">Lighting!$E$14</definedName>
    <definedName name="solver_lhs65" localSheetId="0" hidden="1">Base!$E$15</definedName>
    <definedName name="solver_lhs65" localSheetId="1" hidden="1">Lighting!$E$15</definedName>
    <definedName name="solver_lhs66" localSheetId="0" hidden="1">Base!$E$16</definedName>
    <definedName name="solver_lhs66" localSheetId="1" hidden="1">Lighting!$E$16</definedName>
    <definedName name="solver_lhs67" localSheetId="0" hidden="1">Base!$H$13</definedName>
    <definedName name="solver_lhs67" localSheetId="1" hidden="1">Lighting!$H$13</definedName>
    <definedName name="solver_lhs68" localSheetId="0" hidden="1">Base!$H$13</definedName>
    <definedName name="solver_lhs68" localSheetId="1" hidden="1">Lighting!$H$13</definedName>
    <definedName name="solver_lhs69" localSheetId="0" hidden="1">Base!$H$14</definedName>
    <definedName name="solver_lhs69" localSheetId="1" hidden="1">Lighting!$H$14</definedName>
    <definedName name="solver_lhs7" localSheetId="0" hidden="1">Base!$E$5</definedName>
    <definedName name="solver_lhs7" localSheetId="1" hidden="1">Lighting!$E$5</definedName>
    <definedName name="solver_lhs70" localSheetId="0" hidden="1">Base!$G$13</definedName>
    <definedName name="solver_lhs70" localSheetId="1" hidden="1">Lighting!$G$13</definedName>
    <definedName name="solver_lhs71" localSheetId="0" hidden="1">Base!$G$6</definedName>
    <definedName name="solver_lhs71" localSheetId="1" hidden="1">Lighting!$G$6</definedName>
    <definedName name="solver_lhs72" localSheetId="0" hidden="1">Base!$G$6</definedName>
    <definedName name="solver_lhs72" localSheetId="1" hidden="1">Lighting!$G$6</definedName>
    <definedName name="solver_lhs73" localSheetId="0" hidden="1">Base!$G$6</definedName>
    <definedName name="solver_lhs73" localSheetId="1" hidden="1">Lighting!$G$6</definedName>
    <definedName name="solver_lhs74" localSheetId="0" hidden="1">Base!$G$16</definedName>
    <definedName name="solver_lhs74" localSheetId="1" hidden="1">Lighting!$G$16</definedName>
    <definedName name="solver_lhs75" localSheetId="0" hidden="1">Base!$G$15</definedName>
    <definedName name="solver_lhs75" localSheetId="1" hidden="1">Lighting!$G$15</definedName>
    <definedName name="solver_lhs76" localSheetId="0" hidden="1">Base!$E$5</definedName>
    <definedName name="solver_lhs76" localSheetId="1" hidden="1">Lighting!$E$5</definedName>
    <definedName name="solver_lhs77" localSheetId="0" hidden="1">Base!$I$16</definedName>
    <definedName name="solver_lhs77" localSheetId="1" hidden="1">Lighting!$I$16</definedName>
    <definedName name="solver_lhs78" localSheetId="0" hidden="1">Base!$I$16</definedName>
    <definedName name="solver_lhs78" localSheetId="1" hidden="1">Lighting!$I$16</definedName>
    <definedName name="solver_lhs79" localSheetId="0" hidden="1">Base!$H$15</definedName>
    <definedName name="solver_lhs79" localSheetId="1" hidden="1">Lighting!$H$15</definedName>
    <definedName name="solver_lhs8" localSheetId="0" hidden="1">Base!$I$9</definedName>
    <definedName name="solver_lhs8" localSheetId="1" hidden="1">Lighting!$I$9</definedName>
    <definedName name="solver_lhs80" localSheetId="0" hidden="1">Base!$H$7</definedName>
    <definedName name="solver_lhs80" localSheetId="1" hidden="1">Lighting!$H$7</definedName>
    <definedName name="solver_lhs81" localSheetId="0" hidden="1">Base!$H$16</definedName>
    <definedName name="solver_lhs81" localSheetId="1" hidden="1">Lighting!$H$16</definedName>
    <definedName name="solver_lhs82" localSheetId="0" hidden="1">Base!$H$7</definedName>
    <definedName name="solver_lhs82" localSheetId="1" hidden="1">Lighting!$H$7</definedName>
    <definedName name="solver_lhs83" localSheetId="0" hidden="1">Base!$H$6</definedName>
    <definedName name="solver_lhs83" localSheetId="1" hidden="1">Lighting!$H$6</definedName>
    <definedName name="solver_lhs84" localSheetId="0" hidden="1">Base!$H$5</definedName>
    <definedName name="solver_lhs84" localSheetId="1" hidden="1">Lighting!$H$5</definedName>
    <definedName name="solver_lhs85" localSheetId="0" hidden="1">Base!$H$16</definedName>
    <definedName name="solver_lhs85" localSheetId="1" hidden="1">Lighting!$H$16</definedName>
    <definedName name="solver_lhs86" localSheetId="0" hidden="1">Base!$I$16</definedName>
    <definedName name="solver_lhs86" localSheetId="1" hidden="1">Lighting!$I$16</definedName>
    <definedName name="solver_lhs87" localSheetId="0" hidden="1">Base!$I$13</definedName>
    <definedName name="solver_lhs87" localSheetId="1" hidden="1">Lighting!$I$13</definedName>
    <definedName name="solver_lhs88" localSheetId="0" hidden="1">Base!$I$14</definedName>
    <definedName name="solver_lhs88" localSheetId="1" hidden="1">Lighting!$I$14</definedName>
    <definedName name="solver_lhs89" localSheetId="0" hidden="1">Base!$I$15</definedName>
    <definedName name="solver_lhs89" localSheetId="1" hidden="1">Lighting!$I$15</definedName>
    <definedName name="solver_lhs9" localSheetId="0" hidden="1">Base!$I$8</definedName>
    <definedName name="solver_lhs9" localSheetId="1" hidden="1">Lighting!$I$8</definedName>
    <definedName name="solver_lhs90" localSheetId="0" hidden="1">Base!$E$5</definedName>
    <definedName name="solver_lhs90" localSheetId="1" hidden="1">Lighting!$E$5</definedName>
    <definedName name="solver_lhs91" localSheetId="0" hidden="1">Base!$I$7</definedName>
    <definedName name="solver_lhs91" localSheetId="1" hidden="1">Lighting!$I$7</definedName>
    <definedName name="solver_lhs92" localSheetId="0" hidden="1">Base!$I$5</definedName>
    <definedName name="solver_lhs92" localSheetId="1" hidden="1">Lighting!$I$5</definedName>
    <definedName name="solver_lhs93" localSheetId="0" hidden="1">Base!$I$7</definedName>
    <definedName name="solver_lhs93" localSheetId="1" hidden="1">Lighting!$I$7</definedName>
    <definedName name="solver_lhs94" localSheetId="0" hidden="1">Base!$I$14</definedName>
    <definedName name="solver_lhs94" localSheetId="1" hidden="1">Lighting!$I$14</definedName>
    <definedName name="solver_lhs95" localSheetId="0" hidden="1">Base!$I$15</definedName>
    <definedName name="solver_lhs95" localSheetId="1" hidden="1">Lighting!$I$15</definedName>
    <definedName name="solver_lhs96" localSheetId="0" hidden="1">Base!$I$14</definedName>
    <definedName name="solver_lhs96" localSheetId="1" hidden="1">Lighting!$I$14</definedName>
    <definedName name="solver_lhs97" localSheetId="0" hidden="1">Base!$I$15</definedName>
    <definedName name="solver_lhs97" localSheetId="1" hidden="1">Lighting!$I$15</definedName>
    <definedName name="solver_lhs98" localSheetId="0" hidden="1">Base!$I$6</definedName>
    <definedName name="solver_lhs98" localSheetId="1" hidden="1">Lighting!$I$6</definedName>
    <definedName name="solver_lhs99" localSheetId="0" hidden="1">Base!$I$6</definedName>
    <definedName name="solver_lhs99" localSheetId="1" hidden="1">Lighting!$I$6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66</definedName>
    <definedName name="solver_num" localSheetId="1" hidden="1">66</definedName>
    <definedName name="solver_nwt" localSheetId="0" hidden="1">1</definedName>
    <definedName name="solver_nwt" localSheetId="1" hidden="1">1</definedName>
    <definedName name="solver_opt" localSheetId="0" hidden="1">Base!$AA$14</definedName>
    <definedName name="solver_opt" localSheetId="1" hidden="1">Lighting!$AA$14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4</definedName>
    <definedName name="solver_rel10" localSheetId="1" hidden="1">4</definedName>
    <definedName name="solver_rel100" localSheetId="0" hidden="1">1</definedName>
    <definedName name="solver_rel100" localSheetId="1" hidden="1">1</definedName>
    <definedName name="solver_rel101" localSheetId="0" hidden="1">3</definedName>
    <definedName name="solver_rel101" localSheetId="1" hidden="1">3</definedName>
    <definedName name="solver_rel102" localSheetId="0" hidden="1">3</definedName>
    <definedName name="solver_rel102" localSheetId="1" hidden="1">3</definedName>
    <definedName name="solver_rel103" localSheetId="0" hidden="1">3</definedName>
    <definedName name="solver_rel103" localSheetId="1" hidden="1">3</definedName>
    <definedName name="solver_rel104" localSheetId="0" hidden="1">3</definedName>
    <definedName name="solver_rel104" localSheetId="1" hidden="1">3</definedName>
    <definedName name="solver_rel105" localSheetId="0" hidden="1">3</definedName>
    <definedName name="solver_rel105" localSheetId="1" hidden="1">3</definedName>
    <definedName name="solver_rel106" localSheetId="0" hidden="1">3</definedName>
    <definedName name="solver_rel106" localSheetId="1" hidden="1">3</definedName>
    <definedName name="solver_rel107" localSheetId="0" hidden="1">3</definedName>
    <definedName name="solver_rel107" localSheetId="1" hidden="1">3</definedName>
    <definedName name="solver_rel108" localSheetId="0" hidden="1">4</definedName>
    <definedName name="solver_rel108" localSheetId="1" hidden="1">4</definedName>
    <definedName name="solver_rel109" localSheetId="0" hidden="1">3</definedName>
    <definedName name="solver_rel109" localSheetId="1" hidden="1">3</definedName>
    <definedName name="solver_rel11" localSheetId="0" hidden="1">4</definedName>
    <definedName name="solver_rel11" localSheetId="1" hidden="1">4</definedName>
    <definedName name="solver_rel12" localSheetId="0" hidden="1">4</definedName>
    <definedName name="solver_rel12" localSheetId="1" hidden="1">4</definedName>
    <definedName name="solver_rel13" localSheetId="0" hidden="1">4</definedName>
    <definedName name="solver_rel13" localSheetId="1" hidden="1">4</definedName>
    <definedName name="solver_rel14" localSheetId="0" hidden="1">4</definedName>
    <definedName name="solver_rel14" localSheetId="1" hidden="1">4</definedName>
    <definedName name="solver_rel15" localSheetId="0" hidden="1">4</definedName>
    <definedName name="solver_rel15" localSheetId="1" hidden="1">4</definedName>
    <definedName name="solver_rel16" localSheetId="0" hidden="1">4</definedName>
    <definedName name="solver_rel16" localSheetId="1" hidden="1">4</definedName>
    <definedName name="solver_rel17" localSheetId="0" hidden="1">4</definedName>
    <definedName name="solver_rel17" localSheetId="1" hidden="1">4</definedName>
    <definedName name="solver_rel18" localSheetId="0" hidden="1">4</definedName>
    <definedName name="solver_rel18" localSheetId="1" hidden="1">4</definedName>
    <definedName name="solver_rel19" localSheetId="0" hidden="1">4</definedName>
    <definedName name="solver_rel19" localSheetId="1" hidden="1">4</definedName>
    <definedName name="solver_rel2" localSheetId="0" hidden="1">1</definedName>
    <definedName name="solver_rel2" localSheetId="1" hidden="1">1</definedName>
    <definedName name="solver_rel20" localSheetId="0" hidden="1">4</definedName>
    <definedName name="solver_rel20" localSheetId="1" hidden="1">4</definedName>
    <definedName name="solver_rel21" localSheetId="0" hidden="1">4</definedName>
    <definedName name="solver_rel21" localSheetId="1" hidden="1">4</definedName>
    <definedName name="solver_rel22" localSheetId="0" hidden="1">4</definedName>
    <definedName name="solver_rel22" localSheetId="1" hidden="1">4</definedName>
    <definedName name="solver_rel23" localSheetId="0" hidden="1">4</definedName>
    <definedName name="solver_rel23" localSheetId="1" hidden="1">4</definedName>
    <definedName name="solver_rel24" localSheetId="0" hidden="1">4</definedName>
    <definedName name="solver_rel24" localSheetId="1" hidden="1">4</definedName>
    <definedName name="solver_rel25" localSheetId="0" hidden="1">4</definedName>
    <definedName name="solver_rel25" localSheetId="1" hidden="1">4</definedName>
    <definedName name="solver_rel26" localSheetId="0" hidden="1">4</definedName>
    <definedName name="solver_rel26" localSheetId="1" hidden="1">4</definedName>
    <definedName name="solver_rel27" localSheetId="0" hidden="1">4</definedName>
    <definedName name="solver_rel27" localSheetId="1" hidden="1">4</definedName>
    <definedName name="solver_rel28" localSheetId="0" hidden="1">4</definedName>
    <definedName name="solver_rel28" localSheetId="1" hidden="1">4</definedName>
    <definedName name="solver_rel29" localSheetId="0" hidden="1">4</definedName>
    <definedName name="solver_rel29" localSheetId="1" hidden="1">4</definedName>
    <definedName name="solver_rel3" localSheetId="0" hidden="1">3</definedName>
    <definedName name="solver_rel3" localSheetId="1" hidden="1">3</definedName>
    <definedName name="solver_rel30" localSheetId="0" hidden="1">4</definedName>
    <definedName name="solver_rel30" localSheetId="1" hidden="1">4</definedName>
    <definedName name="solver_rel31" localSheetId="0" hidden="1">4</definedName>
    <definedName name="solver_rel31" localSheetId="1" hidden="1">4</definedName>
    <definedName name="solver_rel32" localSheetId="0" hidden="1">4</definedName>
    <definedName name="solver_rel32" localSheetId="1" hidden="1">4</definedName>
    <definedName name="solver_rel33" localSheetId="0" hidden="1">4</definedName>
    <definedName name="solver_rel33" localSheetId="1" hidden="1">4</definedName>
    <definedName name="solver_rel34" localSheetId="0" hidden="1">4</definedName>
    <definedName name="solver_rel34" localSheetId="1" hidden="1">4</definedName>
    <definedName name="solver_rel35" localSheetId="0" hidden="1">4</definedName>
    <definedName name="solver_rel35" localSheetId="1" hidden="1">4</definedName>
    <definedName name="solver_rel36" localSheetId="0" hidden="1">4</definedName>
    <definedName name="solver_rel36" localSheetId="1" hidden="1">4</definedName>
    <definedName name="solver_rel37" localSheetId="0" hidden="1">4</definedName>
    <definedName name="solver_rel37" localSheetId="1" hidden="1">4</definedName>
    <definedName name="solver_rel38" localSheetId="0" hidden="1">4</definedName>
    <definedName name="solver_rel38" localSheetId="1" hidden="1">4</definedName>
    <definedName name="solver_rel39" localSheetId="0" hidden="1">4</definedName>
    <definedName name="solver_rel39" localSheetId="1" hidden="1">4</definedName>
    <definedName name="solver_rel4" localSheetId="0" hidden="1">3</definedName>
    <definedName name="solver_rel4" localSheetId="1" hidden="1">3</definedName>
    <definedName name="solver_rel40" localSheetId="0" hidden="1">4</definedName>
    <definedName name="solver_rel40" localSheetId="1" hidden="1">4</definedName>
    <definedName name="solver_rel41" localSheetId="0" hidden="1">4</definedName>
    <definedName name="solver_rel41" localSheetId="1" hidden="1">4</definedName>
    <definedName name="solver_rel42" localSheetId="0" hidden="1">4</definedName>
    <definedName name="solver_rel42" localSheetId="1" hidden="1">4</definedName>
    <definedName name="solver_rel43" localSheetId="0" hidden="1">4</definedName>
    <definedName name="solver_rel43" localSheetId="1" hidden="1">4</definedName>
    <definedName name="solver_rel44" localSheetId="0" hidden="1">4</definedName>
    <definedName name="solver_rel44" localSheetId="1" hidden="1">4</definedName>
    <definedName name="solver_rel45" localSheetId="0" hidden="1">4</definedName>
    <definedName name="solver_rel45" localSheetId="1" hidden="1">4</definedName>
    <definedName name="solver_rel46" localSheetId="0" hidden="1">4</definedName>
    <definedName name="solver_rel46" localSheetId="1" hidden="1">4</definedName>
    <definedName name="solver_rel47" localSheetId="0" hidden="1">4</definedName>
    <definedName name="solver_rel47" localSheetId="1" hidden="1">4</definedName>
    <definedName name="solver_rel48" localSheetId="0" hidden="1">4</definedName>
    <definedName name="solver_rel48" localSheetId="1" hidden="1">4</definedName>
    <definedName name="solver_rel49" localSheetId="0" hidden="1">4</definedName>
    <definedName name="solver_rel49" localSheetId="1" hidden="1">4</definedName>
    <definedName name="solver_rel5" localSheetId="0" hidden="1">3</definedName>
    <definedName name="solver_rel5" localSheetId="1" hidden="1">3</definedName>
    <definedName name="solver_rel50" localSheetId="0" hidden="1">4</definedName>
    <definedName name="solver_rel50" localSheetId="1" hidden="1">4</definedName>
    <definedName name="solver_rel51" localSheetId="0" hidden="1">4</definedName>
    <definedName name="solver_rel51" localSheetId="1" hidden="1">4</definedName>
    <definedName name="solver_rel52" localSheetId="0" hidden="1">4</definedName>
    <definedName name="solver_rel52" localSheetId="1" hidden="1">4</definedName>
    <definedName name="solver_rel53" localSheetId="0" hidden="1">4</definedName>
    <definedName name="solver_rel53" localSheetId="1" hidden="1">4</definedName>
    <definedName name="solver_rel54" localSheetId="0" hidden="1">4</definedName>
    <definedName name="solver_rel54" localSheetId="1" hidden="1">4</definedName>
    <definedName name="solver_rel55" localSheetId="0" hidden="1">4</definedName>
    <definedName name="solver_rel55" localSheetId="1" hidden="1">4</definedName>
    <definedName name="solver_rel56" localSheetId="0" hidden="1">4</definedName>
    <definedName name="solver_rel56" localSheetId="1" hidden="1">4</definedName>
    <definedName name="solver_rel57" localSheetId="0" hidden="1">4</definedName>
    <definedName name="solver_rel57" localSheetId="1" hidden="1">4</definedName>
    <definedName name="solver_rel58" localSheetId="0" hidden="1">4</definedName>
    <definedName name="solver_rel58" localSheetId="1" hidden="1">4</definedName>
    <definedName name="solver_rel59" localSheetId="0" hidden="1">4</definedName>
    <definedName name="solver_rel59" localSheetId="1" hidden="1">4</definedName>
    <definedName name="solver_rel6" localSheetId="0" hidden="1">3</definedName>
    <definedName name="solver_rel6" localSheetId="1" hidden="1">3</definedName>
    <definedName name="solver_rel60" localSheetId="0" hidden="1">4</definedName>
    <definedName name="solver_rel60" localSheetId="1" hidden="1">4</definedName>
    <definedName name="solver_rel61" localSheetId="0" hidden="1">4</definedName>
    <definedName name="solver_rel61" localSheetId="1" hidden="1">4</definedName>
    <definedName name="solver_rel62" localSheetId="0" hidden="1">4</definedName>
    <definedName name="solver_rel62" localSheetId="1" hidden="1">4</definedName>
    <definedName name="solver_rel63" localSheetId="0" hidden="1">4</definedName>
    <definedName name="solver_rel63" localSheetId="1" hidden="1">4</definedName>
    <definedName name="solver_rel64" localSheetId="0" hidden="1">4</definedName>
    <definedName name="solver_rel64" localSheetId="1" hidden="1">4</definedName>
    <definedName name="solver_rel65" localSheetId="0" hidden="1">4</definedName>
    <definedName name="solver_rel65" localSheetId="1" hidden="1">4</definedName>
    <definedName name="solver_rel66" localSheetId="0" hidden="1">4</definedName>
    <definedName name="solver_rel66" localSheetId="1" hidden="1">4</definedName>
    <definedName name="solver_rel67" localSheetId="0" hidden="1">1</definedName>
    <definedName name="solver_rel67" localSheetId="1" hidden="1">1</definedName>
    <definedName name="solver_rel68" localSheetId="0" hidden="1">4</definedName>
    <definedName name="solver_rel68" localSheetId="1" hidden="1">4</definedName>
    <definedName name="solver_rel69" localSheetId="0" hidden="1">1</definedName>
    <definedName name="solver_rel69" localSheetId="1" hidden="1">1</definedName>
    <definedName name="solver_rel7" localSheetId="0" hidden="1">4</definedName>
    <definedName name="solver_rel7" localSheetId="1" hidden="1">4</definedName>
    <definedName name="solver_rel70" localSheetId="0" hidden="1">4</definedName>
    <definedName name="solver_rel70" localSheetId="1" hidden="1">4</definedName>
    <definedName name="solver_rel71" localSheetId="0" hidden="1">1</definedName>
    <definedName name="solver_rel71" localSheetId="1" hidden="1">1</definedName>
    <definedName name="solver_rel72" localSheetId="0" hidden="1">4</definedName>
    <definedName name="solver_rel72" localSheetId="1" hidden="1">4</definedName>
    <definedName name="solver_rel73" localSheetId="0" hidden="1">3</definedName>
    <definedName name="solver_rel73" localSheetId="1" hidden="1">3</definedName>
    <definedName name="solver_rel74" localSheetId="0" hidden="1">1</definedName>
    <definedName name="solver_rel74" localSheetId="1" hidden="1">1</definedName>
    <definedName name="solver_rel75" localSheetId="0" hidden="1">1</definedName>
    <definedName name="solver_rel75" localSheetId="1" hidden="1">1</definedName>
    <definedName name="solver_rel76" localSheetId="0" hidden="1">3</definedName>
    <definedName name="solver_rel76" localSheetId="1" hidden="1">3</definedName>
    <definedName name="solver_rel77" localSheetId="0" hidden="1">4</definedName>
    <definedName name="solver_rel77" localSheetId="1" hidden="1">4</definedName>
    <definedName name="solver_rel78" localSheetId="0" hidden="1">3</definedName>
    <definedName name="solver_rel78" localSheetId="1" hidden="1">3</definedName>
    <definedName name="solver_rel79" localSheetId="0" hidden="1">3</definedName>
    <definedName name="solver_rel79" localSheetId="1" hidden="1">3</definedName>
    <definedName name="solver_rel8" localSheetId="0" hidden="1">4</definedName>
    <definedName name="solver_rel8" localSheetId="1" hidden="1">4</definedName>
    <definedName name="solver_rel80" localSheetId="0" hidden="1">1</definedName>
    <definedName name="solver_rel80" localSheetId="1" hidden="1">1</definedName>
    <definedName name="solver_rel81" localSheetId="0" hidden="1">3</definedName>
    <definedName name="solver_rel81" localSheetId="1" hidden="1">3</definedName>
    <definedName name="solver_rel82" localSheetId="0" hidden="1">3</definedName>
    <definedName name="solver_rel82" localSheetId="1" hidden="1">3</definedName>
    <definedName name="solver_rel83" localSheetId="0" hidden="1">3</definedName>
    <definedName name="solver_rel83" localSheetId="1" hidden="1">3</definedName>
    <definedName name="solver_rel84" localSheetId="0" hidden="1">4</definedName>
    <definedName name="solver_rel84" localSheetId="1" hidden="1">4</definedName>
    <definedName name="solver_rel85" localSheetId="0" hidden="1">1</definedName>
    <definedName name="solver_rel85" localSheetId="1" hidden="1">1</definedName>
    <definedName name="solver_rel86" localSheetId="0" hidden="1">1</definedName>
    <definedName name="solver_rel86" localSheetId="1" hidden="1">1</definedName>
    <definedName name="solver_rel87" localSheetId="0" hidden="1">1</definedName>
    <definedName name="solver_rel87" localSheetId="1" hidden="1">1</definedName>
    <definedName name="solver_rel88" localSheetId="0" hidden="1">1</definedName>
    <definedName name="solver_rel88" localSheetId="1" hidden="1">1</definedName>
    <definedName name="solver_rel89" localSheetId="0" hidden="1">4</definedName>
    <definedName name="solver_rel89" localSheetId="1" hidden="1">4</definedName>
    <definedName name="solver_rel9" localSheetId="0" hidden="1">4</definedName>
    <definedName name="solver_rel9" localSheetId="1" hidden="1">4</definedName>
    <definedName name="solver_rel90" localSheetId="0" hidden="1">4</definedName>
    <definedName name="solver_rel90" localSheetId="1" hidden="1">4</definedName>
    <definedName name="solver_rel91" localSheetId="0" hidden="1">1</definedName>
    <definedName name="solver_rel91" localSheetId="1" hidden="1">1</definedName>
    <definedName name="solver_rel92" localSheetId="0" hidden="1">4</definedName>
    <definedName name="solver_rel92" localSheetId="1" hidden="1">4</definedName>
    <definedName name="solver_rel93" localSheetId="0" hidden="1">4</definedName>
    <definedName name="solver_rel93" localSheetId="1" hidden="1">4</definedName>
    <definedName name="solver_rel94" localSheetId="0" hidden="1">3</definedName>
    <definedName name="solver_rel94" localSheetId="1" hidden="1">3</definedName>
    <definedName name="solver_rel95" localSheetId="0" hidden="1">1</definedName>
    <definedName name="solver_rel95" localSheetId="1" hidden="1">1</definedName>
    <definedName name="solver_rel96" localSheetId="0" hidden="1">4</definedName>
    <definedName name="solver_rel96" localSheetId="1" hidden="1">4</definedName>
    <definedName name="solver_rel97" localSheetId="0" hidden="1">3</definedName>
    <definedName name="solver_rel97" localSheetId="1" hidden="1">3</definedName>
    <definedName name="solver_rel98" localSheetId="0" hidden="1">1</definedName>
    <definedName name="solver_rel98" localSheetId="1" hidden="1">1</definedName>
    <definedName name="solver_rel99" localSheetId="0" hidden="1">4</definedName>
    <definedName name="solver_rel99" localSheetId="1" hidden="1">4</definedName>
    <definedName name="solver_rhs1" localSheetId="0" hidden="1">Base!$AA$17</definedName>
    <definedName name="solver_rhs1" localSheetId="1" hidden="1">Lighting!$AA$17</definedName>
    <definedName name="solver_rhs10" localSheetId="0" hidden="1">целое</definedName>
    <definedName name="solver_rhs10" localSheetId="1" hidden="1">целое</definedName>
    <definedName name="solver_rhs100" localSheetId="0" hidden="1">Base!$AA$2</definedName>
    <definedName name="solver_rhs100" localSheetId="1" hidden="1">Lighting!$AA$2</definedName>
    <definedName name="solver_rhs101" localSheetId="0" hidden="1">Base!$AA$1</definedName>
    <definedName name="solver_rhs101" localSheetId="1" hidden="1">Lighting!$AA$1</definedName>
    <definedName name="solver_rhs102" localSheetId="0" hidden="1">Base!$AA$1</definedName>
    <definedName name="solver_rhs102" localSheetId="1" hidden="1">Lighting!$AA$1</definedName>
    <definedName name="solver_rhs103" localSheetId="0" hidden="1">0</definedName>
    <definedName name="solver_rhs103" localSheetId="1" hidden="1">0</definedName>
    <definedName name="solver_rhs104" localSheetId="0" hidden="1">0</definedName>
    <definedName name="solver_rhs104" localSheetId="1" hidden="1">0</definedName>
    <definedName name="solver_rhs105" localSheetId="0" hidden="1">Base!$AA$1</definedName>
    <definedName name="solver_rhs105" localSheetId="1" hidden="1">Lighting!$AA$1</definedName>
    <definedName name="solver_rhs106" localSheetId="0" hidden="1">0</definedName>
    <definedName name="solver_rhs106" localSheetId="1" hidden="1">0</definedName>
    <definedName name="solver_rhs107" localSheetId="0" hidden="1">Base!$AA$1</definedName>
    <definedName name="solver_rhs107" localSheetId="1" hidden="1">Lighting!$AA$1</definedName>
    <definedName name="solver_rhs108" localSheetId="0" hidden="1">целое</definedName>
    <definedName name="solver_rhs108" localSheetId="1" hidden="1">целое</definedName>
    <definedName name="solver_rhs109" localSheetId="0" hidden="1">0</definedName>
    <definedName name="solver_rhs109" localSheetId="1" hidden="1">0</definedName>
    <definedName name="solver_rhs11" localSheetId="0" hidden="1">целое</definedName>
    <definedName name="solver_rhs11" localSheetId="1" hidden="1">целое</definedName>
    <definedName name="solver_rhs12" localSheetId="0" hidden="1">целое</definedName>
    <definedName name="solver_rhs12" localSheetId="1" hidden="1">целое</definedName>
    <definedName name="solver_rhs13" localSheetId="0" hidden="1">целое</definedName>
    <definedName name="solver_rhs13" localSheetId="1" hidden="1">целое</definedName>
    <definedName name="solver_rhs14" localSheetId="0" hidden="1">целое</definedName>
    <definedName name="solver_rhs14" localSheetId="1" hidden="1">целое</definedName>
    <definedName name="solver_rhs15" localSheetId="0" hidden="1">целое</definedName>
    <definedName name="solver_rhs15" localSheetId="1" hidden="1">целое</definedName>
    <definedName name="solver_rhs16" localSheetId="0" hidden="1">целое</definedName>
    <definedName name="solver_rhs16" localSheetId="1" hidden="1">целое</definedName>
    <definedName name="solver_rhs17" localSheetId="0" hidden="1">целое</definedName>
    <definedName name="solver_rhs17" localSheetId="1" hidden="1">целое</definedName>
    <definedName name="solver_rhs18" localSheetId="0" hidden="1">целое</definedName>
    <definedName name="solver_rhs18" localSheetId="1" hidden="1">целое</definedName>
    <definedName name="solver_rhs19" localSheetId="0" hidden="1">целое</definedName>
    <definedName name="solver_rhs19" localSheetId="1" hidden="1">целое</definedName>
    <definedName name="solver_rhs2" localSheetId="0" hidden="1">Base!$AA$2</definedName>
    <definedName name="solver_rhs2" localSheetId="1" hidden="1">Lighting!$AA$2</definedName>
    <definedName name="solver_rhs20" localSheetId="0" hidden="1">целое</definedName>
    <definedName name="solver_rhs20" localSheetId="1" hidden="1">целое</definedName>
    <definedName name="solver_rhs21" localSheetId="0" hidden="1">целое</definedName>
    <definedName name="solver_rhs21" localSheetId="1" hidden="1">целое</definedName>
    <definedName name="solver_rhs22" localSheetId="0" hidden="1">целое</definedName>
    <definedName name="solver_rhs22" localSheetId="1" hidden="1">целое</definedName>
    <definedName name="solver_rhs23" localSheetId="0" hidden="1">целое</definedName>
    <definedName name="solver_rhs23" localSheetId="1" hidden="1">целое</definedName>
    <definedName name="solver_rhs24" localSheetId="0" hidden="1">целое</definedName>
    <definedName name="solver_rhs24" localSheetId="1" hidden="1">целое</definedName>
    <definedName name="solver_rhs25" localSheetId="0" hidden="1">целое</definedName>
    <definedName name="solver_rhs25" localSheetId="1" hidden="1">целое</definedName>
    <definedName name="solver_rhs26" localSheetId="0" hidden="1">целое</definedName>
    <definedName name="solver_rhs26" localSheetId="1" hidden="1">целое</definedName>
    <definedName name="solver_rhs27" localSheetId="0" hidden="1">целое</definedName>
    <definedName name="solver_rhs27" localSheetId="1" hidden="1">целое</definedName>
    <definedName name="solver_rhs28" localSheetId="0" hidden="1">целое</definedName>
    <definedName name="solver_rhs28" localSheetId="1" hidden="1">целое</definedName>
    <definedName name="solver_rhs29" localSheetId="0" hidden="1">целое</definedName>
    <definedName name="solver_rhs29" localSheetId="1" hidden="1">целое</definedName>
    <definedName name="solver_rhs3" localSheetId="0" hidden="1">0</definedName>
    <definedName name="solver_rhs3" localSheetId="1" hidden="1">0</definedName>
    <definedName name="solver_rhs30" localSheetId="0" hidden="1">целое</definedName>
    <definedName name="solver_rhs30" localSheetId="1" hidden="1">целое</definedName>
    <definedName name="solver_rhs31" localSheetId="0" hidden="1">целое</definedName>
    <definedName name="solver_rhs31" localSheetId="1" hidden="1">целое</definedName>
    <definedName name="solver_rhs32" localSheetId="0" hidden="1">целое</definedName>
    <definedName name="solver_rhs32" localSheetId="1" hidden="1">целое</definedName>
    <definedName name="solver_rhs33" localSheetId="0" hidden="1">целое</definedName>
    <definedName name="solver_rhs33" localSheetId="1" hidden="1">целое</definedName>
    <definedName name="solver_rhs34" localSheetId="0" hidden="1">целое</definedName>
    <definedName name="solver_rhs34" localSheetId="1" hidden="1">целое</definedName>
    <definedName name="solver_rhs35" localSheetId="0" hidden="1">целое</definedName>
    <definedName name="solver_rhs35" localSheetId="1" hidden="1">целое</definedName>
    <definedName name="solver_rhs36" localSheetId="0" hidden="1">целое</definedName>
    <definedName name="solver_rhs36" localSheetId="1" hidden="1">целое</definedName>
    <definedName name="solver_rhs37" localSheetId="0" hidden="1">целое</definedName>
    <definedName name="solver_rhs37" localSheetId="1" hidden="1">целое</definedName>
    <definedName name="solver_rhs38" localSheetId="0" hidden="1">целое</definedName>
    <definedName name="solver_rhs38" localSheetId="1" hidden="1">целое</definedName>
    <definedName name="solver_rhs39" localSheetId="0" hidden="1">целое</definedName>
    <definedName name="solver_rhs39" localSheetId="1" hidden="1">целое</definedName>
    <definedName name="solver_rhs4" localSheetId="0" hidden="1">0</definedName>
    <definedName name="solver_rhs4" localSheetId="1" hidden="1">0</definedName>
    <definedName name="solver_rhs40" localSheetId="0" hidden="1">целое</definedName>
    <definedName name="solver_rhs40" localSheetId="1" hidden="1">целое</definedName>
    <definedName name="solver_rhs41" localSheetId="0" hidden="1">целое</definedName>
    <definedName name="solver_rhs41" localSheetId="1" hidden="1">целое</definedName>
    <definedName name="solver_rhs42" localSheetId="0" hidden="1">целое</definedName>
    <definedName name="solver_rhs42" localSheetId="1" hidden="1">целое</definedName>
    <definedName name="solver_rhs43" localSheetId="0" hidden="1">целое</definedName>
    <definedName name="solver_rhs43" localSheetId="1" hidden="1">целое</definedName>
    <definedName name="solver_rhs44" localSheetId="0" hidden="1">целое</definedName>
    <definedName name="solver_rhs44" localSheetId="1" hidden="1">целое</definedName>
    <definedName name="solver_rhs45" localSheetId="0" hidden="1">целое</definedName>
    <definedName name="solver_rhs45" localSheetId="1" hidden="1">целое</definedName>
    <definedName name="solver_rhs46" localSheetId="0" hidden="1">целое</definedName>
    <definedName name="solver_rhs46" localSheetId="1" hidden="1">целое</definedName>
    <definedName name="solver_rhs47" localSheetId="0" hidden="1">целое</definedName>
    <definedName name="solver_rhs47" localSheetId="1" hidden="1">целое</definedName>
    <definedName name="solver_rhs48" localSheetId="0" hidden="1">целое</definedName>
    <definedName name="solver_rhs48" localSheetId="1" hidden="1">целое</definedName>
    <definedName name="solver_rhs49" localSheetId="0" hidden="1">целое</definedName>
    <definedName name="solver_rhs49" localSheetId="1" hidden="1">целое</definedName>
    <definedName name="solver_rhs5" localSheetId="0" hidden="1">0</definedName>
    <definedName name="solver_rhs5" localSheetId="1" hidden="1">0</definedName>
    <definedName name="solver_rhs50" localSheetId="0" hidden="1">целое</definedName>
    <definedName name="solver_rhs50" localSheetId="1" hidden="1">целое</definedName>
    <definedName name="solver_rhs51" localSheetId="0" hidden="1">целое</definedName>
    <definedName name="solver_rhs51" localSheetId="1" hidden="1">целое</definedName>
    <definedName name="solver_rhs52" localSheetId="0" hidden="1">целое</definedName>
    <definedName name="solver_rhs52" localSheetId="1" hidden="1">целое</definedName>
    <definedName name="solver_rhs53" localSheetId="0" hidden="1">целое</definedName>
    <definedName name="solver_rhs53" localSheetId="1" hidden="1">целое</definedName>
    <definedName name="solver_rhs54" localSheetId="0" hidden="1">целое</definedName>
    <definedName name="solver_rhs54" localSheetId="1" hidden="1">целое</definedName>
    <definedName name="solver_rhs55" localSheetId="0" hidden="1">целое</definedName>
    <definedName name="solver_rhs55" localSheetId="1" hidden="1">целое</definedName>
    <definedName name="solver_rhs56" localSheetId="0" hidden="1">целое</definedName>
    <definedName name="solver_rhs56" localSheetId="1" hidden="1">целое</definedName>
    <definedName name="solver_rhs57" localSheetId="0" hidden="1">целое</definedName>
    <definedName name="solver_rhs57" localSheetId="1" hidden="1">целое</definedName>
    <definedName name="solver_rhs58" localSheetId="0" hidden="1">целое</definedName>
    <definedName name="solver_rhs58" localSheetId="1" hidden="1">целое</definedName>
    <definedName name="solver_rhs59" localSheetId="0" hidden="1">целое</definedName>
    <definedName name="solver_rhs59" localSheetId="1" hidden="1">целое</definedName>
    <definedName name="solver_rhs6" localSheetId="0" hidden="1">0</definedName>
    <definedName name="solver_rhs6" localSheetId="1" hidden="1">0</definedName>
    <definedName name="solver_rhs60" localSheetId="0" hidden="1">целое</definedName>
    <definedName name="solver_rhs60" localSheetId="1" hidden="1">целое</definedName>
    <definedName name="solver_rhs61" localSheetId="0" hidden="1">целое</definedName>
    <definedName name="solver_rhs61" localSheetId="1" hidden="1">целое</definedName>
    <definedName name="solver_rhs62" localSheetId="0" hidden="1">целое</definedName>
    <definedName name="solver_rhs62" localSheetId="1" hidden="1">целое</definedName>
    <definedName name="solver_rhs63" localSheetId="0" hidden="1">целое</definedName>
    <definedName name="solver_rhs63" localSheetId="1" hidden="1">целое</definedName>
    <definedName name="solver_rhs64" localSheetId="0" hidden="1">целое</definedName>
    <definedName name="solver_rhs64" localSheetId="1" hidden="1">целое</definedName>
    <definedName name="solver_rhs65" localSheetId="0" hidden="1">целое</definedName>
    <definedName name="solver_rhs65" localSheetId="1" hidden="1">целое</definedName>
    <definedName name="solver_rhs66" localSheetId="0" hidden="1">целое</definedName>
    <definedName name="solver_rhs66" localSheetId="1" hidden="1">целое</definedName>
    <definedName name="solver_rhs67" localSheetId="0" hidden="1">Base!$AA$2</definedName>
    <definedName name="solver_rhs67" localSheetId="1" hidden="1">Lighting!$AA$2</definedName>
    <definedName name="solver_rhs68" localSheetId="0" hidden="1">целое</definedName>
    <definedName name="solver_rhs68" localSheetId="1" hidden="1">целое</definedName>
    <definedName name="solver_rhs69" localSheetId="0" hidden="1">Base!$AA$2</definedName>
    <definedName name="solver_rhs69" localSheetId="1" hidden="1">Lighting!$AA$2</definedName>
    <definedName name="solver_rhs7" localSheetId="0" hidden="1">целое</definedName>
    <definedName name="solver_rhs7" localSheetId="1" hidden="1">целое</definedName>
    <definedName name="solver_rhs70" localSheetId="0" hidden="1">целое</definedName>
    <definedName name="solver_rhs70" localSheetId="1" hidden="1">целое</definedName>
    <definedName name="solver_rhs71" localSheetId="0" hidden="1">Base!$AA$2</definedName>
    <definedName name="solver_rhs71" localSheetId="1" hidden="1">Lighting!$AA$2</definedName>
    <definedName name="solver_rhs72" localSheetId="0" hidden="1">целое</definedName>
    <definedName name="solver_rhs72" localSheetId="1" hidden="1">целое</definedName>
    <definedName name="solver_rhs73" localSheetId="0" hidden="1">Base!$AA$1</definedName>
    <definedName name="solver_rhs73" localSheetId="1" hidden="1">Lighting!$AA$1</definedName>
    <definedName name="solver_rhs74" localSheetId="0" hidden="1">Base!$AA$2</definedName>
    <definedName name="solver_rhs74" localSheetId="1" hidden="1">Lighting!$AA$2</definedName>
    <definedName name="solver_rhs75" localSheetId="0" hidden="1">Base!$AA$2</definedName>
    <definedName name="solver_rhs75" localSheetId="1" hidden="1">Lighting!$AA$2</definedName>
    <definedName name="solver_rhs76" localSheetId="0" hidden="1">Base!$AA$1</definedName>
    <definedName name="solver_rhs76" localSheetId="1" hidden="1">Lighting!$AA$1</definedName>
    <definedName name="solver_rhs77" localSheetId="0" hidden="1">целое</definedName>
    <definedName name="solver_rhs77" localSheetId="1" hidden="1">целое</definedName>
    <definedName name="solver_rhs78" localSheetId="0" hidden="1">Base!$AA$1</definedName>
    <definedName name="solver_rhs78" localSheetId="1" hidden="1">Lighting!$AA$1</definedName>
    <definedName name="solver_rhs79" localSheetId="0" hidden="1">Base!$AA$1</definedName>
    <definedName name="solver_rhs79" localSheetId="1" hidden="1">Lighting!$AA$1</definedName>
    <definedName name="solver_rhs8" localSheetId="0" hidden="1">целое</definedName>
    <definedName name="solver_rhs8" localSheetId="1" hidden="1">целое</definedName>
    <definedName name="solver_rhs80" localSheetId="0" hidden="1">Base!$AA$2</definedName>
    <definedName name="solver_rhs80" localSheetId="1" hidden="1">Lighting!$AA$2</definedName>
    <definedName name="solver_rhs81" localSheetId="0" hidden="1">Base!$AA$1</definedName>
    <definedName name="solver_rhs81" localSheetId="1" hidden="1">Lighting!$AA$1</definedName>
    <definedName name="solver_rhs82" localSheetId="0" hidden="1">Base!$AA$1</definedName>
    <definedName name="solver_rhs82" localSheetId="1" hidden="1">Lighting!$AA$1</definedName>
    <definedName name="solver_rhs83" localSheetId="0" hidden="1">Base!$AA$1</definedName>
    <definedName name="solver_rhs83" localSheetId="1" hidden="1">Lighting!$AA$1</definedName>
    <definedName name="solver_rhs84" localSheetId="0" hidden="1">целое</definedName>
    <definedName name="solver_rhs84" localSheetId="1" hidden="1">целое</definedName>
    <definedName name="solver_rhs85" localSheetId="0" hidden="1">Base!$AA$2</definedName>
    <definedName name="solver_rhs85" localSheetId="1" hidden="1">Lighting!$AA$2</definedName>
    <definedName name="solver_rhs86" localSheetId="0" hidden="1">Base!$AA$2</definedName>
    <definedName name="solver_rhs86" localSheetId="1" hidden="1">Lighting!$AA$2</definedName>
    <definedName name="solver_rhs87" localSheetId="0" hidden="1">Base!$AA$2</definedName>
    <definedName name="solver_rhs87" localSheetId="1" hidden="1">Lighting!$AA$2</definedName>
    <definedName name="solver_rhs88" localSheetId="0" hidden="1">Base!$AA$2</definedName>
    <definedName name="solver_rhs88" localSheetId="1" hidden="1">Lighting!$AA$2</definedName>
    <definedName name="solver_rhs89" localSheetId="0" hidden="1">целое</definedName>
    <definedName name="solver_rhs89" localSheetId="1" hidden="1">целое</definedName>
    <definedName name="solver_rhs9" localSheetId="0" hidden="1">целое</definedName>
    <definedName name="solver_rhs9" localSheetId="1" hidden="1">целое</definedName>
    <definedName name="solver_rhs90" localSheetId="0" hidden="1">целое</definedName>
    <definedName name="solver_rhs90" localSheetId="1" hidden="1">целое</definedName>
    <definedName name="solver_rhs91" localSheetId="0" hidden="1">Base!$AA$2</definedName>
    <definedName name="solver_rhs91" localSheetId="1" hidden="1">Lighting!$AA$2</definedName>
    <definedName name="solver_rhs92" localSheetId="0" hidden="1">целое</definedName>
    <definedName name="solver_rhs92" localSheetId="1" hidden="1">целое</definedName>
    <definedName name="solver_rhs93" localSheetId="0" hidden="1">целое</definedName>
    <definedName name="solver_rhs93" localSheetId="1" hidden="1">целое</definedName>
    <definedName name="solver_rhs94" localSheetId="0" hidden="1">Base!$AA$1</definedName>
    <definedName name="solver_rhs94" localSheetId="1" hidden="1">Lighting!$AA$1</definedName>
    <definedName name="solver_rhs95" localSheetId="0" hidden="1">Base!$AA$2</definedName>
    <definedName name="solver_rhs95" localSheetId="1" hidden="1">Lighting!$AA$2</definedName>
    <definedName name="solver_rhs96" localSheetId="0" hidden="1">целое</definedName>
    <definedName name="solver_rhs96" localSheetId="1" hidden="1">целое</definedName>
    <definedName name="solver_rhs97" localSheetId="0" hidden="1">Base!$AA$1</definedName>
    <definedName name="solver_rhs97" localSheetId="1" hidden="1">Lighting!$AA$1</definedName>
    <definedName name="solver_rhs98" localSheetId="0" hidden="1">Base!$AA$2</definedName>
    <definedName name="solver_rhs98" localSheetId="1" hidden="1">Lighting!$AA$2</definedName>
    <definedName name="solver_rhs99" localSheetId="0" hidden="1">целое</definedName>
    <definedName name="solver_rhs99" localSheetId="1" hidden="1">целое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U11" i="39" l="1"/>
  <c r="V11" i="39" s="1"/>
  <c r="W11" i="39" s="1"/>
  <c r="X11" i="39" s="1"/>
  <c r="O2" i="39" l="1"/>
  <c r="P3" i="39" s="1"/>
  <c r="I2" i="39"/>
  <c r="J3" i="39" s="1"/>
  <c r="H5" i="39"/>
  <c r="J4" i="39"/>
  <c r="J5" i="39" s="1"/>
  <c r="B5" i="39"/>
  <c r="B6" i="39" s="1"/>
  <c r="D4" i="39"/>
  <c r="D5" i="39" s="1"/>
  <c r="B2" i="39"/>
  <c r="B3" i="39" s="1"/>
  <c r="D1" i="39"/>
  <c r="C15" i="39" s="1"/>
  <c r="J1" i="39"/>
  <c r="I15" i="39" s="1"/>
  <c r="W15" i="39"/>
  <c r="V15" i="39"/>
  <c r="U15" i="39"/>
  <c r="T15" i="39"/>
  <c r="S15" i="39"/>
  <c r="Q15" i="39"/>
  <c r="P15" i="39"/>
  <c r="O15" i="39"/>
  <c r="N15" i="39"/>
  <c r="M15" i="39"/>
  <c r="K15" i="39"/>
  <c r="J15" i="39"/>
  <c r="H15" i="39"/>
  <c r="G15" i="39"/>
  <c r="B15" i="39"/>
  <c r="D15" i="39"/>
  <c r="E15" i="39"/>
  <c r="A15" i="39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D2" i="39" l="1"/>
  <c r="A25" i="39"/>
  <c r="C26" i="39"/>
  <c r="C24" i="39"/>
  <c r="C22" i="39"/>
  <c r="C20" i="39"/>
  <c r="D17" i="39"/>
  <c r="K16" i="39"/>
  <c r="J18" i="39"/>
  <c r="G21" i="39"/>
  <c r="J22" i="39"/>
  <c r="H24" i="39"/>
  <c r="K25" i="39"/>
  <c r="N16" i="39"/>
  <c r="Q17" i="39"/>
  <c r="O19" i="39"/>
  <c r="M21" i="39"/>
  <c r="P22" i="39"/>
  <c r="Q25" i="39"/>
  <c r="A23" i="39"/>
  <c r="E25" i="39"/>
  <c r="E23" i="39"/>
  <c r="E21" i="39"/>
  <c r="D19" i="39"/>
  <c r="D16" i="39"/>
  <c r="H17" i="39"/>
  <c r="H19" i="39"/>
  <c r="I21" i="39"/>
  <c r="G23" i="39"/>
  <c r="J24" i="39"/>
  <c r="H26" i="39"/>
  <c r="P16" i="39"/>
  <c r="N18" i="39"/>
  <c r="Q19" i="39"/>
  <c r="O21" i="39"/>
  <c r="O23" i="39"/>
  <c r="P26" i="39"/>
  <c r="A21" i="39"/>
  <c r="C25" i="39"/>
  <c r="C23" i="39"/>
  <c r="C21" i="39"/>
  <c r="E18" i="39"/>
  <c r="G16" i="39"/>
  <c r="J17" i="39"/>
  <c r="K19" i="39"/>
  <c r="K21" i="39"/>
  <c r="I23" i="39"/>
  <c r="G25" i="39"/>
  <c r="J26" i="39"/>
  <c r="M17" i="39"/>
  <c r="P18" i="39"/>
  <c r="N20" i="39"/>
  <c r="Q21" i="39"/>
  <c r="N24" i="39"/>
  <c r="I19" i="39"/>
  <c r="E26" i="39"/>
  <c r="E24" i="39"/>
  <c r="E22" i="39"/>
  <c r="E20" i="39"/>
  <c r="B18" i="39"/>
  <c r="I16" i="39"/>
  <c r="G18" i="39"/>
  <c r="J20" i="39"/>
  <c r="H22" i="39"/>
  <c r="K23" i="39"/>
  <c r="I25" i="39"/>
  <c r="O17" i="39"/>
  <c r="M19" i="39"/>
  <c r="P20" i="39"/>
  <c r="N22" i="39"/>
  <c r="M25" i="39"/>
  <c r="C19" i="39"/>
  <c r="C6" i="39"/>
  <c r="B20" i="39" s="1"/>
  <c r="A24" i="39"/>
  <c r="A18" i="39"/>
  <c r="B26" i="39"/>
  <c r="B25" i="39"/>
  <c r="B24" i="39"/>
  <c r="B23" i="39"/>
  <c r="B22" i="39"/>
  <c r="B21" i="39"/>
  <c r="E19" i="39"/>
  <c r="D18" i="39"/>
  <c r="C17" i="39"/>
  <c r="B16" i="39"/>
  <c r="J16" i="39"/>
  <c r="I17" i="39"/>
  <c r="H18" i="39"/>
  <c r="J19" i="39"/>
  <c r="I20" i="39"/>
  <c r="H21" i="39"/>
  <c r="G22" i="39"/>
  <c r="K22" i="39"/>
  <c r="J23" i="39"/>
  <c r="I24" i="39"/>
  <c r="H25" i="39"/>
  <c r="G26" i="39"/>
  <c r="K26" i="39"/>
  <c r="O16" i="39"/>
  <c r="N17" i="39"/>
  <c r="M18" i="39"/>
  <c r="Q18" i="39"/>
  <c r="P19" i="39"/>
  <c r="O20" i="39"/>
  <c r="N21" i="39"/>
  <c r="M22" i="39"/>
  <c r="Q22" i="39"/>
  <c r="P23" i="39"/>
  <c r="O24" i="39"/>
  <c r="N25" i="39"/>
  <c r="M26" i="39"/>
  <c r="Q26" i="39"/>
  <c r="U16" i="39"/>
  <c r="T17" i="39"/>
  <c r="S18" i="39"/>
  <c r="W18" i="39"/>
  <c r="V19" i="39"/>
  <c r="U20" i="39"/>
  <c r="T21" i="39"/>
  <c r="S22" i="39"/>
  <c r="W22" i="39"/>
  <c r="V23" i="39"/>
  <c r="U24" i="39"/>
  <c r="T25" i="39"/>
  <c r="S26" i="39"/>
  <c r="W26" i="39"/>
  <c r="A16" i="39"/>
  <c r="M23" i="39"/>
  <c r="Q23" i="39"/>
  <c r="P24" i="39"/>
  <c r="O25" i="39"/>
  <c r="N26" i="39"/>
  <c r="V16" i="39"/>
  <c r="U17" i="39"/>
  <c r="T18" i="39"/>
  <c r="S19" i="39"/>
  <c r="W19" i="39"/>
  <c r="V20" i="39"/>
  <c r="U21" i="39"/>
  <c r="T22" i="39"/>
  <c r="S23" i="39"/>
  <c r="W23" i="39"/>
  <c r="V24" i="39"/>
  <c r="U25" i="39"/>
  <c r="T26" i="39"/>
  <c r="A17" i="39"/>
  <c r="G19" i="39"/>
  <c r="A26" i="39"/>
  <c r="A22" i="39"/>
  <c r="D26" i="39"/>
  <c r="D25" i="39"/>
  <c r="D24" i="39"/>
  <c r="D23" i="39"/>
  <c r="D22" i="39"/>
  <c r="D21" i="39"/>
  <c r="D20" i="39"/>
  <c r="B19" i="39"/>
  <c r="E17" i="39"/>
  <c r="E16" i="39"/>
  <c r="H16" i="39"/>
  <c r="G17" i="39"/>
  <c r="K17" i="39"/>
  <c r="K18" i="39"/>
  <c r="K20" i="39"/>
  <c r="J21" i="39"/>
  <c r="I22" i="39"/>
  <c r="H23" i="39"/>
  <c r="G24" i="39"/>
  <c r="K24" i="39"/>
  <c r="J25" i="39"/>
  <c r="I26" i="39"/>
  <c r="M16" i="39"/>
  <c r="Q16" i="39"/>
  <c r="P17" i="39"/>
  <c r="O18" i="39"/>
  <c r="N19" i="39"/>
  <c r="M20" i="39"/>
  <c r="Q20" i="39"/>
  <c r="P21" i="39"/>
  <c r="O22" i="39"/>
  <c r="N23" i="39"/>
  <c r="M24" i="39"/>
  <c r="Q24" i="39"/>
  <c r="P25" i="39"/>
  <c r="O26" i="39"/>
  <c r="S16" i="39"/>
  <c r="W16" i="39"/>
  <c r="V17" i="39"/>
  <c r="U18" i="39"/>
  <c r="T19" i="39"/>
  <c r="S20" i="39"/>
  <c r="W20" i="39"/>
  <c r="V21" i="39"/>
  <c r="U22" i="39"/>
  <c r="T23" i="39"/>
  <c r="S24" i="39"/>
  <c r="W24" i="39"/>
  <c r="V25" i="39"/>
  <c r="U26" i="39"/>
  <c r="C3" i="39"/>
  <c r="B17" i="39" s="1"/>
  <c r="A20" i="39"/>
  <c r="H6" i="39"/>
  <c r="T16" i="39"/>
  <c r="S17" i="39"/>
  <c r="W17" i="39"/>
  <c r="V18" i="39"/>
  <c r="U19" i="39"/>
  <c r="T20" i="39"/>
  <c r="S21" i="39"/>
  <c r="W21" i="39"/>
  <c r="V22" i="39"/>
  <c r="U23" i="39"/>
  <c r="T24" i="39"/>
  <c r="S25" i="39"/>
  <c r="W25" i="39"/>
  <c r="V26" i="39"/>
  <c r="C16" i="39"/>
  <c r="C18" i="39"/>
  <c r="I18" i="39"/>
  <c r="A19" i="39"/>
  <c r="G6" i="30"/>
  <c r="F7" i="30" s="1"/>
  <c r="E6" i="30"/>
  <c r="C6" i="30" s="1"/>
  <c r="C8" i="30"/>
  <c r="E7" i="30" l="1"/>
  <c r="I6" i="39"/>
  <c r="H20" i="39" s="1"/>
  <c r="G20" i="39"/>
  <c r="I18" i="30"/>
  <c r="F18" i="30" l="1"/>
  <c r="G18" i="30" s="1"/>
  <c r="E13" i="38"/>
  <c r="E12" i="38"/>
  <c r="G12" i="38" l="1"/>
  <c r="F12" i="38"/>
  <c r="F13" i="38"/>
  <c r="G13" i="38"/>
  <c r="H12" i="38" l="1"/>
  <c r="I12" i="38"/>
  <c r="H13" i="38"/>
  <c r="T5" i="38"/>
  <c r="E9" i="38"/>
  <c r="E10" i="38"/>
  <c r="F10" i="38"/>
  <c r="E11" i="38"/>
  <c r="K6" i="38"/>
  <c r="K7" i="38" s="1"/>
  <c r="K8" i="38" s="1"/>
  <c r="K9" i="38" s="1"/>
  <c r="K10" i="38" s="1"/>
  <c r="K11" i="38" s="1"/>
  <c r="K12" i="38" s="1"/>
  <c r="K13" i="38" s="1"/>
  <c r="K14" i="38" s="1"/>
  <c r="K15" i="38" s="1"/>
  <c r="K16" i="38" s="1"/>
  <c r="I13" i="38" l="1"/>
  <c r="G8" i="38"/>
  <c r="G11" i="38"/>
  <c r="G10" i="38"/>
  <c r="G9" i="38"/>
  <c r="F11" i="38"/>
  <c r="F9" i="38"/>
  <c r="I59" i="38"/>
  <c r="H59" i="38"/>
  <c r="G59" i="38"/>
  <c r="F59" i="38"/>
  <c r="E59" i="38"/>
  <c r="AC56" i="38"/>
  <c r="AC55" i="38"/>
  <c r="AC32" i="38"/>
  <c r="AC31" i="38"/>
  <c r="S24" i="38"/>
  <c r="S25" i="38" s="1"/>
  <c r="S26" i="38" s="1"/>
  <c r="S27" i="38" s="1"/>
  <c r="S28" i="38" s="1"/>
  <c r="S29" i="38" s="1"/>
  <c r="S30" i="38" s="1"/>
  <c r="S31" i="38" s="1"/>
  <c r="S32" i="38" s="1"/>
  <c r="S33" i="38" s="1"/>
  <c r="S23" i="38"/>
  <c r="K23" i="38"/>
  <c r="K24" i="38" s="1"/>
  <c r="K25" i="38" s="1"/>
  <c r="K26" i="38" s="1"/>
  <c r="K27" i="38" s="1"/>
  <c r="K28" i="38" s="1"/>
  <c r="K29" i="38" s="1"/>
  <c r="K30" i="38" s="1"/>
  <c r="K31" i="38" s="1"/>
  <c r="K32" i="38" s="1"/>
  <c r="K33" i="38" s="1"/>
  <c r="D23" i="38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AC20" i="38"/>
  <c r="AC19" i="38"/>
  <c r="AC9" i="38"/>
  <c r="AC13" i="38"/>
  <c r="B7" i="38"/>
  <c r="D6" i="38"/>
  <c r="D7" i="38" s="1"/>
  <c r="B1" i="38"/>
  <c r="A1" i="38"/>
  <c r="H9" i="38" l="1"/>
  <c r="H11" i="38"/>
  <c r="I11" i="38"/>
  <c r="H10" i="38"/>
  <c r="I10" i="38"/>
  <c r="H7" i="38"/>
  <c r="W7" i="38" s="1"/>
  <c r="H8" i="38"/>
  <c r="I5" i="38"/>
  <c r="X5" i="38" s="1"/>
  <c r="H5" i="38"/>
  <c r="W5" i="38" s="1"/>
  <c r="H6" i="38"/>
  <c r="W6" i="38" s="1"/>
  <c r="I6" i="38"/>
  <c r="X6" i="38" s="1"/>
  <c r="D8" i="38"/>
  <c r="V8" i="38" s="1"/>
  <c r="W8" i="38" l="1"/>
  <c r="I7" i="38"/>
  <c r="X7" i="38" s="1"/>
  <c r="AC47" i="38"/>
  <c r="AC25" i="38"/>
  <c r="AC22" i="38"/>
  <c r="AC14" i="38"/>
  <c r="D9" i="38"/>
  <c r="T9" i="38" l="1"/>
  <c r="U9" i="38"/>
  <c r="V9" i="38"/>
  <c r="W9" i="38"/>
  <c r="I8" i="38"/>
  <c r="X8" i="38" s="1"/>
  <c r="D10" i="38"/>
  <c r="AC57" i="38"/>
  <c r="AC26" i="38"/>
  <c r="AC48" i="38"/>
  <c r="AC15" i="38"/>
  <c r="AC59" i="38"/>
  <c r="U10" i="38" l="1"/>
  <c r="T10" i="38"/>
  <c r="V10" i="38"/>
  <c r="W10" i="38"/>
  <c r="X10" i="38"/>
  <c r="I9" i="38"/>
  <c r="X9" i="38" s="1"/>
  <c r="AC49" i="38"/>
  <c r="AC27" i="38"/>
  <c r="AC16" i="38"/>
  <c r="D11" i="38"/>
  <c r="T11" i="38" l="1"/>
  <c r="U11" i="38"/>
  <c r="V11" i="38"/>
  <c r="W11" i="38"/>
  <c r="X11" i="38"/>
  <c r="AC28" i="38"/>
  <c r="AC58" i="38"/>
  <c r="D12" i="38"/>
  <c r="AC50" i="38"/>
  <c r="AC17" i="38"/>
  <c r="T12" i="38" l="1"/>
  <c r="U12" i="38"/>
  <c r="V12" i="38"/>
  <c r="X12" i="38"/>
  <c r="W12" i="38"/>
  <c r="AC29" i="38"/>
  <c r="D13" i="38"/>
  <c r="AC18" i="38"/>
  <c r="AC51" i="38"/>
  <c r="T13" i="38" l="1"/>
  <c r="V13" i="38"/>
  <c r="U13" i="38"/>
  <c r="W13" i="38"/>
  <c r="X13" i="38"/>
  <c r="D14" i="38"/>
  <c r="AC30" i="38"/>
  <c r="AC52" i="38"/>
  <c r="X14" i="38" l="1"/>
  <c r="T14" i="38"/>
  <c r="W14" i="38"/>
  <c r="V14" i="38"/>
  <c r="U14" i="38"/>
  <c r="AC53" i="38"/>
  <c r="D15" i="38"/>
  <c r="W15" i="38" l="1"/>
  <c r="T15" i="38"/>
  <c r="V15" i="38"/>
  <c r="X15" i="38"/>
  <c r="U15" i="38"/>
  <c r="D16" i="38"/>
  <c r="AC54" i="38"/>
  <c r="H17" i="38"/>
  <c r="I17" i="38"/>
  <c r="V16" i="38" l="1"/>
  <c r="U16" i="38"/>
  <c r="X16" i="38"/>
  <c r="T16" i="38"/>
  <c r="W16" i="38"/>
  <c r="O14" i="38"/>
  <c r="O10" i="38"/>
  <c r="O6" i="38"/>
  <c r="O15" i="38"/>
  <c r="O11" i="38"/>
  <c r="O12" i="38"/>
  <c r="O7" i="38"/>
  <c r="O8" i="38"/>
  <c r="O16" i="38"/>
  <c r="O13" i="38"/>
  <c r="O9" i="38"/>
  <c r="O5" i="38"/>
  <c r="AK1" i="38" s="1"/>
  <c r="P15" i="38"/>
  <c r="P11" i="38"/>
  <c r="P7" i="38"/>
  <c r="P12" i="38"/>
  <c r="P9" i="38"/>
  <c r="P16" i="38"/>
  <c r="P8" i="38"/>
  <c r="P13" i="38"/>
  <c r="P5" i="38"/>
  <c r="AL1" i="38" s="1"/>
  <c r="P14" i="38"/>
  <c r="P10" i="38"/>
  <c r="P6" i="38"/>
  <c r="O17" i="38"/>
  <c r="P17" i="38"/>
  <c r="AK4" i="38" l="1"/>
  <c r="AL4" i="38"/>
  <c r="F59" i="30" l="1"/>
  <c r="G59" i="30"/>
  <c r="E59" i="30"/>
  <c r="H59" i="30" l="1"/>
  <c r="I59" i="30"/>
  <c r="S23" i="30" l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AC59" i="30" l="1"/>
  <c r="AC58" i="30"/>
  <c r="AC57" i="30"/>
  <c r="I17" i="30"/>
  <c r="P11" i="30" s="1"/>
  <c r="AC56" i="30"/>
  <c r="AC55" i="30"/>
  <c r="AC54" i="30"/>
  <c r="AC53" i="30"/>
  <c r="AC52" i="30"/>
  <c r="AC51" i="30"/>
  <c r="AC50" i="30"/>
  <c r="AC49" i="30"/>
  <c r="AC48" i="30"/>
  <c r="AC47" i="30"/>
  <c r="AC32" i="30"/>
  <c r="AC31" i="30"/>
  <c r="AC30" i="30"/>
  <c r="AC29" i="30"/>
  <c r="AC28" i="30"/>
  <c r="AC27" i="30"/>
  <c r="AC26" i="30"/>
  <c r="AC25" i="30"/>
  <c r="AC20" i="30"/>
  <c r="AC19" i="30"/>
  <c r="AC18" i="30"/>
  <c r="AC17" i="30"/>
  <c r="AC16" i="30"/>
  <c r="AC15" i="30"/>
  <c r="AC14" i="30"/>
  <c r="AC13" i="30"/>
  <c r="W5" i="30"/>
  <c r="X5" i="30"/>
  <c r="P9" i="30" l="1"/>
  <c r="P13" i="30"/>
  <c r="P10" i="30"/>
  <c r="P12" i="30"/>
  <c r="P8" i="30"/>
  <c r="K23" i="30" l="1"/>
  <c r="K24" i="30" s="1"/>
  <c r="D23" i="30"/>
  <c r="D24" i="30" s="1"/>
  <c r="B7" i="30"/>
  <c r="K6" i="30"/>
  <c r="K7" i="30" s="1"/>
  <c r="D6" i="30"/>
  <c r="B1" i="30"/>
  <c r="A1" i="30"/>
  <c r="D25" i="30" l="1"/>
  <c r="D26" i="30" s="1"/>
  <c r="D27" i="30" s="1"/>
  <c r="D28" i="30" s="1"/>
  <c r="D29" i="30" s="1"/>
  <c r="D30" i="30" s="1"/>
  <c r="D31" i="30" s="1"/>
  <c r="D32" i="30" s="1"/>
  <c r="D33" i="30" s="1"/>
  <c r="W6" i="30"/>
  <c r="X6" i="30"/>
  <c r="K25" i="30"/>
  <c r="K26" i="30" s="1"/>
  <c r="K27" i="30" s="1"/>
  <c r="K28" i="30" s="1"/>
  <c r="K29" i="30" s="1"/>
  <c r="K30" i="30" s="1"/>
  <c r="K31" i="30" s="1"/>
  <c r="K32" i="30" s="1"/>
  <c r="K33" i="30" s="1"/>
  <c r="K8" i="30"/>
  <c r="K9" i="30" s="1"/>
  <c r="K10" i="30" s="1"/>
  <c r="K11" i="30" s="1"/>
  <c r="K12" i="30" s="1"/>
  <c r="K13" i="30" s="1"/>
  <c r="K14" i="30" s="1"/>
  <c r="K15" i="30" s="1"/>
  <c r="K16" i="30" s="1"/>
  <c r="D7" i="30"/>
  <c r="W7" i="30" l="1"/>
  <c r="D8" i="30"/>
  <c r="X7" i="30"/>
  <c r="D9" i="30" l="1"/>
  <c r="V8" i="30"/>
  <c r="X8" i="30"/>
  <c r="W8" i="30"/>
  <c r="U9" i="30" l="1"/>
  <c r="T9" i="30"/>
  <c r="W9" i="30"/>
  <c r="V9" i="30"/>
  <c r="X9" i="30"/>
  <c r="D10" i="30"/>
  <c r="T10" i="30" l="1"/>
  <c r="D11" i="30"/>
  <c r="U10" i="30"/>
  <c r="V10" i="30"/>
  <c r="X10" i="30"/>
  <c r="W10" i="30"/>
  <c r="P6" i="30"/>
  <c r="P5" i="30"/>
  <c r="AL1" i="30" s="1"/>
  <c r="P17" i="30"/>
  <c r="P7" i="30"/>
  <c r="P14" i="30"/>
  <c r="P15" i="30"/>
  <c r="P16" i="30"/>
  <c r="H17" i="30"/>
  <c r="AL4" i="30" l="1"/>
  <c r="T11" i="30"/>
  <c r="X11" i="30"/>
  <c r="W11" i="30"/>
  <c r="D12" i="30"/>
  <c r="U11" i="30"/>
  <c r="V11" i="30"/>
  <c r="O16" i="30"/>
  <c r="O11" i="30"/>
  <c r="O12" i="30"/>
  <c r="O13" i="30"/>
  <c r="O8" i="30"/>
  <c r="O9" i="30"/>
  <c r="O10" i="30"/>
  <c r="O17" i="30"/>
  <c r="O6" i="30"/>
  <c r="O5" i="30"/>
  <c r="AK1" i="30" s="1"/>
  <c r="O7" i="30"/>
  <c r="O14" i="30"/>
  <c r="O15" i="30"/>
  <c r="AK4" i="30" l="1"/>
  <c r="V12" i="30"/>
  <c r="T12" i="30"/>
  <c r="W12" i="30"/>
  <c r="X12" i="30"/>
  <c r="D13" i="30"/>
  <c r="U12" i="30"/>
  <c r="V13" i="30" l="1"/>
  <c r="U13" i="30"/>
  <c r="D14" i="30"/>
  <c r="T13" i="30"/>
  <c r="X13" i="30"/>
  <c r="W13" i="30"/>
  <c r="T14" i="30" l="1"/>
  <c r="X14" i="30"/>
  <c r="V14" i="30"/>
  <c r="W14" i="30"/>
  <c r="U14" i="30"/>
  <c r="D15" i="30"/>
  <c r="X15" i="30" l="1"/>
  <c r="U15" i="30"/>
  <c r="W15" i="30"/>
  <c r="V15" i="30"/>
  <c r="T15" i="30"/>
  <c r="D16" i="30"/>
  <c r="T16" i="30" l="1"/>
  <c r="V16" i="30"/>
  <c r="U16" i="30"/>
  <c r="X16" i="30"/>
  <c r="W16" i="30"/>
  <c r="V7" i="38"/>
  <c r="U6" i="38"/>
  <c r="T8" i="30"/>
  <c r="AC12" i="30"/>
  <c r="E8" i="38"/>
  <c r="AC10" i="30" l="1"/>
  <c r="T6" i="30"/>
  <c r="E6" i="38"/>
  <c r="T7" i="30"/>
  <c r="AC11" i="30"/>
  <c r="E7" i="38"/>
  <c r="AC24" i="30"/>
  <c r="F8" i="38"/>
  <c r="U8" i="30"/>
  <c r="T8" i="38"/>
  <c r="AC12" i="38"/>
  <c r="T7" i="38" l="1"/>
  <c r="AC11" i="38"/>
  <c r="F5" i="38"/>
  <c r="U5" i="30"/>
  <c r="AC21" i="30"/>
  <c r="U8" i="38"/>
  <c r="AC24" i="38"/>
  <c r="T5" i="30"/>
  <c r="AC9" i="30"/>
  <c r="E17" i="30"/>
  <c r="L5" i="30" s="1"/>
  <c r="U7" i="30"/>
  <c r="F7" i="38"/>
  <c r="F17" i="30"/>
  <c r="AC23" i="30"/>
  <c r="AC10" i="38"/>
  <c r="T6" i="38"/>
  <c r="E17" i="38"/>
  <c r="L6" i="38" s="1"/>
  <c r="M12" i="30" l="1"/>
  <c r="M9" i="30"/>
  <c r="M16" i="30"/>
  <c r="M15" i="30"/>
  <c r="M17" i="30"/>
  <c r="M14" i="30"/>
  <c r="M10" i="30"/>
  <c r="M11" i="30"/>
  <c r="M13" i="30"/>
  <c r="M8" i="30"/>
  <c r="M7" i="30"/>
  <c r="M5" i="30"/>
  <c r="AI1" i="30" s="1"/>
  <c r="AH1" i="30"/>
  <c r="AC34" i="30"/>
  <c r="V6" i="30"/>
  <c r="G6" i="38"/>
  <c r="L17" i="38"/>
  <c r="L9" i="38"/>
  <c r="L16" i="38"/>
  <c r="L15" i="38"/>
  <c r="L11" i="38"/>
  <c r="L12" i="38"/>
  <c r="L14" i="38"/>
  <c r="L13" i="38"/>
  <c r="L5" i="38"/>
  <c r="L10" i="38"/>
  <c r="L8" i="38"/>
  <c r="V5" i="30"/>
  <c r="AA17" i="30"/>
  <c r="AC33" i="30"/>
  <c r="G5" i="38"/>
  <c r="U7" i="38"/>
  <c r="AC23" i="38"/>
  <c r="AC22" i="30"/>
  <c r="U6" i="30"/>
  <c r="M6" i="30"/>
  <c r="L7" i="38"/>
  <c r="L17" i="30"/>
  <c r="L16" i="30"/>
  <c r="E33" i="30" s="1"/>
  <c r="L15" i="30"/>
  <c r="L11" i="30"/>
  <c r="L8" i="30"/>
  <c r="L9" i="30"/>
  <c r="A16" i="30"/>
  <c r="A17" i="30" s="1"/>
  <c r="L12" i="30"/>
  <c r="E29" i="30" s="1"/>
  <c r="L10" i="30"/>
  <c r="L13" i="30"/>
  <c r="L14" i="30"/>
  <c r="E31" i="30" s="1"/>
  <c r="L7" i="30"/>
  <c r="L6" i="30"/>
  <c r="F17" i="38"/>
  <c r="M5" i="38" s="1"/>
  <c r="AI1" i="38" s="1"/>
  <c r="U5" i="38"/>
  <c r="AC21" i="38"/>
  <c r="AA16" i="38" l="1"/>
  <c r="AC7" i="38" s="1"/>
  <c r="E30" i="30"/>
  <c r="E26" i="30"/>
  <c r="AC2" i="38"/>
  <c r="E27" i="30"/>
  <c r="L27" i="30" s="1"/>
  <c r="AA17" i="38"/>
  <c r="AC2" i="30"/>
  <c r="AA16" i="30"/>
  <c r="AC7" i="30" s="1"/>
  <c r="E24" i="30"/>
  <c r="L24" i="30" s="1"/>
  <c r="E32" i="30"/>
  <c r="L32" i="30" s="1"/>
  <c r="E23" i="30"/>
  <c r="L23" i="30" s="1"/>
  <c r="E25" i="30"/>
  <c r="L25" i="30" s="1"/>
  <c r="E28" i="30"/>
  <c r="L28" i="30" s="1"/>
  <c r="AI4" i="38"/>
  <c r="L31" i="30"/>
  <c r="M7" i="38"/>
  <c r="E24" i="38" s="1"/>
  <c r="AI4" i="30"/>
  <c r="L30" i="30"/>
  <c r="L26" i="30"/>
  <c r="L33" i="30"/>
  <c r="G17" i="38"/>
  <c r="N5" i="38" s="1"/>
  <c r="AJ1" i="38" s="1"/>
  <c r="V5" i="38"/>
  <c r="AC33" i="38"/>
  <c r="G17" i="30"/>
  <c r="N7" i="30" s="1"/>
  <c r="E22" i="38"/>
  <c r="AH1" i="38"/>
  <c r="AC34" i="38"/>
  <c r="V6" i="38"/>
  <c r="E22" i="30"/>
  <c r="AC8" i="38"/>
  <c r="M12" i="38"/>
  <c r="E29" i="38" s="1"/>
  <c r="M10" i="38"/>
  <c r="E27" i="38" s="1"/>
  <c r="M6" i="38"/>
  <c r="E23" i="38" s="1"/>
  <c r="M15" i="38"/>
  <c r="E32" i="38" s="1"/>
  <c r="M13" i="38"/>
  <c r="E30" i="38" s="1"/>
  <c r="M9" i="38"/>
  <c r="E26" i="38" s="1"/>
  <c r="M11" i="38"/>
  <c r="E28" i="38" s="1"/>
  <c r="M16" i="38"/>
  <c r="E33" i="38" s="1"/>
  <c r="M14" i="38"/>
  <c r="E31" i="38" s="1"/>
  <c r="M17" i="38"/>
  <c r="M8" i="38"/>
  <c r="E25" i="38" s="1"/>
  <c r="L29" i="30"/>
  <c r="V7" i="30"/>
  <c r="AH4" i="30"/>
  <c r="F24" i="30" l="1"/>
  <c r="G24" i="30" s="1"/>
  <c r="N6" i="38"/>
  <c r="AC8" i="30"/>
  <c r="L27" i="38"/>
  <c r="L30" i="38"/>
  <c r="L29" i="38"/>
  <c r="L26" i="38"/>
  <c r="L31" i="38"/>
  <c r="L22" i="38"/>
  <c r="F22" i="38"/>
  <c r="AP6" i="38"/>
  <c r="L25" i="38"/>
  <c r="L33" i="38"/>
  <c r="L23" i="38"/>
  <c r="F23" i="38"/>
  <c r="N17" i="30"/>
  <c r="N16" i="30"/>
  <c r="F33" i="30" s="1"/>
  <c r="N14" i="30"/>
  <c r="F31" i="30" s="1"/>
  <c r="N13" i="30"/>
  <c r="F30" i="30" s="1"/>
  <c r="N12" i="30"/>
  <c r="F29" i="30" s="1"/>
  <c r="N8" i="30"/>
  <c r="F25" i="30" s="1"/>
  <c r="N11" i="30"/>
  <c r="F28" i="30" s="1"/>
  <c r="N9" i="30"/>
  <c r="F26" i="30" s="1"/>
  <c r="N15" i="30"/>
  <c r="F32" i="30" s="1"/>
  <c r="N10" i="30"/>
  <c r="F27" i="30" s="1"/>
  <c r="N6" i="30"/>
  <c r="F23" i="30" s="1"/>
  <c r="N5" i="30"/>
  <c r="AJ1" i="30" s="1"/>
  <c r="AI6" i="30" s="1"/>
  <c r="N12" i="38"/>
  <c r="F29" i="38" s="1"/>
  <c r="N14" i="38"/>
  <c r="F31" i="38" s="1"/>
  <c r="N10" i="38"/>
  <c r="F27" i="38" s="1"/>
  <c r="N16" i="38"/>
  <c r="F33" i="38" s="1"/>
  <c r="N17" i="38"/>
  <c r="N11" i="38"/>
  <c r="F28" i="38" s="1"/>
  <c r="N8" i="38"/>
  <c r="F25" i="38" s="1"/>
  <c r="N15" i="38"/>
  <c r="F32" i="38" s="1"/>
  <c r="N7" i="38"/>
  <c r="F24" i="38" s="1"/>
  <c r="N13" i="38"/>
  <c r="F30" i="38" s="1"/>
  <c r="N9" i="38"/>
  <c r="F26" i="38" s="1"/>
  <c r="L24" i="38"/>
  <c r="L22" i="30"/>
  <c r="L32" i="38"/>
  <c r="L28" i="38"/>
  <c r="AJ4" i="38"/>
  <c r="AQ6" i="38" s="1"/>
  <c r="AK7" i="38"/>
  <c r="AL7" i="38"/>
  <c r="AL8" i="38"/>
  <c r="AK8" i="38"/>
  <c r="AI8" i="38"/>
  <c r="AF9" i="38"/>
  <c r="AF15" i="38" s="1"/>
  <c r="AH4" i="38"/>
  <c r="AH8" i="38" s="1"/>
  <c r="AH7" i="38"/>
  <c r="M24" i="30" l="1"/>
  <c r="AI7" i="38"/>
  <c r="AJ5" i="30"/>
  <c r="AP6" i="30"/>
  <c r="AM7" i="38"/>
  <c r="AJ7" i="38"/>
  <c r="AM6" i="30"/>
  <c r="F22" i="30"/>
  <c r="M22" i="30" s="1"/>
  <c r="AN6" i="38"/>
  <c r="AJ6" i="30"/>
  <c r="AO6" i="38"/>
  <c r="AJ8" i="38"/>
  <c r="AF8" i="38" s="1"/>
  <c r="AF14" i="38" s="1"/>
  <c r="AG14" i="38" s="1"/>
  <c r="M26" i="38"/>
  <c r="G26" i="38"/>
  <c r="M25" i="38"/>
  <c r="G25" i="38"/>
  <c r="M27" i="38"/>
  <c r="G27" i="38"/>
  <c r="M30" i="38"/>
  <c r="G30" i="38"/>
  <c r="M29" i="38"/>
  <c r="G29" i="38"/>
  <c r="AM6" i="38"/>
  <c r="AK5" i="38"/>
  <c r="AI6" i="38"/>
  <c r="AL6" i="38"/>
  <c r="AI5" i="38"/>
  <c r="AJ5" i="38"/>
  <c r="AK6" i="38"/>
  <c r="AJ6" i="38"/>
  <c r="AL5" i="38"/>
  <c r="AF4" i="38"/>
  <c r="AH6" i="38"/>
  <c r="AP7" i="38"/>
  <c r="AQ7" i="38"/>
  <c r="M24" i="38"/>
  <c r="G24" i="38"/>
  <c r="M32" i="30"/>
  <c r="G32" i="30"/>
  <c r="AO7" i="38"/>
  <c r="AG15" i="38"/>
  <c r="G32" i="38"/>
  <c r="M32" i="38"/>
  <c r="AQ7" i="30"/>
  <c r="AJ4" i="30"/>
  <c r="AN7" i="30"/>
  <c r="AH8" i="30"/>
  <c r="AL7" i="30"/>
  <c r="AK7" i="30"/>
  <c r="AH7" i="30"/>
  <c r="AO7" i="30"/>
  <c r="AK8" i="30"/>
  <c r="AI8" i="30"/>
  <c r="AL8" i="30"/>
  <c r="AF9" i="30"/>
  <c r="AF15" i="30" s="1"/>
  <c r="M26" i="30"/>
  <c r="G26" i="30"/>
  <c r="M30" i="30"/>
  <c r="G30" i="30"/>
  <c r="M23" i="38"/>
  <c r="G23" i="38"/>
  <c r="AH5" i="38"/>
  <c r="G23" i="30"/>
  <c r="M23" i="30"/>
  <c r="G31" i="30"/>
  <c r="M31" i="30"/>
  <c r="N24" i="30"/>
  <c r="H24" i="30"/>
  <c r="G28" i="38"/>
  <c r="M28" i="38"/>
  <c r="G27" i="30"/>
  <c r="M27" i="30"/>
  <c r="G25" i="30"/>
  <c r="M25" i="30"/>
  <c r="M33" i="30"/>
  <c r="G33" i="30"/>
  <c r="M33" i="38"/>
  <c r="G33" i="38"/>
  <c r="M22" i="38"/>
  <c r="G22" i="38"/>
  <c r="AN7" i="38"/>
  <c r="M28" i="30"/>
  <c r="G28" i="30"/>
  <c r="M31" i="38"/>
  <c r="G31" i="38"/>
  <c r="M29" i="30"/>
  <c r="G29" i="30"/>
  <c r="G22" i="30" l="1"/>
  <c r="N22" i="30" s="1"/>
  <c r="AF6" i="38"/>
  <c r="AF7" i="38"/>
  <c r="AF13" i="38" s="1"/>
  <c r="AG13" i="38" s="1"/>
  <c r="N28" i="38"/>
  <c r="H28" i="38"/>
  <c r="N29" i="30"/>
  <c r="H29" i="30"/>
  <c r="N27" i="30"/>
  <c r="H27" i="30"/>
  <c r="N30" i="30"/>
  <c r="H30" i="30"/>
  <c r="N30" i="38"/>
  <c r="H30" i="38"/>
  <c r="N23" i="30"/>
  <c r="H23" i="30"/>
  <c r="AF5" i="38"/>
  <c r="H32" i="38"/>
  <c r="N32" i="38"/>
  <c r="H32" i="30"/>
  <c r="N32" i="30"/>
  <c r="N31" i="38"/>
  <c r="H31" i="38"/>
  <c r="H33" i="30"/>
  <c r="N33" i="30"/>
  <c r="N31" i="30"/>
  <c r="H31" i="30"/>
  <c r="O24" i="30"/>
  <c r="I24" i="30"/>
  <c r="P24" i="30" s="1"/>
  <c r="AG15" i="30"/>
  <c r="N25" i="38"/>
  <c r="H25" i="38"/>
  <c r="H28" i="30"/>
  <c r="N28" i="30"/>
  <c r="N33" i="38"/>
  <c r="H33" i="38"/>
  <c r="H22" i="38"/>
  <c r="N22" i="38"/>
  <c r="N25" i="30"/>
  <c r="H25" i="30"/>
  <c r="N23" i="38"/>
  <c r="H23" i="38"/>
  <c r="N26" i="30"/>
  <c r="H26" i="30"/>
  <c r="AQ6" i="30"/>
  <c r="AJ7" i="30"/>
  <c r="AM7" i="30"/>
  <c r="AJ8" i="30"/>
  <c r="AF8" i="30" s="1"/>
  <c r="AF14" i="30" s="1"/>
  <c r="AI7" i="30"/>
  <c r="AP7" i="30"/>
  <c r="AL5" i="30"/>
  <c r="AO6" i="30"/>
  <c r="AL6" i="30"/>
  <c r="AN6" i="30"/>
  <c r="AK5" i="30"/>
  <c r="AH6" i="30"/>
  <c r="AK6" i="30"/>
  <c r="AF4" i="30"/>
  <c r="AH5" i="30"/>
  <c r="AI5" i="30"/>
  <c r="H29" i="38"/>
  <c r="N29" i="38"/>
  <c r="N27" i="38"/>
  <c r="H27" i="38"/>
  <c r="H26" i="38"/>
  <c r="N26" i="38"/>
  <c r="N24" i="38"/>
  <c r="H24" i="38"/>
  <c r="H22" i="30" l="1"/>
  <c r="O22" i="30" s="1"/>
  <c r="AF10" i="38"/>
  <c r="AF7" i="30"/>
  <c r="AF13" i="30" s="1"/>
  <c r="AF12" i="30" s="1"/>
  <c r="AH14" i="30" s="1"/>
  <c r="AF12" i="38"/>
  <c r="AH13" i="38" s="1"/>
  <c r="AG14" i="30"/>
  <c r="I24" i="38"/>
  <c r="P24" i="38" s="1"/>
  <c r="O24" i="38"/>
  <c r="O27" i="38"/>
  <c r="I27" i="38"/>
  <c r="P27" i="38" s="1"/>
  <c r="AF6" i="30"/>
  <c r="O26" i="30"/>
  <c r="I26" i="30"/>
  <c r="P26" i="30" s="1"/>
  <c r="I32" i="38"/>
  <c r="P32" i="38" s="1"/>
  <c r="O32" i="38"/>
  <c r="O23" i="30"/>
  <c r="I23" i="30"/>
  <c r="O30" i="30"/>
  <c r="I30" i="30"/>
  <c r="P30" i="30" s="1"/>
  <c r="I29" i="30"/>
  <c r="P29" i="30" s="1"/>
  <c r="O29" i="30"/>
  <c r="I26" i="38"/>
  <c r="P26" i="38" s="1"/>
  <c r="O26" i="38"/>
  <c r="AF5" i="30"/>
  <c r="O22" i="38"/>
  <c r="I22" i="38"/>
  <c r="P22" i="38" s="1"/>
  <c r="I28" i="30"/>
  <c r="P28" i="30" s="1"/>
  <c r="O28" i="30"/>
  <c r="O33" i="30"/>
  <c r="I33" i="30"/>
  <c r="P33" i="30" s="1"/>
  <c r="O32" i="30"/>
  <c r="I32" i="30"/>
  <c r="P32" i="30" s="1"/>
  <c r="O30" i="38"/>
  <c r="I30" i="38"/>
  <c r="P30" i="38" s="1"/>
  <c r="O27" i="30"/>
  <c r="I27" i="30"/>
  <c r="P27" i="30" s="1"/>
  <c r="I28" i="38"/>
  <c r="P28" i="38" s="1"/>
  <c r="O28" i="38"/>
  <c r="I29" i="38"/>
  <c r="P29" i="38" s="1"/>
  <c r="O29" i="38"/>
  <c r="O23" i="38"/>
  <c r="I23" i="38"/>
  <c r="O25" i="30"/>
  <c r="I25" i="30"/>
  <c r="P25" i="30" s="1"/>
  <c r="I33" i="38"/>
  <c r="P33" i="38" s="1"/>
  <c r="O33" i="38"/>
  <c r="O25" i="38"/>
  <c r="I25" i="38"/>
  <c r="P25" i="38" s="1"/>
  <c r="O31" i="30"/>
  <c r="I31" i="30"/>
  <c r="P31" i="30" s="1"/>
  <c r="O31" i="38"/>
  <c r="I31" i="38"/>
  <c r="P31" i="38" s="1"/>
  <c r="I22" i="30" l="1"/>
  <c r="P22" i="30" s="1"/>
  <c r="AG12" i="38"/>
  <c r="AG13" i="30"/>
  <c r="AH14" i="38"/>
  <c r="AF10" i="30"/>
  <c r="AH15" i="38"/>
  <c r="B11" i="38"/>
  <c r="B12" i="38" s="1"/>
  <c r="P23" i="30"/>
  <c r="B10" i="30"/>
  <c r="P23" i="38"/>
  <c r="AA21" i="38" s="1"/>
  <c r="B10" i="38"/>
  <c r="AG12" i="30"/>
  <c r="AH15" i="30"/>
  <c r="AA20" i="38"/>
  <c r="AH13" i="30"/>
  <c r="AA24" i="30" l="1"/>
  <c r="B11" i="30"/>
  <c r="B12" i="30" s="1"/>
  <c r="AA23" i="38"/>
  <c r="AA19" i="38"/>
  <c r="AA12" i="38"/>
  <c r="AC4" i="38" s="1"/>
  <c r="AA11" i="38"/>
  <c r="AC3" i="38" s="1"/>
  <c r="AA24" i="38"/>
  <c r="AA22" i="38"/>
  <c r="AA11" i="30"/>
  <c r="AC3" i="30" s="1"/>
  <c r="AA12" i="30"/>
  <c r="AC4" i="30" s="1"/>
  <c r="AA14" i="38"/>
  <c r="AC1" i="38" s="1"/>
  <c r="B9" i="38"/>
  <c r="AA20" i="30"/>
  <c r="AA19" i="30"/>
  <c r="AA14" i="30"/>
  <c r="AC1" i="30" s="1"/>
  <c r="AA21" i="30"/>
  <c r="B9" i="30"/>
  <c r="AA23" i="30"/>
  <c r="AA22" i="30"/>
  <c r="AA25" i="38" l="1"/>
  <c r="AA25" i="30"/>
  <c r="AA6" i="30"/>
  <c r="AC5" i="30" s="1"/>
  <c r="AA7" i="30"/>
  <c r="AC6" i="30" s="1"/>
  <c r="AA6" i="38"/>
  <c r="AC5" i="38" s="1"/>
  <c r="AA7" i="38"/>
  <c r="AC6" i="38" s="1"/>
</calcChain>
</file>

<file path=xl/sharedStrings.xml><?xml version="1.0" encoding="utf-8"?>
<sst xmlns="http://schemas.openxmlformats.org/spreadsheetml/2006/main" count="229" uniqueCount="64">
  <si>
    <t xml:space="preserve"> </t>
  </si>
  <si>
    <t>x2</t>
  </si>
  <si>
    <t>x3</t>
  </si>
  <si>
    <t>x4</t>
  </si>
  <si>
    <t>x5</t>
  </si>
  <si>
    <t>Statistic results</t>
  </si>
  <si>
    <t>Whole Game</t>
  </si>
  <si>
    <t>RTP:</t>
  </si>
  <si>
    <t>Symbols count</t>
  </si>
  <si>
    <t>R1</t>
  </si>
  <si>
    <t>R2</t>
  </si>
  <si>
    <t>R3</t>
  </si>
  <si>
    <t>R5</t>
  </si>
  <si>
    <t>R4</t>
  </si>
  <si>
    <t>Probability to show up</t>
  </si>
  <si>
    <t>Bet Line</t>
  </si>
  <si>
    <t>Probability of sequence</t>
  </si>
  <si>
    <t>x1</t>
  </si>
  <si>
    <t>RTP per sequence</t>
  </si>
  <si>
    <t>Hit frequency:</t>
  </si>
  <si>
    <t># lines</t>
  </si>
  <si>
    <t>Variance</t>
  </si>
  <si>
    <t>Std deviation</t>
  </si>
  <si>
    <t>Bet per Game</t>
  </si>
  <si>
    <t>%</t>
  </si>
  <si>
    <t>RTP</t>
  </si>
  <si>
    <t>&lt;= 1</t>
  </si>
  <si>
    <t>&lt;= 3</t>
  </si>
  <si>
    <t>&lt;= 5</t>
  </si>
  <si>
    <t>&lt;= 10</t>
  </si>
  <si>
    <t>&lt;= 50</t>
  </si>
  <si>
    <t>&lt;= 100</t>
  </si>
  <si>
    <t>&lt;= 500</t>
  </si>
  <si>
    <t>&lt;= 1000</t>
  </si>
  <si>
    <t>&lt;= 5000</t>
  </si>
  <si>
    <t>Total</t>
  </si>
  <si>
    <t>Win int</t>
  </si>
  <si>
    <t>&gt;0</t>
  </si>
  <si>
    <t>&gt;1</t>
  </si>
  <si>
    <t>&gt;3</t>
  </si>
  <si>
    <t>&gt;5</t>
  </si>
  <si>
    <t>&gt;10</t>
  </si>
  <si>
    <t>&gt;50</t>
  </si>
  <si>
    <t>&gt;100</t>
  </si>
  <si>
    <t>&gt;500</t>
  </si>
  <si>
    <t>&gt;1000</t>
  </si>
  <si>
    <t>Min:</t>
  </si>
  <si>
    <t>Max:</t>
  </si>
  <si>
    <t>RTP tolerance:</t>
  </si>
  <si>
    <t>RTP tgt:</t>
  </si>
  <si>
    <t>RTP (-):</t>
  </si>
  <si>
    <t>RTP (+):</t>
  </si>
  <si>
    <t>Hit tgt:</t>
  </si>
  <si>
    <t>Hit tolerance:</t>
  </si>
  <si>
    <t>Hit (-):</t>
  </si>
  <si>
    <t>Hit (+):</t>
  </si>
  <si>
    <t>Target</t>
  </si>
  <si>
    <t>Spec</t>
  </si>
  <si>
    <t>MAX</t>
  </si>
  <si>
    <t>MIN</t>
  </si>
  <si>
    <t>No Scatters</t>
  </si>
  <si>
    <t>Scatters</t>
  </si>
  <si>
    <t>Trigger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</si>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</sst>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#,##0.000"/>
    <numFmt numFmtId="166" formatCode="#,##0.0000"/>
    <numFmt numFmtId="167" formatCode="0.0%"/>
    <numFmt numFmtId="168" formatCode="0.000%"/>
  </numFmts>
  <fonts count="6">
    <font>
      <sz val="10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/>
    <xf numFmtId="9" fontId="0" fillId="0" borderId="0" xfId="0" applyNumberFormat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/>
    <xf numFmtId="4" fontId="5" fillId="0" borderId="0" xfId="0" applyNumberFormat="1" applyFont="1"/>
    <xf numFmtId="43" fontId="0" fillId="0" borderId="0" xfId="3" applyFont="1"/>
    <xf numFmtId="0" fontId="5" fillId="3" borderId="0" xfId="0" applyFont="1" applyFill="1"/>
    <xf numFmtId="0" fontId="5" fillId="4" borderId="0" xfId="0" applyFont="1" applyFill="1"/>
    <xf numFmtId="0" fontId="0" fillId="0" borderId="0" xfId="0" quotePrefix="1"/>
    <xf numFmtId="4" fontId="0" fillId="0" borderId="0" xfId="0" quotePrefix="1" applyNumberForma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5" borderId="0" xfId="0" applyFill="1"/>
  </cellXfs>
  <cellStyles count="4">
    <cellStyle name="Comma" xfId="3" builtinId="3"/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59"/>
  <sheetViews>
    <sheetView topLeftCell="A2" zoomScale="90" zoomScaleNormal="90" workbookViewId="0">
      <selection activeCell="T5" sqref="T5:X16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68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27.369614887893121</v>
      </c>
      <c r="AG1">
        <v>1</v>
      </c>
      <c r="AH1" s="6">
        <f>3*L5</f>
        <v>1.6783216783216783</v>
      </c>
      <c r="AI1" s="6">
        <f>3*M5</f>
        <v>0.1911504424778761</v>
      </c>
      <c r="AJ1" s="6">
        <f>3*N5</f>
        <v>0.20689655172413793</v>
      </c>
      <c r="AK1" s="6">
        <f>3*O5</f>
        <v>0.66914498141263934</v>
      </c>
      <c r="AL1" s="6">
        <f>3*P5</f>
        <v>0.4838709677419355</v>
      </c>
      <c r="AM1">
        <v>1</v>
      </c>
    </row>
    <row r="2" spans="1:68" ht="24" customHeight="1">
      <c r="E2">
        <v>1</v>
      </c>
      <c r="F2">
        <v>2</v>
      </c>
      <c r="G2">
        <v>3</v>
      </c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68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68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-7.4306927243346726E-2</v>
      </c>
      <c r="AG4" s="5">
        <v>1</v>
      </c>
      <c r="AH4" s="6">
        <f>1-AH1</f>
        <v>-0.67832167832167833</v>
      </c>
      <c r="AI4" s="6">
        <f>1-AI1</f>
        <v>0.80884955752212395</v>
      </c>
      <c r="AJ4" s="6">
        <f>1-AJ1</f>
        <v>0.7931034482758621</v>
      </c>
      <c r="AK4" s="6">
        <f>1-AK1</f>
        <v>0.33085501858736066</v>
      </c>
      <c r="AL4" s="6">
        <f>1-AL1</f>
        <v>0.5161290322580645</v>
      </c>
      <c r="AM4" s="5">
        <v>1</v>
      </c>
    </row>
    <row r="5" spans="1:68">
      <c r="A5" s="13" t="s">
        <v>15</v>
      </c>
      <c r="B5" s="1">
        <v>1</v>
      </c>
      <c r="D5" s="12">
        <v>0</v>
      </c>
      <c r="E5">
        <v>320</v>
      </c>
      <c r="F5">
        <v>36</v>
      </c>
      <c r="G5">
        <v>40</v>
      </c>
      <c r="H5">
        <v>60</v>
      </c>
      <c r="I5">
        <v>40</v>
      </c>
      <c r="K5" s="12">
        <v>0</v>
      </c>
      <c r="L5" s="6">
        <f t="shared" ref="L5:P7" si="0">E5/E$17</f>
        <v>0.55944055944055948</v>
      </c>
      <c r="M5" s="6">
        <f t="shared" si="0"/>
        <v>6.3716814159292035E-2</v>
      </c>
      <c r="N5" s="6">
        <f t="shared" si="0"/>
        <v>6.8965517241379309E-2</v>
      </c>
      <c r="O5" s="6">
        <f t="shared" si="0"/>
        <v>0.22304832713754646</v>
      </c>
      <c r="P5" s="6">
        <f t="shared" si="0"/>
        <v>0.16129032258064516</v>
      </c>
      <c r="Q5" s="7">
        <v>0</v>
      </c>
      <c r="T5" t="str">
        <f t="shared" ref="T5:T15" si="1">"x"&amp;E5&amp;" "&amp;$D5</f>
        <v>x320 0</v>
      </c>
      <c r="U5" t="str">
        <f t="shared" ref="U5:U15" si="2">"x"&amp;F5&amp;" "&amp;$D5</f>
        <v>x36 0</v>
      </c>
      <c r="V5" t="str">
        <f t="shared" ref="V5:V15" si="3">"x"&amp;G5&amp;" "&amp;$D5</f>
        <v>x40 0</v>
      </c>
      <c r="W5" t="str">
        <f t="shared" ref="W5:W15" si="4">"x"&amp;H5&amp;" "&amp;$D5</f>
        <v>x60 0</v>
      </c>
      <c r="X5" t="str">
        <f t="shared" ref="X5:X15" si="5">"x"&amp;I5&amp;" "&amp;$D5</f>
        <v>x40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-7.3039141269368418E-2</v>
      </c>
      <c r="AG5" s="5"/>
      <c r="AH5" s="6">
        <f>PRODUCT($AG4:AG4,AI4:$AM4)*AH1</f>
        <v>0.18385219111755893</v>
      </c>
      <c r="AI5" s="6">
        <f>PRODUCT($AG4:AH4,AJ4:$AM4)*AI1</f>
        <v>-1.7560499217246055E-2</v>
      </c>
      <c r="AJ5" s="6">
        <f>PRODUCT($AG4:AI4,AK4:$AM4)*AJ1</f>
        <v>-1.9384415802612187E-2</v>
      </c>
      <c r="AK5" s="6">
        <f>PRODUCT($AG4:AJ4,AL4:$AM4)*AK1</f>
        <v>-0.15028367307643153</v>
      </c>
      <c r="AL5" s="6">
        <f>PRODUCT($AG4:AK4,AM4:$AM4)*AL1</f>
        <v>-6.9662744290637568E-2</v>
      </c>
      <c r="AT5">
        <v>320</v>
      </c>
      <c r="AU5">
        <v>40</v>
      </c>
      <c r="AV5">
        <v>40</v>
      </c>
      <c r="AW5">
        <v>60</v>
      </c>
      <c r="AX5">
        <v>40</v>
      </c>
      <c r="AZ5">
        <v>400</v>
      </c>
      <c r="BA5">
        <v>40</v>
      </c>
      <c r="BB5">
        <v>40</v>
      </c>
      <c r="BC5">
        <v>60</v>
      </c>
      <c r="BD5">
        <v>40</v>
      </c>
      <c r="BF5">
        <v>320</v>
      </c>
      <c r="BG5">
        <v>40</v>
      </c>
      <c r="BH5">
        <v>40</v>
      </c>
      <c r="BI5">
        <v>60</v>
      </c>
      <c r="BJ5">
        <v>40</v>
      </c>
      <c r="BL5">
        <v>400</v>
      </c>
      <c r="BM5">
        <v>34</v>
      </c>
      <c r="BN5">
        <v>34</v>
      </c>
      <c r="BO5">
        <v>60</v>
      </c>
      <c r="BP5">
        <v>40</v>
      </c>
    </row>
    <row r="6" spans="1:68">
      <c r="A6" s="12" t="s">
        <v>20</v>
      </c>
      <c r="B6">
        <v>10</v>
      </c>
      <c r="C6">
        <f>E5/E6</f>
        <v>8.8888888888888893</v>
      </c>
      <c r="D6" s="12">
        <f t="shared" ref="D6:D16" si="6">D5+1</f>
        <v>1</v>
      </c>
      <c r="E6">
        <f>F5</f>
        <v>36</v>
      </c>
      <c r="F6">
        <v>310</v>
      </c>
      <c r="G6">
        <f>G5</f>
        <v>40</v>
      </c>
      <c r="H6">
        <v>40</v>
      </c>
      <c r="I6">
        <v>60</v>
      </c>
      <c r="K6" s="12">
        <f t="shared" ref="K6:K16" si="7">K5+1</f>
        <v>1</v>
      </c>
      <c r="L6" s="6">
        <f t="shared" si="0"/>
        <v>6.2937062937062943E-2</v>
      </c>
      <c r="M6" s="6">
        <f t="shared" si="0"/>
        <v>0.54867256637168138</v>
      </c>
      <c r="N6" s="6">
        <f t="shared" si="0"/>
        <v>6.8965517241379309E-2</v>
      </c>
      <c r="O6" s="6">
        <f t="shared" si="0"/>
        <v>0.14869888475836432</v>
      </c>
      <c r="P6" s="6">
        <f t="shared" si="0"/>
        <v>0.24193548387096775</v>
      </c>
      <c r="Q6" s="7">
        <v>0</v>
      </c>
      <c r="T6" t="str">
        <f t="shared" si="1"/>
        <v>x36 1</v>
      </c>
      <c r="U6" t="str">
        <f t="shared" si="2"/>
        <v>x310 1</v>
      </c>
      <c r="V6" t="str">
        <f t="shared" si="3"/>
        <v>x40 1</v>
      </c>
      <c r="W6" t="str">
        <f t="shared" si="4"/>
        <v>x40 1</v>
      </c>
      <c r="X6" t="str">
        <f t="shared" si="5"/>
        <v>x60 1</v>
      </c>
      <c r="Z6" s="12" t="s">
        <v>50</v>
      </c>
      <c r="AA6" s="5">
        <f>B9-(AA4-AA5)</f>
        <v>78.480277399542913</v>
      </c>
      <c r="AB6" s="19" t="s">
        <v>37</v>
      </c>
      <c r="AC6" t="b">
        <f>$AA$7&gt;=0</f>
        <v>0</v>
      </c>
      <c r="AE6">
        <v>2</v>
      </c>
      <c r="AF6" s="23">
        <f>SUM(AH6:AQ6)</f>
        <v>0.38077956635356297</v>
      </c>
      <c r="AG6" s="5"/>
      <c r="AH6" s="6">
        <f>PRODUCT(AH4:AJ4)*PRODUCT(AK1,AL1)</f>
        <v>-0.14089094350915457</v>
      </c>
      <c r="AI6" s="6">
        <f>PRODUCT(AH4:AI4,AK4)*PRODUCT(AJ1,AL1)</f>
        <v>-1.8172889814948929E-2</v>
      </c>
      <c r="AJ6" s="6">
        <f>PRODUCT(AH4:AI4,AL4)*PRODUCT(AJ1,AK1)</f>
        <v>-3.920443645472127E-2</v>
      </c>
      <c r="AK6" s="6">
        <f>PRODUCT(AH4,AJ4,AK4)*PRODUCT(AI1,AL1)</f>
        <v>-1.6462968016168179E-2</v>
      </c>
      <c r="AL6" s="6">
        <f>PRODUCT(AH4,AJ4,AL4)*PRODUCT(AI1,AK1)</f>
        <v>-3.5515616394430211E-2</v>
      </c>
      <c r="AM6" s="6">
        <f>PRODUCT(AH4,AK4,AL4)*PRODUCT(AI1,AJ1)</f>
        <v>-4.5809997958033179E-3</v>
      </c>
      <c r="AN6" s="6">
        <f>PRODUCT(AI4,AJ4,AK4)*PRODUCT(AH1,AL1)</f>
        <v>0.17236142917271149</v>
      </c>
      <c r="AO6" s="6">
        <f>PRODUCT(AI4,AJ4,AL4)*PRODUCT(AH1,AK1)</f>
        <v>0.37183589214787194</v>
      </c>
      <c r="AP6" s="6">
        <f>PRODUCT(AI4,AK4,AL4)*PRODUCT(AH1,AJ1)</f>
        <v>4.7961441161102319E-2</v>
      </c>
      <c r="AQ6" s="6">
        <f>PRODUCT(AJ4,AK4,AL4)*PRODUCT(AH1,AI1)</f>
        <v>4.3448657857103647E-2</v>
      </c>
      <c r="AT6">
        <v>40</v>
      </c>
      <c r="AU6">
        <v>310</v>
      </c>
      <c r="AV6">
        <v>40</v>
      </c>
      <c r="AW6">
        <v>40</v>
      </c>
      <c r="AX6">
        <v>60</v>
      </c>
      <c r="AZ6">
        <v>40</v>
      </c>
      <c r="BA6">
        <v>400</v>
      </c>
      <c r="BB6">
        <v>40</v>
      </c>
      <c r="BC6">
        <v>40</v>
      </c>
      <c r="BD6">
        <v>60</v>
      </c>
      <c r="BF6">
        <v>40</v>
      </c>
      <c r="BG6">
        <v>310</v>
      </c>
      <c r="BH6">
        <v>40</v>
      </c>
      <c r="BI6">
        <v>40</v>
      </c>
      <c r="BJ6">
        <v>60</v>
      </c>
      <c r="BL6">
        <v>34</v>
      </c>
      <c r="BM6">
        <v>400</v>
      </c>
      <c r="BN6">
        <v>34</v>
      </c>
      <c r="BO6">
        <v>40</v>
      </c>
      <c r="BP6">
        <v>60</v>
      </c>
    </row>
    <row r="7" spans="1:68">
      <c r="A7" s="12" t="s">
        <v>23</v>
      </c>
      <c r="B7">
        <f>B5*B6</f>
        <v>10</v>
      </c>
      <c r="D7" s="12">
        <f t="shared" si="6"/>
        <v>2</v>
      </c>
      <c r="E7">
        <f>E6</f>
        <v>36</v>
      </c>
      <c r="F7">
        <f>G6</f>
        <v>40</v>
      </c>
      <c r="G7">
        <v>320</v>
      </c>
      <c r="H7">
        <v>60</v>
      </c>
      <c r="I7">
        <v>40</v>
      </c>
      <c r="K7" s="12">
        <f t="shared" si="7"/>
        <v>2</v>
      </c>
      <c r="L7" s="6">
        <f t="shared" si="0"/>
        <v>6.2937062937062943E-2</v>
      </c>
      <c r="M7" s="6">
        <f t="shared" si="0"/>
        <v>7.0796460176991149E-2</v>
      </c>
      <c r="N7" s="6">
        <f t="shared" si="0"/>
        <v>0.55172413793103448</v>
      </c>
      <c r="O7" s="6">
        <f t="shared" si="0"/>
        <v>0.22304832713754646</v>
      </c>
      <c r="P7" s="6">
        <f t="shared" si="0"/>
        <v>0.16129032258064516</v>
      </c>
      <c r="Q7" s="7">
        <v>0</v>
      </c>
      <c r="T7" t="str">
        <f t="shared" si="1"/>
        <v>x36 2</v>
      </c>
      <c r="U7" t="str">
        <f t="shared" si="2"/>
        <v>x40 2</v>
      </c>
      <c r="V7" t="str">
        <f t="shared" si="3"/>
        <v>x320 2</v>
      </c>
      <c r="W7" t="str">
        <f t="shared" si="4"/>
        <v>x60 2</v>
      </c>
      <c r="X7" t="str">
        <f t="shared" si="5"/>
        <v>x40 2</v>
      </c>
      <c r="Z7" s="12" t="s">
        <v>51</v>
      </c>
      <c r="AA7" s="5">
        <f>(AA4+AA5)-B9</f>
        <v>-38.480277399542913</v>
      </c>
      <c r="AB7" s="19" t="s">
        <v>37</v>
      </c>
      <c r="AC7" t="b">
        <f>$AA$16&lt;=$AA$2</f>
        <v>0</v>
      </c>
      <c r="AE7">
        <v>3</v>
      </c>
      <c r="AF7" s="23">
        <f>SUM(AH7:AQ7)</f>
        <v>0.54689222650568292</v>
      </c>
      <c r="AG7" s="5"/>
      <c r="AH7" s="6">
        <f>PRODUCT(AH1:AJ1)*PRODUCT(AK4,AL4)</f>
        <v>1.1334432484461818E-2</v>
      </c>
      <c r="AI7" s="6">
        <f>PRODUCT(AH1:AI1,AK1)*PRODUCT(AJ4,AL4)</f>
        <v>8.7873690048074757E-2</v>
      </c>
      <c r="AJ7" s="6">
        <f>PRODUCT(AH1:AI1,AL1)*PRODUCT(AJ4,AK4)</f>
        <v>4.0733116741034664E-2</v>
      </c>
      <c r="AK7" s="6">
        <f>PRODUCT(AH1,AJ1,AK1)*PRODUCT(AI4,AL4)</f>
        <v>9.7000667516836128E-2</v>
      </c>
      <c r="AL7" s="6">
        <f>PRODUCT(AH1,AJ1,AL1)*PRODUCT(AI4,AK4)</f>
        <v>4.496385108853343E-2</v>
      </c>
      <c r="AM7" s="6">
        <f>PRODUCT(AH1,AK1,AL1)*PRODUCT(AI4,AJ4)</f>
        <v>0.34859614888862994</v>
      </c>
      <c r="AN7" s="6">
        <f>PRODUCT(AI1,AJ1,AK1)*PRODUCT(AH4,AL4)</f>
        <v>-9.2649434072426644E-3</v>
      </c>
      <c r="AO7" s="6">
        <f>PRODUCT(AI1,AJ1,AL1)*PRODUCT(AH4,AK4)</f>
        <v>-4.2946873085656107E-3</v>
      </c>
      <c r="AP7" s="6">
        <f>PRODUCT(AI1,AK1,AL1)*PRODUCT(AH4,AJ4)</f>
        <v>-3.3295890369778328E-2</v>
      </c>
      <c r="AQ7" s="6">
        <f>PRODUCT(AJ1,AK1,AL1)*PRODUCT(AH4,AI4)</f>
        <v>-3.675415917630119E-2</v>
      </c>
      <c r="AT7">
        <v>40</v>
      </c>
      <c r="AU7">
        <v>40</v>
      </c>
      <c r="AV7">
        <v>320</v>
      </c>
      <c r="AW7">
        <v>60</v>
      </c>
      <c r="AX7">
        <v>40</v>
      </c>
      <c r="AZ7">
        <v>40</v>
      </c>
      <c r="BA7">
        <v>40</v>
      </c>
      <c r="BB7">
        <v>400</v>
      </c>
      <c r="BC7">
        <v>60</v>
      </c>
      <c r="BD7">
        <v>40</v>
      </c>
      <c r="BF7">
        <v>40</v>
      </c>
      <c r="BG7">
        <v>40</v>
      </c>
      <c r="BH7">
        <v>320</v>
      </c>
      <c r="BI7">
        <v>60</v>
      </c>
      <c r="BJ7">
        <v>40</v>
      </c>
      <c r="BL7">
        <v>34</v>
      </c>
      <c r="BM7">
        <v>34</v>
      </c>
      <c r="BN7">
        <v>400</v>
      </c>
      <c r="BO7">
        <v>60</v>
      </c>
      <c r="BP7">
        <v>40</v>
      </c>
    </row>
    <row r="8" spans="1:68">
      <c r="A8" s="17" t="s">
        <v>6</v>
      </c>
      <c r="C8" s="5">
        <f>E8/E9</f>
        <v>10</v>
      </c>
      <c r="D8" s="12">
        <f t="shared" si="6"/>
        <v>3</v>
      </c>
      <c r="E8">
        <v>120</v>
      </c>
      <c r="F8">
        <v>12</v>
      </c>
      <c r="G8">
        <v>12</v>
      </c>
      <c r="H8">
        <v>30</v>
      </c>
      <c r="I8">
        <v>30</v>
      </c>
      <c r="K8" s="12">
        <f t="shared" si="7"/>
        <v>3</v>
      </c>
      <c r="L8" s="6">
        <f t="shared" ref="L8:L13" si="8">E8/E$17</f>
        <v>0.20979020979020979</v>
      </c>
      <c r="M8" s="6">
        <f t="shared" ref="M8:M13" si="9">F8/F$17</f>
        <v>2.1238938053097345E-2</v>
      </c>
      <c r="N8" s="6">
        <f t="shared" ref="N8:N13" si="10">G8/G$17</f>
        <v>2.0689655172413793E-2</v>
      </c>
      <c r="O8" s="6">
        <f t="shared" ref="O8:O13" si="11">H8/H$17</f>
        <v>0.11152416356877323</v>
      </c>
      <c r="P8" s="6">
        <f t="shared" ref="P8:P13" si="12">I8/I$17</f>
        <v>0.12096774193548387</v>
      </c>
      <c r="Q8" s="7">
        <v>0</v>
      </c>
      <c r="T8" t="str">
        <f t="shared" si="1"/>
        <v>x120 3</v>
      </c>
      <c r="U8" t="str">
        <f t="shared" si="2"/>
        <v>x12 3</v>
      </c>
      <c r="V8" t="str">
        <f t="shared" si="3"/>
        <v>x12 3</v>
      </c>
      <c r="W8" t="str">
        <f t="shared" si="4"/>
        <v>x30 3</v>
      </c>
      <c r="X8" t="str">
        <f t="shared" si="5"/>
        <v>x30 3</v>
      </c>
      <c r="AC8" t="b">
        <f>$AA$16&gt;=$AA$17</f>
        <v>1</v>
      </c>
      <c r="AE8">
        <v>4</v>
      </c>
      <c r="AF8" s="23">
        <f>SUM(AH8:AL8)</f>
        <v>0.19818342754388601</v>
      </c>
      <c r="AH8" s="24">
        <f>PRODUCT($AG1:AG1,AI1:$AM1)*AH4</f>
        <v>-8.6858844442899985E-3</v>
      </c>
      <c r="AI8" s="24">
        <f>PRODUCT($AG1:AH1,AJ1:$AM1)*AI4</f>
        <v>9.0938125797033892E-2</v>
      </c>
      <c r="AJ8" s="24">
        <f>PRODUCT($AG1:AI1,AK1:$AM1)*AJ4</f>
        <v>8.2381584420070084E-2</v>
      </c>
      <c r="AK8" s="24">
        <f>PRODUCT($AG1:AJ1,AL1:$AM1)*AK4</f>
        <v>1.0626030454182955E-2</v>
      </c>
      <c r="AL8" s="24">
        <f>PRODUCT($AG1:AK1,AM1:$AM1)*AL4</f>
        <v>2.2923571316889064E-2</v>
      </c>
      <c r="AT8">
        <v>120</v>
      </c>
      <c r="AU8">
        <v>12</v>
      </c>
      <c r="AV8">
        <v>12</v>
      </c>
      <c r="AW8">
        <v>30</v>
      </c>
      <c r="AX8">
        <v>30</v>
      </c>
      <c r="AZ8">
        <v>150</v>
      </c>
      <c r="BA8">
        <v>12</v>
      </c>
      <c r="BB8">
        <v>12</v>
      </c>
      <c r="BC8">
        <v>30</v>
      </c>
      <c r="BD8">
        <v>30</v>
      </c>
      <c r="BF8">
        <v>120</v>
      </c>
      <c r="BG8">
        <v>12</v>
      </c>
      <c r="BH8">
        <v>12</v>
      </c>
      <c r="BI8">
        <v>30</v>
      </c>
      <c r="BJ8">
        <v>30</v>
      </c>
      <c r="BL8">
        <v>200</v>
      </c>
      <c r="BM8">
        <v>12</v>
      </c>
      <c r="BN8">
        <v>12</v>
      </c>
      <c r="BO8">
        <v>30</v>
      </c>
      <c r="BP8">
        <v>30</v>
      </c>
    </row>
    <row r="9" spans="1:68">
      <c r="A9" s="12" t="s">
        <v>7</v>
      </c>
      <c r="B9" s="5">
        <f>SUM(L22:P33)</f>
        <v>108.48027739954291</v>
      </c>
      <c r="D9" s="12">
        <f t="shared" si="6"/>
        <v>4</v>
      </c>
      <c r="E9">
        <v>12</v>
      </c>
      <c r="F9">
        <v>120</v>
      </c>
      <c r="G9">
        <v>12</v>
      </c>
      <c r="H9">
        <v>25</v>
      </c>
      <c r="I9">
        <v>25</v>
      </c>
      <c r="K9" s="12">
        <f t="shared" si="7"/>
        <v>4</v>
      </c>
      <c r="L9" s="6">
        <f t="shared" si="8"/>
        <v>2.097902097902098E-2</v>
      </c>
      <c r="M9" s="6">
        <f t="shared" si="9"/>
        <v>0.21238938053097345</v>
      </c>
      <c r="N9" s="6">
        <f t="shared" si="10"/>
        <v>2.0689655172413793E-2</v>
      </c>
      <c r="O9" s="6">
        <f t="shared" si="11"/>
        <v>9.2936802973977689E-2</v>
      </c>
      <c r="P9" s="6">
        <f t="shared" si="12"/>
        <v>0.10080645161290322</v>
      </c>
      <c r="Q9" s="7">
        <v>0</v>
      </c>
      <c r="T9" t="str">
        <f t="shared" si="1"/>
        <v>x12 4</v>
      </c>
      <c r="U9" t="str">
        <f t="shared" si="2"/>
        <v>x120 4</v>
      </c>
      <c r="V9" t="str">
        <f t="shared" si="3"/>
        <v>x12 4</v>
      </c>
      <c r="W9" t="str">
        <f t="shared" si="4"/>
        <v>x25 4</v>
      </c>
      <c r="X9" t="str">
        <f t="shared" si="5"/>
        <v>x25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2.1490848109583498E-2</v>
      </c>
      <c r="AG9" s="5"/>
      <c r="AT9">
        <v>12</v>
      </c>
      <c r="AU9">
        <v>120</v>
      </c>
      <c r="AV9">
        <v>12</v>
      </c>
      <c r="AW9">
        <v>25</v>
      </c>
      <c r="AX9">
        <v>25</v>
      </c>
      <c r="AZ9">
        <v>12</v>
      </c>
      <c r="BA9">
        <v>150</v>
      </c>
      <c r="BB9">
        <v>12</v>
      </c>
      <c r="BC9">
        <v>25</v>
      </c>
      <c r="BD9">
        <v>25</v>
      </c>
      <c r="BF9">
        <v>12</v>
      </c>
      <c r="BG9">
        <v>120</v>
      </c>
      <c r="BH9">
        <v>12</v>
      </c>
      <c r="BI9">
        <v>25</v>
      </c>
      <c r="BJ9">
        <v>25</v>
      </c>
      <c r="BL9">
        <v>12</v>
      </c>
      <c r="BM9">
        <v>200</v>
      </c>
      <c r="BN9">
        <v>12</v>
      </c>
      <c r="BO9">
        <v>25</v>
      </c>
      <c r="BP9">
        <v>25</v>
      </c>
    </row>
    <row r="10" spans="1:68">
      <c r="A10" s="12" t="s">
        <v>19</v>
      </c>
      <c r="B10" s="5">
        <f>100*(1-(1-SUMIF(T22:X33,"&lt;&gt;0",E22:I33)/100)^B6)</f>
        <v>5.0151417411354204</v>
      </c>
      <c r="C10" t="s">
        <v>0</v>
      </c>
      <c r="D10" s="12">
        <f t="shared" si="6"/>
        <v>5</v>
      </c>
      <c r="E10">
        <v>12</v>
      </c>
      <c r="F10">
        <v>12</v>
      </c>
      <c r="G10">
        <v>120</v>
      </c>
      <c r="H10">
        <v>22</v>
      </c>
      <c r="I10">
        <v>22</v>
      </c>
      <c r="K10" s="12">
        <f t="shared" si="7"/>
        <v>5</v>
      </c>
      <c r="L10" s="6">
        <f t="shared" si="8"/>
        <v>2.097902097902098E-2</v>
      </c>
      <c r="M10" s="6">
        <f t="shared" si="9"/>
        <v>2.1238938053097345E-2</v>
      </c>
      <c r="N10" s="6">
        <f t="shared" si="10"/>
        <v>0.20689655172413793</v>
      </c>
      <c r="O10" s="6">
        <f t="shared" si="11"/>
        <v>8.1784386617100371E-2</v>
      </c>
      <c r="P10" s="6">
        <f t="shared" si="12"/>
        <v>8.8709677419354843E-2</v>
      </c>
      <c r="Q10" s="7">
        <v>0</v>
      </c>
      <c r="T10" t="str">
        <f t="shared" si="1"/>
        <v>x12 5</v>
      </c>
      <c r="U10" t="str">
        <f t="shared" si="2"/>
        <v>x12 5</v>
      </c>
      <c r="V10" t="str">
        <f t="shared" si="3"/>
        <v>x120 5</v>
      </c>
      <c r="W10" t="str">
        <f t="shared" si="4"/>
        <v>x22 5</v>
      </c>
      <c r="X10" t="str">
        <f t="shared" si="5"/>
        <v>x22 5</v>
      </c>
      <c r="Z10" s="12" t="s">
        <v>53</v>
      </c>
      <c r="AA10">
        <v>15</v>
      </c>
      <c r="AC10" t="b">
        <f>$E$6=INT($E$6)</f>
        <v>1</v>
      </c>
      <c r="AF10" s="22">
        <f>SUM(AF4:AF9)</f>
        <v>1.0000000000000002</v>
      </c>
      <c r="AT10">
        <v>12</v>
      </c>
      <c r="AU10">
        <v>12</v>
      </c>
      <c r="AV10">
        <v>120</v>
      </c>
      <c r="AW10">
        <v>22</v>
      </c>
      <c r="AX10">
        <v>22</v>
      </c>
      <c r="AZ10">
        <v>12</v>
      </c>
      <c r="BA10">
        <v>12</v>
      </c>
      <c r="BB10">
        <v>520</v>
      </c>
      <c r="BC10">
        <v>22</v>
      </c>
      <c r="BD10">
        <v>22</v>
      </c>
      <c r="BF10">
        <v>12</v>
      </c>
      <c r="BG10">
        <v>12</v>
      </c>
      <c r="BH10">
        <v>120</v>
      </c>
      <c r="BI10">
        <v>22</v>
      </c>
      <c r="BJ10">
        <v>22</v>
      </c>
      <c r="BL10">
        <v>12</v>
      </c>
      <c r="BM10">
        <v>12</v>
      </c>
      <c r="BN10">
        <v>200</v>
      </c>
      <c r="BO10">
        <v>22</v>
      </c>
      <c r="BP10">
        <v>22</v>
      </c>
    </row>
    <row r="11" spans="1:68">
      <c r="A11" s="12" t="s">
        <v>21</v>
      </c>
      <c r="B11" s="5">
        <f>1/$B$6*(1/100*SUMPRODUCT(F22:I33,U22:X33,U22:X33)-(1/100*SUMPRODUCT(F22:I33,U22:X33))^2)</f>
        <v>51.000670763814107</v>
      </c>
      <c r="C11" t="s">
        <v>0</v>
      </c>
      <c r="D11" s="12">
        <f t="shared" si="6"/>
        <v>6</v>
      </c>
      <c r="E11">
        <v>12</v>
      </c>
      <c r="F11">
        <v>12</v>
      </c>
      <c r="G11">
        <v>12</v>
      </c>
      <c r="H11">
        <v>5</v>
      </c>
      <c r="I11">
        <v>5</v>
      </c>
      <c r="K11" s="12">
        <f t="shared" si="7"/>
        <v>6</v>
      </c>
      <c r="L11" s="6">
        <f t="shared" si="8"/>
        <v>2.097902097902098E-2</v>
      </c>
      <c r="M11" s="6">
        <f t="shared" si="9"/>
        <v>2.1238938053097345E-2</v>
      </c>
      <c r="N11" s="6">
        <f t="shared" si="10"/>
        <v>2.0689655172413793E-2</v>
      </c>
      <c r="O11" s="6">
        <f t="shared" si="11"/>
        <v>1.858736059479554E-2</v>
      </c>
      <c r="P11" s="6">
        <f t="shared" si="12"/>
        <v>2.0161290322580645E-2</v>
      </c>
      <c r="Q11" s="7">
        <v>0</v>
      </c>
      <c r="T11" t="str">
        <f t="shared" si="1"/>
        <v>x12 6</v>
      </c>
      <c r="U11" t="str">
        <f t="shared" si="2"/>
        <v>x12 6</v>
      </c>
      <c r="V11" t="str">
        <f t="shared" si="3"/>
        <v>x12 6</v>
      </c>
      <c r="W11" t="str">
        <f t="shared" si="4"/>
        <v>x5 6</v>
      </c>
      <c r="X11" t="str">
        <f t="shared" si="5"/>
        <v>x5 6</v>
      </c>
      <c r="Z11" s="12" t="s">
        <v>54</v>
      </c>
      <c r="AA11" s="5">
        <f>B10-(AA9-AA10)</f>
        <v>-4.9848582588645796</v>
      </c>
      <c r="AB11" s="19" t="s">
        <v>37</v>
      </c>
      <c r="AC11" t="b">
        <f>$E$7=INT($E$7)</f>
        <v>1</v>
      </c>
      <c r="AT11">
        <v>12</v>
      </c>
      <c r="AU11">
        <v>12</v>
      </c>
      <c r="AV11">
        <v>12</v>
      </c>
      <c r="AW11">
        <v>5</v>
      </c>
      <c r="AX11">
        <v>5</v>
      </c>
      <c r="AZ11">
        <v>12</v>
      </c>
      <c r="BA11">
        <v>12</v>
      </c>
      <c r="BB11">
        <v>12</v>
      </c>
      <c r="BC11">
        <v>5</v>
      </c>
      <c r="BD11">
        <v>5</v>
      </c>
      <c r="BF11">
        <v>12</v>
      </c>
      <c r="BG11">
        <v>12</v>
      </c>
      <c r="BH11">
        <v>12</v>
      </c>
      <c r="BI11">
        <v>5</v>
      </c>
      <c r="BJ11">
        <v>5</v>
      </c>
      <c r="BL11">
        <v>12</v>
      </c>
      <c r="BM11">
        <v>12</v>
      </c>
      <c r="BN11">
        <v>12</v>
      </c>
      <c r="BO11">
        <v>5</v>
      </c>
      <c r="BP11">
        <v>5</v>
      </c>
    </row>
    <row r="12" spans="1:68">
      <c r="A12" s="12" t="s">
        <v>22</v>
      </c>
      <c r="B12" s="5">
        <f>SQRT(B11)</f>
        <v>7.1414753912489335</v>
      </c>
      <c r="C12" t="s">
        <v>0</v>
      </c>
      <c r="D12" s="12">
        <f t="shared" si="6"/>
        <v>7</v>
      </c>
      <c r="E12">
        <v>10</v>
      </c>
      <c r="F12">
        <v>10</v>
      </c>
      <c r="G12">
        <v>10</v>
      </c>
      <c r="H12">
        <v>5</v>
      </c>
      <c r="I12">
        <v>5</v>
      </c>
      <c r="K12" s="12">
        <f t="shared" si="7"/>
        <v>7</v>
      </c>
      <c r="L12" s="6">
        <f t="shared" si="8"/>
        <v>1.7482517482517484E-2</v>
      </c>
      <c r="M12" s="6">
        <f t="shared" si="9"/>
        <v>1.7699115044247787E-2</v>
      </c>
      <c r="N12" s="6">
        <f t="shared" si="10"/>
        <v>1.7241379310344827E-2</v>
      </c>
      <c r="O12" s="6">
        <f t="shared" si="11"/>
        <v>1.858736059479554E-2</v>
      </c>
      <c r="P12" s="6">
        <f t="shared" si="12"/>
        <v>2.0161290322580645E-2</v>
      </c>
      <c r="Q12" s="7">
        <v>0</v>
      </c>
      <c r="T12" t="str">
        <f t="shared" si="1"/>
        <v>x10 7</v>
      </c>
      <c r="U12" t="str">
        <f t="shared" si="2"/>
        <v>x10 7</v>
      </c>
      <c r="V12" t="str">
        <f t="shared" si="3"/>
        <v>x10 7</v>
      </c>
      <c r="W12" t="str">
        <f t="shared" si="4"/>
        <v>x5 7</v>
      </c>
      <c r="X12" t="str">
        <f t="shared" si="5"/>
        <v>x5 7</v>
      </c>
      <c r="Z12" s="12" t="s">
        <v>55</v>
      </c>
      <c r="AA12" s="5">
        <f>(AA9+AA10)-B10</f>
        <v>34.984858258864577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0.76656650215915234</v>
      </c>
      <c r="AG12">
        <f>1/AF12</f>
        <v>1.3045182605597119</v>
      </c>
      <c r="AT12">
        <v>10</v>
      </c>
      <c r="AU12">
        <v>10</v>
      </c>
      <c r="AV12">
        <v>10</v>
      </c>
      <c r="AW12">
        <v>5</v>
      </c>
      <c r="AX12">
        <v>5</v>
      </c>
      <c r="AZ12">
        <v>10</v>
      </c>
      <c r="BA12">
        <v>10</v>
      </c>
      <c r="BB12">
        <v>10</v>
      </c>
      <c r="BC12">
        <v>5</v>
      </c>
      <c r="BD12">
        <v>5</v>
      </c>
      <c r="BF12">
        <v>10</v>
      </c>
      <c r="BG12">
        <v>10</v>
      </c>
      <c r="BH12">
        <v>10</v>
      </c>
      <c r="BI12">
        <v>5</v>
      </c>
      <c r="BJ12">
        <v>5</v>
      </c>
      <c r="BL12">
        <v>10</v>
      </c>
      <c r="BM12">
        <v>10</v>
      </c>
      <c r="BN12">
        <v>10</v>
      </c>
      <c r="BO12">
        <v>5</v>
      </c>
      <c r="BP12">
        <v>5</v>
      </c>
    </row>
    <row r="13" spans="1:68">
      <c r="C13" t="s">
        <v>0</v>
      </c>
      <c r="D13" s="12">
        <f t="shared" si="6"/>
        <v>8</v>
      </c>
      <c r="E13">
        <v>5</v>
      </c>
      <c r="F13">
        <v>5</v>
      </c>
      <c r="G13">
        <v>3</v>
      </c>
      <c r="H13">
        <v>5</v>
      </c>
      <c r="I13">
        <v>5</v>
      </c>
      <c r="K13" s="12">
        <f t="shared" si="7"/>
        <v>8</v>
      </c>
      <c r="L13" s="6">
        <f t="shared" si="8"/>
        <v>8.7412587412587419E-3</v>
      </c>
      <c r="M13" s="6">
        <f t="shared" si="9"/>
        <v>8.8495575221238937E-3</v>
      </c>
      <c r="N13" s="6">
        <f t="shared" si="10"/>
        <v>5.1724137931034482E-3</v>
      </c>
      <c r="O13" s="6">
        <f t="shared" si="11"/>
        <v>1.858736059479554E-2</v>
      </c>
      <c r="P13" s="6">
        <f t="shared" si="12"/>
        <v>2.0161290322580645E-2</v>
      </c>
      <c r="Q13" s="7">
        <v>0</v>
      </c>
      <c r="T13" t="str">
        <f t="shared" si="1"/>
        <v>x5 8</v>
      </c>
      <c r="U13" t="str">
        <f t="shared" si="2"/>
        <v>x5 8</v>
      </c>
      <c r="V13" t="str">
        <f t="shared" si="3"/>
        <v>x3 8</v>
      </c>
      <c r="W13" t="str">
        <f t="shared" si="4"/>
        <v>x5 8</v>
      </c>
      <c r="X13" t="str">
        <f t="shared" si="5"/>
        <v>x5 8</v>
      </c>
      <c r="AC13" t="b">
        <f>$E$9=INT($E$9)</f>
        <v>1</v>
      </c>
      <c r="AE13">
        <v>3</v>
      </c>
      <c r="AF13" s="23">
        <f>AF7</f>
        <v>0.54689222650568292</v>
      </c>
      <c r="AG13">
        <f>1/AF13</f>
        <v>1.8285138305757371</v>
      </c>
      <c r="AH13" s="5">
        <f>AF13/AF$12*100</f>
        <v>71.343089603482142</v>
      </c>
      <c r="AT13">
        <v>5</v>
      </c>
      <c r="AU13">
        <v>5</v>
      </c>
      <c r="AV13">
        <v>3</v>
      </c>
      <c r="AW13">
        <v>5</v>
      </c>
      <c r="AX13">
        <v>5</v>
      </c>
      <c r="AZ13">
        <v>5</v>
      </c>
      <c r="BA13">
        <v>5</v>
      </c>
      <c r="BB13">
        <v>3</v>
      </c>
      <c r="BC13">
        <v>5</v>
      </c>
      <c r="BD13">
        <v>5</v>
      </c>
      <c r="BF13">
        <v>5</v>
      </c>
      <c r="BG13">
        <v>5</v>
      </c>
      <c r="BH13">
        <v>3</v>
      </c>
      <c r="BI13">
        <v>5</v>
      </c>
      <c r="BJ13">
        <v>5</v>
      </c>
      <c r="BL13">
        <v>5</v>
      </c>
      <c r="BM13">
        <v>5</v>
      </c>
      <c r="BN13">
        <v>3</v>
      </c>
      <c r="BO13">
        <v>5</v>
      </c>
      <c r="BP13">
        <v>5</v>
      </c>
    </row>
    <row r="14" spans="1:68">
      <c r="B14" s="5"/>
      <c r="D14" s="12">
        <f t="shared" si="6"/>
        <v>9</v>
      </c>
      <c r="E14">
        <v>2</v>
      </c>
      <c r="F14">
        <v>2</v>
      </c>
      <c r="G14">
        <v>2</v>
      </c>
      <c r="H14">
        <v>2</v>
      </c>
      <c r="I14">
        <v>2</v>
      </c>
      <c r="K14" s="12">
        <f t="shared" si="7"/>
        <v>9</v>
      </c>
      <c r="L14" s="6">
        <f t="shared" ref="L14:P17" si="13">E14/E$17</f>
        <v>3.4965034965034965E-3</v>
      </c>
      <c r="M14" s="6">
        <f t="shared" si="13"/>
        <v>3.5398230088495575E-3</v>
      </c>
      <c r="N14" s="6">
        <f t="shared" si="13"/>
        <v>3.4482758620689655E-3</v>
      </c>
      <c r="O14" s="6">
        <f t="shared" si="13"/>
        <v>7.4349442379182153E-3</v>
      </c>
      <c r="P14" s="6">
        <f t="shared" si="13"/>
        <v>8.0645161290322578E-3</v>
      </c>
      <c r="Q14" s="7">
        <v>0</v>
      </c>
      <c r="T14" t="str">
        <f t="shared" si="1"/>
        <v>x2 9</v>
      </c>
      <c r="U14" t="str">
        <f t="shared" si="2"/>
        <v>x2 9</v>
      </c>
      <c r="V14" t="str">
        <f t="shared" si="3"/>
        <v>x2 9</v>
      </c>
      <c r="W14" t="str">
        <f t="shared" si="4"/>
        <v>x2 9</v>
      </c>
      <c r="X14" t="str">
        <f t="shared" si="5"/>
        <v>x2 9</v>
      </c>
      <c r="Z14" s="12" t="s">
        <v>56</v>
      </c>
      <c r="AA14" s="21">
        <f>MAX(N22:P33)-MIN(N22:P33)</f>
        <v>27.369614887893121</v>
      </c>
      <c r="AC14" t="b">
        <f>$E$10=INT($E$10)</f>
        <v>1</v>
      </c>
      <c r="AE14">
        <v>4</v>
      </c>
      <c r="AF14" s="23">
        <f>AF8</f>
        <v>0.19818342754388601</v>
      </c>
      <c r="AG14">
        <f>1/AF14</f>
        <v>5.0458305842881774</v>
      </c>
      <c r="AH14" s="5">
        <f>AF14/AF$12*100</f>
        <v>25.85339001713119</v>
      </c>
      <c r="AT14">
        <v>2</v>
      </c>
      <c r="AU14">
        <v>2</v>
      </c>
      <c r="AV14">
        <v>2</v>
      </c>
      <c r="AW14">
        <v>2</v>
      </c>
      <c r="AX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L14">
        <v>2</v>
      </c>
      <c r="BM14">
        <v>2</v>
      </c>
      <c r="BN14">
        <v>2</v>
      </c>
      <c r="BO14">
        <v>2</v>
      </c>
      <c r="BP14">
        <v>2</v>
      </c>
    </row>
    <row r="15" spans="1:68">
      <c r="D15" s="12">
        <f t="shared" si="6"/>
        <v>10</v>
      </c>
      <c r="E15">
        <v>3</v>
      </c>
      <c r="F15">
        <v>2</v>
      </c>
      <c r="G15">
        <v>2</v>
      </c>
      <c r="H15">
        <v>2</v>
      </c>
      <c r="I15">
        <v>2</v>
      </c>
      <c r="K15" s="12">
        <f t="shared" si="7"/>
        <v>10</v>
      </c>
      <c r="L15" s="6">
        <f t="shared" si="13"/>
        <v>5.244755244755245E-3</v>
      </c>
      <c r="M15" s="6">
        <f t="shared" si="13"/>
        <v>3.5398230088495575E-3</v>
      </c>
      <c r="N15" s="6">
        <f t="shared" si="13"/>
        <v>3.4482758620689655E-3</v>
      </c>
      <c r="O15" s="6">
        <f t="shared" si="13"/>
        <v>7.4349442379182153E-3</v>
      </c>
      <c r="P15" s="6">
        <f t="shared" si="13"/>
        <v>8.0645161290322578E-3</v>
      </c>
      <c r="Q15" s="7">
        <v>0</v>
      </c>
      <c r="T15" t="str">
        <f t="shared" si="1"/>
        <v>x3 10</v>
      </c>
      <c r="U15" t="str">
        <f t="shared" si="2"/>
        <v>x2 10</v>
      </c>
      <c r="V15" t="str">
        <f t="shared" si="3"/>
        <v>x2 10</v>
      </c>
      <c r="W15" t="str">
        <f t="shared" si="4"/>
        <v>x2 10</v>
      </c>
      <c r="X15" t="str">
        <f t="shared" si="5"/>
        <v>x2 10</v>
      </c>
      <c r="AC15" t="b">
        <f>$E$11=INT($E$11)</f>
        <v>1</v>
      </c>
      <c r="AE15">
        <v>5</v>
      </c>
      <c r="AF15" s="23">
        <f>AF9</f>
        <v>2.1490848109583498E-2</v>
      </c>
      <c r="AG15">
        <f>1/AF15</f>
        <v>46.531434911313063</v>
      </c>
      <c r="AH15" s="5">
        <f>AF15/AF$12*100</f>
        <v>2.8035203793866836</v>
      </c>
      <c r="AT15">
        <v>3</v>
      </c>
      <c r="AU15">
        <v>2</v>
      </c>
      <c r="AV15">
        <v>2</v>
      </c>
      <c r="AW15">
        <v>2</v>
      </c>
      <c r="AX15">
        <v>2</v>
      </c>
      <c r="AZ15">
        <v>2</v>
      </c>
      <c r="BA15">
        <v>3</v>
      </c>
      <c r="BB15">
        <v>3</v>
      </c>
      <c r="BC15">
        <v>3</v>
      </c>
      <c r="BD15">
        <v>2</v>
      </c>
      <c r="BF15">
        <v>7</v>
      </c>
      <c r="BG15">
        <v>7</v>
      </c>
      <c r="BH15">
        <v>7</v>
      </c>
      <c r="BI15">
        <v>7</v>
      </c>
      <c r="BJ15">
        <v>7</v>
      </c>
      <c r="BL15">
        <v>1</v>
      </c>
      <c r="BM15">
        <v>3</v>
      </c>
      <c r="BN15">
        <v>3</v>
      </c>
      <c r="BO15">
        <v>2</v>
      </c>
      <c r="BP15">
        <v>2</v>
      </c>
    </row>
    <row r="16" spans="1:68">
      <c r="A16">
        <f>1-(1-4*E16/E17)^5</f>
        <v>0.13225161523341122</v>
      </c>
      <c r="B16" s="5"/>
      <c r="D16" s="12">
        <f t="shared" si="6"/>
        <v>11</v>
      </c>
      <c r="E16">
        <v>4</v>
      </c>
      <c r="F16">
        <v>4</v>
      </c>
      <c r="G16">
        <v>7</v>
      </c>
      <c r="H16">
        <v>13</v>
      </c>
      <c r="I16">
        <v>12</v>
      </c>
      <c r="K16" s="12">
        <f t="shared" si="7"/>
        <v>11</v>
      </c>
      <c r="L16" s="6">
        <f t="shared" si="13"/>
        <v>6.993006993006993E-3</v>
      </c>
      <c r="M16" s="6">
        <f t="shared" si="13"/>
        <v>7.0796460176991149E-3</v>
      </c>
      <c r="N16" s="6">
        <f t="shared" si="13"/>
        <v>1.2068965517241379E-2</v>
      </c>
      <c r="O16" s="6">
        <f t="shared" si="13"/>
        <v>4.8327137546468404E-2</v>
      </c>
      <c r="P16" s="6">
        <f t="shared" si="13"/>
        <v>4.8387096774193547E-2</v>
      </c>
      <c r="Q16" s="7">
        <v>0</v>
      </c>
      <c r="T16" t="str">
        <f>"x"&amp;E16&amp;" "&amp;$D16</f>
        <v>x4 11</v>
      </c>
      <c r="U16" t="str">
        <f>"x"&amp;F16&amp;" "&amp;$D16</f>
        <v>x4 11</v>
      </c>
      <c r="V16" t="str">
        <f>"x"&amp;G16&amp;" "&amp;$D16</f>
        <v>x7 11</v>
      </c>
      <c r="W16" t="str">
        <f>"x"&amp;H16&amp;" "&amp;$D16</f>
        <v>x13 11</v>
      </c>
      <c r="X16" t="str">
        <f>"x"&amp;I16&amp;" "&amp;$D16</f>
        <v>x12 11</v>
      </c>
      <c r="Z16" s="12" t="s">
        <v>58</v>
      </c>
      <c r="AA16" s="21">
        <f>MAX(E5:I16)</f>
        <v>320</v>
      </c>
      <c r="AC16" t="b">
        <f>$E$12=INT($E$12)</f>
        <v>1</v>
      </c>
      <c r="AT16">
        <v>4</v>
      </c>
      <c r="AU16">
        <v>4</v>
      </c>
      <c r="AV16">
        <v>7</v>
      </c>
      <c r="AW16">
        <v>13</v>
      </c>
      <c r="AX16">
        <v>12</v>
      </c>
      <c r="AZ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>
      <c r="A17">
        <f>1/A16^3</f>
        <v>432.31175561846908</v>
      </c>
      <c r="B17" s="5"/>
      <c r="E17" s="1">
        <f>SUM(E5:E16)</f>
        <v>572</v>
      </c>
      <c r="F17" s="1">
        <f>SUM(F5:F16)</f>
        <v>565</v>
      </c>
      <c r="G17" s="1">
        <f>SUM(G5:G16)</f>
        <v>580</v>
      </c>
      <c r="H17" s="1">
        <f>SUM(H5:H16)</f>
        <v>269</v>
      </c>
      <c r="I17" s="1">
        <f>SUM($I$5:I16)</f>
        <v>248</v>
      </c>
      <c r="L17" s="6">
        <f t="shared" si="13"/>
        <v>1</v>
      </c>
      <c r="M17" s="6">
        <f t="shared" si="13"/>
        <v>1</v>
      </c>
      <c r="N17" s="6">
        <f t="shared" si="13"/>
        <v>1</v>
      </c>
      <c r="O17" s="6">
        <f t="shared" si="13"/>
        <v>1</v>
      </c>
      <c r="P17" s="6">
        <f t="shared" si="13"/>
        <v>1</v>
      </c>
      <c r="Z17" s="12" t="s">
        <v>59</v>
      </c>
      <c r="AA17" s="21">
        <f>MIN(E5:I16)</f>
        <v>2</v>
      </c>
      <c r="AC17" t="b">
        <f>$E$13=INT($E$13)</f>
        <v>1</v>
      </c>
      <c r="AE17">
        <v>36.976999999999997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>
      <c r="B18" s="5"/>
      <c r="E18">
        <v>400</v>
      </c>
      <c r="F18">
        <f>E18</f>
        <v>400</v>
      </c>
      <c r="G18">
        <f>F18</f>
        <v>400</v>
      </c>
      <c r="H18">
        <v>200</v>
      </c>
      <c r="I18">
        <f>H18</f>
        <v>200</v>
      </c>
      <c r="AC18" t="b">
        <f>$E$14=INT($E$14)</f>
        <v>1</v>
      </c>
      <c r="AE18">
        <v>11.128</v>
      </c>
    </row>
    <row r="19" spans="1:68">
      <c r="AA19">
        <f>_xlfn.STDEV.S(N22:P33)</f>
        <v>7.2302801789016975</v>
      </c>
      <c r="AC19" t="b">
        <f>$E$15=INT($E$15)</f>
        <v>1</v>
      </c>
      <c r="AE19">
        <v>8.7390000000000008</v>
      </c>
    </row>
    <row r="20" spans="1:68">
      <c r="B20" s="5"/>
      <c r="D20" s="14" t="s">
        <v>16</v>
      </c>
      <c r="K20" s="14" t="s">
        <v>18</v>
      </c>
      <c r="AA20" s="21">
        <f>SUMSQ(N22:P33)-SUM(N22:P33)*SUM(N22:P33)</f>
        <v>-9611.3892115954077</v>
      </c>
      <c r="AC20" t="b">
        <f>$E$16=INT($E$16)</f>
        <v>1</v>
      </c>
    </row>
    <row r="21" spans="1:68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52.276951465418769</v>
      </c>
      <c r="AC21" t="b">
        <f>$F$5=INT($F$5)</f>
        <v>1</v>
      </c>
    </row>
    <row r="22" spans="1:68">
      <c r="B22" s="2"/>
      <c r="D22" s="12">
        <v>0</v>
      </c>
      <c r="E22" s="5">
        <f>L5*(1-M5)*100</f>
        <v>52.379478928151492</v>
      </c>
      <c r="F22" s="5">
        <f t="shared" ref="F22:I24" si="14">E22/(1-M5)*M5*(1-N5)</f>
        <v>3.318744118255867</v>
      </c>
      <c r="G22" s="5">
        <f t="shared" si="14"/>
        <v>0.19100028107269065</v>
      </c>
      <c r="H22" s="9">
        <f t="shared" si="14"/>
        <v>4.5988646160425591E-2</v>
      </c>
      <c r="I22" s="9">
        <f t="shared" si="14"/>
        <v>8.8439704154664595E-3</v>
      </c>
      <c r="K22" s="12">
        <v>0</v>
      </c>
      <c r="L22" s="16">
        <f t="shared" ref="L22:L33" si="15">E22*T22</f>
        <v>0</v>
      </c>
      <c r="M22" s="16">
        <f t="shared" ref="M22:M33" si="16">F22*U22</f>
        <v>0</v>
      </c>
      <c r="N22" s="16">
        <f t="shared" ref="N22:N33" si="17">G22*V22</f>
        <v>0</v>
      </c>
      <c r="O22" s="16">
        <f t="shared" ref="O22:O33" si="18">H22*W22</f>
        <v>0</v>
      </c>
      <c r="P22" s="16">
        <f t="shared" ref="P22:P33" si="19">I22*X22</f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108.48027739954291</v>
      </c>
      <c r="AC22" t="b">
        <f>$F$6=INT($F$6)</f>
        <v>1</v>
      </c>
    </row>
    <row r="23" spans="1:68">
      <c r="B23" s="2"/>
      <c r="D23" s="12">
        <f t="shared" ref="D23:D33" si="20">D22+1</f>
        <v>1</v>
      </c>
      <c r="E23" s="5">
        <f>L6*(1-M6)*100</f>
        <v>2.8405223095488585</v>
      </c>
      <c r="F23" s="5">
        <f t="shared" si="14"/>
        <v>3.2150333645603713</v>
      </c>
      <c r="G23" s="5">
        <f t="shared" si="14"/>
        <v>0.20273788805846757</v>
      </c>
      <c r="H23" s="9">
        <f t="shared" si="14"/>
        <v>2.6845135198613826E-2</v>
      </c>
      <c r="I23" s="9">
        <f t="shared" si="14"/>
        <v>8.5675963399831356E-3</v>
      </c>
      <c r="K23" s="12">
        <f t="shared" ref="K23:K33" si="21">K22+1</f>
        <v>1</v>
      </c>
      <c r="L23" s="16">
        <f t="shared" si="15"/>
        <v>0</v>
      </c>
      <c r="M23" s="16">
        <f t="shared" si="16"/>
        <v>0</v>
      </c>
      <c r="N23" s="16">
        <f t="shared" si="17"/>
        <v>27.369614887893121</v>
      </c>
      <c r="O23" s="8">
        <f t="shared" si="18"/>
        <v>10.872279755438599</v>
      </c>
      <c r="P23" s="8">
        <f t="shared" si="19"/>
        <v>11.566255058977234</v>
      </c>
      <c r="S23" s="12">
        <f t="shared" ref="S23:S33" si="22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2156.5813730863729</v>
      </c>
      <c r="AC23" t="b">
        <f>$F$7=INT($F$7)</f>
        <v>1</v>
      </c>
    </row>
    <row r="24" spans="1:68">
      <c r="B24" s="2"/>
      <c r="C24" s="5"/>
      <c r="D24" s="12">
        <f t="shared" si="20"/>
        <v>2</v>
      </c>
      <c r="E24" s="5">
        <f>L7*(1-M7)*100</f>
        <v>5.8481341667182374</v>
      </c>
      <c r="F24" s="5">
        <f t="shared" si="14"/>
        <v>0.19973922933947344</v>
      </c>
      <c r="G24" s="5">
        <f t="shared" si="14"/>
        <v>0.19100028107269065</v>
      </c>
      <c r="H24" s="9">
        <f t="shared" si="14"/>
        <v>4.5988646160425591E-2</v>
      </c>
      <c r="I24" s="9">
        <f t="shared" si="14"/>
        <v>8.8439704154664595E-3</v>
      </c>
      <c r="K24" s="12">
        <f t="shared" si="21"/>
        <v>2</v>
      </c>
      <c r="L24" s="16">
        <f t="shared" si="15"/>
        <v>0</v>
      </c>
      <c r="M24" s="16">
        <f t="shared" si="16"/>
        <v>0</v>
      </c>
      <c r="N24" s="16">
        <f t="shared" si="17"/>
        <v>25.785037944813237</v>
      </c>
      <c r="O24" s="8">
        <f t="shared" si="18"/>
        <v>18.625401694972364</v>
      </c>
      <c r="P24" s="8">
        <f t="shared" si="19"/>
        <v>11.93936006087972</v>
      </c>
      <c r="S24" s="12">
        <f t="shared" si="22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1:68">
      <c r="B25" s="1"/>
      <c r="C25" s="5"/>
      <c r="D25" s="12">
        <f t="shared" si="20"/>
        <v>3</v>
      </c>
      <c r="E25" s="5">
        <f t="shared" ref="E25:E30" si="23">L8*(1-M8)*100</f>
        <v>20.533448852032922</v>
      </c>
      <c r="F25" s="5">
        <f t="shared" ref="F25:I30" si="24">E25/(1-M8)*M8*(1-N8)</f>
        <v>0.4363533933262343</v>
      </c>
      <c r="G25" s="5">
        <f t="shared" si="24"/>
        <v>8.1906221010238749E-3</v>
      </c>
      <c r="H25" s="9">
        <f t="shared" si="24"/>
        <v>9.0374322683047881E-4</v>
      </c>
      <c r="I25" s="9">
        <f t="shared" si="24"/>
        <v>1.243683339674971E-4</v>
      </c>
      <c r="K25" s="12">
        <f t="shared" si="21"/>
        <v>3</v>
      </c>
      <c r="L25" s="16">
        <f t="shared" si="15"/>
        <v>0</v>
      </c>
      <c r="M25" s="16">
        <f t="shared" si="16"/>
        <v>0</v>
      </c>
      <c r="N25" s="16">
        <f t="shared" si="17"/>
        <v>0.73715598909214874</v>
      </c>
      <c r="O25" s="8">
        <f t="shared" si="18"/>
        <v>0.20334222603685773</v>
      </c>
      <c r="P25" s="8">
        <f t="shared" si="19"/>
        <v>7.8352050399523171E-2</v>
      </c>
      <c r="Q25" s="7"/>
      <c r="S25" s="12">
        <f t="shared" si="22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50.824813924712686</v>
      </c>
      <c r="AC25" t="b">
        <f>$F$9=INT($F$9)</f>
        <v>1</v>
      </c>
    </row>
    <row r="26" spans="1:68">
      <c r="B26" s="5"/>
      <c r="D26" s="12">
        <f t="shared" si="20"/>
        <v>4</v>
      </c>
      <c r="E26" s="5">
        <f t="shared" si="23"/>
        <v>1.6523299709140418</v>
      </c>
      <c r="F26" s="5">
        <f t="shared" si="24"/>
        <v>0.43635339332623435</v>
      </c>
      <c r="G26" s="5">
        <f t="shared" si="24"/>
        <v>8.3619740278235398E-3</v>
      </c>
      <c r="H26" s="9">
        <f t="shared" si="24"/>
        <v>7.7039273540977372E-4</v>
      </c>
      <c r="I26" s="9">
        <f t="shared" si="24"/>
        <v>8.6366898588539657E-5</v>
      </c>
      <c r="K26" s="12">
        <f t="shared" si="21"/>
        <v>4</v>
      </c>
      <c r="L26" s="16">
        <f t="shared" si="15"/>
        <v>0</v>
      </c>
      <c r="M26" s="16">
        <f t="shared" si="16"/>
        <v>0</v>
      </c>
      <c r="N26" s="16">
        <f t="shared" si="17"/>
        <v>0.60206213000329489</v>
      </c>
      <c r="O26" s="8">
        <f t="shared" si="18"/>
        <v>0.10400301928031945</v>
      </c>
      <c r="P26" s="8">
        <f t="shared" si="19"/>
        <v>3.1092083491874277E-2</v>
      </c>
      <c r="Q26" s="7"/>
      <c r="S26" s="12">
        <f t="shared" si="22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1:68">
      <c r="B27" s="5"/>
      <c r="C27" s="5"/>
      <c r="D27" s="12">
        <f t="shared" si="20"/>
        <v>5</v>
      </c>
      <c r="E27" s="5">
        <f t="shared" si="23"/>
        <v>2.0533448852032925</v>
      </c>
      <c r="F27" s="5">
        <f t="shared" si="24"/>
        <v>3.5338479036983769E-2</v>
      </c>
      <c r="G27" s="5">
        <f t="shared" si="24"/>
        <v>8.464785183903336E-3</v>
      </c>
      <c r="H27" s="9">
        <f t="shared" si="24"/>
        <v>6.8706595165155069E-4</v>
      </c>
      <c r="I27" s="9">
        <f t="shared" si="24"/>
        <v>6.688252626696512E-5</v>
      </c>
      <c r="K27" s="12">
        <f t="shared" si="21"/>
        <v>5</v>
      </c>
      <c r="L27" s="16">
        <f t="shared" si="15"/>
        <v>0</v>
      </c>
      <c r="M27" s="16">
        <f t="shared" si="16"/>
        <v>0</v>
      </c>
      <c r="N27" s="16">
        <f t="shared" si="17"/>
        <v>0.45709839993078016</v>
      </c>
      <c r="O27" s="8">
        <f t="shared" si="18"/>
        <v>6.183593564863956E-2</v>
      </c>
      <c r="P27" s="8">
        <f t="shared" si="19"/>
        <v>1.2038854728053721E-2</v>
      </c>
      <c r="Q27" s="7"/>
      <c r="S27" s="12">
        <f t="shared" si="22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1:68">
      <c r="C28" s="5"/>
      <c r="D28" s="12">
        <f t="shared" si="20"/>
        <v>6</v>
      </c>
      <c r="E28" s="5">
        <f t="shared" si="23"/>
        <v>2.0533448852032925</v>
      </c>
      <c r="F28" s="5">
        <f t="shared" si="24"/>
        <v>4.3635339332623431E-2</v>
      </c>
      <c r="G28" s="5">
        <f t="shared" si="24"/>
        <v>9.0473817350221898E-4</v>
      </c>
      <c r="H28" s="9">
        <f t="shared" si="24"/>
        <v>1.6789725085612112E-5</v>
      </c>
      <c r="I28" s="9">
        <f t="shared" si="24"/>
        <v>3.4546759435415865E-7</v>
      </c>
      <c r="K28" s="12">
        <f t="shared" si="21"/>
        <v>6</v>
      </c>
      <c r="L28" s="16">
        <f t="shared" si="15"/>
        <v>0</v>
      </c>
      <c r="M28" s="16">
        <f t="shared" si="16"/>
        <v>0</v>
      </c>
      <c r="N28" s="16">
        <f t="shared" si="17"/>
        <v>2.4427930684559913E-2</v>
      </c>
      <c r="O28" s="8">
        <f t="shared" si="18"/>
        <v>7.5553762885254504E-4</v>
      </c>
      <c r="P28" s="8">
        <f t="shared" si="19"/>
        <v>3.1092083491874276E-5</v>
      </c>
      <c r="Q28" s="7"/>
      <c r="S28" s="12">
        <f t="shared" si="22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1:68">
      <c r="D29" s="12">
        <f t="shared" si="20"/>
        <v>7</v>
      </c>
      <c r="E29" s="5">
        <f t="shared" si="23"/>
        <v>1.7173092394331333</v>
      </c>
      <c r="F29" s="5">
        <f t="shared" si="24"/>
        <v>3.0409017287259581E-2</v>
      </c>
      <c r="G29" s="5">
        <f t="shared" si="24"/>
        <v>5.2357533188785821E-4</v>
      </c>
      <c r="H29" s="9">
        <f t="shared" si="24"/>
        <v>9.7162760912107115E-6</v>
      </c>
      <c r="I29" s="9">
        <f t="shared" si="24"/>
        <v>1.9992337636236032E-7</v>
      </c>
      <c r="K29" s="12">
        <f t="shared" si="21"/>
        <v>7</v>
      </c>
      <c r="L29" s="16">
        <f t="shared" si="15"/>
        <v>0</v>
      </c>
      <c r="M29" s="16">
        <f t="shared" si="16"/>
        <v>0</v>
      </c>
      <c r="N29" s="16">
        <f t="shared" si="17"/>
        <v>9.4243559739814482E-3</v>
      </c>
      <c r="O29" s="8">
        <f t="shared" si="18"/>
        <v>2.6233945446268921E-4</v>
      </c>
      <c r="P29" s="8">
        <f t="shared" si="19"/>
        <v>1.0795862323567457E-5</v>
      </c>
      <c r="Q29" s="7"/>
      <c r="S29" s="12">
        <f t="shared" si="22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1:68">
      <c r="D30" s="12">
        <f t="shared" si="20"/>
        <v>8</v>
      </c>
      <c r="E30" s="5">
        <f t="shared" si="23"/>
        <v>0.86639024692122046</v>
      </c>
      <c r="F30" s="5">
        <f t="shared" si="24"/>
        <v>7.6956153398020982E-3</v>
      </c>
      <c r="G30" s="5">
        <f t="shared" si="24"/>
        <v>3.9268149891589372E-5</v>
      </c>
      <c r="H30" s="9">
        <f t="shared" si="24"/>
        <v>7.287207068408036E-7</v>
      </c>
      <c r="I30" s="9">
        <f t="shared" si="24"/>
        <v>1.4994253227177025E-8</v>
      </c>
      <c r="K30" s="12">
        <f t="shared" si="21"/>
        <v>8</v>
      </c>
      <c r="L30" s="16">
        <f t="shared" si="15"/>
        <v>0</v>
      </c>
      <c r="M30" s="16">
        <f t="shared" si="16"/>
        <v>0</v>
      </c>
      <c r="N30" s="16">
        <f t="shared" si="17"/>
        <v>1.9634074945794685E-4</v>
      </c>
      <c r="O30" s="8">
        <f t="shared" si="18"/>
        <v>6.5584863615672325E-6</v>
      </c>
      <c r="P30" s="8">
        <f t="shared" si="19"/>
        <v>4.0484483713377968E-7</v>
      </c>
      <c r="S30" s="12">
        <f t="shared" si="22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1:68">
      <c r="D31" s="12">
        <f t="shared" si="20"/>
        <v>9</v>
      </c>
      <c r="E31" s="5">
        <f>L14*(1-M14)*100</f>
        <v>0.34841264929760501</v>
      </c>
      <c r="F31" s="5">
        <f t="shared" ref="F31:I33" si="25">E31/(1-M14)*M14*(1-N14)</f>
        <v>1.233432420493757E-3</v>
      </c>
      <c r="G31" s="5">
        <f t="shared" si="25"/>
        <v>4.2362004125472159E-6</v>
      </c>
      <c r="H31" s="9">
        <f t="shared" si="25"/>
        <v>3.1475936374490011E-8</v>
      </c>
      <c r="I31" s="9">
        <f t="shared" si="25"/>
        <v>2.5590192174382121E-10</v>
      </c>
      <c r="K31" s="12">
        <f t="shared" si="21"/>
        <v>9</v>
      </c>
      <c r="L31" s="16">
        <f t="shared" si="15"/>
        <v>0</v>
      </c>
      <c r="M31" s="16">
        <f t="shared" si="16"/>
        <v>0</v>
      </c>
      <c r="N31" s="16">
        <f t="shared" si="17"/>
        <v>2.1181002062736079E-5</v>
      </c>
      <c r="O31" s="8">
        <f t="shared" si="18"/>
        <v>2.8328342737041007E-7</v>
      </c>
      <c r="P31" s="8">
        <f t="shared" si="19"/>
        <v>4.6062345913887822E-9</v>
      </c>
      <c r="S31" s="12">
        <f t="shared" si="22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1:68">
      <c r="D32" s="12">
        <f t="shared" si="20"/>
        <v>10</v>
      </c>
      <c r="E32" s="5">
        <f>L15*(1-M15)*100</f>
        <v>0.52261897394640755</v>
      </c>
      <c r="F32" s="5">
        <f t="shared" si="25"/>
        <v>1.8501486307406355E-3</v>
      </c>
      <c r="G32" s="5">
        <f t="shared" si="25"/>
        <v>6.3543006188208238E-6</v>
      </c>
      <c r="H32" s="9">
        <f t="shared" si="25"/>
        <v>4.7213904561735003E-8</v>
      </c>
      <c r="I32" s="9">
        <f t="shared" si="25"/>
        <v>3.8385288261573176E-10</v>
      </c>
      <c r="K32" s="12">
        <f t="shared" si="21"/>
        <v>10</v>
      </c>
      <c r="L32" s="16">
        <f t="shared" si="15"/>
        <v>0</v>
      </c>
      <c r="M32" s="16">
        <f t="shared" si="16"/>
        <v>0</v>
      </c>
      <c r="N32" s="16">
        <f t="shared" si="17"/>
        <v>1.906290185646247E-5</v>
      </c>
      <c r="O32" s="8">
        <f t="shared" si="18"/>
        <v>3.3049733193214505E-7</v>
      </c>
      <c r="P32" s="8">
        <f t="shared" si="19"/>
        <v>6.9093518870831716E-9</v>
      </c>
      <c r="S32" s="12">
        <f t="shared" si="22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20"/>
        <v>11</v>
      </c>
      <c r="E33" s="5">
        <f>L16*(1-M16)*100</f>
        <v>0.69434989788972079</v>
      </c>
      <c r="F33" s="5">
        <f t="shared" si="25"/>
        <v>4.8910503594665937E-3</v>
      </c>
      <c r="G33" s="5">
        <f t="shared" si="25"/>
        <v>5.6863454226851018E-5</v>
      </c>
      <c r="H33" s="9">
        <f t="shared" si="25"/>
        <v>2.7478748356851521E-6</v>
      </c>
      <c r="I33" s="9">
        <f t="shared" si="25"/>
        <v>1.3972244927212638E-7</v>
      </c>
      <c r="K33" s="12">
        <f t="shared" si="21"/>
        <v>11</v>
      </c>
      <c r="L33" s="16">
        <f t="shared" si="15"/>
        <v>0</v>
      </c>
      <c r="M33" s="16">
        <f t="shared" si="16"/>
        <v>0</v>
      </c>
      <c r="N33" s="16">
        <f t="shared" si="17"/>
        <v>1.7059036268055305E-4</v>
      </c>
      <c r="O33" s="8">
        <f t="shared" si="18"/>
        <v>1.9235123849796065E-5</v>
      </c>
      <c r="P33" s="8">
        <f t="shared" si="19"/>
        <v>1.2575020434491375E-6</v>
      </c>
      <c r="S33" s="12">
        <f t="shared" si="22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>E15-TRUNC(E15)</f>
        <v>0</v>
      </c>
      <c r="F59">
        <f>F15-TRUNC(F15)</f>
        <v>0</v>
      </c>
      <c r="G59">
        <f>G15-TRUNC(G15)</f>
        <v>0</v>
      </c>
      <c r="H59">
        <f>H15-TRUNC(H15)</f>
        <v>0</v>
      </c>
      <c r="I59">
        <f>I15-TRUNC(I15)</f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59"/>
  <sheetViews>
    <sheetView zoomScale="90" zoomScaleNormal="90" workbookViewId="0">
      <selection activeCell="E13" sqref="E13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37.852773115220039</v>
      </c>
      <c r="AG1">
        <v>1</v>
      </c>
      <c r="AH1" s="6">
        <f>3*L5</f>
        <v>0.86206896551724133</v>
      </c>
      <c r="AI1" s="6">
        <f>3*M5</f>
        <v>0.30681818181818182</v>
      </c>
      <c r="AJ1" s="6">
        <f>3*N5</f>
        <v>0.33898305084745761</v>
      </c>
      <c r="AK1" s="6">
        <f>3*O5</f>
        <v>0.70038910505836571</v>
      </c>
      <c r="AL1" s="6">
        <f>3*P5</f>
        <v>0.50632911392405067</v>
      </c>
      <c r="AM1">
        <v>1</v>
      </c>
    </row>
    <row r="2" spans="1:43" ht="24" customHeight="1"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9.3479605139356776E-3</v>
      </c>
      <c r="AG4" s="5">
        <v>1</v>
      </c>
      <c r="AH4" s="6">
        <f>1-AH1</f>
        <v>0.13793103448275867</v>
      </c>
      <c r="AI4" s="6">
        <f>1-AI1</f>
        <v>0.69318181818181812</v>
      </c>
      <c r="AJ4" s="6">
        <f>1-AJ1</f>
        <v>0.66101694915254239</v>
      </c>
      <c r="AK4" s="6">
        <f>1-AK1</f>
        <v>0.29961089494163429</v>
      </c>
      <c r="AL4" s="6">
        <f>1-AL1</f>
        <v>0.49367088607594933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>
        <v>100</v>
      </c>
      <c r="F5">
        <f>Base!F5</f>
        <v>36</v>
      </c>
      <c r="G5">
        <f>Base!G5</f>
        <v>40</v>
      </c>
      <c r="H5">
        <f>Base!H5</f>
        <v>60</v>
      </c>
      <c r="I5">
        <f>Base!I5</f>
        <v>40</v>
      </c>
      <c r="K5" s="12">
        <v>0</v>
      </c>
      <c r="L5" s="6">
        <f t="shared" ref="L5:P16" si="0">E5/E$17</f>
        <v>0.28735632183908044</v>
      </c>
      <c r="M5" s="6">
        <f t="shared" si="0"/>
        <v>0.10227272727272728</v>
      </c>
      <c r="N5" s="6">
        <f t="shared" si="0"/>
        <v>0.11299435028248588</v>
      </c>
      <c r="O5" s="6">
        <f t="shared" si="0"/>
        <v>0.23346303501945526</v>
      </c>
      <c r="P5" s="6">
        <f t="shared" si="0"/>
        <v>0.16877637130801687</v>
      </c>
      <c r="Q5" s="7">
        <v>0</v>
      </c>
      <c r="T5" t="str">
        <f t="shared" ref="T5:X16" si="1">"x"&amp;E5&amp;" "&amp;$D5</f>
        <v>x100 0</v>
      </c>
      <c r="U5" t="str">
        <f t="shared" si="1"/>
        <v>x36 0</v>
      </c>
      <c r="V5" t="str">
        <f t="shared" si="1"/>
        <v>x40 0</v>
      </c>
      <c r="W5" t="str">
        <f t="shared" si="1"/>
        <v>x60 0</v>
      </c>
      <c r="X5" t="str">
        <f t="shared" si="1"/>
        <v>x40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9.8796228020051252E-2</v>
      </c>
      <c r="AG5" s="5"/>
      <c r="AH5" s="6">
        <f>PRODUCT($AG4:AG4,AI4:$AM4)*AH1</f>
        <v>5.842475321209796E-2</v>
      </c>
      <c r="AI5" s="6">
        <f>PRODUCT($AG4:AH4,AJ4:$AM4)*AI1</f>
        <v>4.1376218668239895E-3</v>
      </c>
      <c r="AJ5" s="6">
        <f>PRODUCT($AG4:AI4,AK4:$AM4)*AJ1</f>
        <v>4.7938259045823993E-3</v>
      </c>
      <c r="AK5" s="6">
        <f>PRODUCT($AG4:AJ4,AL4:$AM4)*AK1</f>
        <v>2.18523752273821E-2</v>
      </c>
      <c r="AL5" s="6">
        <f>PRODUCT($AG4:AK4,AM4:$AM4)*AL1</f>
        <v>9.5876518091648003E-3</v>
      </c>
    </row>
    <row r="6" spans="1:43">
      <c r="A6" s="12" t="s">
        <v>20</v>
      </c>
      <c r="B6">
        <v>10</v>
      </c>
      <c r="D6" s="12">
        <f t="shared" ref="D6:D16" si="2">D5+1</f>
        <v>1</v>
      </c>
      <c r="E6">
        <f>Base!E6</f>
        <v>36</v>
      </c>
      <c r="F6">
        <v>100</v>
      </c>
      <c r="G6">
        <f>Base!G6</f>
        <v>40</v>
      </c>
      <c r="H6">
        <f>Base!H6</f>
        <v>40</v>
      </c>
      <c r="I6">
        <f>Base!I6</f>
        <v>60</v>
      </c>
      <c r="K6" s="12">
        <f t="shared" ref="K6:K16" si="3">K5+1</f>
        <v>1</v>
      </c>
      <c r="L6" s="6">
        <f t="shared" si="0"/>
        <v>0.10344827586206896</v>
      </c>
      <c r="M6" s="6">
        <f t="shared" si="0"/>
        <v>0.28409090909090912</v>
      </c>
      <c r="N6" s="6">
        <f t="shared" si="0"/>
        <v>0.11299435028248588</v>
      </c>
      <c r="O6" s="6">
        <f t="shared" si="0"/>
        <v>0.1556420233463035</v>
      </c>
      <c r="P6" s="6">
        <f t="shared" si="0"/>
        <v>0.25316455696202533</v>
      </c>
      <c r="Q6" s="7">
        <v>0</v>
      </c>
      <c r="T6" t="str">
        <f t="shared" si="1"/>
        <v>x36 1</v>
      </c>
      <c r="U6" t="str">
        <f t="shared" si="1"/>
        <v>x100 1</v>
      </c>
      <c r="V6" t="str">
        <f t="shared" si="1"/>
        <v>x40 1</v>
      </c>
      <c r="W6" t="str">
        <f t="shared" si="1"/>
        <v>x40 1</v>
      </c>
      <c r="X6" t="str">
        <f t="shared" si="1"/>
        <v>x60 1</v>
      </c>
      <c r="Z6" s="12" t="s">
        <v>50</v>
      </c>
      <c r="AA6" s="5">
        <f>B9-(AA4-AA5)</f>
        <v>129.39224049073579</v>
      </c>
      <c r="AB6" s="19" t="s">
        <v>37</v>
      </c>
      <c r="AC6" t="b">
        <f>$AA$7&gt;=0</f>
        <v>0</v>
      </c>
      <c r="AE6">
        <v>2</v>
      </c>
      <c r="AF6" s="23">
        <f>SUM(AH6:AQ6)</f>
        <v>0.30689543578695416</v>
      </c>
      <c r="AG6" s="5"/>
      <c r="AH6" s="6">
        <f>PRODUCT(AH4:AJ4)*PRODUCT(AK1,AL1)</f>
        <v>2.2412692540904722E-2</v>
      </c>
      <c r="AI6" s="6">
        <f>PRODUCT(AH4:AI4,AK4)*PRODUCT(AJ1,AL1)</f>
        <v>4.9167445175204091E-3</v>
      </c>
      <c r="AJ6" s="6">
        <f>PRODUCT(AH4:AI4,AL4)*PRODUCT(AJ1,AK1)</f>
        <v>1.1206346270452359E-2</v>
      </c>
      <c r="AK6" s="6">
        <f>PRODUCT(AH4,AJ4,AK4)*PRODUCT(AI1,AL1)</f>
        <v>4.243714735204092E-3</v>
      </c>
      <c r="AL6" s="6">
        <f>PRODUCT(AH4,AJ4,AL4)*PRODUCT(AI1,AK1)</f>
        <v>9.6723628055625701E-3</v>
      </c>
      <c r="AM6" s="6">
        <f>PRODUCT(AH4,AK4,AL4)*PRODUCT(AI1,AJ1)</f>
        <v>2.1218573676020456E-3</v>
      </c>
      <c r="AN6" s="6">
        <f>PRODUCT(AI4,AJ4,AK4)*PRODUCT(AH1,AL1)</f>
        <v>5.9922823807279972E-2</v>
      </c>
      <c r="AO6" s="6">
        <f>PRODUCT(AI4,AJ4,AL4)*PRODUCT(AH1,AK1)</f>
        <v>0.13657734517113806</v>
      </c>
      <c r="AP6" s="6">
        <f>PRODUCT(AI4,AK4,AL4)*PRODUCT(AH1,AJ1)</f>
        <v>2.9961411903639979E-2</v>
      </c>
      <c r="AQ6" s="6">
        <f>PRODUCT(AJ4,AK4,AL4)*PRODUCT(AH1,AI1)</f>
        <v>2.5860136667649924E-2</v>
      </c>
    </row>
    <row r="7" spans="1:43">
      <c r="A7" s="12" t="s">
        <v>23</v>
      </c>
      <c r="B7">
        <f>B5*B6</f>
        <v>10</v>
      </c>
      <c r="D7" s="12">
        <f t="shared" si="2"/>
        <v>2</v>
      </c>
      <c r="E7">
        <f>Base!E7</f>
        <v>36</v>
      </c>
      <c r="F7">
        <f>Base!F7</f>
        <v>40</v>
      </c>
      <c r="G7">
        <v>100</v>
      </c>
      <c r="H7">
        <f>Base!H7</f>
        <v>60</v>
      </c>
      <c r="I7">
        <f>Base!I7</f>
        <v>40</v>
      </c>
      <c r="K7" s="12">
        <f t="shared" si="3"/>
        <v>2</v>
      </c>
      <c r="L7" s="6">
        <f t="shared" si="0"/>
        <v>0.10344827586206896</v>
      </c>
      <c r="M7" s="6">
        <f t="shared" si="0"/>
        <v>0.11363636363636363</v>
      </c>
      <c r="N7" s="6">
        <f t="shared" si="0"/>
        <v>0.2824858757062147</v>
      </c>
      <c r="O7" s="6">
        <f t="shared" si="0"/>
        <v>0.23346303501945526</v>
      </c>
      <c r="P7" s="6">
        <f t="shared" si="0"/>
        <v>0.16877637130801687</v>
      </c>
      <c r="Q7" s="7">
        <v>0</v>
      </c>
      <c r="T7" t="str">
        <f t="shared" si="1"/>
        <v>x36 2</v>
      </c>
      <c r="U7" t="str">
        <f t="shared" si="1"/>
        <v>x40 2</v>
      </c>
      <c r="V7" t="str">
        <f t="shared" si="1"/>
        <v>x100 2</v>
      </c>
      <c r="W7" t="str">
        <f t="shared" si="1"/>
        <v>x60 2</v>
      </c>
      <c r="X7" t="str">
        <f t="shared" si="1"/>
        <v>x40 2</v>
      </c>
      <c r="Z7" s="12" t="s">
        <v>51</v>
      </c>
      <c r="AA7" s="5">
        <f>(AA4+AA5)-B9</f>
        <v>-89.392240490735787</v>
      </c>
      <c r="AB7" s="19" t="s">
        <v>37</v>
      </c>
      <c r="AC7" t="b">
        <f>$AA$16&lt;=$AA$2</f>
        <v>0</v>
      </c>
      <c r="AE7">
        <v>3</v>
      </c>
      <c r="AF7" s="23">
        <f>SUM(AH7:AQ7)</f>
        <v>0.36963624959447916</v>
      </c>
      <c r="AG7" s="5"/>
      <c r="AH7" s="6">
        <f>PRODUCT(AH1:AJ1)*PRODUCT(AK4,AL4)</f>
        <v>1.3261608547512781E-2</v>
      </c>
      <c r="AI7" s="6">
        <f>PRODUCT(AH1:AI1,AK1)*PRODUCT(AJ4,AL4)</f>
        <v>6.0452267534766034E-2</v>
      </c>
      <c r="AJ7" s="6">
        <f>PRODUCT(AH1:AI1,AL1)*PRODUCT(AJ4,AK4)</f>
        <v>2.6523217095025566E-2</v>
      </c>
      <c r="AK7" s="6">
        <f>PRODUCT(AH1,AJ1,AK1)*PRODUCT(AI4,AL4)</f>
        <v>7.00396641903272E-2</v>
      </c>
      <c r="AL7" s="6">
        <f>PRODUCT(AH1,AJ1,AL1)*PRODUCT(AI4,AK4)</f>
        <v>3.0729653234502548E-2</v>
      </c>
      <c r="AM7" s="6">
        <f>PRODUCT(AH1,AK1,AL1)*PRODUCT(AI4,AJ4)</f>
        <v>0.14007932838065443</v>
      </c>
      <c r="AN7" s="6">
        <f>PRODUCT(AI1,AJ1,AK1)*PRODUCT(AH4,AL4)</f>
        <v>4.9601860541346509E-3</v>
      </c>
      <c r="AO7" s="6">
        <f>PRODUCT(AI1,AJ1,AL1)*PRODUCT(AH4,AK4)</f>
        <v>2.1762639667713291E-3</v>
      </c>
      <c r="AP7" s="6">
        <f>PRODUCT(AI1,AK1,AL1)*PRODUCT(AH4,AJ4)</f>
        <v>9.9203721082693052E-3</v>
      </c>
      <c r="AQ7" s="6">
        <f>PRODUCT(AJ1,AK1,AL1)*PRODUCT(AH4,AI4)</f>
        <v>1.1493688482515241E-2</v>
      </c>
    </row>
    <row r="8" spans="1:43">
      <c r="A8" s="17" t="s">
        <v>6</v>
      </c>
      <c r="C8" t="s">
        <v>0</v>
      </c>
      <c r="D8" s="12">
        <f t="shared" si="2"/>
        <v>3</v>
      </c>
      <c r="E8">
        <f>Base!E8</f>
        <v>120</v>
      </c>
      <c r="F8">
        <f>Base!F8</f>
        <v>12</v>
      </c>
      <c r="G8">
        <f>Base!G8</f>
        <v>12</v>
      </c>
      <c r="H8">
        <f>Base!H8</f>
        <v>30</v>
      </c>
      <c r="I8">
        <f>Base!I8</f>
        <v>30</v>
      </c>
      <c r="K8" s="12">
        <f t="shared" si="3"/>
        <v>3</v>
      </c>
      <c r="L8" s="6">
        <f t="shared" si="0"/>
        <v>0.34482758620689657</v>
      </c>
      <c r="M8" s="6">
        <f t="shared" si="0"/>
        <v>3.4090909090909088E-2</v>
      </c>
      <c r="N8" s="6">
        <f t="shared" si="0"/>
        <v>3.3898305084745763E-2</v>
      </c>
      <c r="O8" s="6">
        <f t="shared" si="0"/>
        <v>0.11673151750972763</v>
      </c>
      <c r="P8" s="6">
        <f t="shared" si="0"/>
        <v>0.12658227848101267</v>
      </c>
      <c r="Q8" s="7">
        <v>0</v>
      </c>
      <c r="T8" t="str">
        <f t="shared" si="1"/>
        <v>x120 3</v>
      </c>
      <c r="U8" t="str">
        <f t="shared" si="1"/>
        <v>x12 3</v>
      </c>
      <c r="V8" t="str">
        <f t="shared" si="1"/>
        <v>x12 3</v>
      </c>
      <c r="W8" t="str">
        <f t="shared" si="1"/>
        <v>x30 3</v>
      </c>
      <c r="X8" t="str">
        <f t="shared" si="1"/>
        <v>x30 3</v>
      </c>
      <c r="AC8" t="b">
        <f>$AA$16&gt;=$AA$17</f>
        <v>1</v>
      </c>
      <c r="AE8">
        <v>4</v>
      </c>
      <c r="AF8" s="23">
        <f>SUM(AH8:AL8)</f>
        <v>0.18352806163499868</v>
      </c>
      <c r="AH8" s="24">
        <f>PRODUCT($AG1:AG1,AI1:$AM1)*AH4</f>
        <v>5.0873703119329759E-3</v>
      </c>
      <c r="AI8" s="24">
        <f>PRODUCT($AG1:AH1,AJ1:$AM1)*AI4</f>
        <v>7.1835553015720213E-2</v>
      </c>
      <c r="AJ8" s="24">
        <f>PRODUCT($AG1:AI1,AK1:$AM1)*AJ4</f>
        <v>6.200232567668313E-2</v>
      </c>
      <c r="AK8" s="24">
        <f>PRODUCT($AG1:AJ1,AL1:$AM1)*AK4</f>
        <v>1.3601649792320803E-2</v>
      </c>
      <c r="AL8" s="24">
        <f>PRODUCT($AG1:AK1,AM1:$AM1)*AL4</f>
        <v>3.1001162838341562E-2</v>
      </c>
    </row>
    <row r="9" spans="1:43">
      <c r="A9" s="12" t="s">
        <v>7</v>
      </c>
      <c r="B9" s="5">
        <f>SUM(L22:P33)</f>
        <v>159.39224049073579</v>
      </c>
      <c r="D9" s="12">
        <f t="shared" si="2"/>
        <v>4</v>
      </c>
      <c r="E9">
        <f>Base!E9</f>
        <v>12</v>
      </c>
      <c r="F9">
        <f>Base!F9</f>
        <v>120</v>
      </c>
      <c r="G9">
        <f>Base!G9</f>
        <v>12</v>
      </c>
      <c r="H9">
        <f>Base!H9</f>
        <v>25</v>
      </c>
      <c r="I9">
        <f>Base!I9</f>
        <v>25</v>
      </c>
      <c r="K9" s="12">
        <f t="shared" si="3"/>
        <v>4</v>
      </c>
      <c r="L9" s="6">
        <f t="shared" si="0"/>
        <v>3.4482758620689655E-2</v>
      </c>
      <c r="M9" s="6">
        <f t="shared" si="0"/>
        <v>0.34090909090909088</v>
      </c>
      <c r="N9" s="6">
        <f t="shared" si="0"/>
        <v>3.3898305084745763E-2</v>
      </c>
      <c r="O9" s="6">
        <f t="shared" si="0"/>
        <v>9.727626459143969E-2</v>
      </c>
      <c r="P9" s="6">
        <f t="shared" si="0"/>
        <v>0.10548523206751055</v>
      </c>
      <c r="Q9" s="7">
        <v>0</v>
      </c>
      <c r="T9" t="str">
        <f t="shared" si="1"/>
        <v>x12 4</v>
      </c>
      <c r="U9" t="str">
        <f t="shared" si="1"/>
        <v>x120 4</v>
      </c>
      <c r="V9" t="str">
        <f t="shared" si="1"/>
        <v>x12 4</v>
      </c>
      <c r="W9" t="str">
        <f t="shared" si="1"/>
        <v>x25 4</v>
      </c>
      <c r="X9" t="str">
        <f t="shared" si="1"/>
        <v>x25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3.1796064449581093E-2</v>
      </c>
      <c r="AG9" s="5"/>
    </row>
    <row r="10" spans="1:43">
      <c r="A10" s="12" t="s">
        <v>19</v>
      </c>
      <c r="B10" s="5">
        <f>100*(1-(1-SUMIF(T22:X33,"&lt;&gt;0",E22:I33)/100)^B6)</f>
        <v>7.6291921488819021</v>
      </c>
      <c r="C10" t="s">
        <v>0</v>
      </c>
      <c r="D10" s="12">
        <f t="shared" si="2"/>
        <v>5</v>
      </c>
      <c r="E10">
        <f>Base!E10</f>
        <v>12</v>
      </c>
      <c r="F10">
        <f>Base!F10</f>
        <v>12</v>
      </c>
      <c r="G10">
        <f>Base!G10</f>
        <v>120</v>
      </c>
      <c r="H10">
        <f>Base!H10</f>
        <v>22</v>
      </c>
      <c r="I10">
        <f>Base!I10</f>
        <v>22</v>
      </c>
      <c r="K10" s="12">
        <f t="shared" si="3"/>
        <v>5</v>
      </c>
      <c r="L10" s="6">
        <f t="shared" si="0"/>
        <v>3.4482758620689655E-2</v>
      </c>
      <c r="M10" s="6">
        <f t="shared" si="0"/>
        <v>3.4090909090909088E-2</v>
      </c>
      <c r="N10" s="6">
        <f t="shared" si="0"/>
        <v>0.33898305084745761</v>
      </c>
      <c r="O10" s="6">
        <f t="shared" si="0"/>
        <v>8.5603112840466927E-2</v>
      </c>
      <c r="P10" s="6">
        <f t="shared" si="0"/>
        <v>9.2827004219409287E-2</v>
      </c>
      <c r="Q10" s="7">
        <v>0</v>
      </c>
      <c r="T10" t="str">
        <f t="shared" si="1"/>
        <v>x12 5</v>
      </c>
      <c r="U10" t="str">
        <f t="shared" si="1"/>
        <v>x12 5</v>
      </c>
      <c r="V10" t="str">
        <f t="shared" si="1"/>
        <v>x120 5</v>
      </c>
      <c r="W10" t="str">
        <f t="shared" si="1"/>
        <v>x22 5</v>
      </c>
      <c r="X10" t="str">
        <f t="shared" si="1"/>
        <v>x22 5</v>
      </c>
      <c r="Z10" s="12" t="s">
        <v>53</v>
      </c>
      <c r="AA10">
        <v>15</v>
      </c>
      <c r="AC10" t="b">
        <f>$E$6=INT($E$6)</f>
        <v>1</v>
      </c>
      <c r="AF10" s="22">
        <f>SUM(AF4:AF9)</f>
        <v>1</v>
      </c>
    </row>
    <row r="11" spans="1:43">
      <c r="A11" s="12" t="s">
        <v>21</v>
      </c>
      <c r="B11" s="5">
        <f>1/$B$6*(1/100*SUMPRODUCT(F22:I33,U22:X33,U22:X33)-(1/100*SUMPRODUCT(F22:I33,U22:X33))^2)</f>
        <v>75.263423467566327</v>
      </c>
      <c r="C11" t="s">
        <v>0</v>
      </c>
      <c r="D11" s="12">
        <f t="shared" si="2"/>
        <v>6</v>
      </c>
      <c r="E11">
        <f>Base!E11</f>
        <v>12</v>
      </c>
      <c r="F11">
        <f>Base!F11</f>
        <v>12</v>
      </c>
      <c r="G11">
        <f>Base!G11</f>
        <v>12</v>
      </c>
      <c r="H11">
        <f>Base!H11</f>
        <v>5</v>
      </c>
      <c r="I11">
        <f>Base!I11</f>
        <v>5</v>
      </c>
      <c r="K11" s="12">
        <f t="shared" si="3"/>
        <v>6</v>
      </c>
      <c r="L11" s="6">
        <f t="shared" si="0"/>
        <v>3.4482758620689655E-2</v>
      </c>
      <c r="M11" s="6">
        <f t="shared" si="0"/>
        <v>3.4090909090909088E-2</v>
      </c>
      <c r="N11" s="6">
        <f t="shared" si="0"/>
        <v>3.3898305084745763E-2</v>
      </c>
      <c r="O11" s="6">
        <f t="shared" si="0"/>
        <v>1.9455252918287938E-2</v>
      </c>
      <c r="P11" s="6">
        <f t="shared" si="0"/>
        <v>2.1097046413502109E-2</v>
      </c>
      <c r="Q11" s="7">
        <v>0</v>
      </c>
      <c r="T11" t="str">
        <f t="shared" si="1"/>
        <v>x12 6</v>
      </c>
      <c r="U11" t="str">
        <f t="shared" si="1"/>
        <v>x12 6</v>
      </c>
      <c r="V11" t="str">
        <f t="shared" si="1"/>
        <v>x12 6</v>
      </c>
      <c r="W11" t="str">
        <f t="shared" si="1"/>
        <v>x5 6</v>
      </c>
      <c r="X11" t="str">
        <f t="shared" si="1"/>
        <v>x5 6</v>
      </c>
      <c r="Z11" s="12" t="s">
        <v>54</v>
      </c>
      <c r="AA11" s="5">
        <f>B10-(AA9-AA10)</f>
        <v>-2.3708078511180979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8.675449467754758</v>
      </c>
      <c r="C12" t="s">
        <v>0</v>
      </c>
      <c r="D12" s="12">
        <f t="shared" si="2"/>
        <v>7</v>
      </c>
      <c r="E12">
        <f>Base!E12</f>
        <v>10</v>
      </c>
      <c r="F12">
        <f>Base!F12</f>
        <v>10</v>
      </c>
      <c r="G12">
        <f>Base!G12</f>
        <v>10</v>
      </c>
      <c r="H12">
        <f>Base!H12</f>
        <v>5</v>
      </c>
      <c r="I12">
        <f>Base!I12</f>
        <v>5</v>
      </c>
      <c r="K12" s="12">
        <f t="shared" si="3"/>
        <v>7</v>
      </c>
      <c r="L12" s="6">
        <f t="shared" si="0"/>
        <v>2.8735632183908046E-2</v>
      </c>
      <c r="M12" s="6">
        <f t="shared" si="0"/>
        <v>2.8409090909090908E-2</v>
      </c>
      <c r="N12" s="6">
        <f t="shared" si="0"/>
        <v>2.8248587570621469E-2</v>
      </c>
      <c r="O12" s="6">
        <f t="shared" si="0"/>
        <v>1.9455252918287938E-2</v>
      </c>
      <c r="P12" s="6">
        <f t="shared" si="0"/>
        <v>2.1097046413502109E-2</v>
      </c>
      <c r="Q12" s="7">
        <v>0</v>
      </c>
      <c r="T12" t="str">
        <f t="shared" si="1"/>
        <v>x10 7</v>
      </c>
      <c r="U12" t="str">
        <f t="shared" si="1"/>
        <v>x10 7</v>
      </c>
      <c r="V12" t="str">
        <f t="shared" si="1"/>
        <v>x10 7</v>
      </c>
      <c r="W12" t="str">
        <f t="shared" si="1"/>
        <v>x5 7</v>
      </c>
      <c r="X12" t="str">
        <f t="shared" si="1"/>
        <v>x5 7</v>
      </c>
      <c r="Z12" s="12" t="s">
        <v>55</v>
      </c>
      <c r="AA12" s="5">
        <f>(AA9+AA10)-B10</f>
        <v>32.370807851118101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0.5849603756790589</v>
      </c>
      <c r="AG12">
        <f>1/AF12</f>
        <v>1.7095175016583593</v>
      </c>
    </row>
    <row r="13" spans="1:43">
      <c r="C13" t="s">
        <v>0</v>
      </c>
      <c r="D13" s="12">
        <f t="shared" si="2"/>
        <v>8</v>
      </c>
      <c r="E13">
        <f>Base!E13</f>
        <v>5</v>
      </c>
      <c r="F13">
        <f>Base!F13</f>
        <v>5</v>
      </c>
      <c r="G13">
        <f>Base!G13</f>
        <v>3</v>
      </c>
      <c r="H13">
        <f>Base!H13</f>
        <v>5</v>
      </c>
      <c r="I13">
        <f>Base!I13</f>
        <v>5</v>
      </c>
      <c r="K13" s="12">
        <f t="shared" si="3"/>
        <v>8</v>
      </c>
      <c r="L13" s="6">
        <f t="shared" si="0"/>
        <v>1.4367816091954023E-2</v>
      </c>
      <c r="M13" s="6">
        <f t="shared" si="0"/>
        <v>1.4204545454545454E-2</v>
      </c>
      <c r="N13" s="6">
        <f t="shared" si="0"/>
        <v>8.4745762711864406E-3</v>
      </c>
      <c r="O13" s="6">
        <f t="shared" si="0"/>
        <v>1.9455252918287938E-2</v>
      </c>
      <c r="P13" s="6">
        <f t="shared" si="0"/>
        <v>2.1097046413502109E-2</v>
      </c>
      <c r="Q13" s="7">
        <v>0</v>
      </c>
      <c r="T13" t="str">
        <f t="shared" si="1"/>
        <v>x5 8</v>
      </c>
      <c r="U13" t="str">
        <f t="shared" si="1"/>
        <v>x5 8</v>
      </c>
      <c r="V13" t="str">
        <f t="shared" si="1"/>
        <v>x3 8</v>
      </c>
      <c r="W13" t="str">
        <f t="shared" si="1"/>
        <v>x5 8</v>
      </c>
      <c r="X13" t="str">
        <f t="shared" si="1"/>
        <v>x5 8</v>
      </c>
      <c r="AC13" t="b">
        <f>$E$9=INT($E$9)</f>
        <v>1</v>
      </c>
      <c r="AE13">
        <v>3</v>
      </c>
      <c r="AF13" s="23">
        <f>AF7</f>
        <v>0.36963624959447916</v>
      </c>
      <c r="AG13">
        <f>1/AF13</f>
        <v>2.705362369348463</v>
      </c>
      <c r="AH13" s="5">
        <f>AF13/AF$12*100</f>
        <v>63.189963792911975</v>
      </c>
    </row>
    <row r="14" spans="1:43">
      <c r="B14" s="5"/>
      <c r="D14" s="12">
        <f t="shared" si="2"/>
        <v>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K14" s="12">
        <f t="shared" si="3"/>
        <v>9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7">
        <v>0</v>
      </c>
      <c r="T14" t="str">
        <f t="shared" si="1"/>
        <v>x0 9</v>
      </c>
      <c r="U14" t="str">
        <f t="shared" si="1"/>
        <v>x0 9</v>
      </c>
      <c r="V14" t="str">
        <f t="shared" si="1"/>
        <v>x0 9</v>
      </c>
      <c r="W14" t="str">
        <f t="shared" si="1"/>
        <v>x0 9</v>
      </c>
      <c r="X14" t="str">
        <f t="shared" si="1"/>
        <v>x0 9</v>
      </c>
      <c r="Z14" s="12" t="s">
        <v>56</v>
      </c>
      <c r="AA14" s="21">
        <f>MAX(N22:P33)-MIN(N22:P33)</f>
        <v>37.852773115220039</v>
      </c>
      <c r="AC14" t="b">
        <f>$E$10=INT($E$10)</f>
        <v>1</v>
      </c>
      <c r="AE14">
        <v>4</v>
      </c>
      <c r="AF14" s="23">
        <f>AF8</f>
        <v>0.18352806163499868</v>
      </c>
      <c r="AG14">
        <f>1/AF14</f>
        <v>5.4487580323754727</v>
      </c>
      <c r="AH14" s="5">
        <f>AF14/AF$12*100</f>
        <v>31.374443341046433</v>
      </c>
    </row>
    <row r="15" spans="1:43">
      <c r="D15" s="12">
        <f t="shared" si="2"/>
        <v>10</v>
      </c>
      <c r="E15">
        <v>5</v>
      </c>
      <c r="F15">
        <v>5</v>
      </c>
      <c r="G15">
        <v>5</v>
      </c>
      <c r="H15">
        <v>5</v>
      </c>
      <c r="I15">
        <v>5</v>
      </c>
      <c r="K15" s="12">
        <f t="shared" si="3"/>
        <v>10</v>
      </c>
      <c r="L15" s="6">
        <f t="shared" si="0"/>
        <v>1.4367816091954023E-2</v>
      </c>
      <c r="M15" s="6">
        <f t="shared" si="0"/>
        <v>1.4204545454545454E-2</v>
      </c>
      <c r="N15" s="6">
        <f t="shared" si="0"/>
        <v>1.4124293785310734E-2</v>
      </c>
      <c r="O15" s="6">
        <f t="shared" si="0"/>
        <v>1.9455252918287938E-2</v>
      </c>
      <c r="P15" s="6">
        <f t="shared" si="0"/>
        <v>2.1097046413502109E-2</v>
      </c>
      <c r="Q15" s="7">
        <v>0</v>
      </c>
      <c r="T15" t="str">
        <f t="shared" si="1"/>
        <v>x5 10</v>
      </c>
      <c r="U15" t="str">
        <f t="shared" si="1"/>
        <v>x5 10</v>
      </c>
      <c r="V15" t="str">
        <f t="shared" si="1"/>
        <v>x5 10</v>
      </c>
      <c r="W15" t="str">
        <f t="shared" si="1"/>
        <v>x5 10</v>
      </c>
      <c r="X15" t="str">
        <f t="shared" si="1"/>
        <v>x5 10</v>
      </c>
      <c r="AC15" t="b">
        <f>$E$11=INT($E$11)</f>
        <v>1</v>
      </c>
      <c r="AE15">
        <v>5</v>
      </c>
      <c r="AF15" s="23">
        <f>AF9</f>
        <v>3.1796064449581093E-2</v>
      </c>
      <c r="AG15">
        <f>1/AF15</f>
        <v>31.450433168724274</v>
      </c>
      <c r="AH15" s="5">
        <f>AF15/AF$12*100</f>
        <v>5.4355928660416044</v>
      </c>
    </row>
    <row r="16" spans="1:43">
      <c r="B16" s="5"/>
      <c r="D16" s="12">
        <f t="shared" si="2"/>
        <v>11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K16" s="12">
        <f t="shared" si="3"/>
        <v>11</v>
      </c>
      <c r="L16" s="6">
        <f t="shared" si="0"/>
        <v>0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6">
        <f t="shared" si="0"/>
        <v>0</v>
      </c>
      <c r="Q16" s="7">
        <v>0</v>
      </c>
      <c r="T16" t="str">
        <f t="shared" si="1"/>
        <v>x0 11</v>
      </c>
      <c r="U16" t="str">
        <f t="shared" si="1"/>
        <v>x0 11</v>
      </c>
      <c r="V16" t="str">
        <f t="shared" si="1"/>
        <v>x0 11</v>
      </c>
      <c r="W16" t="str">
        <f t="shared" si="1"/>
        <v>x0 11</v>
      </c>
      <c r="X16" t="str">
        <f t="shared" si="1"/>
        <v>x0 11</v>
      </c>
      <c r="Z16" s="12" t="s">
        <v>58</v>
      </c>
      <c r="AA16" s="21">
        <f>MAX(E5:I16)</f>
        <v>120</v>
      </c>
      <c r="AC16" t="b">
        <f>$E$12=INT($E$12)</f>
        <v>1</v>
      </c>
    </row>
    <row r="17" spans="2:31">
      <c r="B17" s="5"/>
      <c r="E17" s="1">
        <f>SUM(E5:E16)</f>
        <v>348</v>
      </c>
      <c r="F17" s="1">
        <f>SUM(F5:F16)</f>
        <v>352</v>
      </c>
      <c r="G17" s="1">
        <f>SUM(G5:G16)</f>
        <v>354</v>
      </c>
      <c r="H17" s="1">
        <f>SUM(H5:H16)</f>
        <v>257</v>
      </c>
      <c r="I17" s="1">
        <f>SUM($I$5:I16)</f>
        <v>237</v>
      </c>
      <c r="L17" s="6">
        <f>E17/E$17</f>
        <v>1</v>
      </c>
      <c r="M17" s="6">
        <f>F17/F$17</f>
        <v>1</v>
      </c>
      <c r="N17" s="6">
        <f>G17/G$17</f>
        <v>1</v>
      </c>
      <c r="O17" s="6">
        <f>H17/H$17</f>
        <v>1</v>
      </c>
      <c r="P17" s="6">
        <f>I17/I$17</f>
        <v>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2:31">
      <c r="B18" s="5"/>
      <c r="AC18" t="b">
        <f>$E$14=INT($E$14)</f>
        <v>1</v>
      </c>
      <c r="AE18">
        <v>11.128</v>
      </c>
    </row>
    <row r="19" spans="2:31">
      <c r="AA19">
        <f>_xlfn.STDEV.S(N22:P33)</f>
        <v>9.9707503314992252</v>
      </c>
      <c r="AC19" t="b">
        <f>$E$15=INT($E$15)</f>
        <v>1</v>
      </c>
      <c r="AE19">
        <v>8.7390000000000008</v>
      </c>
    </row>
    <row r="20" spans="2:31">
      <c r="B20" s="5"/>
      <c r="D20" s="14" t="s">
        <v>16</v>
      </c>
      <c r="K20" s="14" t="s">
        <v>18</v>
      </c>
      <c r="AA20" s="21">
        <f>SUMSQ(N22:P33)-SUM(N22:P33)*SUM(N22:P33)</f>
        <v>-21220.612087913432</v>
      </c>
      <c r="AC20" t="b">
        <f>$E$16=INT($E$16)</f>
        <v>1</v>
      </c>
    </row>
    <row r="21" spans="2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99.415862173091909</v>
      </c>
      <c r="AC21" t="b">
        <f>$F$5=INT($F$5)</f>
        <v>1</v>
      </c>
    </row>
    <row r="22" spans="2:31">
      <c r="B22" s="2"/>
      <c r="D22" s="12">
        <v>0</v>
      </c>
      <c r="E22" s="5">
        <f>L5*(1-M5)*100</f>
        <v>25.796760710553812</v>
      </c>
      <c r="F22" s="5">
        <f t="shared" ref="F22:I33" si="4">E22/(1-M5)*M5*(1-N5)</f>
        <v>2.6067956006588386</v>
      </c>
      <c r="G22" s="5">
        <f t="shared" si="4"/>
        <v>0.25454843159919266</v>
      </c>
      <c r="H22" s="9">
        <f t="shared" si="4"/>
        <v>6.4442640911188037E-2</v>
      </c>
      <c r="I22" s="9">
        <f t="shared" si="4"/>
        <v>1.3084800185012797E-2</v>
      </c>
      <c r="K22" s="12">
        <v>0</v>
      </c>
      <c r="L22" s="16">
        <f t="shared" ref="L22:P33" si="5">E22*T22</f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159.39224049073579</v>
      </c>
      <c r="AC22" t="b">
        <f>$F$6=INT($F$6)</f>
        <v>1</v>
      </c>
    </row>
    <row r="23" spans="2:31">
      <c r="B23" s="2"/>
      <c r="D23" s="12">
        <f t="shared" ref="D23:D33" si="6">D22+1</f>
        <v>1</v>
      </c>
      <c r="E23" s="5">
        <f>L6*(1-M6)*100</f>
        <v>7.405956112852663</v>
      </c>
      <c r="F23" s="5">
        <f t="shared" si="4"/>
        <v>2.6067956006588382</v>
      </c>
      <c r="G23" s="5">
        <f t="shared" si="4"/>
        <v>0.28039091196459287</v>
      </c>
      <c r="H23" s="9">
        <f t="shared" si="4"/>
        <v>3.8600160545787736E-2</v>
      </c>
      <c r="I23" s="9">
        <f t="shared" si="4"/>
        <v>1.3084800185012792E-2</v>
      </c>
      <c r="K23" s="12">
        <f t="shared" ref="K23:K33" si="7">K22+1</f>
        <v>1</v>
      </c>
      <c r="L23" s="16">
        <f t="shared" si="5"/>
        <v>0</v>
      </c>
      <c r="M23" s="16">
        <f t="shared" si="5"/>
        <v>0</v>
      </c>
      <c r="N23" s="16">
        <f t="shared" si="5"/>
        <v>37.852773115220039</v>
      </c>
      <c r="O23" s="8">
        <f t="shared" si="5"/>
        <v>15.633065021044033</v>
      </c>
      <c r="P23" s="8">
        <f t="shared" si="5"/>
        <v>17.664480249767269</v>
      </c>
      <c r="S23" s="12">
        <f t="shared" ref="S23:S33" si="8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4185.2742407431215</v>
      </c>
      <c r="AC23" t="b">
        <f>$F$7=INT($F$7)</f>
        <v>1</v>
      </c>
    </row>
    <row r="24" spans="2:31">
      <c r="B24" s="2"/>
      <c r="C24" s="5"/>
      <c r="D24" s="12">
        <f t="shared" si="6"/>
        <v>2</v>
      </c>
      <c r="E24" s="5">
        <f>L7*(1-M7)*100</f>
        <v>9.1692789968652022</v>
      </c>
      <c r="F24" s="5">
        <f t="shared" si="4"/>
        <v>0.84347271664629908</v>
      </c>
      <c r="G24" s="5">
        <f t="shared" si="4"/>
        <v>0.2545484315991926</v>
      </c>
      <c r="H24" s="9">
        <f t="shared" si="4"/>
        <v>6.4442640911188009E-2</v>
      </c>
      <c r="I24" s="9">
        <f t="shared" si="4"/>
        <v>1.3084800185012792E-2</v>
      </c>
      <c r="K24" s="12">
        <f t="shared" si="7"/>
        <v>2</v>
      </c>
      <c r="L24" s="16">
        <f t="shared" si="5"/>
        <v>0</v>
      </c>
      <c r="M24" s="16">
        <f t="shared" si="5"/>
        <v>0</v>
      </c>
      <c r="N24" s="16">
        <f t="shared" si="5"/>
        <v>34.364038265891004</v>
      </c>
      <c r="O24" s="8">
        <f t="shared" si="5"/>
        <v>26.099269569031144</v>
      </c>
      <c r="P24" s="8">
        <f t="shared" si="5"/>
        <v>17.664480249767269</v>
      </c>
      <c r="S24" s="12">
        <f t="shared" si="8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2:31">
      <c r="B25" s="1"/>
      <c r="C25" s="5"/>
      <c r="D25" s="12">
        <f t="shared" si="6"/>
        <v>3</v>
      </c>
      <c r="E25" s="5">
        <f t="shared" ref="E25:E30" si="9">L8*(1-M8)*100</f>
        <v>33.307210031347964</v>
      </c>
      <c r="F25" s="5">
        <f t="shared" si="4"/>
        <v>1.1356994846182455</v>
      </c>
      <c r="G25" s="5">
        <f t="shared" si="4"/>
        <v>3.5197458257675167E-2</v>
      </c>
      <c r="H25" s="9">
        <f t="shared" si="4"/>
        <v>4.0628304574464721E-3</v>
      </c>
      <c r="I25" s="9">
        <f t="shared" si="4"/>
        <v>5.8881600832557562E-4</v>
      </c>
      <c r="K25" s="12">
        <f t="shared" si="7"/>
        <v>3</v>
      </c>
      <c r="L25" s="16">
        <f t="shared" si="5"/>
        <v>0</v>
      </c>
      <c r="M25" s="16">
        <f t="shared" si="5"/>
        <v>0</v>
      </c>
      <c r="N25" s="16">
        <f t="shared" si="5"/>
        <v>3.167771243190765</v>
      </c>
      <c r="O25" s="8">
        <f t="shared" si="5"/>
        <v>0.91413685292545621</v>
      </c>
      <c r="P25" s="8">
        <f t="shared" si="5"/>
        <v>0.37095408524511264</v>
      </c>
      <c r="Q25" s="7"/>
      <c r="S25" s="12">
        <f t="shared" si="8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96.654310446061587</v>
      </c>
      <c r="AC25" t="b">
        <f>$F$9=INT($F$9)</f>
        <v>1</v>
      </c>
    </row>
    <row r="26" spans="2:31">
      <c r="B26" s="5"/>
      <c r="D26" s="12">
        <f t="shared" si="6"/>
        <v>4</v>
      </c>
      <c r="E26" s="5">
        <f t="shared" si="9"/>
        <v>2.2727272727272729</v>
      </c>
      <c r="F26" s="5">
        <f t="shared" si="4"/>
        <v>1.1356994846182453</v>
      </c>
      <c r="G26" s="5">
        <f t="shared" si="4"/>
        <v>3.5972732668637167E-2</v>
      </c>
      <c r="H26" s="9">
        <f t="shared" si="4"/>
        <v>3.4674720490283895E-3</v>
      </c>
      <c r="I26" s="9">
        <f t="shared" si="4"/>
        <v>4.089000057816497E-4</v>
      </c>
      <c r="K26" s="12">
        <f t="shared" si="7"/>
        <v>4</v>
      </c>
      <c r="L26" s="16">
        <f t="shared" si="5"/>
        <v>0</v>
      </c>
      <c r="M26" s="16">
        <f t="shared" si="5"/>
        <v>0</v>
      </c>
      <c r="N26" s="16">
        <f t="shared" si="5"/>
        <v>2.5900367521418759</v>
      </c>
      <c r="O26" s="8">
        <f t="shared" si="5"/>
        <v>0.46810872661883257</v>
      </c>
      <c r="P26" s="8">
        <f t="shared" si="5"/>
        <v>0.14720400208139389</v>
      </c>
      <c r="Q26" s="7"/>
      <c r="S26" s="12">
        <f t="shared" si="8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2:31">
      <c r="B27" s="5"/>
      <c r="C27" s="5"/>
      <c r="D27" s="12">
        <f t="shared" si="6"/>
        <v>5</v>
      </c>
      <c r="E27" s="5">
        <f t="shared" si="9"/>
        <v>3.3307210031347965</v>
      </c>
      <c r="F27" s="5">
        <f t="shared" si="4"/>
        <v>7.7705754210722067E-2</v>
      </c>
      <c r="G27" s="5">
        <f t="shared" si="4"/>
        <v>3.6437897315214379E-2</v>
      </c>
      <c r="H27" s="9">
        <f t="shared" si="4"/>
        <v>3.0945552437555259E-3</v>
      </c>
      <c r="I27" s="9">
        <f t="shared" si="4"/>
        <v>3.1665216447730965E-4</v>
      </c>
      <c r="K27" s="12">
        <f t="shared" si="7"/>
        <v>5</v>
      </c>
      <c r="L27" s="16">
        <f t="shared" si="5"/>
        <v>0</v>
      </c>
      <c r="M27" s="16">
        <f t="shared" si="5"/>
        <v>0</v>
      </c>
      <c r="N27" s="16">
        <f t="shared" si="5"/>
        <v>1.9676464550215764</v>
      </c>
      <c r="O27" s="8">
        <f t="shared" si="5"/>
        <v>0.27850997193799731</v>
      </c>
      <c r="P27" s="8">
        <f t="shared" si="5"/>
        <v>5.6997389605915737E-2</v>
      </c>
      <c r="Q27" s="7"/>
      <c r="S27" s="12">
        <f t="shared" si="8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2:31">
      <c r="C28" s="5"/>
      <c r="D28" s="12">
        <f t="shared" si="6"/>
        <v>6</v>
      </c>
      <c r="E28" s="5">
        <f t="shared" si="9"/>
        <v>3.3307210031347965</v>
      </c>
      <c r="F28" s="5">
        <f t="shared" si="4"/>
        <v>0.11356994846182455</v>
      </c>
      <c r="G28" s="5">
        <f t="shared" si="4"/>
        <v>3.9073830312485198E-3</v>
      </c>
      <c r="H28" s="9">
        <f t="shared" si="4"/>
        <v>7.5891841073074206E-5</v>
      </c>
      <c r="I28" s="9">
        <f t="shared" si="4"/>
        <v>1.6356000231265991E-6</v>
      </c>
      <c r="K28" s="12">
        <f t="shared" si="7"/>
        <v>6</v>
      </c>
      <c r="L28" s="16">
        <f t="shared" si="5"/>
        <v>0</v>
      </c>
      <c r="M28" s="16">
        <f t="shared" si="5"/>
        <v>0</v>
      </c>
      <c r="N28" s="16">
        <f t="shared" si="5"/>
        <v>0.10549934184371003</v>
      </c>
      <c r="O28" s="8">
        <f t="shared" si="5"/>
        <v>3.4151328482883393E-3</v>
      </c>
      <c r="P28" s="8">
        <f t="shared" si="5"/>
        <v>1.472040020813939E-4</v>
      </c>
      <c r="Q28" s="7"/>
      <c r="S28" s="12">
        <f t="shared" si="8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2:31">
      <c r="D29" s="12">
        <f t="shared" si="6"/>
        <v>7</v>
      </c>
      <c r="E29" s="5">
        <f t="shared" si="9"/>
        <v>2.7919278996865202</v>
      </c>
      <c r="F29" s="5">
        <f t="shared" si="4"/>
        <v>7.9329236255010649E-2</v>
      </c>
      <c r="G29" s="5">
        <f t="shared" si="4"/>
        <v>2.2612170319725234E-3</v>
      </c>
      <c r="H29" s="9">
        <f t="shared" si="4"/>
        <v>4.3918889509880902E-5</v>
      </c>
      <c r="I29" s="9">
        <f t="shared" si="4"/>
        <v>9.4652779116122634E-7</v>
      </c>
      <c r="K29" s="12">
        <f t="shared" si="7"/>
        <v>7</v>
      </c>
      <c r="L29" s="16">
        <f t="shared" si="5"/>
        <v>0</v>
      </c>
      <c r="M29" s="16">
        <f t="shared" si="5"/>
        <v>0</v>
      </c>
      <c r="N29" s="16">
        <f t="shared" si="5"/>
        <v>4.0701906575505424E-2</v>
      </c>
      <c r="O29" s="8">
        <f t="shared" si="5"/>
        <v>1.1858100167667844E-3</v>
      </c>
      <c r="P29" s="8">
        <f t="shared" si="5"/>
        <v>5.1112500722706219E-5</v>
      </c>
      <c r="Q29" s="7"/>
      <c r="S29" s="12">
        <f t="shared" si="8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2:31">
      <c r="D30" s="12">
        <f t="shared" si="6"/>
        <v>8</v>
      </c>
      <c r="E30" s="5">
        <f t="shared" si="9"/>
        <v>1.4163727795193313</v>
      </c>
      <c r="F30" s="5">
        <f t="shared" si="4"/>
        <v>2.0235873492375538E-2</v>
      </c>
      <c r="G30" s="5">
        <f t="shared" si="4"/>
        <v>1.6959127739793922E-4</v>
      </c>
      <c r="H30" s="9">
        <f t="shared" si="4"/>
        <v>3.2939167132410676E-6</v>
      </c>
      <c r="I30" s="9">
        <f t="shared" si="4"/>
        <v>7.098958433709197E-8</v>
      </c>
      <c r="K30" s="12">
        <f t="shared" si="7"/>
        <v>8</v>
      </c>
      <c r="L30" s="16">
        <f t="shared" si="5"/>
        <v>0</v>
      </c>
      <c r="M30" s="16">
        <f t="shared" si="5"/>
        <v>0</v>
      </c>
      <c r="N30" s="16">
        <f t="shared" si="5"/>
        <v>8.4795638698969612E-4</v>
      </c>
      <c r="O30" s="8">
        <f t="shared" si="5"/>
        <v>2.9645250419169608E-5</v>
      </c>
      <c r="P30" s="8">
        <f t="shared" si="5"/>
        <v>1.9167187771014831E-6</v>
      </c>
      <c r="S30" s="12">
        <f t="shared" si="8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2:31">
      <c r="D31" s="12">
        <f t="shared" si="6"/>
        <v>9</v>
      </c>
      <c r="E31" s="5">
        <f>L14*(1-M14)*100</f>
        <v>0</v>
      </c>
      <c r="F31" s="5">
        <f t="shared" si="4"/>
        <v>0</v>
      </c>
      <c r="G31" s="5">
        <f t="shared" si="4"/>
        <v>0</v>
      </c>
      <c r="H31" s="9">
        <f t="shared" si="4"/>
        <v>0</v>
      </c>
      <c r="I31" s="9">
        <f t="shared" si="4"/>
        <v>0</v>
      </c>
      <c r="K31" s="12">
        <f t="shared" si="7"/>
        <v>9</v>
      </c>
      <c r="L31" s="16">
        <f t="shared" si="5"/>
        <v>0</v>
      </c>
      <c r="M31" s="16">
        <f t="shared" si="5"/>
        <v>0</v>
      </c>
      <c r="N31" s="16">
        <f t="shared" si="5"/>
        <v>0</v>
      </c>
      <c r="O31" s="8">
        <f t="shared" si="5"/>
        <v>0</v>
      </c>
      <c r="P31" s="8">
        <f t="shared" si="5"/>
        <v>0</v>
      </c>
      <c r="S31" s="12">
        <f t="shared" si="8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2:31">
      <c r="D32" s="12">
        <f t="shared" si="6"/>
        <v>10</v>
      </c>
      <c r="E32" s="5">
        <f>L15*(1-M15)*100</f>
        <v>1.4163727795193313</v>
      </c>
      <c r="F32" s="5">
        <f t="shared" si="4"/>
        <v>2.0120569369911856E-2</v>
      </c>
      <c r="G32" s="5">
        <f t="shared" si="4"/>
        <v>2.8265212899656543E-4</v>
      </c>
      <c r="H32" s="9">
        <f t="shared" si="4"/>
        <v>5.4898611887351128E-6</v>
      </c>
      <c r="I32" s="9">
        <f t="shared" si="4"/>
        <v>1.1831597389515329E-7</v>
      </c>
      <c r="K32" s="12">
        <f t="shared" si="7"/>
        <v>10</v>
      </c>
      <c r="L32" s="16">
        <f t="shared" si="5"/>
        <v>0</v>
      </c>
      <c r="M32" s="16">
        <f t="shared" si="5"/>
        <v>0</v>
      </c>
      <c r="N32" s="16">
        <f t="shared" si="5"/>
        <v>8.4795638698969633E-4</v>
      </c>
      <c r="O32" s="8">
        <f t="shared" si="5"/>
        <v>3.842902832114579E-5</v>
      </c>
      <c r="P32" s="8">
        <f t="shared" si="5"/>
        <v>2.1296875301127591E-6</v>
      </c>
      <c r="S32" s="12">
        <f t="shared" si="8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6"/>
        <v>11</v>
      </c>
      <c r="E33" s="5">
        <f>L16*(1-M16)*100</f>
        <v>0</v>
      </c>
      <c r="F33" s="5">
        <f t="shared" si="4"/>
        <v>0</v>
      </c>
      <c r="G33" s="5">
        <f t="shared" si="4"/>
        <v>0</v>
      </c>
      <c r="H33" s="9">
        <f t="shared" si="4"/>
        <v>0</v>
      </c>
      <c r="I33" s="9">
        <f t="shared" si="4"/>
        <v>0</v>
      </c>
      <c r="K33" s="12">
        <f t="shared" si="7"/>
        <v>11</v>
      </c>
      <c r="L33" s="16">
        <f t="shared" si="5"/>
        <v>0</v>
      </c>
      <c r="M33" s="16">
        <f t="shared" si="5"/>
        <v>0</v>
      </c>
      <c r="N33" s="16">
        <f t="shared" si="5"/>
        <v>0</v>
      </c>
      <c r="O33" s="8">
        <f t="shared" si="5"/>
        <v>0</v>
      </c>
      <c r="P33" s="8">
        <f t="shared" si="5"/>
        <v>0</v>
      </c>
      <c r="S33" s="12">
        <f t="shared" si="8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>E15-TRUNC(E15)</f>
        <v>0</v>
      </c>
      <c r="F59">
        <f>F15-TRUNC(F15)</f>
        <v>0</v>
      </c>
      <c r="G59">
        <f>G15-TRUNC(G15)</f>
        <v>0</v>
      </c>
      <c r="H59">
        <f>H15-TRUNC(H15)</f>
        <v>0</v>
      </c>
      <c r="I59">
        <f>I15-TRUNC(I15)</f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D1" workbookViewId="0">
      <selection activeCell="A15" sqref="A15:W26"/>
    </sheetView>
  </sheetViews>
  <sheetFormatPr defaultRowHeight="12.75"/>
  <sheetData>
    <row r="1" spans="1:24">
      <c r="A1">
        <v>0</v>
      </c>
      <c r="B1">
        <v>335</v>
      </c>
      <c r="C1">
        <v>35</v>
      </c>
      <c r="D1">
        <f>C1</f>
        <v>35</v>
      </c>
      <c r="E1">
        <v>50</v>
      </c>
      <c r="F1">
        <v>40</v>
      </c>
      <c r="H1">
        <v>400</v>
      </c>
      <c r="I1">
        <v>35</v>
      </c>
      <c r="J1">
        <f>I1</f>
        <v>35</v>
      </c>
      <c r="K1">
        <v>60</v>
      </c>
      <c r="L1">
        <v>40</v>
      </c>
      <c r="N1">
        <v>353</v>
      </c>
      <c r="O1">
        <v>35</v>
      </c>
      <c r="P1">
        <v>35</v>
      </c>
      <c r="Q1">
        <v>60</v>
      </c>
      <c r="R1">
        <v>40</v>
      </c>
      <c r="T1">
        <v>400</v>
      </c>
      <c r="U1">
        <v>32</v>
      </c>
      <c r="V1">
        <v>32</v>
      </c>
      <c r="W1">
        <v>60</v>
      </c>
      <c r="X1">
        <v>40</v>
      </c>
    </row>
    <row r="2" spans="1:24">
      <c r="A2">
        <f t="shared" ref="A2:A13" si="0">A1+1</f>
        <v>1</v>
      </c>
      <c r="B2">
        <f>C1</f>
        <v>35</v>
      </c>
      <c r="C2">
        <v>336</v>
      </c>
      <c r="D2">
        <f>D1</f>
        <v>35</v>
      </c>
      <c r="E2">
        <v>40</v>
      </c>
      <c r="F2">
        <v>50</v>
      </c>
      <c r="H2">
        <v>35</v>
      </c>
      <c r="I2">
        <f>H1</f>
        <v>400</v>
      </c>
      <c r="J2">
        <v>40</v>
      </c>
      <c r="K2">
        <v>40</v>
      </c>
      <c r="L2">
        <v>60</v>
      </c>
      <c r="N2">
        <v>35</v>
      </c>
      <c r="O2">
        <f>N1</f>
        <v>353</v>
      </c>
      <c r="P2">
        <v>35</v>
      </c>
      <c r="Q2">
        <v>40</v>
      </c>
      <c r="R2">
        <v>60</v>
      </c>
      <c r="T2">
        <v>32</v>
      </c>
      <c r="U2">
        <v>400</v>
      </c>
      <c r="V2">
        <v>32</v>
      </c>
      <c r="W2">
        <v>40</v>
      </c>
      <c r="X2">
        <v>60</v>
      </c>
    </row>
    <row r="3" spans="1:24">
      <c r="A3">
        <f t="shared" si="0"/>
        <v>2</v>
      </c>
      <c r="B3">
        <f>B2</f>
        <v>35</v>
      </c>
      <c r="C3">
        <f>B3</f>
        <v>35</v>
      </c>
      <c r="D3">
        <v>335</v>
      </c>
      <c r="E3">
        <v>50</v>
      </c>
      <c r="F3">
        <v>40</v>
      </c>
      <c r="H3">
        <v>35</v>
      </c>
      <c r="I3">
        <v>35</v>
      </c>
      <c r="J3">
        <f>I2</f>
        <v>400</v>
      </c>
      <c r="K3">
        <v>60</v>
      </c>
      <c r="L3">
        <v>40</v>
      </c>
      <c r="N3">
        <v>35</v>
      </c>
      <c r="O3">
        <v>35</v>
      </c>
      <c r="P3">
        <f>O2</f>
        <v>353</v>
      </c>
      <c r="Q3">
        <v>60</v>
      </c>
      <c r="R3">
        <v>40</v>
      </c>
      <c r="T3">
        <v>32</v>
      </c>
      <c r="U3">
        <v>32</v>
      </c>
      <c r="V3">
        <v>400</v>
      </c>
      <c r="W3">
        <v>60</v>
      </c>
      <c r="X3">
        <v>40</v>
      </c>
    </row>
    <row r="4" spans="1:24">
      <c r="A4">
        <f t="shared" si="0"/>
        <v>3</v>
      </c>
      <c r="B4">
        <v>119</v>
      </c>
      <c r="C4">
        <v>10</v>
      </c>
      <c r="D4">
        <f>C4</f>
        <v>10</v>
      </c>
      <c r="E4">
        <v>30</v>
      </c>
      <c r="F4">
        <v>30</v>
      </c>
      <c r="H4">
        <v>150</v>
      </c>
      <c r="I4">
        <v>10</v>
      </c>
      <c r="J4">
        <f>I4</f>
        <v>10</v>
      </c>
      <c r="K4">
        <v>30</v>
      </c>
      <c r="L4">
        <v>30</v>
      </c>
      <c r="N4">
        <v>120</v>
      </c>
      <c r="O4">
        <v>10</v>
      </c>
      <c r="P4">
        <v>10</v>
      </c>
      <c r="Q4">
        <v>30</v>
      </c>
      <c r="R4">
        <v>30</v>
      </c>
      <c r="T4">
        <v>200</v>
      </c>
      <c r="U4">
        <v>12</v>
      </c>
      <c r="V4">
        <v>12</v>
      </c>
      <c r="W4">
        <v>30</v>
      </c>
      <c r="X4">
        <v>30</v>
      </c>
    </row>
    <row r="5" spans="1:24">
      <c r="A5">
        <f t="shared" si="0"/>
        <v>4</v>
      </c>
      <c r="B5">
        <f>C4</f>
        <v>10</v>
      </c>
      <c r="C5">
        <v>120</v>
      </c>
      <c r="D5">
        <f>D4</f>
        <v>10</v>
      </c>
      <c r="E5">
        <v>25</v>
      </c>
      <c r="F5">
        <v>25</v>
      </c>
      <c r="H5">
        <f>I4</f>
        <v>10</v>
      </c>
      <c r="I5">
        <v>150</v>
      </c>
      <c r="J5">
        <f>J4</f>
        <v>10</v>
      </c>
      <c r="K5">
        <v>25</v>
      </c>
      <c r="L5">
        <v>25</v>
      </c>
      <c r="N5">
        <v>10</v>
      </c>
      <c r="O5">
        <v>120</v>
      </c>
      <c r="P5">
        <v>10</v>
      </c>
      <c r="Q5">
        <v>25</v>
      </c>
      <c r="R5">
        <v>25</v>
      </c>
      <c r="T5">
        <v>12</v>
      </c>
      <c r="U5">
        <v>200</v>
      </c>
      <c r="V5">
        <v>12</v>
      </c>
      <c r="W5">
        <v>25</v>
      </c>
      <c r="X5">
        <v>25</v>
      </c>
    </row>
    <row r="6" spans="1:24">
      <c r="A6">
        <f t="shared" si="0"/>
        <v>5</v>
      </c>
      <c r="B6">
        <f>B5</f>
        <v>10</v>
      </c>
      <c r="C6">
        <f>D5</f>
        <v>10</v>
      </c>
      <c r="D6">
        <v>120</v>
      </c>
      <c r="E6">
        <v>22</v>
      </c>
      <c r="F6">
        <v>22</v>
      </c>
      <c r="H6">
        <f>H5</f>
        <v>10</v>
      </c>
      <c r="I6">
        <f>H6</f>
        <v>10</v>
      </c>
      <c r="J6">
        <v>520</v>
      </c>
      <c r="K6">
        <v>22</v>
      </c>
      <c r="L6">
        <v>22</v>
      </c>
      <c r="N6">
        <v>10</v>
      </c>
      <c r="O6">
        <v>10</v>
      </c>
      <c r="P6">
        <v>120</v>
      </c>
      <c r="Q6">
        <v>22</v>
      </c>
      <c r="R6">
        <v>22</v>
      </c>
      <c r="T6">
        <v>12</v>
      </c>
      <c r="U6">
        <v>12</v>
      </c>
      <c r="V6">
        <v>200</v>
      </c>
      <c r="W6">
        <v>22</v>
      </c>
      <c r="X6">
        <v>22</v>
      </c>
    </row>
    <row r="7" spans="1:24">
      <c r="A7">
        <f t="shared" si="0"/>
        <v>6</v>
      </c>
      <c r="B7">
        <v>12</v>
      </c>
      <c r="C7">
        <v>12</v>
      </c>
      <c r="D7">
        <v>12</v>
      </c>
      <c r="E7">
        <v>5</v>
      </c>
      <c r="F7">
        <v>5</v>
      </c>
      <c r="H7">
        <v>12</v>
      </c>
      <c r="I7">
        <v>12</v>
      </c>
      <c r="J7">
        <v>12</v>
      </c>
      <c r="K7">
        <v>5</v>
      </c>
      <c r="L7">
        <v>5</v>
      </c>
      <c r="N7">
        <v>12</v>
      </c>
      <c r="O7">
        <v>12</v>
      </c>
      <c r="P7">
        <v>12</v>
      </c>
      <c r="Q7">
        <v>5</v>
      </c>
      <c r="R7">
        <v>5</v>
      </c>
      <c r="T7">
        <v>12</v>
      </c>
      <c r="U7">
        <v>12</v>
      </c>
      <c r="V7">
        <v>12</v>
      </c>
      <c r="W7">
        <v>5</v>
      </c>
      <c r="X7">
        <v>5</v>
      </c>
    </row>
    <row r="8" spans="1:24">
      <c r="A8">
        <f t="shared" si="0"/>
        <v>7</v>
      </c>
      <c r="B8">
        <v>10</v>
      </c>
      <c r="C8">
        <v>10</v>
      </c>
      <c r="D8">
        <v>10</v>
      </c>
      <c r="E8">
        <v>5</v>
      </c>
      <c r="F8">
        <v>5</v>
      </c>
      <c r="H8">
        <v>10</v>
      </c>
      <c r="I8">
        <v>10</v>
      </c>
      <c r="J8">
        <v>10</v>
      </c>
      <c r="K8">
        <v>5</v>
      </c>
      <c r="L8">
        <v>5</v>
      </c>
      <c r="N8">
        <v>10</v>
      </c>
      <c r="O8">
        <v>10</v>
      </c>
      <c r="P8">
        <v>10</v>
      </c>
      <c r="Q8">
        <v>5</v>
      </c>
      <c r="R8">
        <v>5</v>
      </c>
      <c r="T8">
        <v>10</v>
      </c>
      <c r="U8">
        <v>10</v>
      </c>
      <c r="V8">
        <v>10</v>
      </c>
      <c r="W8">
        <v>5</v>
      </c>
      <c r="X8">
        <v>5</v>
      </c>
    </row>
    <row r="9" spans="1:24">
      <c r="A9">
        <f t="shared" si="0"/>
        <v>8</v>
      </c>
      <c r="B9">
        <v>5</v>
      </c>
      <c r="C9">
        <v>5</v>
      </c>
      <c r="D9">
        <v>3</v>
      </c>
      <c r="E9">
        <v>5</v>
      </c>
      <c r="F9">
        <v>5</v>
      </c>
      <c r="H9">
        <v>5</v>
      </c>
      <c r="I9">
        <v>5</v>
      </c>
      <c r="J9">
        <v>3</v>
      </c>
      <c r="K9">
        <v>5</v>
      </c>
      <c r="L9">
        <v>5</v>
      </c>
      <c r="N9">
        <v>5</v>
      </c>
      <c r="O9">
        <v>5</v>
      </c>
      <c r="P9">
        <v>3</v>
      </c>
      <c r="Q9">
        <v>5</v>
      </c>
      <c r="R9">
        <v>5</v>
      </c>
      <c r="T9">
        <v>5</v>
      </c>
      <c r="U9">
        <v>5</v>
      </c>
      <c r="V9">
        <v>3</v>
      </c>
      <c r="W9">
        <v>5</v>
      </c>
      <c r="X9">
        <v>5</v>
      </c>
    </row>
    <row r="10" spans="1:24">
      <c r="A10">
        <f t="shared" si="0"/>
        <v>9</v>
      </c>
      <c r="B10">
        <v>2</v>
      </c>
      <c r="C10">
        <v>2</v>
      </c>
      <c r="D10">
        <v>2</v>
      </c>
      <c r="E10">
        <v>2</v>
      </c>
      <c r="F10">
        <v>2</v>
      </c>
      <c r="H10">
        <v>2</v>
      </c>
      <c r="I10">
        <v>2</v>
      </c>
      <c r="J10">
        <v>2</v>
      </c>
      <c r="K10">
        <v>2</v>
      </c>
      <c r="L10">
        <v>2</v>
      </c>
      <c r="N10">
        <v>2</v>
      </c>
      <c r="O10">
        <v>2</v>
      </c>
      <c r="P10">
        <v>2</v>
      </c>
      <c r="Q10">
        <v>2</v>
      </c>
      <c r="R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>
      <c r="A11">
        <f t="shared" si="0"/>
        <v>10</v>
      </c>
      <c r="B11">
        <v>3</v>
      </c>
      <c r="C11">
        <v>2</v>
      </c>
      <c r="D11">
        <v>2</v>
      </c>
      <c r="E11">
        <v>2</v>
      </c>
      <c r="F11">
        <v>2</v>
      </c>
      <c r="H11">
        <v>3</v>
      </c>
      <c r="I11">
        <v>3</v>
      </c>
      <c r="J11">
        <v>3</v>
      </c>
      <c r="K11">
        <v>3</v>
      </c>
      <c r="L11">
        <v>3</v>
      </c>
      <c r="N11">
        <v>6</v>
      </c>
      <c r="O11">
        <v>6</v>
      </c>
      <c r="P11">
        <v>6</v>
      </c>
      <c r="Q11">
        <v>6</v>
      </c>
      <c r="R11">
        <v>6</v>
      </c>
      <c r="T11">
        <v>4</v>
      </c>
      <c r="U11">
        <f t="shared" ref="U11:X11" si="1">T11</f>
        <v>4</v>
      </c>
      <c r="V11">
        <f t="shared" si="1"/>
        <v>4</v>
      </c>
      <c r="W11">
        <f t="shared" si="1"/>
        <v>4</v>
      </c>
      <c r="X11">
        <f t="shared" si="1"/>
        <v>4</v>
      </c>
    </row>
    <row r="12" spans="1:24">
      <c r="A12">
        <f t="shared" si="0"/>
        <v>11</v>
      </c>
      <c r="B12">
        <v>4</v>
      </c>
      <c r="C12">
        <v>4</v>
      </c>
      <c r="D12">
        <v>7</v>
      </c>
      <c r="E12">
        <v>13</v>
      </c>
      <c r="F12">
        <v>12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5" spans="1:24">
      <c r="A15" t="str">
        <f t="shared" ref="A15:E26" si="2">CONCATENATE("x",B1," ",$A1)</f>
        <v>x335 0</v>
      </c>
      <c r="B15" t="str">
        <f t="shared" si="2"/>
        <v>x35 0</v>
      </c>
      <c r="C15" t="str">
        <f t="shared" si="2"/>
        <v>x35 0</v>
      </c>
      <c r="D15" t="str">
        <f t="shared" si="2"/>
        <v>x50 0</v>
      </c>
      <c r="E15" t="str">
        <f t="shared" si="2"/>
        <v>x40 0</v>
      </c>
      <c r="G15" t="str">
        <f t="shared" ref="G15:K26" si="3">CONCATENATE("x",H1," ",$A1)</f>
        <v>x400 0</v>
      </c>
      <c r="H15" t="str">
        <f t="shared" si="3"/>
        <v>x35 0</v>
      </c>
      <c r="I15" t="str">
        <f t="shared" si="3"/>
        <v>x35 0</v>
      </c>
      <c r="J15" t="str">
        <f t="shared" si="3"/>
        <v>x60 0</v>
      </c>
      <c r="K15" t="str">
        <f t="shared" si="3"/>
        <v>x40 0</v>
      </c>
      <c r="M15" t="str">
        <f t="shared" ref="M15:Q26" si="4">CONCATENATE("x",N1," ",$A1)</f>
        <v>x353 0</v>
      </c>
      <c r="N15" t="str">
        <f t="shared" si="4"/>
        <v>x35 0</v>
      </c>
      <c r="O15" t="str">
        <f t="shared" si="4"/>
        <v>x35 0</v>
      </c>
      <c r="P15" t="str">
        <f t="shared" si="4"/>
        <v>x60 0</v>
      </c>
      <c r="Q15" t="str">
        <f t="shared" si="4"/>
        <v>x40 0</v>
      </c>
      <c r="S15" t="str">
        <f t="shared" ref="S15:W26" si="5">CONCATENATE("x",T1," ",$A1)</f>
        <v>x400 0</v>
      </c>
      <c r="T15" t="str">
        <f t="shared" si="5"/>
        <v>x32 0</v>
      </c>
      <c r="U15" t="str">
        <f t="shared" si="5"/>
        <v>x32 0</v>
      </c>
      <c r="V15" t="str">
        <f t="shared" si="5"/>
        <v>x60 0</v>
      </c>
      <c r="W15" t="str">
        <f t="shared" si="5"/>
        <v>x40 0</v>
      </c>
    </row>
    <row r="16" spans="1:24">
      <c r="A16" t="str">
        <f t="shared" si="2"/>
        <v>x35 1</v>
      </c>
      <c r="B16" t="str">
        <f t="shared" si="2"/>
        <v>x336 1</v>
      </c>
      <c r="C16" t="str">
        <f t="shared" si="2"/>
        <v>x35 1</v>
      </c>
      <c r="D16" t="str">
        <f t="shared" si="2"/>
        <v>x40 1</v>
      </c>
      <c r="E16" t="str">
        <f t="shared" si="2"/>
        <v>x50 1</v>
      </c>
      <c r="G16" t="str">
        <f t="shared" si="3"/>
        <v>x35 1</v>
      </c>
      <c r="H16" t="str">
        <f t="shared" si="3"/>
        <v>x400 1</v>
      </c>
      <c r="I16" t="str">
        <f t="shared" si="3"/>
        <v>x40 1</v>
      </c>
      <c r="J16" t="str">
        <f t="shared" si="3"/>
        <v>x40 1</v>
      </c>
      <c r="K16" t="str">
        <f t="shared" si="3"/>
        <v>x60 1</v>
      </c>
      <c r="M16" t="str">
        <f t="shared" si="4"/>
        <v>x35 1</v>
      </c>
      <c r="N16" t="str">
        <f t="shared" si="4"/>
        <v>x353 1</v>
      </c>
      <c r="O16" t="str">
        <f t="shared" si="4"/>
        <v>x35 1</v>
      </c>
      <c r="P16" t="str">
        <f t="shared" si="4"/>
        <v>x40 1</v>
      </c>
      <c r="Q16" t="str">
        <f t="shared" si="4"/>
        <v>x60 1</v>
      </c>
      <c r="S16" t="str">
        <f t="shared" si="5"/>
        <v>x32 1</v>
      </c>
      <c r="T16" t="str">
        <f t="shared" si="5"/>
        <v>x400 1</v>
      </c>
      <c r="U16" t="str">
        <f t="shared" si="5"/>
        <v>x32 1</v>
      </c>
      <c r="V16" t="str">
        <f t="shared" si="5"/>
        <v>x40 1</v>
      </c>
      <c r="W16" t="str">
        <f t="shared" si="5"/>
        <v>x60 1</v>
      </c>
    </row>
    <row r="17" spans="1:23">
      <c r="A17" t="str">
        <f t="shared" si="2"/>
        <v>x35 2</v>
      </c>
      <c r="B17" t="str">
        <f t="shared" si="2"/>
        <v>x35 2</v>
      </c>
      <c r="C17" t="str">
        <f t="shared" si="2"/>
        <v>x335 2</v>
      </c>
      <c r="D17" t="str">
        <f t="shared" si="2"/>
        <v>x50 2</v>
      </c>
      <c r="E17" t="str">
        <f t="shared" si="2"/>
        <v>x40 2</v>
      </c>
      <c r="G17" t="str">
        <f t="shared" si="3"/>
        <v>x35 2</v>
      </c>
      <c r="H17" t="str">
        <f t="shared" si="3"/>
        <v>x35 2</v>
      </c>
      <c r="I17" t="str">
        <f t="shared" si="3"/>
        <v>x400 2</v>
      </c>
      <c r="J17" t="str">
        <f t="shared" si="3"/>
        <v>x60 2</v>
      </c>
      <c r="K17" t="str">
        <f t="shared" si="3"/>
        <v>x40 2</v>
      </c>
      <c r="M17" t="str">
        <f t="shared" si="4"/>
        <v>x35 2</v>
      </c>
      <c r="N17" t="str">
        <f t="shared" si="4"/>
        <v>x35 2</v>
      </c>
      <c r="O17" t="str">
        <f t="shared" si="4"/>
        <v>x353 2</v>
      </c>
      <c r="P17" t="str">
        <f t="shared" si="4"/>
        <v>x60 2</v>
      </c>
      <c r="Q17" t="str">
        <f t="shared" si="4"/>
        <v>x40 2</v>
      </c>
      <c r="S17" t="str">
        <f t="shared" si="5"/>
        <v>x32 2</v>
      </c>
      <c r="T17" t="str">
        <f t="shared" si="5"/>
        <v>x32 2</v>
      </c>
      <c r="U17" t="str">
        <f t="shared" si="5"/>
        <v>x400 2</v>
      </c>
      <c r="V17" t="str">
        <f t="shared" si="5"/>
        <v>x60 2</v>
      </c>
      <c r="W17" t="str">
        <f t="shared" si="5"/>
        <v>x40 2</v>
      </c>
    </row>
    <row r="18" spans="1:23">
      <c r="A18" t="str">
        <f t="shared" si="2"/>
        <v>x119 3</v>
      </c>
      <c r="B18" t="str">
        <f t="shared" si="2"/>
        <v>x10 3</v>
      </c>
      <c r="C18" t="str">
        <f t="shared" si="2"/>
        <v>x10 3</v>
      </c>
      <c r="D18" t="str">
        <f t="shared" si="2"/>
        <v>x30 3</v>
      </c>
      <c r="E18" t="str">
        <f t="shared" si="2"/>
        <v>x30 3</v>
      </c>
      <c r="G18" t="str">
        <f t="shared" si="3"/>
        <v>x150 3</v>
      </c>
      <c r="H18" t="str">
        <f t="shared" si="3"/>
        <v>x10 3</v>
      </c>
      <c r="I18" t="str">
        <f t="shared" si="3"/>
        <v>x10 3</v>
      </c>
      <c r="J18" t="str">
        <f t="shared" si="3"/>
        <v>x30 3</v>
      </c>
      <c r="K18" t="str">
        <f t="shared" si="3"/>
        <v>x30 3</v>
      </c>
      <c r="M18" t="str">
        <f t="shared" si="4"/>
        <v>x120 3</v>
      </c>
      <c r="N18" t="str">
        <f t="shared" si="4"/>
        <v>x10 3</v>
      </c>
      <c r="O18" t="str">
        <f t="shared" si="4"/>
        <v>x10 3</v>
      </c>
      <c r="P18" t="str">
        <f t="shared" si="4"/>
        <v>x30 3</v>
      </c>
      <c r="Q18" t="str">
        <f t="shared" si="4"/>
        <v>x30 3</v>
      </c>
      <c r="S18" t="str">
        <f t="shared" si="5"/>
        <v>x200 3</v>
      </c>
      <c r="T18" t="str">
        <f t="shared" si="5"/>
        <v>x12 3</v>
      </c>
      <c r="U18" t="str">
        <f t="shared" si="5"/>
        <v>x12 3</v>
      </c>
      <c r="V18" t="str">
        <f t="shared" si="5"/>
        <v>x30 3</v>
      </c>
      <c r="W18" t="str">
        <f t="shared" si="5"/>
        <v>x30 3</v>
      </c>
    </row>
    <row r="19" spans="1:23">
      <c r="A19" t="str">
        <f t="shared" si="2"/>
        <v>x10 4</v>
      </c>
      <c r="B19" t="str">
        <f t="shared" si="2"/>
        <v>x120 4</v>
      </c>
      <c r="C19" t="str">
        <f t="shared" si="2"/>
        <v>x10 4</v>
      </c>
      <c r="D19" t="str">
        <f t="shared" si="2"/>
        <v>x25 4</v>
      </c>
      <c r="E19" t="str">
        <f t="shared" si="2"/>
        <v>x25 4</v>
      </c>
      <c r="G19" t="str">
        <f t="shared" si="3"/>
        <v>x10 4</v>
      </c>
      <c r="H19" t="str">
        <f t="shared" si="3"/>
        <v>x150 4</v>
      </c>
      <c r="I19" t="str">
        <f t="shared" si="3"/>
        <v>x10 4</v>
      </c>
      <c r="J19" t="str">
        <f t="shared" si="3"/>
        <v>x25 4</v>
      </c>
      <c r="K19" t="str">
        <f t="shared" si="3"/>
        <v>x25 4</v>
      </c>
      <c r="M19" t="str">
        <f t="shared" si="4"/>
        <v>x10 4</v>
      </c>
      <c r="N19" t="str">
        <f t="shared" si="4"/>
        <v>x120 4</v>
      </c>
      <c r="O19" t="str">
        <f t="shared" si="4"/>
        <v>x10 4</v>
      </c>
      <c r="P19" t="str">
        <f t="shared" si="4"/>
        <v>x25 4</v>
      </c>
      <c r="Q19" t="str">
        <f t="shared" si="4"/>
        <v>x25 4</v>
      </c>
      <c r="S19" t="str">
        <f t="shared" si="5"/>
        <v>x12 4</v>
      </c>
      <c r="T19" t="str">
        <f t="shared" si="5"/>
        <v>x200 4</v>
      </c>
      <c r="U19" t="str">
        <f t="shared" si="5"/>
        <v>x12 4</v>
      </c>
      <c r="V19" t="str">
        <f t="shared" si="5"/>
        <v>x25 4</v>
      </c>
      <c r="W19" t="str">
        <f t="shared" si="5"/>
        <v>x25 4</v>
      </c>
    </row>
    <row r="20" spans="1:23">
      <c r="A20" t="str">
        <f t="shared" si="2"/>
        <v>x10 5</v>
      </c>
      <c r="B20" t="str">
        <f t="shared" si="2"/>
        <v>x10 5</v>
      </c>
      <c r="C20" t="str">
        <f t="shared" si="2"/>
        <v>x120 5</v>
      </c>
      <c r="D20" t="str">
        <f t="shared" si="2"/>
        <v>x22 5</v>
      </c>
      <c r="E20" t="str">
        <f t="shared" si="2"/>
        <v>x22 5</v>
      </c>
      <c r="G20" t="str">
        <f t="shared" si="3"/>
        <v>x10 5</v>
      </c>
      <c r="H20" t="str">
        <f t="shared" si="3"/>
        <v>x10 5</v>
      </c>
      <c r="I20" t="str">
        <f t="shared" si="3"/>
        <v>x520 5</v>
      </c>
      <c r="J20" t="str">
        <f t="shared" si="3"/>
        <v>x22 5</v>
      </c>
      <c r="K20" t="str">
        <f t="shared" si="3"/>
        <v>x22 5</v>
      </c>
      <c r="M20" t="str">
        <f t="shared" si="4"/>
        <v>x10 5</v>
      </c>
      <c r="N20" t="str">
        <f t="shared" si="4"/>
        <v>x10 5</v>
      </c>
      <c r="O20" t="str">
        <f t="shared" si="4"/>
        <v>x120 5</v>
      </c>
      <c r="P20" t="str">
        <f t="shared" si="4"/>
        <v>x22 5</v>
      </c>
      <c r="Q20" t="str">
        <f t="shared" si="4"/>
        <v>x22 5</v>
      </c>
      <c r="S20" t="str">
        <f t="shared" si="5"/>
        <v>x12 5</v>
      </c>
      <c r="T20" t="str">
        <f t="shared" si="5"/>
        <v>x12 5</v>
      </c>
      <c r="U20" t="str">
        <f t="shared" si="5"/>
        <v>x200 5</v>
      </c>
      <c r="V20" t="str">
        <f t="shared" si="5"/>
        <v>x22 5</v>
      </c>
      <c r="W20" t="str">
        <f t="shared" si="5"/>
        <v>x22 5</v>
      </c>
    </row>
    <row r="21" spans="1:23">
      <c r="A21" t="str">
        <f t="shared" si="2"/>
        <v>x12 6</v>
      </c>
      <c r="B21" t="str">
        <f t="shared" si="2"/>
        <v>x12 6</v>
      </c>
      <c r="C21" t="str">
        <f t="shared" si="2"/>
        <v>x12 6</v>
      </c>
      <c r="D21" t="str">
        <f t="shared" si="2"/>
        <v>x5 6</v>
      </c>
      <c r="E21" t="str">
        <f t="shared" si="2"/>
        <v>x5 6</v>
      </c>
      <c r="G21" t="str">
        <f t="shared" si="3"/>
        <v>x12 6</v>
      </c>
      <c r="H21" t="str">
        <f t="shared" si="3"/>
        <v>x12 6</v>
      </c>
      <c r="I21" t="str">
        <f t="shared" si="3"/>
        <v>x12 6</v>
      </c>
      <c r="J21" t="str">
        <f t="shared" si="3"/>
        <v>x5 6</v>
      </c>
      <c r="K21" t="str">
        <f t="shared" si="3"/>
        <v>x5 6</v>
      </c>
      <c r="M21" t="str">
        <f t="shared" si="4"/>
        <v>x12 6</v>
      </c>
      <c r="N21" t="str">
        <f t="shared" si="4"/>
        <v>x12 6</v>
      </c>
      <c r="O21" t="str">
        <f t="shared" si="4"/>
        <v>x12 6</v>
      </c>
      <c r="P21" t="str">
        <f t="shared" si="4"/>
        <v>x5 6</v>
      </c>
      <c r="Q21" t="str">
        <f t="shared" si="4"/>
        <v>x5 6</v>
      </c>
      <c r="S21" t="str">
        <f t="shared" si="5"/>
        <v>x12 6</v>
      </c>
      <c r="T21" t="str">
        <f t="shared" si="5"/>
        <v>x12 6</v>
      </c>
      <c r="U21" t="str">
        <f t="shared" si="5"/>
        <v>x12 6</v>
      </c>
      <c r="V21" t="str">
        <f t="shared" si="5"/>
        <v>x5 6</v>
      </c>
      <c r="W21" t="str">
        <f t="shared" si="5"/>
        <v>x5 6</v>
      </c>
    </row>
    <row r="22" spans="1:23">
      <c r="A22" t="str">
        <f t="shared" si="2"/>
        <v>x10 7</v>
      </c>
      <c r="B22" t="str">
        <f t="shared" si="2"/>
        <v>x10 7</v>
      </c>
      <c r="C22" t="str">
        <f t="shared" si="2"/>
        <v>x10 7</v>
      </c>
      <c r="D22" t="str">
        <f t="shared" si="2"/>
        <v>x5 7</v>
      </c>
      <c r="E22" t="str">
        <f t="shared" si="2"/>
        <v>x5 7</v>
      </c>
      <c r="G22" t="str">
        <f t="shared" si="3"/>
        <v>x10 7</v>
      </c>
      <c r="H22" t="str">
        <f t="shared" si="3"/>
        <v>x10 7</v>
      </c>
      <c r="I22" t="str">
        <f t="shared" si="3"/>
        <v>x10 7</v>
      </c>
      <c r="J22" t="str">
        <f t="shared" si="3"/>
        <v>x5 7</v>
      </c>
      <c r="K22" t="str">
        <f t="shared" si="3"/>
        <v>x5 7</v>
      </c>
      <c r="M22" t="str">
        <f t="shared" si="4"/>
        <v>x10 7</v>
      </c>
      <c r="N22" t="str">
        <f t="shared" si="4"/>
        <v>x10 7</v>
      </c>
      <c r="O22" t="str">
        <f t="shared" si="4"/>
        <v>x10 7</v>
      </c>
      <c r="P22" t="str">
        <f t="shared" si="4"/>
        <v>x5 7</v>
      </c>
      <c r="Q22" t="str">
        <f t="shared" si="4"/>
        <v>x5 7</v>
      </c>
      <c r="S22" t="str">
        <f t="shared" si="5"/>
        <v>x10 7</v>
      </c>
      <c r="T22" t="str">
        <f t="shared" si="5"/>
        <v>x10 7</v>
      </c>
      <c r="U22" t="str">
        <f t="shared" si="5"/>
        <v>x10 7</v>
      </c>
      <c r="V22" t="str">
        <f t="shared" si="5"/>
        <v>x5 7</v>
      </c>
      <c r="W22" t="str">
        <f t="shared" si="5"/>
        <v>x5 7</v>
      </c>
    </row>
    <row r="23" spans="1:23">
      <c r="A23" t="str">
        <f t="shared" si="2"/>
        <v>x5 8</v>
      </c>
      <c r="B23" t="str">
        <f t="shared" si="2"/>
        <v>x5 8</v>
      </c>
      <c r="C23" t="str">
        <f t="shared" si="2"/>
        <v>x3 8</v>
      </c>
      <c r="D23" t="str">
        <f t="shared" si="2"/>
        <v>x5 8</v>
      </c>
      <c r="E23" t="str">
        <f t="shared" si="2"/>
        <v>x5 8</v>
      </c>
      <c r="G23" t="str">
        <f t="shared" si="3"/>
        <v>x5 8</v>
      </c>
      <c r="H23" t="str">
        <f t="shared" si="3"/>
        <v>x5 8</v>
      </c>
      <c r="I23" t="str">
        <f t="shared" si="3"/>
        <v>x3 8</v>
      </c>
      <c r="J23" t="str">
        <f t="shared" si="3"/>
        <v>x5 8</v>
      </c>
      <c r="K23" t="str">
        <f t="shared" si="3"/>
        <v>x5 8</v>
      </c>
      <c r="M23" t="str">
        <f t="shared" si="4"/>
        <v>x5 8</v>
      </c>
      <c r="N23" t="str">
        <f t="shared" si="4"/>
        <v>x5 8</v>
      </c>
      <c r="O23" t="str">
        <f t="shared" si="4"/>
        <v>x3 8</v>
      </c>
      <c r="P23" t="str">
        <f t="shared" si="4"/>
        <v>x5 8</v>
      </c>
      <c r="Q23" t="str">
        <f t="shared" si="4"/>
        <v>x5 8</v>
      </c>
      <c r="S23" t="str">
        <f t="shared" si="5"/>
        <v>x5 8</v>
      </c>
      <c r="T23" t="str">
        <f t="shared" si="5"/>
        <v>x5 8</v>
      </c>
      <c r="U23" t="str">
        <f t="shared" si="5"/>
        <v>x3 8</v>
      </c>
      <c r="V23" t="str">
        <f t="shared" si="5"/>
        <v>x5 8</v>
      </c>
      <c r="W23" t="str">
        <f t="shared" si="5"/>
        <v>x5 8</v>
      </c>
    </row>
    <row r="24" spans="1:23">
      <c r="A24" t="str">
        <f t="shared" si="2"/>
        <v>x2 9</v>
      </c>
      <c r="B24" t="str">
        <f t="shared" si="2"/>
        <v>x2 9</v>
      </c>
      <c r="C24" t="str">
        <f t="shared" si="2"/>
        <v>x2 9</v>
      </c>
      <c r="D24" t="str">
        <f t="shared" si="2"/>
        <v>x2 9</v>
      </c>
      <c r="E24" t="str">
        <f t="shared" si="2"/>
        <v>x2 9</v>
      </c>
      <c r="G24" t="str">
        <f t="shared" si="3"/>
        <v>x2 9</v>
      </c>
      <c r="H24" t="str">
        <f t="shared" si="3"/>
        <v>x2 9</v>
      </c>
      <c r="I24" t="str">
        <f t="shared" si="3"/>
        <v>x2 9</v>
      </c>
      <c r="J24" t="str">
        <f t="shared" si="3"/>
        <v>x2 9</v>
      </c>
      <c r="K24" t="str">
        <f t="shared" si="3"/>
        <v>x2 9</v>
      </c>
      <c r="M24" t="str">
        <f t="shared" si="4"/>
        <v>x2 9</v>
      </c>
      <c r="N24" t="str">
        <f t="shared" si="4"/>
        <v>x2 9</v>
      </c>
      <c r="O24" t="str">
        <f t="shared" si="4"/>
        <v>x2 9</v>
      </c>
      <c r="P24" t="str">
        <f t="shared" si="4"/>
        <v>x2 9</v>
      </c>
      <c r="Q24" t="str">
        <f t="shared" si="4"/>
        <v>x2 9</v>
      </c>
      <c r="S24" t="str">
        <f t="shared" si="5"/>
        <v>x2 9</v>
      </c>
      <c r="T24" t="str">
        <f t="shared" si="5"/>
        <v>x2 9</v>
      </c>
      <c r="U24" t="str">
        <f t="shared" si="5"/>
        <v>x2 9</v>
      </c>
      <c r="V24" t="str">
        <f t="shared" si="5"/>
        <v>x2 9</v>
      </c>
      <c r="W24" t="str">
        <f t="shared" si="5"/>
        <v>x2 9</v>
      </c>
    </row>
    <row r="25" spans="1:23">
      <c r="A25" t="str">
        <f t="shared" si="2"/>
        <v>x3 10</v>
      </c>
      <c r="B25" t="str">
        <f t="shared" si="2"/>
        <v>x2 10</v>
      </c>
      <c r="C25" t="str">
        <f t="shared" si="2"/>
        <v>x2 10</v>
      </c>
      <c r="D25" t="str">
        <f t="shared" si="2"/>
        <v>x2 10</v>
      </c>
      <c r="E25" t="str">
        <f t="shared" si="2"/>
        <v>x2 10</v>
      </c>
      <c r="G25" t="str">
        <f t="shared" si="3"/>
        <v>x3 10</v>
      </c>
      <c r="H25" t="str">
        <f t="shared" si="3"/>
        <v>x3 10</v>
      </c>
      <c r="I25" t="str">
        <f t="shared" si="3"/>
        <v>x3 10</v>
      </c>
      <c r="J25" t="str">
        <f t="shared" si="3"/>
        <v>x3 10</v>
      </c>
      <c r="K25" t="str">
        <f t="shared" si="3"/>
        <v>x3 10</v>
      </c>
      <c r="M25" t="str">
        <f t="shared" si="4"/>
        <v>x6 10</v>
      </c>
      <c r="N25" t="str">
        <f t="shared" si="4"/>
        <v>x6 10</v>
      </c>
      <c r="O25" t="str">
        <f t="shared" si="4"/>
        <v>x6 10</v>
      </c>
      <c r="P25" t="str">
        <f t="shared" si="4"/>
        <v>x6 10</v>
      </c>
      <c r="Q25" t="str">
        <f t="shared" si="4"/>
        <v>x6 10</v>
      </c>
      <c r="S25" t="str">
        <f t="shared" si="5"/>
        <v>x4 10</v>
      </c>
      <c r="T25" t="str">
        <f t="shared" si="5"/>
        <v>x4 10</v>
      </c>
      <c r="U25" t="str">
        <f t="shared" si="5"/>
        <v>x4 10</v>
      </c>
      <c r="V25" t="str">
        <f t="shared" si="5"/>
        <v>x4 10</v>
      </c>
      <c r="W25" t="str">
        <f t="shared" si="5"/>
        <v>x4 10</v>
      </c>
    </row>
    <row r="26" spans="1:23">
      <c r="A26" t="str">
        <f t="shared" si="2"/>
        <v>x4 11</v>
      </c>
      <c r="B26" t="str">
        <f t="shared" si="2"/>
        <v>x4 11</v>
      </c>
      <c r="C26" t="str">
        <f t="shared" si="2"/>
        <v>x7 11</v>
      </c>
      <c r="D26" t="str">
        <f t="shared" si="2"/>
        <v>x13 11</v>
      </c>
      <c r="E26" t="str">
        <f t="shared" si="2"/>
        <v>x12 11</v>
      </c>
      <c r="G26" t="str">
        <f t="shared" si="3"/>
        <v>x0 11</v>
      </c>
      <c r="H26" t="str">
        <f t="shared" si="3"/>
        <v>x0 11</v>
      </c>
      <c r="I26" t="str">
        <f t="shared" si="3"/>
        <v>x0 11</v>
      </c>
      <c r="J26" t="str">
        <f t="shared" si="3"/>
        <v>x0 11</v>
      </c>
      <c r="K26" t="str">
        <f t="shared" si="3"/>
        <v>x0 11</v>
      </c>
      <c r="M26" t="str">
        <f t="shared" si="4"/>
        <v>x0 11</v>
      </c>
      <c r="N26" t="str">
        <f t="shared" si="4"/>
        <v>x0 11</v>
      </c>
      <c r="O26" t="str">
        <f t="shared" si="4"/>
        <v>x0 11</v>
      </c>
      <c r="P26" t="str">
        <f t="shared" si="4"/>
        <v>x0 11</v>
      </c>
      <c r="Q26" t="str">
        <f t="shared" si="4"/>
        <v>x0 11</v>
      </c>
      <c r="S26" t="str">
        <f t="shared" si="5"/>
        <v>x0 11</v>
      </c>
      <c r="T26" t="str">
        <f t="shared" si="5"/>
        <v>x0 11</v>
      </c>
      <c r="U26" t="str">
        <f t="shared" si="5"/>
        <v>x0 11</v>
      </c>
      <c r="V26" t="str">
        <f t="shared" si="5"/>
        <v>x0 11</v>
      </c>
      <c r="W26" t="str">
        <f t="shared" si="5"/>
        <v>x0 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Lighting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2020-09-30T09:41:48Z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8387bc8d-abcb-4896-93a5-3938c4100a31</vt:lpwstr>
  </property>
</Properties>
</file>