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-Stuff\BA-MobileFingerprinting\Experimente\"/>
    </mc:Choice>
  </mc:AlternateContent>
  <xr:revisionPtr revIDLastSave="0" documentId="13_ncr:1_{C57B7DB7-E2BC-4912-B465-5FDEC47FAD02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iOS Data" sheetId="1" r:id="rId1"/>
    <sheet name="Android Data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P43" i="1" l="1"/>
  <c r="P31" i="1"/>
  <c r="P21" i="1"/>
  <c r="P14" i="1"/>
  <c r="Q3" i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2" i="1"/>
  <c r="O77" i="2"/>
  <c r="O55" i="2"/>
  <c r="O37" i="2"/>
  <c r="O19" i="2"/>
  <c r="P3" i="2"/>
  <c r="P4" i="2"/>
  <c r="P5" i="2"/>
  <c r="P6" i="2"/>
  <c r="P7" i="2"/>
  <c r="P8" i="2"/>
  <c r="P9" i="2"/>
  <c r="P10" i="2"/>
  <c r="P11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2" i="2"/>
  <c r="O76" i="2"/>
  <c r="O12" i="2"/>
  <c r="J43" i="1"/>
  <c r="J44" i="1" s="1"/>
  <c r="J14" i="1"/>
  <c r="J3" i="1"/>
  <c r="J4" i="1"/>
  <c r="J5" i="1"/>
  <c r="J6" i="1"/>
  <c r="J7" i="1"/>
  <c r="J8" i="1"/>
  <c r="J9" i="1"/>
  <c r="J10" i="1"/>
  <c r="J11" i="1"/>
  <c r="J12" i="1"/>
  <c r="J13" i="1"/>
  <c r="J15" i="1"/>
  <c r="J21" i="1" s="1"/>
  <c r="J16" i="1"/>
  <c r="J17" i="1"/>
  <c r="J18" i="1"/>
  <c r="J19" i="1"/>
  <c r="J20" i="1"/>
  <c r="J22" i="1"/>
  <c r="J23" i="1"/>
  <c r="J24" i="1"/>
  <c r="J25" i="1"/>
  <c r="J26" i="1"/>
  <c r="J27" i="1"/>
  <c r="J31" i="1" s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2" i="1"/>
  <c r="H31" i="1"/>
  <c r="H3" i="1"/>
  <c r="H4" i="1"/>
  <c r="H5" i="1"/>
  <c r="H6" i="1"/>
  <c r="H7" i="1"/>
  <c r="H8" i="1"/>
  <c r="H9" i="1"/>
  <c r="H10" i="1"/>
  <c r="H11" i="1"/>
  <c r="H12" i="1"/>
  <c r="H13" i="1"/>
  <c r="H15" i="1"/>
  <c r="H21" i="1" s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2" i="1"/>
  <c r="H43" i="1" s="1"/>
  <c r="H44" i="1" s="1"/>
  <c r="H33" i="1"/>
  <c r="H34" i="1"/>
  <c r="H35" i="1"/>
  <c r="H36" i="1"/>
  <c r="H37" i="1"/>
  <c r="H38" i="1"/>
  <c r="H39" i="1"/>
  <c r="H40" i="1"/>
  <c r="H41" i="1"/>
  <c r="H42" i="1"/>
  <c r="H2" i="1"/>
  <c r="H14" i="1" s="1"/>
  <c r="F14" i="1"/>
  <c r="F21" i="1"/>
  <c r="F31" i="1"/>
  <c r="F43" i="1"/>
  <c r="E77" i="2"/>
  <c r="E55" i="2"/>
  <c r="E37" i="2"/>
  <c r="E19" i="2"/>
  <c r="E12" i="2"/>
  <c r="E76" i="2"/>
  <c r="I14" i="2"/>
  <c r="I15" i="2"/>
  <c r="I16" i="2"/>
  <c r="I17" i="2"/>
  <c r="I18" i="2"/>
  <c r="I20" i="2"/>
  <c r="I21" i="2"/>
  <c r="I22" i="2"/>
  <c r="I23" i="2"/>
  <c r="I24" i="2"/>
  <c r="I37" i="2" s="1"/>
  <c r="I25" i="2"/>
  <c r="I26" i="2"/>
  <c r="I27" i="2"/>
  <c r="I28" i="2"/>
  <c r="I29" i="2"/>
  <c r="I30" i="2"/>
  <c r="I31" i="2"/>
  <c r="I32" i="2"/>
  <c r="I33" i="2"/>
  <c r="I34" i="2"/>
  <c r="I35" i="2"/>
  <c r="I36" i="2"/>
  <c r="I38" i="2"/>
  <c r="I55" i="2" s="1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6" i="2"/>
  <c r="I57" i="2"/>
  <c r="I58" i="2"/>
  <c r="I59" i="2"/>
  <c r="I60" i="2"/>
  <c r="I76" i="2" s="1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13" i="2"/>
  <c r="I19" i="2" s="1"/>
  <c r="I3" i="2"/>
  <c r="I12" i="2" s="1"/>
  <c r="I4" i="2"/>
  <c r="I5" i="2"/>
  <c r="I6" i="2"/>
  <c r="I7" i="2"/>
  <c r="I8" i="2"/>
  <c r="I9" i="2"/>
  <c r="I10" i="2"/>
  <c r="I11" i="2"/>
  <c r="I2" i="2"/>
  <c r="G3" i="2"/>
  <c r="G4" i="2"/>
  <c r="G12" i="2" s="1"/>
  <c r="G5" i="2"/>
  <c r="G6" i="2"/>
  <c r="G7" i="2"/>
  <c r="G8" i="2"/>
  <c r="G9" i="2"/>
  <c r="G10" i="2"/>
  <c r="G11" i="2"/>
  <c r="G13" i="2"/>
  <c r="G14" i="2"/>
  <c r="G15" i="2"/>
  <c r="G16" i="2"/>
  <c r="G19" i="2" s="1"/>
  <c r="G17" i="2"/>
  <c r="G18" i="2"/>
  <c r="G20" i="2"/>
  <c r="G37" i="2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55" i="2" s="1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76" i="2" s="1"/>
  <c r="G69" i="2"/>
  <c r="G70" i="2"/>
  <c r="G71" i="2"/>
  <c r="G72" i="2"/>
  <c r="G73" i="2"/>
  <c r="G74" i="2"/>
  <c r="G75" i="2"/>
  <c r="G2" i="2"/>
  <c r="P44" i="1" l="1"/>
  <c r="G77" i="2"/>
  <c r="I77" i="2"/>
  <c r="N76" i="2" l="1"/>
  <c r="L76" i="2"/>
  <c r="K76" i="2"/>
  <c r="J76" i="2"/>
  <c r="H76" i="2"/>
  <c r="M76" i="2"/>
  <c r="F76" i="2"/>
  <c r="P76" i="2" s="1"/>
  <c r="N55" i="2" l="1"/>
  <c r="K55" i="2"/>
  <c r="H55" i="2"/>
  <c r="M55" i="2"/>
  <c r="F55" i="2"/>
  <c r="P55" i="2" s="1"/>
  <c r="N37" i="2"/>
  <c r="L37" i="2"/>
  <c r="K37" i="2"/>
  <c r="J37" i="2"/>
  <c r="H37" i="2"/>
  <c r="M37" i="2"/>
  <c r="F37" i="2"/>
  <c r="P37" i="2" s="1"/>
  <c r="N19" i="2"/>
  <c r="L19" i="2"/>
  <c r="K19" i="2"/>
  <c r="J19" i="2"/>
  <c r="H19" i="2"/>
  <c r="M19" i="2"/>
  <c r="F19" i="2"/>
  <c r="P19" i="2" s="1"/>
  <c r="N12" i="2" l="1"/>
  <c r="N77" i="2" s="1"/>
  <c r="L12" i="2"/>
  <c r="L77" i="2" s="1"/>
  <c r="K12" i="2"/>
  <c r="K77" i="2" s="1"/>
  <c r="J12" i="2"/>
  <c r="J77" i="2" s="1"/>
  <c r="H12" i="2"/>
  <c r="H77" i="2" s="1"/>
  <c r="M12" i="2"/>
  <c r="M77" i="2" s="1"/>
  <c r="F12" i="2"/>
  <c r="F77" i="2" l="1"/>
  <c r="P12" i="2"/>
  <c r="P77" i="2" s="1"/>
  <c r="O43" i="1"/>
  <c r="N43" i="1"/>
  <c r="M43" i="1"/>
  <c r="L43" i="1"/>
  <c r="K43" i="1"/>
  <c r="I43" i="1"/>
  <c r="G43" i="1"/>
  <c r="Q43" i="1" s="1"/>
  <c r="O31" i="1" l="1"/>
  <c r="N31" i="1"/>
  <c r="M31" i="1"/>
  <c r="L31" i="1"/>
  <c r="K31" i="1"/>
  <c r="I31" i="1"/>
  <c r="G31" i="1"/>
  <c r="Q31" i="1" l="1"/>
  <c r="O21" i="1"/>
  <c r="N21" i="1"/>
  <c r="M21" i="1"/>
  <c r="L21" i="1"/>
  <c r="K21" i="1"/>
  <c r="I21" i="1"/>
  <c r="G21" i="1"/>
  <c r="Q21" i="1" s="1"/>
  <c r="K44" i="1" l="1"/>
  <c r="O14" i="1"/>
  <c r="O44" i="1" s="1"/>
  <c r="N14" i="1"/>
  <c r="N44" i="1" s="1"/>
  <c r="M14" i="1"/>
  <c r="M44" i="1" s="1"/>
  <c r="L14" i="1"/>
  <c r="L44" i="1" s="1"/>
  <c r="K14" i="1"/>
  <c r="I14" i="1"/>
  <c r="I44" i="1" s="1"/>
  <c r="G14" i="1"/>
  <c r="Q14" i="1" l="1"/>
  <c r="G44" i="1"/>
  <c r="Q44" i="1" s="1"/>
</calcChain>
</file>

<file path=xl/sharedStrings.xml><?xml version="1.0" encoding="utf-8"?>
<sst xmlns="http://schemas.openxmlformats.org/spreadsheetml/2006/main" count="175" uniqueCount="91">
  <si>
    <t>Device</t>
  </si>
  <si>
    <t xml:space="preserve">iPhone 8 </t>
  </si>
  <si>
    <t>OS</t>
  </si>
  <si>
    <t>iOS 14</t>
  </si>
  <si>
    <t>Messung</t>
  </si>
  <si>
    <t>No Frames</t>
  </si>
  <si>
    <t>No Burst</t>
  </si>
  <si>
    <t>Min Burst Size</t>
  </si>
  <si>
    <t>Avg. Burst Size</t>
  </si>
  <si>
    <t>Max Burst Size</t>
  </si>
  <si>
    <t>Estimated Missed Frames</t>
  </si>
  <si>
    <t>Aktiv Lang</t>
  </si>
  <si>
    <t>Passiv Lang</t>
  </si>
  <si>
    <t>Average Inter Burst Arrival Time</t>
  </si>
  <si>
    <t>Verbunden Lang</t>
  </si>
  <si>
    <t>Aktiv On On</t>
  </si>
  <si>
    <t>Aktiv On Off</t>
  </si>
  <si>
    <t>Passiv On On</t>
  </si>
  <si>
    <t>Passiv On Off</t>
  </si>
  <si>
    <t>Verbunden On On</t>
  </si>
  <si>
    <t>Verbunden On Off</t>
  </si>
  <si>
    <t>Hotspot Verfügbar</t>
  </si>
  <si>
    <t>Flugmodus</t>
  </si>
  <si>
    <t>Startup</t>
  </si>
  <si>
    <t>TOTAL</t>
  </si>
  <si>
    <t>iOS 12</t>
  </si>
  <si>
    <t xml:space="preserve">Aktiv Lang </t>
  </si>
  <si>
    <t>TOTAL IOS</t>
  </si>
  <si>
    <t>Samsung A51</t>
  </si>
  <si>
    <t>Android 10</t>
  </si>
  <si>
    <t>Aktiv Mobile Off</t>
  </si>
  <si>
    <t>Aktiv Lang Mobile On</t>
  </si>
  <si>
    <t>Aktiv Lang Mobile Off</t>
  </si>
  <si>
    <t>Passiv Lang Mobile Off</t>
  </si>
  <si>
    <t>Passiv Lang Mobile On</t>
  </si>
  <si>
    <t>Aktiv Mobile On</t>
  </si>
  <si>
    <t>Passiv Mobile On</t>
  </si>
  <si>
    <t>Passiv Mobile Off</t>
  </si>
  <si>
    <t>Samsung Galaxy S9</t>
  </si>
  <si>
    <t>Aktiv Lang On On</t>
  </si>
  <si>
    <t>Aktiv Lang On Off</t>
  </si>
  <si>
    <t>Passiv Lang On On</t>
  </si>
  <si>
    <t>Samsung Galaxy S20</t>
  </si>
  <si>
    <t>Passiv Lang 1</t>
  </si>
  <si>
    <t>Passiv Lang 2</t>
  </si>
  <si>
    <t xml:space="preserve">Verbunden  </t>
  </si>
  <si>
    <t>Aktiv 10 SSIDs On On</t>
  </si>
  <si>
    <t>Aktiv 10 SSIDs On Off</t>
  </si>
  <si>
    <t>Aktiv 5 SSIDs On On</t>
  </si>
  <si>
    <t>Aktiv 5 SSIDs On Off</t>
  </si>
  <si>
    <t>Aktiv 1 SSIDs On On</t>
  </si>
  <si>
    <t>Aktiv 1 SSIDs On Off</t>
  </si>
  <si>
    <t>Passiv 10 SSIDs On On</t>
  </si>
  <si>
    <t>Passiv 10 SSIDs On Off</t>
  </si>
  <si>
    <t>Passiv 5 SSIDs On On</t>
  </si>
  <si>
    <t>Passiv 5 SSIDs On Off</t>
  </si>
  <si>
    <t>Passiv 1 SSIDs On On</t>
  </si>
  <si>
    <t>Passiv 1 SSIDs On Off</t>
  </si>
  <si>
    <t>Google Pixel 3</t>
  </si>
  <si>
    <t>Verbunden</t>
  </si>
  <si>
    <t xml:space="preserve">Passiv Lang </t>
  </si>
  <si>
    <t>Samsung Galaxy S8 One</t>
  </si>
  <si>
    <t>Android 9</t>
  </si>
  <si>
    <t>Aktiv 20 min</t>
  </si>
  <si>
    <t>Samsung Galaxy S8 Two</t>
  </si>
  <si>
    <t>Samsung Galaxy S8 Three</t>
  </si>
  <si>
    <t>Samsung Galaxy S8 Four</t>
  </si>
  <si>
    <t>Fairphone 3+</t>
  </si>
  <si>
    <t>Aktiv Lang Macbook</t>
  </si>
  <si>
    <t>Aktiv Lang WaveXpert</t>
  </si>
  <si>
    <t>Passiv Lang Macbook</t>
  </si>
  <si>
    <t>Passiv Lang WaveXpert</t>
  </si>
  <si>
    <t>Verbungen Lang</t>
  </si>
  <si>
    <t>Aktiv 10 SSIDs</t>
  </si>
  <si>
    <t>Aktiv 5 SSIDs</t>
  </si>
  <si>
    <t>Aktiv 0 SSIDs</t>
  </si>
  <si>
    <t>5GHz Messung</t>
  </si>
  <si>
    <t>Aktiv Ohne Sim 30 min</t>
  </si>
  <si>
    <t>TOTAL Android</t>
  </si>
  <si>
    <t>Messzeit (Minuten)</t>
  </si>
  <si>
    <t>Frames Per Minute</t>
  </si>
  <si>
    <t>Bursts Per Minute</t>
  </si>
  <si>
    <t>Messzeit (Minuten</t>
  </si>
  <si>
    <t>Malformed Frames  Absolute</t>
  </si>
  <si>
    <t>Relative</t>
  </si>
  <si>
    <t>Malformed Frames Absolut</t>
  </si>
  <si>
    <t>Frames per Minute</t>
  </si>
  <si>
    <t>Bursts per Minute</t>
  </si>
  <si>
    <t>iPhone  X - Raphael Jud</t>
  </si>
  <si>
    <t>iPhone X - IFS</t>
  </si>
  <si>
    <t>Android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</si>
</sst>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Fill="1" applyBorder="1"/>
    <xf numFmtId="0" fontId="4" fillId="0" borderId="0" xfId="0" applyFont="1" applyBorder="1"/>
    <xf numFmtId="164" fontId="4" fillId="0" borderId="0" xfId="0" applyNumberFormat="1" applyFont="1" applyBorder="1"/>
    <xf numFmtId="0" fontId="4" fillId="0" borderId="0" xfId="0" applyFont="1" applyFill="1" applyBorder="1"/>
    <xf numFmtId="0" fontId="0" fillId="0" borderId="0" xfId="0" applyBorder="1" applyAlignment="1">
      <alignment textRotation="45"/>
    </xf>
    <xf numFmtId="2" fontId="0" fillId="0" borderId="0" xfId="0" applyNumberFormat="1" applyFont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  <xf numFmtId="2" fontId="0" fillId="0" borderId="2" xfId="0" applyNumberFormat="1" applyFont="1" applyBorder="1"/>
    <xf numFmtId="0" fontId="0" fillId="0" borderId="2" xfId="0" applyFont="1" applyFill="1" applyBorder="1"/>
    <xf numFmtId="10" fontId="0" fillId="0" borderId="3" xfId="1" applyNumberFormat="1" applyFont="1" applyBorder="1"/>
    <xf numFmtId="0" fontId="0" fillId="0" borderId="4" xfId="0" applyFont="1" applyBorder="1"/>
    <xf numFmtId="10" fontId="0" fillId="0" borderId="5" xfId="1" applyNumberFormat="1" applyFont="1" applyBorder="1"/>
    <xf numFmtId="0" fontId="0" fillId="0" borderId="6" xfId="0" applyFont="1" applyBorder="1"/>
    <xf numFmtId="0" fontId="0" fillId="0" borderId="7" xfId="0" applyFont="1" applyBorder="1"/>
    <xf numFmtId="0" fontId="1" fillId="0" borderId="7" xfId="0" applyFont="1" applyBorder="1"/>
    <xf numFmtId="164" fontId="1" fillId="0" borderId="7" xfId="0" applyNumberFormat="1" applyFont="1" applyBorder="1"/>
    <xf numFmtId="2" fontId="1" fillId="0" borderId="7" xfId="0" applyNumberFormat="1" applyFont="1" applyBorder="1"/>
    <xf numFmtId="0" fontId="1" fillId="0" borderId="7" xfId="0" applyFont="1" applyFill="1" applyBorder="1"/>
    <xf numFmtId="10" fontId="1" fillId="0" borderId="8" xfId="1" applyNumberFormat="1" applyFont="1" applyBorder="1"/>
    <xf numFmtId="10" fontId="0" fillId="0" borderId="8" xfId="1" applyNumberFormat="1" applyFont="1" applyBorder="1"/>
    <xf numFmtId="0" fontId="0" fillId="0" borderId="9" xfId="0" applyFont="1" applyBorder="1"/>
    <xf numFmtId="0" fontId="0" fillId="0" borderId="10" xfId="0" applyFont="1" applyBorder="1"/>
    <xf numFmtId="164" fontId="0" fillId="0" borderId="10" xfId="0" applyNumberFormat="1" applyFont="1" applyBorder="1"/>
    <xf numFmtId="2" fontId="0" fillId="0" borderId="10" xfId="0" applyNumberFormat="1" applyFont="1" applyBorder="1"/>
    <xf numFmtId="0" fontId="0" fillId="0" borderId="10" xfId="0" applyFont="1" applyFill="1" applyBorder="1"/>
    <xf numFmtId="10" fontId="0" fillId="0" borderId="11" xfId="1" applyNumberFormat="1" applyFont="1" applyBorder="1"/>
    <xf numFmtId="164" fontId="0" fillId="0" borderId="7" xfId="0" applyNumberFormat="1" applyFont="1" applyBorder="1"/>
    <xf numFmtId="2" fontId="0" fillId="0" borderId="7" xfId="0" applyNumberFormat="1" applyFont="1" applyBorder="1"/>
    <xf numFmtId="0" fontId="0" fillId="0" borderId="7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2" fontId="6" fillId="0" borderId="0" xfId="0" applyNumberFormat="1" applyFont="1" applyBorder="1"/>
    <xf numFmtId="10" fontId="6" fillId="0" borderId="0" xfId="0" applyNumberFormat="1" applyFont="1" applyBorder="1"/>
    <xf numFmtId="0" fontId="6" fillId="0" borderId="0" xfId="0" applyFont="1" applyFill="1" applyBorder="1"/>
    <xf numFmtId="0" fontId="7" fillId="0" borderId="0" xfId="0" applyFont="1" applyFill="1" applyBorder="1"/>
    <xf numFmtId="10" fontId="6" fillId="0" borderId="0" xfId="1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Fill="1" applyBorder="1"/>
    <xf numFmtId="0" fontId="5" fillId="0" borderId="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Iphone x - IFS - ios 14</a:t>
            </a:r>
          </a:p>
        </c:rich>
      </c:tx>
      <c:layout>
        <c:manualLayout>
          <c:xMode val="edge"/>
          <c:yMode val="edge"/>
          <c:x val="0.34555038719443448"/>
          <c:y val="1.495436269981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8309729869177488"/>
          <c:y val="0.11283890913222895"/>
          <c:w val="0.78576289508273245"/>
          <c:h val="0.67161462134306382"/>
        </c:manualLayout>
      </c:layout>
      <c:barChart>
        <c:barDir val="col"/>
        <c:grouping val="clustered"/>
        <c:varyColors val="0"/>
        <c:ser>
          <c:idx val="0"/>
          <c:order val="0"/>
          <c:tx>
            <c:v>Number of Frames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Data'!$E$32:$E$42</c:f>
              <c:strCache>
                <c:ptCount val="11"/>
                <c:pt idx="0">
                  <c:v>Aktiv Lang </c:v>
                </c:pt>
                <c:pt idx="1">
                  <c:v>Passiv Lang</c:v>
                </c:pt>
                <c:pt idx="2">
                  <c:v>Verbunden Lang</c:v>
                </c:pt>
                <c:pt idx="3">
                  <c:v>Aktiv On On</c:v>
                </c:pt>
                <c:pt idx="4">
                  <c:v>Aktiv On Off</c:v>
                </c:pt>
                <c:pt idx="5">
                  <c:v>Passiv On On</c:v>
                </c:pt>
                <c:pt idx="6">
                  <c:v>Passiv On Off</c:v>
                </c:pt>
                <c:pt idx="7">
                  <c:v>Verbunden On On</c:v>
                </c:pt>
                <c:pt idx="8">
                  <c:v>Verbunden On Off</c:v>
                </c:pt>
                <c:pt idx="9">
                  <c:v>Flugmodus</c:v>
                </c:pt>
                <c:pt idx="10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Data'!$G$2:$G$43</c15:sqref>
                  </c15:fullRef>
                </c:ext>
              </c:extLst>
              <c:f>'iOS Data'!$G$32:$G$42</c:f>
              <c:numCache>
                <c:formatCode>General</c:formatCode>
                <c:ptCount val="11"/>
                <c:pt idx="0">
                  <c:v>418</c:v>
                </c:pt>
                <c:pt idx="1">
                  <c:v>75</c:v>
                </c:pt>
                <c:pt idx="2">
                  <c:v>258</c:v>
                </c:pt>
                <c:pt idx="3">
                  <c:v>107</c:v>
                </c:pt>
                <c:pt idx="4">
                  <c:v>53</c:v>
                </c:pt>
                <c:pt idx="5">
                  <c:v>75</c:v>
                </c:pt>
                <c:pt idx="6">
                  <c:v>89</c:v>
                </c:pt>
                <c:pt idx="7">
                  <c:v>229</c:v>
                </c:pt>
                <c:pt idx="8">
                  <c:v>328</c:v>
                </c:pt>
                <c:pt idx="9">
                  <c:v>76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4538-884D-B09534F6526C}"/>
            </c:ext>
          </c:extLst>
        </c:ser>
        <c:ser>
          <c:idx val="1"/>
          <c:order val="1"/>
          <c:tx>
            <c:v>Number of Bursts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Data'!$E$32:$E$42</c:f>
              <c:strCache>
                <c:ptCount val="11"/>
                <c:pt idx="0">
                  <c:v>Aktiv Lang </c:v>
                </c:pt>
                <c:pt idx="1">
                  <c:v>Passiv Lang</c:v>
                </c:pt>
                <c:pt idx="2">
                  <c:v>Verbunden Lang</c:v>
                </c:pt>
                <c:pt idx="3">
                  <c:v>Aktiv On On</c:v>
                </c:pt>
                <c:pt idx="4">
                  <c:v>Aktiv On Off</c:v>
                </c:pt>
                <c:pt idx="5">
                  <c:v>Passiv On On</c:v>
                </c:pt>
                <c:pt idx="6">
                  <c:v>Passiv On Off</c:v>
                </c:pt>
                <c:pt idx="7">
                  <c:v>Verbunden On On</c:v>
                </c:pt>
                <c:pt idx="8">
                  <c:v>Verbunden On Off</c:v>
                </c:pt>
                <c:pt idx="9">
                  <c:v>Flugmodus</c:v>
                </c:pt>
                <c:pt idx="10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Data'!$I$2:$I$43</c15:sqref>
                  </c15:fullRef>
                </c:ext>
              </c:extLst>
              <c:f>'iOS Data'!$I$32:$I$42</c:f>
              <c:numCache>
                <c:formatCode>General</c:formatCode>
                <c:ptCount val="11"/>
                <c:pt idx="0">
                  <c:v>123</c:v>
                </c:pt>
                <c:pt idx="1">
                  <c:v>24</c:v>
                </c:pt>
                <c:pt idx="2">
                  <c:v>57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20</c:v>
                </c:pt>
                <c:pt idx="7">
                  <c:v>47</c:v>
                </c:pt>
                <c:pt idx="8">
                  <c:v>45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D-4538-884D-B09534F6526C}"/>
            </c:ext>
          </c:extLst>
        </c:ser>
        <c:ser>
          <c:idx val="3"/>
          <c:order val="3"/>
          <c:tx>
            <c:v>Avg. Burst Size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Data'!$E$32:$E$42</c:f>
              <c:strCache>
                <c:ptCount val="11"/>
                <c:pt idx="0">
                  <c:v>Aktiv Lang </c:v>
                </c:pt>
                <c:pt idx="1">
                  <c:v>Passiv Lang</c:v>
                </c:pt>
                <c:pt idx="2">
                  <c:v>Verbunden Lang</c:v>
                </c:pt>
                <c:pt idx="3">
                  <c:v>Aktiv On On</c:v>
                </c:pt>
                <c:pt idx="4">
                  <c:v>Aktiv On Off</c:v>
                </c:pt>
                <c:pt idx="5">
                  <c:v>Passiv On On</c:v>
                </c:pt>
                <c:pt idx="6">
                  <c:v>Passiv On Off</c:v>
                </c:pt>
                <c:pt idx="7">
                  <c:v>Verbunden On On</c:v>
                </c:pt>
                <c:pt idx="8">
                  <c:v>Verbunden On Off</c:v>
                </c:pt>
                <c:pt idx="9">
                  <c:v>Flugmodus</c:v>
                </c:pt>
                <c:pt idx="10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Data'!$L$2:$L$43</c15:sqref>
                  </c15:fullRef>
                </c:ext>
              </c:extLst>
              <c:f>'iOS Data'!$L$32:$L$42</c:f>
              <c:numCache>
                <c:formatCode>0.000</c:formatCode>
                <c:ptCount val="11"/>
                <c:pt idx="0">
                  <c:v>3.3983739837398375</c:v>
                </c:pt>
                <c:pt idx="1">
                  <c:v>3.125</c:v>
                </c:pt>
                <c:pt idx="2">
                  <c:v>4.5263157894736841</c:v>
                </c:pt>
                <c:pt idx="3">
                  <c:v>5.0952380952380949</c:v>
                </c:pt>
                <c:pt idx="4">
                  <c:v>3.1176470588235294</c:v>
                </c:pt>
                <c:pt idx="5">
                  <c:v>4.6875</c:v>
                </c:pt>
                <c:pt idx="6">
                  <c:v>4.45</c:v>
                </c:pt>
                <c:pt idx="7">
                  <c:v>4.8723404255319149</c:v>
                </c:pt>
                <c:pt idx="8">
                  <c:v>7.2888888888888888</c:v>
                </c:pt>
                <c:pt idx="9">
                  <c:v>5.0666666666666664</c:v>
                </c:pt>
                <c:pt idx="10">
                  <c:v>5.0666666666666664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D-4538-884D-B09534F6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4868575"/>
        <c:axId val="6848652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Min. Burst Size</c:v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Data'!$E$32:$E$42</c15:sqref>
                        </c15:formulaRef>
                      </c:ext>
                    </c:extLst>
                    <c:strCache>
                      <c:ptCount val="11"/>
                      <c:pt idx="0">
                        <c:v>Aktiv Lang 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Flugmodus</c:v>
                      </c:pt>
                      <c:pt idx="10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'iOS Data'!$K$2:$K$43</c15:sqref>
                        </c15:fullRef>
                        <c15:formulaRef>
                          <c15:sqref>'iOS Data'!$K$32:$K$42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AD-4538-884D-B09534F652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Max. Burst Size</c:v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Data'!$E$32:$E$42</c15:sqref>
                        </c15:formulaRef>
                      </c:ext>
                    </c:extLst>
                    <c:strCache>
                      <c:ptCount val="11"/>
                      <c:pt idx="0">
                        <c:v>Aktiv Lang 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Flugmodus</c:v>
                      </c:pt>
                      <c:pt idx="10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Data'!$M$2:$M$43</c15:sqref>
                        </c15:fullRef>
                        <c15:formulaRef>
                          <c15:sqref>'iOS Data'!$M$32:$M$42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</c:v>
                      </c:pt>
                      <c:pt idx="1">
                        <c:v>7</c:v>
                      </c:pt>
                      <c:pt idx="2">
                        <c:v>18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AD-4538-884D-B09534F652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Missed Frames</c:v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Data'!$E$32:$E$42</c15:sqref>
                        </c15:formulaRef>
                      </c:ext>
                    </c:extLst>
                    <c:strCache>
                      <c:ptCount val="11"/>
                      <c:pt idx="0">
                        <c:v>Aktiv Lang 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Flugmodus</c:v>
                      </c:pt>
                      <c:pt idx="10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Data'!$N$2:$N$43</c15:sqref>
                        </c15:fullRef>
                        <c15:formulaRef>
                          <c15:sqref>'iOS Data'!$N$32:$N$42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547</c:v>
                      </c:pt>
                      <c:pt idx="1">
                        <c:v>133</c:v>
                      </c:pt>
                      <c:pt idx="2">
                        <c:v>489</c:v>
                      </c:pt>
                      <c:pt idx="3">
                        <c:v>145</c:v>
                      </c:pt>
                      <c:pt idx="4">
                        <c:v>63</c:v>
                      </c:pt>
                      <c:pt idx="5">
                        <c:v>158</c:v>
                      </c:pt>
                      <c:pt idx="6">
                        <c:v>64</c:v>
                      </c:pt>
                      <c:pt idx="7">
                        <c:v>302</c:v>
                      </c:pt>
                      <c:pt idx="8">
                        <c:v>302</c:v>
                      </c:pt>
                      <c:pt idx="9">
                        <c:v>44</c:v>
                      </c:pt>
                      <c:pt idx="10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AD-4538-884D-B09534F6526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Inter Burst Arrivaltime</c:v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Data'!$E$32:$E$42</c15:sqref>
                        </c15:formulaRef>
                      </c:ext>
                    </c:extLst>
                    <c:strCache>
                      <c:ptCount val="11"/>
                      <c:pt idx="0">
                        <c:v>Aktiv Lang 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Flugmodus</c:v>
                      </c:pt>
                      <c:pt idx="10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Data'!$O$2:$O$43</c15:sqref>
                        </c15:fullRef>
                        <c15:formulaRef>
                          <c15:sqref>'iOS Data'!$O$32:$O$42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19.709934982758632</c:v>
                      </c:pt>
                      <c:pt idx="1">
                        <c:v>151.64669678260867</c:v>
                      </c:pt>
                      <c:pt idx="2">
                        <c:v>47.061282292857143</c:v>
                      </c:pt>
                      <c:pt idx="3">
                        <c:v>29.641915999999998</c:v>
                      </c:pt>
                      <c:pt idx="4">
                        <c:v>32.720828124999997</c:v>
                      </c:pt>
                      <c:pt idx="5">
                        <c:v>36.603457333333338</c:v>
                      </c:pt>
                      <c:pt idx="6">
                        <c:v>29.80292815789474</c:v>
                      </c:pt>
                      <c:pt idx="7">
                        <c:v>12.148737311111111</c:v>
                      </c:pt>
                      <c:pt idx="8">
                        <c:v>12.986445318181813</c:v>
                      </c:pt>
                      <c:pt idx="9">
                        <c:v>9.9102084999999995</c:v>
                      </c:pt>
                      <c:pt idx="10">
                        <c:v>14.080742928571429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AD-4538-884D-B09534F6526C}"/>
                  </c:ext>
                </c:extLst>
              </c15:ser>
            </c15:filteredBarSeries>
          </c:ext>
        </c:extLst>
      </c:barChart>
      <c:catAx>
        <c:axId val="6848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5247"/>
        <c:crosses val="autoZero"/>
        <c:auto val="1"/>
        <c:lblAlgn val="ctr"/>
        <c:lblOffset val="100"/>
        <c:noMultiLvlLbl val="0"/>
      </c:catAx>
      <c:valAx>
        <c:axId val="684865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8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Samsung Galaxy</a:t>
            </a:r>
            <a:r>
              <a:rPr lang="de-CH" baseline="0"/>
              <a:t> S20</a:t>
            </a:r>
            <a:endParaRPr lang="de-CH"/>
          </a:p>
        </c:rich>
      </c:tx>
      <c:layout>
        <c:manualLayout>
          <c:xMode val="edge"/>
          <c:yMode val="edge"/>
          <c:x val="0.42950118303072315"/>
          <c:y val="1.484230055658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'Android Data'!$F$1</c:f>
              <c:strCache>
                <c:ptCount val="1"/>
                <c:pt idx="0">
                  <c:v>No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Data'!$D$20:$D$36</c:f>
              <c:strCache>
                <c:ptCount val="17"/>
                <c:pt idx="0">
                  <c:v>Aktiv Lang</c:v>
                </c:pt>
                <c:pt idx="1">
                  <c:v>Passiv Lang 1</c:v>
                </c:pt>
                <c:pt idx="2">
                  <c:v>Passiv Lang 2</c:v>
                </c:pt>
                <c:pt idx="3">
                  <c:v>Verbunden Lang</c:v>
                </c:pt>
                <c:pt idx="4">
                  <c:v>Aktiv 10 SSIDs On On</c:v>
                </c:pt>
                <c:pt idx="5">
                  <c:v>Aktiv 10 SSIDs On Off</c:v>
                </c:pt>
                <c:pt idx="6">
                  <c:v>Aktiv 5 SSIDs On Off</c:v>
                </c:pt>
                <c:pt idx="7">
                  <c:v>Aktiv 1 SSIDs On On</c:v>
                </c:pt>
                <c:pt idx="8">
                  <c:v>Aktiv 1 SSIDs On Off</c:v>
                </c:pt>
                <c:pt idx="9">
                  <c:v>Passiv 10 SSIDs On On</c:v>
                </c:pt>
                <c:pt idx="10">
                  <c:v>Passiv 10 SSIDs On Off</c:v>
                </c:pt>
                <c:pt idx="11">
                  <c:v>Passiv 5 SSIDs On On</c:v>
                </c:pt>
                <c:pt idx="12">
                  <c:v>Passiv 5 SSIDs On Off</c:v>
                </c:pt>
                <c:pt idx="13">
                  <c:v>Passiv 1 SSIDs On On</c:v>
                </c:pt>
                <c:pt idx="14">
                  <c:v>Passiv 1 SSIDs On Off</c:v>
                </c:pt>
                <c:pt idx="15">
                  <c:v>Flugmodus</c:v>
                </c:pt>
                <c:pt idx="16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Data'!$F$2:$F$77</c15:sqref>
                  </c15:fullRef>
                </c:ext>
              </c:extLst>
              <c:f>'Android Data'!$F$20:$F$36</c:f>
              <c:numCache>
                <c:formatCode>General</c:formatCode>
                <c:ptCount val="17"/>
                <c:pt idx="0">
                  <c:v>60</c:v>
                </c:pt>
                <c:pt idx="1">
                  <c:v>142</c:v>
                </c:pt>
                <c:pt idx="2">
                  <c:v>32</c:v>
                </c:pt>
                <c:pt idx="3">
                  <c:v>40</c:v>
                </c:pt>
                <c:pt idx="4">
                  <c:v>10</c:v>
                </c:pt>
                <c:pt idx="5">
                  <c:v>26</c:v>
                </c:pt>
                <c:pt idx="6">
                  <c:v>60</c:v>
                </c:pt>
                <c:pt idx="7">
                  <c:v>26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26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4BE6-9970-10DD6E33075D}"/>
            </c:ext>
          </c:extLst>
        </c:ser>
        <c:ser>
          <c:idx val="1"/>
          <c:order val="1"/>
          <c:tx>
            <c:strRef>
              <c:f>'Android Data'!$H$1</c:f>
              <c:strCache>
                <c:ptCount val="1"/>
                <c:pt idx="0">
                  <c:v>No Burst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Data'!$D$20:$D$36</c:f>
              <c:strCache>
                <c:ptCount val="17"/>
                <c:pt idx="0">
                  <c:v>Aktiv Lang</c:v>
                </c:pt>
                <c:pt idx="1">
                  <c:v>Passiv Lang 1</c:v>
                </c:pt>
                <c:pt idx="2">
                  <c:v>Passiv Lang 2</c:v>
                </c:pt>
                <c:pt idx="3">
                  <c:v>Verbunden Lang</c:v>
                </c:pt>
                <c:pt idx="4">
                  <c:v>Aktiv 10 SSIDs On On</c:v>
                </c:pt>
                <c:pt idx="5">
                  <c:v>Aktiv 10 SSIDs On Off</c:v>
                </c:pt>
                <c:pt idx="6">
                  <c:v>Aktiv 5 SSIDs On Off</c:v>
                </c:pt>
                <c:pt idx="7">
                  <c:v>Aktiv 1 SSIDs On On</c:v>
                </c:pt>
                <c:pt idx="8">
                  <c:v>Aktiv 1 SSIDs On Off</c:v>
                </c:pt>
                <c:pt idx="9">
                  <c:v>Passiv 10 SSIDs On On</c:v>
                </c:pt>
                <c:pt idx="10">
                  <c:v>Passiv 10 SSIDs On Off</c:v>
                </c:pt>
                <c:pt idx="11">
                  <c:v>Passiv 5 SSIDs On On</c:v>
                </c:pt>
                <c:pt idx="12">
                  <c:v>Passiv 5 SSIDs On Off</c:v>
                </c:pt>
                <c:pt idx="13">
                  <c:v>Passiv 1 SSIDs On On</c:v>
                </c:pt>
                <c:pt idx="14">
                  <c:v>Passiv 1 SSIDs On Off</c:v>
                </c:pt>
                <c:pt idx="15">
                  <c:v>Flugmodus</c:v>
                </c:pt>
                <c:pt idx="16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Data'!$H$2:$H$77</c15:sqref>
                  </c15:fullRef>
                </c:ext>
              </c:extLst>
              <c:f>'Android Data'!$H$20:$H$36</c:f>
              <c:numCache>
                <c:formatCode>General</c:formatCode>
                <c:ptCount val="17"/>
                <c:pt idx="0">
                  <c:v>32</c:v>
                </c:pt>
                <c:pt idx="1">
                  <c:v>130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13</c:v>
                </c:pt>
                <c:pt idx="6">
                  <c:v>30</c:v>
                </c:pt>
                <c:pt idx="7">
                  <c:v>13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4BE6-9970-10DD6E33075D}"/>
            </c:ext>
          </c:extLst>
        </c:ser>
        <c:ser>
          <c:idx val="3"/>
          <c:order val="3"/>
          <c:tx>
            <c:strRef>
              <c:f>'Android Data'!$K$1</c:f>
              <c:strCache>
                <c:ptCount val="1"/>
                <c:pt idx="0">
                  <c:v>Avg. Burst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Data'!$D$20:$D$36</c:f>
              <c:strCache>
                <c:ptCount val="17"/>
                <c:pt idx="0">
                  <c:v>Aktiv Lang</c:v>
                </c:pt>
                <c:pt idx="1">
                  <c:v>Passiv Lang 1</c:v>
                </c:pt>
                <c:pt idx="2">
                  <c:v>Passiv Lang 2</c:v>
                </c:pt>
                <c:pt idx="3">
                  <c:v>Verbunden Lang</c:v>
                </c:pt>
                <c:pt idx="4">
                  <c:v>Aktiv 10 SSIDs On On</c:v>
                </c:pt>
                <c:pt idx="5">
                  <c:v>Aktiv 10 SSIDs On Off</c:v>
                </c:pt>
                <c:pt idx="6">
                  <c:v>Aktiv 5 SSIDs On Off</c:v>
                </c:pt>
                <c:pt idx="7">
                  <c:v>Aktiv 1 SSIDs On On</c:v>
                </c:pt>
                <c:pt idx="8">
                  <c:v>Aktiv 1 SSIDs On Off</c:v>
                </c:pt>
                <c:pt idx="9">
                  <c:v>Passiv 10 SSIDs On On</c:v>
                </c:pt>
                <c:pt idx="10">
                  <c:v>Passiv 10 SSIDs On Off</c:v>
                </c:pt>
                <c:pt idx="11">
                  <c:v>Passiv 5 SSIDs On On</c:v>
                </c:pt>
                <c:pt idx="12">
                  <c:v>Passiv 5 SSIDs On Off</c:v>
                </c:pt>
                <c:pt idx="13">
                  <c:v>Passiv 1 SSIDs On On</c:v>
                </c:pt>
                <c:pt idx="14">
                  <c:v>Passiv 1 SSIDs On Off</c:v>
                </c:pt>
                <c:pt idx="15">
                  <c:v>Flugmodus</c:v>
                </c:pt>
                <c:pt idx="16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Data'!$K$2:$K$77</c15:sqref>
                  </c15:fullRef>
                </c:ext>
              </c:extLst>
              <c:f>'Android Data'!$K$20:$K$36</c:f>
              <c:numCache>
                <c:formatCode>0.000</c:formatCode>
                <c:ptCount val="17"/>
                <c:pt idx="0">
                  <c:v>1.875</c:v>
                </c:pt>
                <c:pt idx="1">
                  <c:v>1.0923076923076922</c:v>
                </c:pt>
                <c:pt idx="2">
                  <c:v>2</c:v>
                </c:pt>
                <c:pt idx="3">
                  <c:v>1.8666666666666667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1.6666666666666667</c:v>
                </c:pt>
                <c:pt idx="9">
                  <c:v>2</c:v>
                </c:pt>
                <c:pt idx="10">
                  <c:v>1.75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1.8571428571428572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E-4BE6-9970-10DD6E33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387504"/>
        <c:axId val="1650391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'Android Data'!$J$1</c15:sqref>
                        </c15:formulaRef>
                      </c:ext>
                    </c:extLst>
                    <c:strCache>
                      <c:ptCount val="1"/>
                      <c:pt idx="0">
                        <c:v>Min Burst Size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Data'!$D$20:$D$36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1</c:v>
                      </c:pt>
                      <c:pt idx="2">
                        <c:v>Passiv Lang 2</c:v>
                      </c:pt>
                      <c:pt idx="3">
                        <c:v>Verbunden Lang</c:v>
                      </c:pt>
                      <c:pt idx="4">
                        <c:v>Aktiv 10 SSIDs On On</c:v>
                      </c:pt>
                      <c:pt idx="5">
                        <c:v>Aktiv 10 SSIDs On Off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'Android Data'!$J$2:$J$77</c15:sqref>
                        </c15:fullRef>
                        <c15:formulaRef>
                          <c15:sqref>'Android Data'!$J$20:$J$36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EE-4BE6-9970-10DD6E3307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Data'!$L$1</c15:sqref>
                        </c15:formulaRef>
                      </c:ext>
                    </c:extLst>
                    <c:strCache>
                      <c:ptCount val="1"/>
                      <c:pt idx="0">
                        <c:v>Max Burst 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Data'!$D$20:$D$36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1</c:v>
                      </c:pt>
                      <c:pt idx="2">
                        <c:v>Passiv Lang 2</c:v>
                      </c:pt>
                      <c:pt idx="3">
                        <c:v>Verbunden Lang</c:v>
                      </c:pt>
                      <c:pt idx="4">
                        <c:v>Aktiv 10 SSIDs On On</c:v>
                      </c:pt>
                      <c:pt idx="5">
                        <c:v>Aktiv 10 SSIDs On Off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Data'!$L$2:$L$77</c15:sqref>
                        </c15:fullRef>
                        <c15:formulaRef>
                          <c15:sqref>'Android Data'!$L$20:$L$36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EE-4BE6-9970-10DD6E3307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Data'!$M$1</c15:sqref>
                        </c15:formulaRef>
                      </c:ext>
                    </c:extLst>
                    <c:strCache>
                      <c:ptCount val="1"/>
                      <c:pt idx="0">
                        <c:v>Estimated Missed Frames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Data'!$D$20:$D$36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1</c:v>
                      </c:pt>
                      <c:pt idx="2">
                        <c:v>Passiv Lang 2</c:v>
                      </c:pt>
                      <c:pt idx="3">
                        <c:v>Verbunden Lang</c:v>
                      </c:pt>
                      <c:pt idx="4">
                        <c:v>Aktiv 10 SSIDs On On</c:v>
                      </c:pt>
                      <c:pt idx="5">
                        <c:v>Aktiv 10 SSIDs On Off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Data'!$M$2:$M$77</c15:sqref>
                        </c15:fullRef>
                        <c15:formulaRef>
                          <c15:sqref>'Android Data'!$M$20:$M$36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30</c:v>
                      </c:pt>
                      <c:pt idx="7">
                        <c:v>13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12</c:v>
                      </c:pt>
                      <c:pt idx="16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EE-4BE6-9970-10DD6E3307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Data'!$N$1</c15:sqref>
                        </c15:formulaRef>
                      </c:ext>
                    </c:extLst>
                    <c:strCache>
                      <c:ptCount val="1"/>
                      <c:pt idx="0">
                        <c:v>Average Inter Burst Arrival 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Data'!$D$20:$D$36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1</c:v>
                      </c:pt>
                      <c:pt idx="2">
                        <c:v>Passiv Lang 2</c:v>
                      </c:pt>
                      <c:pt idx="3">
                        <c:v>Verbunden Lang</c:v>
                      </c:pt>
                      <c:pt idx="4">
                        <c:v>Aktiv 10 SSIDs On On</c:v>
                      </c:pt>
                      <c:pt idx="5">
                        <c:v>Aktiv 10 SSIDs On Off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Data'!$N$2:$N$77</c15:sqref>
                        </c15:fullRef>
                        <c15:formulaRef>
                          <c15:sqref>'Android Data'!$N$20:$N$36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112.73808306451612</c:v>
                      </c:pt>
                      <c:pt idx="1">
                        <c:v>27.919260100775194</c:v>
                      </c:pt>
                      <c:pt idx="2">
                        <c:v>221.63126873333337</c:v>
                      </c:pt>
                      <c:pt idx="3">
                        <c:v>252.5785712857143</c:v>
                      </c:pt>
                      <c:pt idx="4">
                        <c:v>125.5904735</c:v>
                      </c:pt>
                      <c:pt idx="5">
                        <c:v>37.951682833333329</c:v>
                      </c:pt>
                      <c:pt idx="6">
                        <c:v>18.530536965517246</c:v>
                      </c:pt>
                      <c:pt idx="7">
                        <c:v>39.665315</c:v>
                      </c:pt>
                      <c:pt idx="8">
                        <c:v>102.90389399999999</c:v>
                      </c:pt>
                      <c:pt idx="9">
                        <c:v>219.42245750000001</c:v>
                      </c:pt>
                      <c:pt idx="10">
                        <c:v>116.259522</c:v>
                      </c:pt>
                      <c:pt idx="11">
                        <c:v>141.43543299999999</c:v>
                      </c:pt>
                      <c:pt idx="12">
                        <c:v>263.26407699999999</c:v>
                      </c:pt>
                      <c:pt idx="13">
                        <c:v>110.92504575000001</c:v>
                      </c:pt>
                      <c:pt idx="14">
                        <c:v>180.52428450000002</c:v>
                      </c:pt>
                      <c:pt idx="15">
                        <c:v>16.446097461538457</c:v>
                      </c:pt>
                      <c:pt idx="16">
                        <c:v>18.206262571428571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EE-4BE6-9970-10DD6E33075D}"/>
                  </c:ext>
                </c:extLst>
              </c15:ser>
            </c15:filteredBarSeries>
          </c:ext>
        </c:extLst>
      </c:barChart>
      <c:catAx>
        <c:axId val="16503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91664"/>
        <c:crosses val="autoZero"/>
        <c:auto val="1"/>
        <c:lblAlgn val="ctr"/>
        <c:lblOffset val="100"/>
        <c:noMultiLvlLbl val="0"/>
      </c:catAx>
      <c:valAx>
        <c:axId val="165039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8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Samsung Galaxy 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'Android Data'!$F$1</c:f>
              <c:strCache>
                <c:ptCount val="1"/>
                <c:pt idx="0">
                  <c:v>No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Data'!$B$2:$B$77</c15:sqref>
                  </c15:levelRef>
                </c:ext>
              </c:extLst>
              <c:f>'Android Data'!$B$56:$B$59</c:f>
              <c:strCache>
                <c:ptCount val="4"/>
                <c:pt idx="0">
                  <c:v>Samsung Galaxy S8 One</c:v>
                </c:pt>
                <c:pt idx="1">
                  <c:v>Samsung Galaxy S8 Two</c:v>
                </c:pt>
                <c:pt idx="2">
                  <c:v>Samsung Galaxy S8 Three</c:v>
                </c:pt>
                <c:pt idx="3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Data'!$F$2:$F$77</c15:sqref>
                  </c15:fullRef>
                </c:ext>
              </c:extLst>
              <c:f>'Android Data'!$F$56:$F$59</c:f>
              <c:numCache>
                <c:formatCode>General</c:formatCode>
                <c:ptCount val="4"/>
                <c:pt idx="0">
                  <c:v>44</c:v>
                </c:pt>
                <c:pt idx="1">
                  <c:v>60</c:v>
                </c:pt>
                <c:pt idx="2">
                  <c:v>149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4BE6-9970-10DD6E33075D}"/>
            </c:ext>
          </c:extLst>
        </c:ser>
        <c:ser>
          <c:idx val="1"/>
          <c:order val="1"/>
          <c:tx>
            <c:strRef>
              <c:f>'Android Data'!$H$1</c:f>
              <c:strCache>
                <c:ptCount val="1"/>
                <c:pt idx="0">
                  <c:v>No Burst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Data'!$B$2:$B$77</c15:sqref>
                  </c15:levelRef>
                </c:ext>
              </c:extLst>
              <c:f>'Android Data'!$B$56:$B$59</c:f>
              <c:strCache>
                <c:ptCount val="4"/>
                <c:pt idx="0">
                  <c:v>Samsung Galaxy S8 One</c:v>
                </c:pt>
                <c:pt idx="1">
                  <c:v>Samsung Galaxy S8 Two</c:v>
                </c:pt>
                <c:pt idx="2">
                  <c:v>Samsung Galaxy S8 Three</c:v>
                </c:pt>
                <c:pt idx="3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Data'!$H$2:$H$77</c15:sqref>
                  </c15:fullRef>
                </c:ext>
              </c:extLst>
              <c:f>'Android Data'!$H$56:$H$59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20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4BE6-9970-10DD6E33075D}"/>
            </c:ext>
          </c:extLst>
        </c:ser>
        <c:ser>
          <c:idx val="3"/>
          <c:order val="3"/>
          <c:tx>
            <c:strRef>
              <c:f>'Android Data'!$K$1</c:f>
              <c:strCache>
                <c:ptCount val="1"/>
                <c:pt idx="0">
                  <c:v>Avg. Burst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Data'!$B$2:$B$77</c15:sqref>
                  </c15:levelRef>
                </c:ext>
              </c:extLst>
              <c:f>'Android Data'!$B$56:$B$59</c:f>
              <c:strCache>
                <c:ptCount val="4"/>
                <c:pt idx="0">
                  <c:v>Samsung Galaxy S8 One</c:v>
                </c:pt>
                <c:pt idx="1">
                  <c:v>Samsung Galaxy S8 Two</c:v>
                </c:pt>
                <c:pt idx="2">
                  <c:v>Samsung Galaxy S8 Three</c:v>
                </c:pt>
                <c:pt idx="3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Data'!$K$2:$K$77</c15:sqref>
                  </c15:fullRef>
                </c:ext>
              </c:extLst>
              <c:f>'Android Data'!$K$56:$K$59</c:f>
              <c:numCache>
                <c:formatCode>0.000</c:formatCode>
                <c:ptCount val="4"/>
                <c:pt idx="0">
                  <c:v>3.6666666666666665</c:v>
                </c:pt>
                <c:pt idx="1">
                  <c:v>5.4545454545454541</c:v>
                </c:pt>
                <c:pt idx="2">
                  <c:v>7.45</c:v>
                </c:pt>
                <c:pt idx="3">
                  <c:v>7.2142857142857144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E-4BE6-9970-10DD6E33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387504"/>
        <c:axId val="1650391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'Android Data'!$J$1</c15:sqref>
                        </c15:formulaRef>
                      </c:ext>
                    </c:extLst>
                    <c:strCache>
                      <c:ptCount val="1"/>
                      <c:pt idx="0">
                        <c:v>Min Burst Size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Data'!$B$2:$B$77</c15:sqref>
                        </c15:levelRef>
                        <c15:formulaRef>
                          <c15:sqref>'Android Data'!$B$56:$B$59</c15:sqref>
                        </c15:formulaRef>
                      </c:ext>
                    </c:extLst>
                    <c:strCache>
                      <c:ptCount val="4"/>
                      <c:pt idx="0">
                        <c:v>Samsung Galaxy S8 One</c:v>
                      </c:pt>
                      <c:pt idx="1">
                        <c:v>Samsung Galaxy S8 Two</c:v>
                      </c:pt>
                      <c:pt idx="2">
                        <c:v>Samsung Galaxy S8 Three</c:v>
                      </c:pt>
                      <c:pt idx="3">
                        <c:v>Samsung Galaxy S8 Four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'Android Data'!$J$2:$J$77</c15:sqref>
                        </c15:fullRef>
                        <c15:formulaRef>
                          <c15:sqref>'Android Data'!$J$56:$J$59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EE-4BE6-9970-10DD6E3307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Data'!$L$1</c15:sqref>
                        </c15:formulaRef>
                      </c:ext>
                    </c:extLst>
                    <c:strCache>
                      <c:ptCount val="1"/>
                      <c:pt idx="0">
                        <c:v>Max Burst 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Data'!$B$2:$B$77</c15:sqref>
                        </c15:levelRef>
                        <c15:formulaRef>
                          <c15:sqref>'Android Data'!$B$56:$B$59</c15:sqref>
                        </c15:formulaRef>
                      </c:ext>
                    </c:extLst>
                    <c:strCache>
                      <c:ptCount val="4"/>
                      <c:pt idx="0">
                        <c:v>Samsung Galaxy S8 One</c:v>
                      </c:pt>
                      <c:pt idx="1">
                        <c:v>Samsung Galaxy S8 Two</c:v>
                      </c:pt>
                      <c:pt idx="2">
                        <c:v>Samsung Galaxy S8 Three</c:v>
                      </c:pt>
                      <c:pt idx="3">
                        <c:v>Samsung Galaxy S8 Four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Data'!$L$2:$L$77</c15:sqref>
                        </c15:fullRef>
                        <c15:formulaRef>
                          <c15:sqref>'Android Data'!$L$56:$L$59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EE-4BE6-9970-10DD6E3307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Data'!$M$1</c15:sqref>
                        </c15:formulaRef>
                      </c:ext>
                    </c:extLst>
                    <c:strCache>
                      <c:ptCount val="1"/>
                      <c:pt idx="0">
                        <c:v>Estimated Missed Frames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Data'!$B$2:$B$77</c15:sqref>
                        </c15:levelRef>
                        <c15:formulaRef>
                          <c15:sqref>'Android Data'!$B$56:$B$59</c15:sqref>
                        </c15:formulaRef>
                      </c:ext>
                    </c:extLst>
                    <c:strCache>
                      <c:ptCount val="4"/>
                      <c:pt idx="0">
                        <c:v>Samsung Galaxy S8 One</c:v>
                      </c:pt>
                      <c:pt idx="1">
                        <c:v>Samsung Galaxy S8 Two</c:v>
                      </c:pt>
                      <c:pt idx="2">
                        <c:v>Samsung Galaxy S8 Three</c:v>
                      </c:pt>
                      <c:pt idx="3">
                        <c:v>Samsung Galaxy S8 Four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Data'!$M$2:$M$77</c15:sqref>
                        </c15:fullRef>
                        <c15:formulaRef>
                          <c15:sqref>'Android Data'!$M$56:$M$59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149</c:v>
                      </c:pt>
                      <c:pt idx="3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EE-4BE6-9970-10DD6E3307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Data'!$N$1</c15:sqref>
                        </c15:formulaRef>
                      </c:ext>
                    </c:extLst>
                    <c:strCache>
                      <c:ptCount val="1"/>
                      <c:pt idx="0">
                        <c:v>Average Inter Burst Arrival 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Data'!$B$2:$B$77</c15:sqref>
                        </c15:levelRef>
                        <c15:formulaRef>
                          <c15:sqref>'Android Data'!$B$56:$B$59</c15:sqref>
                        </c15:formulaRef>
                      </c:ext>
                    </c:extLst>
                    <c:strCache>
                      <c:ptCount val="4"/>
                      <c:pt idx="0">
                        <c:v>Samsung Galaxy S8 One</c:v>
                      </c:pt>
                      <c:pt idx="1">
                        <c:v>Samsung Galaxy S8 Two</c:v>
                      </c:pt>
                      <c:pt idx="2">
                        <c:v>Samsung Galaxy S8 Three</c:v>
                      </c:pt>
                      <c:pt idx="3">
                        <c:v>Samsung Galaxy S8 Four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Data'!$N$2:$N$77</c15:sqref>
                        </c15:fullRef>
                        <c15:formulaRef>
                          <c15:sqref>'Android Data'!$N$56:$N$59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94.266199636363623</c:v>
                      </c:pt>
                      <c:pt idx="1">
                        <c:v>101.2054249</c:v>
                      </c:pt>
                      <c:pt idx="2">
                        <c:v>55.776433736842101</c:v>
                      </c:pt>
                      <c:pt idx="3">
                        <c:v>80.287085846153843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EE-4BE6-9970-10DD6E33075D}"/>
                  </c:ext>
                </c:extLst>
              </c15:ser>
            </c15:filteredBarSeries>
          </c:ext>
        </c:extLst>
      </c:barChart>
      <c:catAx>
        <c:axId val="16503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91664"/>
        <c:crosses val="autoZero"/>
        <c:auto val="1"/>
        <c:lblAlgn val="ctr"/>
        <c:lblOffset val="100"/>
        <c:noMultiLvlLbl val="0"/>
      </c:catAx>
      <c:valAx>
        <c:axId val="165039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8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Samsung Galaxy</a:t>
            </a:r>
            <a:r>
              <a:rPr lang="de-CH" baseline="0"/>
              <a:t> S9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2288886265012719"/>
          <c:y val="8.6802721088435369E-2"/>
          <c:w val="0.84524393977430312"/>
          <c:h val="0.79427733870928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'Android Data'!$F$1</c:f>
              <c:strCache>
                <c:ptCount val="1"/>
                <c:pt idx="0">
                  <c:v>No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Data'!$D$13:$D$18</c:f>
              <c:strCache>
                <c:ptCount val="6"/>
                <c:pt idx="0">
                  <c:v>Aktiv Lang On On</c:v>
                </c:pt>
                <c:pt idx="1">
                  <c:v>Aktiv Lang On Off</c:v>
                </c:pt>
                <c:pt idx="2">
                  <c:v>Passiv Lang On On</c:v>
                </c:pt>
                <c:pt idx="3">
                  <c:v>Verbunden  </c:v>
                </c:pt>
                <c:pt idx="4">
                  <c:v>Flugmodus</c:v>
                </c:pt>
                <c:pt idx="5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Data'!$F$2:$F$77</c15:sqref>
                  </c15:fullRef>
                </c:ext>
              </c:extLst>
              <c:f>'Android Data'!$F$13:$F$18</c:f>
              <c:numCache>
                <c:formatCode>General</c:formatCode>
                <c:ptCount val="6"/>
                <c:pt idx="0">
                  <c:v>98</c:v>
                </c:pt>
                <c:pt idx="1">
                  <c:v>102</c:v>
                </c:pt>
                <c:pt idx="2">
                  <c:v>5</c:v>
                </c:pt>
                <c:pt idx="3">
                  <c:v>147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4BE6-9970-10DD6E33075D}"/>
            </c:ext>
          </c:extLst>
        </c:ser>
        <c:ser>
          <c:idx val="1"/>
          <c:order val="1"/>
          <c:tx>
            <c:strRef>
              <c:f>'Android Data'!$H$1</c:f>
              <c:strCache>
                <c:ptCount val="1"/>
                <c:pt idx="0">
                  <c:v>No Burst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Data'!$D$13:$D$18</c:f>
              <c:strCache>
                <c:ptCount val="6"/>
                <c:pt idx="0">
                  <c:v>Aktiv Lang On On</c:v>
                </c:pt>
                <c:pt idx="1">
                  <c:v>Aktiv Lang On Off</c:v>
                </c:pt>
                <c:pt idx="2">
                  <c:v>Passiv Lang On On</c:v>
                </c:pt>
                <c:pt idx="3">
                  <c:v>Verbunden  </c:v>
                </c:pt>
                <c:pt idx="4">
                  <c:v>Flugmodus</c:v>
                </c:pt>
                <c:pt idx="5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Data'!$H$2:$H$77</c15:sqref>
                  </c15:fullRef>
                </c:ext>
              </c:extLst>
              <c:f>'Android Data'!$H$13:$H$18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3</c:v>
                </c:pt>
                <c:pt idx="3">
                  <c:v>46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4BE6-9970-10DD6E33075D}"/>
            </c:ext>
          </c:extLst>
        </c:ser>
        <c:ser>
          <c:idx val="3"/>
          <c:order val="3"/>
          <c:tx>
            <c:strRef>
              <c:f>'Android Data'!$K$1</c:f>
              <c:strCache>
                <c:ptCount val="1"/>
                <c:pt idx="0">
                  <c:v>Avg. Burst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Data'!$D$13:$D$18</c:f>
              <c:strCache>
                <c:ptCount val="6"/>
                <c:pt idx="0">
                  <c:v>Aktiv Lang On On</c:v>
                </c:pt>
                <c:pt idx="1">
                  <c:v>Aktiv Lang On Off</c:v>
                </c:pt>
                <c:pt idx="2">
                  <c:v>Passiv Lang On On</c:v>
                </c:pt>
                <c:pt idx="3">
                  <c:v>Verbunden  </c:v>
                </c:pt>
                <c:pt idx="4">
                  <c:v>Flugmodus</c:v>
                </c:pt>
                <c:pt idx="5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Data'!$K$2:$K$77</c15:sqref>
                  </c15:fullRef>
                </c:ext>
              </c:extLst>
              <c:f>'Android Data'!$K$13:$K$18</c:f>
              <c:numCache>
                <c:formatCode>0.000</c:formatCode>
                <c:ptCount val="6"/>
                <c:pt idx="0">
                  <c:v>2.7222222222222223</c:v>
                </c:pt>
                <c:pt idx="1">
                  <c:v>3.4</c:v>
                </c:pt>
                <c:pt idx="2">
                  <c:v>1.6666666666666667</c:v>
                </c:pt>
                <c:pt idx="3">
                  <c:v>3.1956521739130435</c:v>
                </c:pt>
                <c:pt idx="4">
                  <c:v>3.2</c:v>
                </c:pt>
                <c:pt idx="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E-4BE6-9970-10DD6E33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387504"/>
        <c:axId val="1650391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'Android Data'!$J$1</c15:sqref>
                        </c15:formulaRef>
                      </c:ext>
                    </c:extLst>
                    <c:strCache>
                      <c:ptCount val="1"/>
                      <c:pt idx="0">
                        <c:v>Min Burst Size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Data'!$D$13:$D$18</c15:sqref>
                        </c15:formulaRef>
                      </c:ext>
                    </c:extLst>
                    <c:strCache>
                      <c:ptCount val="6"/>
                      <c:pt idx="0">
                        <c:v>Aktiv Lang On On</c:v>
                      </c:pt>
                      <c:pt idx="1">
                        <c:v>Aktiv Lang On Off</c:v>
                      </c:pt>
                      <c:pt idx="2">
                        <c:v>Passiv Lang On On</c:v>
                      </c:pt>
                      <c:pt idx="3">
                        <c:v>Verbunden  </c:v>
                      </c:pt>
                      <c:pt idx="4">
                        <c:v>Flugmodus</c:v>
                      </c:pt>
                      <c:pt idx="5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'Android Data'!$J$2:$J$77</c15:sqref>
                        </c15:fullRef>
                        <c15:formulaRef>
                          <c15:sqref>'Android Data'!$J$13:$J$18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EE-4BE6-9970-10DD6E3307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Data'!$L$1</c15:sqref>
                        </c15:formulaRef>
                      </c:ext>
                    </c:extLst>
                    <c:strCache>
                      <c:ptCount val="1"/>
                      <c:pt idx="0">
                        <c:v>Max Burst 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Data'!$D$13:$D$18</c15:sqref>
                        </c15:formulaRef>
                      </c:ext>
                    </c:extLst>
                    <c:strCache>
                      <c:ptCount val="6"/>
                      <c:pt idx="0">
                        <c:v>Aktiv Lang On On</c:v>
                      </c:pt>
                      <c:pt idx="1">
                        <c:v>Aktiv Lang On Off</c:v>
                      </c:pt>
                      <c:pt idx="2">
                        <c:v>Passiv Lang On On</c:v>
                      </c:pt>
                      <c:pt idx="3">
                        <c:v>Verbunden  </c:v>
                      </c:pt>
                      <c:pt idx="4">
                        <c:v>Flugmodus</c:v>
                      </c:pt>
                      <c:pt idx="5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Data'!$L$2:$L$77</c15:sqref>
                        </c15:fullRef>
                        <c15:formulaRef>
                          <c15:sqref>'Android Data'!$L$13:$L$18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EE-4BE6-9970-10DD6E3307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Data'!$M$1</c15:sqref>
                        </c15:formulaRef>
                      </c:ext>
                    </c:extLst>
                    <c:strCache>
                      <c:ptCount val="1"/>
                      <c:pt idx="0">
                        <c:v>Estimated Missed Frames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Data'!$D$13:$D$18</c15:sqref>
                        </c15:formulaRef>
                      </c:ext>
                    </c:extLst>
                    <c:strCache>
                      <c:ptCount val="6"/>
                      <c:pt idx="0">
                        <c:v>Aktiv Lang On On</c:v>
                      </c:pt>
                      <c:pt idx="1">
                        <c:v>Aktiv Lang On Off</c:v>
                      </c:pt>
                      <c:pt idx="2">
                        <c:v>Passiv Lang On On</c:v>
                      </c:pt>
                      <c:pt idx="3">
                        <c:v>Verbunden  </c:v>
                      </c:pt>
                      <c:pt idx="4">
                        <c:v>Flugmodus</c:v>
                      </c:pt>
                      <c:pt idx="5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Data'!$M$2:$M$77</c15:sqref>
                        </c15:fullRef>
                        <c15:formulaRef>
                          <c15:sqref>'Android Data'!$M$13:$M$18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230</c:v>
                      </c:pt>
                      <c:pt idx="1">
                        <c:v>252</c:v>
                      </c:pt>
                      <c:pt idx="2">
                        <c:v>5</c:v>
                      </c:pt>
                      <c:pt idx="3">
                        <c:v>89</c:v>
                      </c:pt>
                      <c:pt idx="4">
                        <c:v>29</c:v>
                      </c:pt>
                      <c:pt idx="5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EE-4BE6-9970-10DD6E3307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Data'!$N$1</c15:sqref>
                        </c15:formulaRef>
                      </c:ext>
                    </c:extLst>
                    <c:strCache>
                      <c:ptCount val="1"/>
                      <c:pt idx="0">
                        <c:v>Average Inter Burst Arrival 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Data'!$D$13:$D$18</c15:sqref>
                        </c15:formulaRef>
                      </c:ext>
                    </c:extLst>
                    <c:strCache>
                      <c:ptCount val="6"/>
                      <c:pt idx="0">
                        <c:v>Aktiv Lang On On</c:v>
                      </c:pt>
                      <c:pt idx="1">
                        <c:v>Aktiv Lang On Off</c:v>
                      </c:pt>
                      <c:pt idx="2">
                        <c:v>Passiv Lang On On</c:v>
                      </c:pt>
                      <c:pt idx="3">
                        <c:v>Verbunden  </c:v>
                      </c:pt>
                      <c:pt idx="4">
                        <c:v>Flugmodus</c:v>
                      </c:pt>
                      <c:pt idx="5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Data'!$N$2:$N$77</c15:sqref>
                        </c15:fullRef>
                        <c15:formulaRef>
                          <c15:sqref>'Android Data'!$N$13:$N$18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100.33393248571427</c:v>
                      </c:pt>
                      <c:pt idx="1">
                        <c:v>118.87675041379313</c:v>
                      </c:pt>
                      <c:pt idx="2">
                        <c:v>1001.5235645</c:v>
                      </c:pt>
                      <c:pt idx="3">
                        <c:v>12.918338400000001</c:v>
                      </c:pt>
                      <c:pt idx="4">
                        <c:v>10.373464500000001</c:v>
                      </c:pt>
                      <c:pt idx="5">
                        <c:v>27.260745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EE-4BE6-9970-10DD6E33075D}"/>
                  </c:ext>
                </c:extLst>
              </c15:ser>
            </c15:filteredBarSeries>
          </c:ext>
        </c:extLst>
      </c:barChart>
      <c:catAx>
        <c:axId val="16503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91664"/>
        <c:crosses val="autoZero"/>
        <c:auto val="1"/>
        <c:lblAlgn val="ctr"/>
        <c:lblOffset val="100"/>
        <c:noMultiLvlLbl val="0"/>
      </c:catAx>
      <c:valAx>
        <c:axId val="165039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8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2803537142451"/>
          <c:y val="4.2190741441162652E-2"/>
          <c:w val="0.70688932348118949"/>
          <c:h val="0.51369895356966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'iOS Data'!$G$1</c:f>
              <c:strCache>
                <c:ptCount val="1"/>
                <c:pt idx="0">
                  <c:v>No Frames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</c:ext>
              </c:extLst>
              <c:f>('iOS Data'!$C$14:$E$14,'iOS Data'!$C$21:$E$21,'iOS Data'!$C$31:$E$31,'iOS Data'!$C$43:$E$43)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Data'!$G$2:$G$43</c15:sqref>
                  </c15:fullRef>
                </c:ext>
              </c:extLst>
              <c:f>('iOS Data'!$G$14,'iOS Data'!$G$21,'iOS Data'!$G$31,'iOS Data'!$G$43)</c:f>
              <c:numCache>
                <c:formatCode>General</c:formatCode>
                <c:ptCount val="4"/>
                <c:pt idx="0">
                  <c:v>1219</c:v>
                </c:pt>
                <c:pt idx="1">
                  <c:v>1070</c:v>
                </c:pt>
                <c:pt idx="2">
                  <c:v>762</c:v>
                </c:pt>
                <c:pt idx="3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F-4062-85F6-811A47D90941}"/>
            </c:ext>
          </c:extLst>
        </c:ser>
        <c:ser>
          <c:idx val="1"/>
          <c:order val="1"/>
          <c:tx>
            <c:strRef>
              <c:f>'iOS Data'!$I$1</c:f>
              <c:strCache>
                <c:ptCount val="1"/>
                <c:pt idx="0">
                  <c:v>No Burst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</c:ext>
              </c:extLst>
              <c:f>('iOS Data'!$C$14:$E$14,'iOS Data'!$C$21:$E$21,'iOS Data'!$C$31:$E$31,'iOS Data'!$C$43:$E$43)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Data'!$I$2:$I$43</c15:sqref>
                  </c15:fullRef>
                </c:ext>
              </c:extLst>
              <c:f>('iOS Data'!$I$14,'iOS Data'!$I$21,'iOS Data'!$I$31,'iOS Data'!$I$43)</c:f>
              <c:numCache>
                <c:formatCode>General</c:formatCode>
                <c:ptCount val="4"/>
                <c:pt idx="0">
                  <c:v>327</c:v>
                </c:pt>
                <c:pt idx="1">
                  <c:v>309</c:v>
                </c:pt>
                <c:pt idx="2">
                  <c:v>193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F-4062-85F6-811A47D90941}"/>
            </c:ext>
          </c:extLst>
        </c:ser>
        <c:ser>
          <c:idx val="2"/>
          <c:order val="2"/>
          <c:tx>
            <c:strRef>
              <c:f>'iOS Data'!$K$1</c:f>
              <c:strCache>
                <c:ptCount val="1"/>
                <c:pt idx="0">
                  <c:v>Min Burst Size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</c:ext>
              </c:extLst>
              <c:f>('iOS Data'!$C$14:$E$14,'iOS Data'!$C$21:$E$21,'iOS Data'!$C$31:$E$31,'iOS Data'!$C$43:$E$43)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Data'!$K$2:$K$43</c15:sqref>
                  </c15:fullRef>
                </c:ext>
              </c:extLst>
              <c:f>('iOS Data'!$K$14,'iOS Data'!$K$21,'iOS Data'!$K$31,'iOS Data'!$K$43)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F-4062-85F6-811A47D90941}"/>
            </c:ext>
          </c:extLst>
        </c:ser>
        <c:ser>
          <c:idx val="3"/>
          <c:order val="3"/>
          <c:tx>
            <c:strRef>
              <c:f>'iOS Data'!$L$1</c:f>
              <c:strCache>
                <c:ptCount val="1"/>
                <c:pt idx="0">
                  <c:v>Avg. Burst Size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</c:ext>
              </c:extLst>
              <c:f>('iOS Data'!$C$14:$E$14,'iOS Data'!$C$21:$E$21,'iOS Data'!$C$31:$E$31,'iOS Data'!$C$43:$E$43)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Data'!$L$2:$L$43</c15:sqref>
                  </c15:fullRef>
                </c:ext>
              </c:extLst>
              <c:f>('iOS Data'!$L$14,'iOS Data'!$L$21,'iOS Data'!$L$31,'iOS Data'!$L$43)</c:f>
              <c:numCache>
                <c:formatCode>0.000</c:formatCode>
                <c:ptCount val="4"/>
                <c:pt idx="0">
                  <c:v>4.3720333680251962</c:v>
                </c:pt>
                <c:pt idx="1">
                  <c:v>3.8486935885177318</c:v>
                </c:pt>
                <c:pt idx="2">
                  <c:v>4.0514893655137563</c:v>
                </c:pt>
                <c:pt idx="3">
                  <c:v>4.6086034159117526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F-4062-85F6-811A47D90941}"/>
            </c:ext>
          </c:extLst>
        </c:ser>
        <c:ser>
          <c:idx val="4"/>
          <c:order val="4"/>
          <c:tx>
            <c:strRef>
              <c:f>'iOS Data'!$M$1</c:f>
              <c:strCache>
                <c:ptCount val="1"/>
                <c:pt idx="0">
                  <c:v>Max Burst Size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</c:ext>
              </c:extLst>
              <c:f>('iOS Data'!$C$14:$E$14,'iOS Data'!$C$21:$E$21,'iOS Data'!$C$31:$E$31,'iOS Data'!$C$43:$E$43)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Data'!$M$2:$M$43</c15:sqref>
                  </c15:fullRef>
                </c:ext>
              </c:extLst>
              <c:f>('iOS Data'!$M$14,'iOS Data'!$M$21,'iOS Data'!$M$31,'iOS Data'!$M$43)</c:f>
              <c:numCache>
                <c:formatCode>General</c:formatCode>
                <c:ptCount val="4"/>
                <c:pt idx="0">
                  <c:v>26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F-4062-85F6-811A47D90941}"/>
            </c:ext>
          </c:extLst>
        </c:ser>
        <c:ser>
          <c:idx val="5"/>
          <c:order val="5"/>
          <c:tx>
            <c:strRef>
              <c:f>'iOS Data'!$N$1</c:f>
              <c:strCache>
                <c:ptCount val="1"/>
                <c:pt idx="0">
                  <c:v>Estimated Missed Frames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</c:ext>
              </c:extLst>
              <c:f>('iOS Data'!$C$14:$E$14,'iOS Data'!$C$21:$E$21,'iOS Data'!$C$31:$E$31,'iOS Data'!$C$43:$E$43)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Data'!$N$2:$N$43</c15:sqref>
                  </c15:fullRef>
                </c:ext>
              </c:extLst>
              <c:f>('iOS Data'!$N$14,'iOS Data'!$N$21,'iOS Data'!$N$31,'iOS Data'!$N$43)</c:f>
              <c:numCache>
                <c:formatCode>General</c:formatCode>
                <c:ptCount val="4"/>
                <c:pt idx="0">
                  <c:v>1196</c:v>
                </c:pt>
                <c:pt idx="1">
                  <c:v>2382</c:v>
                </c:pt>
                <c:pt idx="2">
                  <c:v>1809</c:v>
                </c:pt>
                <c:pt idx="3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F-4062-85F6-811A47D90941}"/>
            </c:ext>
          </c:extLst>
        </c:ser>
        <c:ser>
          <c:idx val="6"/>
          <c:order val="6"/>
          <c:tx>
            <c:strRef>
              <c:f>'iOS Data'!$O$1</c:f>
              <c:strCache>
                <c:ptCount val="1"/>
                <c:pt idx="0">
                  <c:v>Average Inter Burst Arrival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</c:ext>
              </c:extLst>
              <c:f>('iOS Data'!$C$14:$E$14,'iOS Data'!$C$21:$E$21,'iOS Data'!$C$31:$E$31,'iOS Data'!$C$43:$E$43)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Data'!$O$2:$O$43</c15:sqref>
                  </c15:fullRef>
                </c:ext>
              </c:extLst>
              <c:f>('iOS Data'!$O$14,'iOS Data'!$O$21,'iOS Data'!$O$31,'iOS Data'!$O$43)</c:f>
              <c:numCache>
                <c:formatCode>0.00</c:formatCode>
                <c:ptCount val="4"/>
                <c:pt idx="0">
                  <c:v>67.020073092256879</c:v>
                </c:pt>
                <c:pt idx="1">
                  <c:v>58.271900741691752</c:v>
                </c:pt>
                <c:pt idx="2">
                  <c:v>48.51987255494214</c:v>
                </c:pt>
                <c:pt idx="3">
                  <c:v>36.028470702937902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F-4062-85F6-811A47D9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8866639"/>
        <c:axId val="998863727"/>
      </c:barChart>
      <c:catAx>
        <c:axId val="9988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98863727"/>
        <c:crosses val="autoZero"/>
        <c:auto val="1"/>
        <c:lblAlgn val="ctr"/>
        <c:lblOffset val="100"/>
        <c:noMultiLvlLbl val="0"/>
      </c:catAx>
      <c:valAx>
        <c:axId val="9988637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98866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iphone X - IFS - ios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7654599727296177"/>
          <c:y val="0.12530081300813009"/>
          <c:w val="0.78576289508273245"/>
          <c:h val="0.67161462134306382"/>
        </c:manualLayout>
      </c:layout>
      <c:barChart>
        <c:barDir val="col"/>
        <c:grouping val="clustered"/>
        <c:varyColors val="0"/>
        <c:ser>
          <c:idx val="0"/>
          <c:order val="0"/>
          <c:tx>
            <c:v>Number of Frames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Data'!$E$22:$E$30</c:f>
              <c:strCache>
                <c:ptCount val="9"/>
                <c:pt idx="0">
                  <c:v>Passiv Lang</c:v>
                </c:pt>
                <c:pt idx="1">
                  <c:v>Aktiv On On</c:v>
                </c:pt>
                <c:pt idx="2">
                  <c:v>Aktiv On Off</c:v>
                </c:pt>
                <c:pt idx="3">
                  <c:v>Passiv On On</c:v>
                </c:pt>
                <c:pt idx="4">
                  <c:v>Passiv On Off</c:v>
                </c:pt>
                <c:pt idx="5">
                  <c:v>Verbunden On On</c:v>
                </c:pt>
                <c:pt idx="6">
                  <c:v>Verbunden On Off</c:v>
                </c:pt>
                <c:pt idx="7">
                  <c:v>Flugmodus</c:v>
                </c:pt>
                <c:pt idx="8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Data'!$G$2:$G$43</c15:sqref>
                  </c15:fullRef>
                </c:ext>
              </c:extLst>
              <c:f>'iOS Data'!$G$22:$G$30</c:f>
              <c:numCache>
                <c:formatCode>General</c:formatCode>
                <c:ptCount val="9"/>
                <c:pt idx="0">
                  <c:v>52</c:v>
                </c:pt>
                <c:pt idx="1">
                  <c:v>73</c:v>
                </c:pt>
                <c:pt idx="2">
                  <c:v>141</c:v>
                </c:pt>
                <c:pt idx="3">
                  <c:v>122</c:v>
                </c:pt>
                <c:pt idx="4">
                  <c:v>47</c:v>
                </c:pt>
                <c:pt idx="5">
                  <c:v>147</c:v>
                </c:pt>
                <c:pt idx="6">
                  <c:v>81</c:v>
                </c:pt>
                <c:pt idx="7">
                  <c:v>57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4538-884D-B09534F6526C}"/>
            </c:ext>
          </c:extLst>
        </c:ser>
        <c:ser>
          <c:idx val="1"/>
          <c:order val="1"/>
          <c:tx>
            <c:v>Number of Bursts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Data'!$E$22:$E$30</c:f>
              <c:strCache>
                <c:ptCount val="9"/>
                <c:pt idx="0">
                  <c:v>Passiv Lang</c:v>
                </c:pt>
                <c:pt idx="1">
                  <c:v>Aktiv On On</c:v>
                </c:pt>
                <c:pt idx="2">
                  <c:v>Aktiv On Off</c:v>
                </c:pt>
                <c:pt idx="3">
                  <c:v>Passiv On On</c:v>
                </c:pt>
                <c:pt idx="4">
                  <c:v>Passiv On Off</c:v>
                </c:pt>
                <c:pt idx="5">
                  <c:v>Verbunden On On</c:v>
                </c:pt>
                <c:pt idx="6">
                  <c:v>Verbunden On Off</c:v>
                </c:pt>
                <c:pt idx="7">
                  <c:v>Flugmodus</c:v>
                </c:pt>
                <c:pt idx="8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Data'!$I$2:$I$43</c15:sqref>
                  </c15:fullRef>
                </c:ext>
              </c:extLst>
              <c:f>'iOS Data'!$I$22:$I$30</c:f>
              <c:numCache>
                <c:formatCode>General</c:formatCode>
                <c:ptCount val="9"/>
                <c:pt idx="0">
                  <c:v>14</c:v>
                </c:pt>
                <c:pt idx="1">
                  <c:v>24</c:v>
                </c:pt>
                <c:pt idx="2">
                  <c:v>41</c:v>
                </c:pt>
                <c:pt idx="3">
                  <c:v>22</c:v>
                </c:pt>
                <c:pt idx="4">
                  <c:v>10</c:v>
                </c:pt>
                <c:pt idx="5">
                  <c:v>37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D-4538-884D-B09534F6526C}"/>
            </c:ext>
          </c:extLst>
        </c:ser>
        <c:ser>
          <c:idx val="3"/>
          <c:order val="3"/>
          <c:tx>
            <c:v>Avg. Burst Size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Data'!$E$22:$E$30</c:f>
              <c:strCache>
                <c:ptCount val="9"/>
                <c:pt idx="0">
                  <c:v>Passiv Lang</c:v>
                </c:pt>
                <c:pt idx="1">
                  <c:v>Aktiv On On</c:v>
                </c:pt>
                <c:pt idx="2">
                  <c:v>Aktiv On Off</c:v>
                </c:pt>
                <c:pt idx="3">
                  <c:v>Passiv On On</c:v>
                </c:pt>
                <c:pt idx="4">
                  <c:v>Passiv On Off</c:v>
                </c:pt>
                <c:pt idx="5">
                  <c:v>Verbunden On On</c:v>
                </c:pt>
                <c:pt idx="6">
                  <c:v>Verbunden On Off</c:v>
                </c:pt>
                <c:pt idx="7">
                  <c:v>Flugmodus</c:v>
                </c:pt>
                <c:pt idx="8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Data'!$L$2:$L$43</c15:sqref>
                  </c15:fullRef>
                </c:ext>
              </c:extLst>
              <c:f>'iOS Data'!$L$22:$L$30</c:f>
              <c:numCache>
                <c:formatCode>0.000</c:formatCode>
                <c:ptCount val="9"/>
                <c:pt idx="0">
                  <c:v>3.7142857142857144</c:v>
                </c:pt>
                <c:pt idx="1">
                  <c:v>3.0416666666666665</c:v>
                </c:pt>
                <c:pt idx="2">
                  <c:v>3.4390243902439024</c:v>
                </c:pt>
                <c:pt idx="3">
                  <c:v>5.5454545454545459</c:v>
                </c:pt>
                <c:pt idx="4">
                  <c:v>4.7</c:v>
                </c:pt>
                <c:pt idx="5">
                  <c:v>3.9729729729729728</c:v>
                </c:pt>
                <c:pt idx="6">
                  <c:v>4.05</c:v>
                </c:pt>
                <c:pt idx="7">
                  <c:v>3.8</c:v>
                </c:pt>
                <c:pt idx="8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D-4538-884D-B09534F6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4868575"/>
        <c:axId val="6848652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Min. Burst Size</c:v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Data'!$E$22:$E$30</c15:sqref>
                        </c15:formulaRef>
                      </c:ext>
                    </c:extLst>
                    <c:strCache>
                      <c:ptCount val="9"/>
                      <c:pt idx="0">
                        <c:v>Passiv Lang</c:v>
                      </c:pt>
                      <c:pt idx="1">
                        <c:v>Aktiv On On</c:v>
                      </c:pt>
                      <c:pt idx="2">
                        <c:v>Aktiv On Off</c:v>
                      </c:pt>
                      <c:pt idx="3">
                        <c:v>Passiv On On</c:v>
                      </c:pt>
                      <c:pt idx="4">
                        <c:v>Passiv On Off</c:v>
                      </c:pt>
                      <c:pt idx="5">
                        <c:v>Verbunden On On</c:v>
                      </c:pt>
                      <c:pt idx="6">
                        <c:v>Verbunden On Off</c:v>
                      </c:pt>
                      <c:pt idx="7">
                        <c:v>Flugmodus</c:v>
                      </c:pt>
                      <c:pt idx="8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'iOS Data'!$K$2:$K$43</c15:sqref>
                        </c15:fullRef>
                        <c15:formulaRef>
                          <c15:sqref>'iOS Data'!$K$22:$K$30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AD-4538-884D-B09534F652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Max. Burst Size</c:v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Data'!$E$22:$E$30</c15:sqref>
                        </c15:formulaRef>
                      </c:ext>
                    </c:extLst>
                    <c:strCache>
                      <c:ptCount val="9"/>
                      <c:pt idx="0">
                        <c:v>Passiv Lang</c:v>
                      </c:pt>
                      <c:pt idx="1">
                        <c:v>Aktiv On On</c:v>
                      </c:pt>
                      <c:pt idx="2">
                        <c:v>Aktiv On Off</c:v>
                      </c:pt>
                      <c:pt idx="3">
                        <c:v>Passiv On On</c:v>
                      </c:pt>
                      <c:pt idx="4">
                        <c:v>Passiv On Off</c:v>
                      </c:pt>
                      <c:pt idx="5">
                        <c:v>Verbunden On On</c:v>
                      </c:pt>
                      <c:pt idx="6">
                        <c:v>Verbunden On Off</c:v>
                      </c:pt>
                      <c:pt idx="7">
                        <c:v>Flugmodus</c:v>
                      </c:pt>
                      <c:pt idx="8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Data'!$M$2:$M$43</c15:sqref>
                        </c15:fullRef>
                        <c15:formulaRef>
                          <c15:sqref>'iOS Data'!$M$22:$M$30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6</c:v>
                      </c:pt>
                      <c:pt idx="8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AD-4538-884D-B09534F652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Missed Frames</c:v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Data'!$E$22:$E$30</c15:sqref>
                        </c15:formulaRef>
                      </c:ext>
                    </c:extLst>
                    <c:strCache>
                      <c:ptCount val="9"/>
                      <c:pt idx="0">
                        <c:v>Passiv Lang</c:v>
                      </c:pt>
                      <c:pt idx="1">
                        <c:v>Aktiv On On</c:v>
                      </c:pt>
                      <c:pt idx="2">
                        <c:v>Aktiv On Off</c:v>
                      </c:pt>
                      <c:pt idx="3">
                        <c:v>Passiv On On</c:v>
                      </c:pt>
                      <c:pt idx="4">
                        <c:v>Passiv On Off</c:v>
                      </c:pt>
                      <c:pt idx="5">
                        <c:v>Verbunden On On</c:v>
                      </c:pt>
                      <c:pt idx="6">
                        <c:v>Verbunden On Off</c:v>
                      </c:pt>
                      <c:pt idx="7">
                        <c:v>Flugmodus</c:v>
                      </c:pt>
                      <c:pt idx="8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Data'!$N$2:$N$43</c15:sqref>
                        </c15:fullRef>
                        <c15:formulaRef>
                          <c15:sqref>'iOS Data'!$N$22:$N$30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105</c:v>
                      </c:pt>
                      <c:pt idx="1">
                        <c:v>30</c:v>
                      </c:pt>
                      <c:pt idx="2">
                        <c:v>231</c:v>
                      </c:pt>
                      <c:pt idx="3">
                        <c:v>64</c:v>
                      </c:pt>
                      <c:pt idx="4">
                        <c:v>28</c:v>
                      </c:pt>
                      <c:pt idx="5">
                        <c:v>578</c:v>
                      </c:pt>
                      <c:pt idx="6">
                        <c:v>638</c:v>
                      </c:pt>
                      <c:pt idx="7">
                        <c:v>113</c:v>
                      </c:pt>
                      <c:pt idx="8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AD-4538-884D-B09534F6526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Inter Burst Arrivaltime</c:v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Data'!$E$22:$E$30</c15:sqref>
                        </c15:formulaRef>
                      </c:ext>
                    </c:extLst>
                    <c:strCache>
                      <c:ptCount val="9"/>
                      <c:pt idx="0">
                        <c:v>Passiv Lang</c:v>
                      </c:pt>
                      <c:pt idx="1">
                        <c:v>Aktiv On On</c:v>
                      </c:pt>
                      <c:pt idx="2">
                        <c:v>Aktiv On Off</c:v>
                      </c:pt>
                      <c:pt idx="3">
                        <c:v>Passiv On On</c:v>
                      </c:pt>
                      <c:pt idx="4">
                        <c:v>Passiv On Off</c:v>
                      </c:pt>
                      <c:pt idx="5">
                        <c:v>Verbunden On On</c:v>
                      </c:pt>
                      <c:pt idx="6">
                        <c:v>Verbunden On Off</c:v>
                      </c:pt>
                      <c:pt idx="7">
                        <c:v>Flugmodus</c:v>
                      </c:pt>
                      <c:pt idx="8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Data'!$O$2:$O$43</c15:sqref>
                        </c15:fullRef>
                        <c15:formulaRef>
                          <c15:sqref>'iOS Data'!$O$22:$O$30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266.81320476923077</c:v>
                      </c:pt>
                      <c:pt idx="1">
                        <c:v>25.315667217391304</c:v>
                      </c:pt>
                      <c:pt idx="2">
                        <c:v>14.702597065000001</c:v>
                      </c:pt>
                      <c:pt idx="3">
                        <c:v>28.507697714285715</c:v>
                      </c:pt>
                      <c:pt idx="4">
                        <c:v>60.906391444444438</c:v>
                      </c:pt>
                      <c:pt idx="5">
                        <c:v>8.7700426571428558</c:v>
                      </c:pt>
                      <c:pt idx="6">
                        <c:v>8.8752390000000005</c:v>
                      </c:pt>
                      <c:pt idx="7">
                        <c:v>8.8838905714285712</c:v>
                      </c:pt>
                      <c:pt idx="8">
                        <c:v>13.904122555555555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AD-4538-884D-B09534F6526C}"/>
                  </c:ext>
                </c:extLst>
              </c15:ser>
            </c15:filteredBarSeries>
          </c:ext>
        </c:extLst>
      </c:barChart>
      <c:catAx>
        <c:axId val="6848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5247"/>
        <c:crosses val="autoZero"/>
        <c:auto val="1"/>
        <c:lblAlgn val="ctr"/>
        <c:lblOffset val="100"/>
        <c:noMultiLvlLbl val="0"/>
      </c:catAx>
      <c:valAx>
        <c:axId val="684865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8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Iphone X</a:t>
            </a:r>
            <a:r>
              <a:rPr lang="de-CH" baseline="0"/>
              <a:t> - Raphael Jud</a:t>
            </a:r>
            <a:r>
              <a:rPr lang="de-CH"/>
              <a:t> - ios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6565331597155999"/>
          <c:y val="0.12020863035336761"/>
          <c:w val="0.78576289508273245"/>
          <c:h val="0.67161462134306382"/>
        </c:manualLayout>
      </c:layout>
      <c:barChart>
        <c:barDir val="col"/>
        <c:grouping val="clustered"/>
        <c:varyColors val="0"/>
        <c:ser>
          <c:idx val="0"/>
          <c:order val="0"/>
          <c:tx>
            <c:v>Number of Frames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Data'!$E$15:$E$20</c:f>
              <c:strCache>
                <c:ptCount val="6"/>
                <c:pt idx="0">
                  <c:v>Aktiv Lang</c:v>
                </c:pt>
                <c:pt idx="1">
                  <c:v>Passiv Lang</c:v>
                </c:pt>
                <c:pt idx="2">
                  <c:v>Aktiv On On</c:v>
                </c:pt>
                <c:pt idx="3">
                  <c:v>Passiv On On</c:v>
                </c:pt>
                <c:pt idx="4">
                  <c:v>Verbunden On On</c:v>
                </c:pt>
                <c:pt idx="5">
                  <c:v>Hotspot Verfügbar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Data'!$G$2:$G$43</c15:sqref>
                  </c15:fullRef>
                </c:ext>
              </c:extLst>
              <c:f>'iOS Data'!$G$15:$G$20</c:f>
              <c:numCache>
                <c:formatCode>General</c:formatCode>
                <c:ptCount val="6"/>
                <c:pt idx="0">
                  <c:v>222</c:v>
                </c:pt>
                <c:pt idx="1">
                  <c:v>587</c:v>
                </c:pt>
                <c:pt idx="2">
                  <c:v>70</c:v>
                </c:pt>
                <c:pt idx="3">
                  <c:v>102</c:v>
                </c:pt>
                <c:pt idx="4">
                  <c:v>10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4538-884D-B09534F6526C}"/>
            </c:ext>
          </c:extLst>
        </c:ser>
        <c:ser>
          <c:idx val="1"/>
          <c:order val="1"/>
          <c:tx>
            <c:v>Number of Bursts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Data'!$E$15:$E$20</c:f>
              <c:strCache>
                <c:ptCount val="6"/>
                <c:pt idx="0">
                  <c:v>Aktiv Lang</c:v>
                </c:pt>
                <c:pt idx="1">
                  <c:v>Passiv Lang</c:v>
                </c:pt>
                <c:pt idx="2">
                  <c:v>Aktiv On On</c:v>
                </c:pt>
                <c:pt idx="3">
                  <c:v>Passiv On On</c:v>
                </c:pt>
                <c:pt idx="4">
                  <c:v>Verbunden On On</c:v>
                </c:pt>
                <c:pt idx="5">
                  <c:v>Hotspot Verfügbar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Data'!$I$2:$I$43</c15:sqref>
                  </c15:fullRef>
                </c:ext>
              </c:extLst>
              <c:f>'iOS Data'!$I$15:$I$20</c:f>
              <c:numCache>
                <c:formatCode>General</c:formatCode>
                <c:ptCount val="6"/>
                <c:pt idx="0">
                  <c:v>90</c:v>
                </c:pt>
                <c:pt idx="1">
                  <c:v>161</c:v>
                </c:pt>
                <c:pt idx="2">
                  <c:v>18</c:v>
                </c:pt>
                <c:pt idx="3">
                  <c:v>19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D-4538-884D-B09534F6526C}"/>
            </c:ext>
          </c:extLst>
        </c:ser>
        <c:ser>
          <c:idx val="3"/>
          <c:order val="3"/>
          <c:tx>
            <c:v>Avg. Burst Size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Data'!$E$15:$E$20</c:f>
              <c:strCache>
                <c:ptCount val="6"/>
                <c:pt idx="0">
                  <c:v>Aktiv Lang</c:v>
                </c:pt>
                <c:pt idx="1">
                  <c:v>Passiv Lang</c:v>
                </c:pt>
                <c:pt idx="2">
                  <c:v>Aktiv On On</c:v>
                </c:pt>
                <c:pt idx="3">
                  <c:v>Passiv On On</c:v>
                </c:pt>
                <c:pt idx="4">
                  <c:v>Verbunden On On</c:v>
                </c:pt>
                <c:pt idx="5">
                  <c:v>Hotspot Verfügbar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Data'!$L$2:$L$43</c15:sqref>
                  </c15:fullRef>
                </c:ext>
              </c:extLst>
              <c:f>'iOS Data'!$L$15:$L$20</c:f>
              <c:numCache>
                <c:formatCode>0.000</c:formatCode>
                <c:ptCount val="6"/>
                <c:pt idx="0">
                  <c:v>2.4666666666666668</c:v>
                </c:pt>
                <c:pt idx="1">
                  <c:v>3.6459627329192545</c:v>
                </c:pt>
                <c:pt idx="2">
                  <c:v>3.8888888888888888</c:v>
                </c:pt>
                <c:pt idx="3">
                  <c:v>5.3684210526315788</c:v>
                </c:pt>
                <c:pt idx="4">
                  <c:v>3.3333333000000001</c:v>
                </c:pt>
                <c:pt idx="5">
                  <c:v>4.3888888899999996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D-4538-884D-B09534F6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4868575"/>
        <c:axId val="6848652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Min. Burst Size</c:v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Data'!$E$15:$E$20</c15:sqref>
                        </c15:formulaRef>
                      </c:ext>
                    </c:extLst>
                    <c:strCache>
                      <c:ptCount val="6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Aktiv On On</c:v>
                      </c:pt>
                      <c:pt idx="3">
                        <c:v>Passiv On On</c:v>
                      </c:pt>
                      <c:pt idx="4">
                        <c:v>Verbunden On On</c:v>
                      </c:pt>
                      <c:pt idx="5">
                        <c:v>Hotspot Verfügbar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'iOS Data'!$K$2:$K$43</c15:sqref>
                        </c15:fullRef>
                        <c15:formulaRef>
                          <c15:sqref>'iOS Data'!$K$15:$K$20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AD-4538-884D-B09534F652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Max. Burst Size</c:v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Data'!$E$15:$E$20</c15:sqref>
                        </c15:formulaRef>
                      </c:ext>
                    </c:extLst>
                    <c:strCache>
                      <c:ptCount val="6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Aktiv On On</c:v>
                      </c:pt>
                      <c:pt idx="3">
                        <c:v>Passiv On On</c:v>
                      </c:pt>
                      <c:pt idx="4">
                        <c:v>Verbunden On On</c:v>
                      </c:pt>
                      <c:pt idx="5">
                        <c:v>Hotspot Verfügbar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Data'!$M$2:$M$43</c15:sqref>
                        </c15:fullRef>
                        <c15:formulaRef>
                          <c15:sqref>'iOS Data'!$M$15:$M$20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7</c:v>
                      </c:pt>
                      <c:pt idx="2">
                        <c:v>12</c:v>
                      </c:pt>
                      <c:pt idx="3">
                        <c:v>10</c:v>
                      </c:pt>
                      <c:pt idx="4">
                        <c:v>4</c:v>
                      </c:pt>
                      <c:pt idx="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AD-4538-884D-B09534F652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Missed Frames</c:v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Data'!$E$15:$E$20</c15:sqref>
                        </c15:formulaRef>
                      </c:ext>
                    </c:extLst>
                    <c:strCache>
                      <c:ptCount val="6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Aktiv On On</c:v>
                      </c:pt>
                      <c:pt idx="3">
                        <c:v>Passiv On On</c:v>
                      </c:pt>
                      <c:pt idx="4">
                        <c:v>Verbunden On On</c:v>
                      </c:pt>
                      <c:pt idx="5">
                        <c:v>Hotspot Verfügbar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Data'!$N$2:$N$43</c15:sqref>
                        </c15:fullRef>
                        <c15:formulaRef>
                          <c15:sqref>'iOS Data'!$N$15:$N$20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206</c:v>
                      </c:pt>
                      <c:pt idx="1">
                        <c:v>1578</c:v>
                      </c:pt>
                      <c:pt idx="2">
                        <c:v>138</c:v>
                      </c:pt>
                      <c:pt idx="3">
                        <c:v>236</c:v>
                      </c:pt>
                      <c:pt idx="4">
                        <c:v>10</c:v>
                      </c:pt>
                      <c:pt idx="5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AD-4538-884D-B09534F6526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Inter Burst Arrivaltime</c:v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Data'!$E$15:$E$20</c15:sqref>
                        </c15:formulaRef>
                      </c:ext>
                    </c:extLst>
                    <c:strCache>
                      <c:ptCount val="6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Aktiv On On</c:v>
                      </c:pt>
                      <c:pt idx="3">
                        <c:v>Passiv On On</c:v>
                      </c:pt>
                      <c:pt idx="4">
                        <c:v>Verbunden On On</c:v>
                      </c:pt>
                      <c:pt idx="5">
                        <c:v>Hotspot Verfügbar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Data'!$O$2:$O$43</c15:sqref>
                        </c15:fullRef>
                        <c15:formulaRef>
                          <c15:sqref>'iOS Data'!$O$15:$O$20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40.045328337078644</c:v>
                      </c:pt>
                      <c:pt idx="1">
                        <c:v>22.196335000000005</c:v>
                      </c:pt>
                      <c:pt idx="2">
                        <c:v>34.254869235294116</c:v>
                      </c:pt>
                      <c:pt idx="3">
                        <c:v>27.541687277777772</c:v>
                      </c:pt>
                      <c:pt idx="4">
                        <c:v>192.55946499999999</c:v>
                      </c:pt>
                      <c:pt idx="5">
                        <c:v>33.033719599999998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AD-4538-884D-B09534F6526C}"/>
                  </c:ext>
                </c:extLst>
              </c15:ser>
            </c15:filteredBarSeries>
          </c:ext>
        </c:extLst>
      </c:barChart>
      <c:catAx>
        <c:axId val="6848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5247"/>
        <c:crosses val="autoZero"/>
        <c:auto val="1"/>
        <c:lblAlgn val="ctr"/>
        <c:lblOffset val="100"/>
        <c:noMultiLvlLbl val="0"/>
      </c:catAx>
      <c:valAx>
        <c:axId val="684865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8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iPhone</a:t>
            </a:r>
            <a:r>
              <a:rPr lang="de-CH" baseline="0"/>
              <a:t> 8 - ios 14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7654599727296177"/>
          <c:y val="0.12530081300813009"/>
          <c:w val="0.78576289508273245"/>
          <c:h val="0.6227827996269653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 of Frames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Data'!$E$2:$E$13</c:f>
              <c:strCache>
                <c:ptCount val="12"/>
                <c:pt idx="0">
                  <c:v>Aktiv Lang</c:v>
                </c:pt>
                <c:pt idx="1">
                  <c:v>Passiv Lang</c:v>
                </c:pt>
                <c:pt idx="2">
                  <c:v>Verbunden Lang</c:v>
                </c:pt>
                <c:pt idx="3">
                  <c:v>Aktiv On On</c:v>
                </c:pt>
                <c:pt idx="4">
                  <c:v>Aktiv On Off</c:v>
                </c:pt>
                <c:pt idx="5">
                  <c:v>Passiv On On</c:v>
                </c:pt>
                <c:pt idx="6">
                  <c:v>Passiv On Off</c:v>
                </c:pt>
                <c:pt idx="7">
                  <c:v>Verbunden On On</c:v>
                </c:pt>
                <c:pt idx="8">
                  <c:v>Verbunden On Off</c:v>
                </c:pt>
                <c:pt idx="9">
                  <c:v>Hotspot Verfügbar</c:v>
                </c:pt>
                <c:pt idx="10">
                  <c:v>Flugmodus</c:v>
                </c:pt>
                <c:pt idx="11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Data'!$G$2:$G$43</c15:sqref>
                  </c15:fullRef>
                </c:ext>
              </c:extLst>
              <c:f>'iOS Data'!$G$2:$G$13</c:f>
              <c:numCache>
                <c:formatCode>General</c:formatCode>
                <c:ptCount val="12"/>
                <c:pt idx="0">
                  <c:v>384</c:v>
                </c:pt>
                <c:pt idx="1">
                  <c:v>71</c:v>
                </c:pt>
                <c:pt idx="2">
                  <c:v>67</c:v>
                </c:pt>
                <c:pt idx="3">
                  <c:v>121</c:v>
                </c:pt>
                <c:pt idx="4">
                  <c:v>72</c:v>
                </c:pt>
                <c:pt idx="5">
                  <c:v>81</c:v>
                </c:pt>
                <c:pt idx="6">
                  <c:v>104</c:v>
                </c:pt>
                <c:pt idx="7">
                  <c:v>52</c:v>
                </c:pt>
                <c:pt idx="8">
                  <c:v>23</c:v>
                </c:pt>
                <c:pt idx="9">
                  <c:v>66</c:v>
                </c:pt>
                <c:pt idx="10">
                  <c:v>111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4538-884D-B09534F6526C}"/>
            </c:ext>
          </c:extLst>
        </c:ser>
        <c:ser>
          <c:idx val="1"/>
          <c:order val="1"/>
          <c:tx>
            <c:v>Number of Bursts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Data'!$E$2:$E$13</c:f>
              <c:strCache>
                <c:ptCount val="12"/>
                <c:pt idx="0">
                  <c:v>Aktiv Lang</c:v>
                </c:pt>
                <c:pt idx="1">
                  <c:v>Passiv Lang</c:v>
                </c:pt>
                <c:pt idx="2">
                  <c:v>Verbunden Lang</c:v>
                </c:pt>
                <c:pt idx="3">
                  <c:v>Aktiv On On</c:v>
                </c:pt>
                <c:pt idx="4">
                  <c:v>Aktiv On Off</c:v>
                </c:pt>
                <c:pt idx="5">
                  <c:v>Passiv On On</c:v>
                </c:pt>
                <c:pt idx="6">
                  <c:v>Passiv On Off</c:v>
                </c:pt>
                <c:pt idx="7">
                  <c:v>Verbunden On On</c:v>
                </c:pt>
                <c:pt idx="8">
                  <c:v>Verbunden On Off</c:v>
                </c:pt>
                <c:pt idx="9">
                  <c:v>Hotspot Verfügbar</c:v>
                </c:pt>
                <c:pt idx="10">
                  <c:v>Flugmodus</c:v>
                </c:pt>
                <c:pt idx="11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Data'!$I$2:$I$43</c15:sqref>
                  </c15:fullRef>
                </c:ext>
              </c:extLst>
              <c:f>'iOS Data'!$I$2:$I$13</c:f>
              <c:numCache>
                <c:formatCode>General</c:formatCode>
                <c:ptCount val="12"/>
                <c:pt idx="0">
                  <c:v>86</c:v>
                </c:pt>
                <c:pt idx="1">
                  <c:v>29</c:v>
                </c:pt>
                <c:pt idx="2">
                  <c:v>21</c:v>
                </c:pt>
                <c:pt idx="3">
                  <c:v>28</c:v>
                </c:pt>
                <c:pt idx="4">
                  <c:v>23</c:v>
                </c:pt>
                <c:pt idx="5">
                  <c:v>34</c:v>
                </c:pt>
                <c:pt idx="6">
                  <c:v>36</c:v>
                </c:pt>
                <c:pt idx="7">
                  <c:v>4</c:v>
                </c:pt>
                <c:pt idx="8">
                  <c:v>5</c:v>
                </c:pt>
                <c:pt idx="9">
                  <c:v>15</c:v>
                </c:pt>
                <c:pt idx="10">
                  <c:v>27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D-4538-884D-B09534F6526C}"/>
            </c:ext>
          </c:extLst>
        </c:ser>
        <c:ser>
          <c:idx val="3"/>
          <c:order val="3"/>
          <c:tx>
            <c:v>Avg. Burst Size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'iOS Data'!$C$2:$E$43</c15:sqref>
                  </c15:fullRef>
                  <c15:levelRef>
                    <c15:sqref>'iOS Data'!$E$2:$E$43</c15:sqref>
                  </c15:levelRef>
                </c:ext>
              </c:extLst>
              <c:f>'iOS Data'!$E$2:$E$13</c:f>
              <c:strCache>
                <c:ptCount val="12"/>
                <c:pt idx="0">
                  <c:v>Aktiv Lang</c:v>
                </c:pt>
                <c:pt idx="1">
                  <c:v>Passiv Lang</c:v>
                </c:pt>
                <c:pt idx="2">
                  <c:v>Verbunden Lang</c:v>
                </c:pt>
                <c:pt idx="3">
                  <c:v>Aktiv On On</c:v>
                </c:pt>
                <c:pt idx="4">
                  <c:v>Aktiv On Off</c:v>
                </c:pt>
                <c:pt idx="5">
                  <c:v>Passiv On On</c:v>
                </c:pt>
                <c:pt idx="6">
                  <c:v>Passiv On Off</c:v>
                </c:pt>
                <c:pt idx="7">
                  <c:v>Verbunden On On</c:v>
                </c:pt>
                <c:pt idx="8">
                  <c:v>Verbunden On Off</c:v>
                </c:pt>
                <c:pt idx="9">
                  <c:v>Hotspot Verfügbar</c:v>
                </c:pt>
                <c:pt idx="10">
                  <c:v>Flugmodus</c:v>
                </c:pt>
                <c:pt idx="11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'iOS Data'!$L$2:$L$43</c15:sqref>
                  </c15:fullRef>
                </c:ext>
              </c:extLst>
              <c:f>'iOS Data'!$L$2:$L$13</c:f>
              <c:numCache>
                <c:formatCode>0.000</c:formatCode>
                <c:ptCount val="12"/>
                <c:pt idx="0">
                  <c:v>4.4651162790697674</c:v>
                </c:pt>
                <c:pt idx="1">
                  <c:v>2.4482758620689653</c:v>
                </c:pt>
                <c:pt idx="2">
                  <c:v>3.1904761904761907</c:v>
                </c:pt>
                <c:pt idx="3">
                  <c:v>4.3214285714285712</c:v>
                </c:pt>
                <c:pt idx="4">
                  <c:v>3.1304347826086958</c:v>
                </c:pt>
                <c:pt idx="5">
                  <c:v>2.3823529411764706</c:v>
                </c:pt>
                <c:pt idx="6">
                  <c:v>2.8888888888888888</c:v>
                </c:pt>
                <c:pt idx="7">
                  <c:v>13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4.1111111111111107</c:v>
                </c:pt>
                <c:pt idx="11">
                  <c:v>3.5263157894736841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D-4538-884D-B09534F6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4868575"/>
        <c:axId val="6848652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Min. Burst Size</c:v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Data'!$E$2:$E$13</c15:sqref>
                        </c15:formulaRef>
                      </c:ext>
                    </c:extLst>
                    <c:strCache>
                      <c:ptCount val="12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Hotspot Verfügbar</c:v>
                      </c:pt>
                      <c:pt idx="10">
                        <c:v>Flugmodus</c:v>
                      </c:pt>
                      <c:pt idx="11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'iOS Data'!$K$2:$K$43</c15:sqref>
                        </c15:fullRef>
                        <c15:formulaRef>
                          <c15:sqref>'iOS Data'!$K$2:$K$13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AD-4538-884D-B09534F652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Max. Burst Size</c:v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Data'!$E$2:$E$13</c15:sqref>
                        </c15:formulaRef>
                      </c:ext>
                    </c:extLst>
                    <c:strCache>
                      <c:ptCount val="12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Hotspot Verfügbar</c:v>
                      </c:pt>
                      <c:pt idx="10">
                        <c:v>Flugmodus</c:v>
                      </c:pt>
                      <c:pt idx="11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Data'!$M$2:$M$43</c15:sqref>
                        </c15:fullRef>
                        <c15:formulaRef>
                          <c15:sqref>'iOS Data'!$M$2:$M$13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</c:v>
                      </c:pt>
                      <c:pt idx="2">
                        <c:v>5</c:v>
                      </c:pt>
                      <c:pt idx="3">
                        <c:v>18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9</c:v>
                      </c:pt>
                      <c:pt idx="1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AD-4538-884D-B09534F652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Missed Frames</c:v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Data'!$E$2:$E$13</c15:sqref>
                        </c15:formulaRef>
                      </c:ext>
                    </c:extLst>
                    <c:strCache>
                      <c:ptCount val="12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Hotspot Verfügbar</c:v>
                      </c:pt>
                      <c:pt idx="10">
                        <c:v>Flugmodus</c:v>
                      </c:pt>
                      <c:pt idx="11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Data'!$N$2:$N$43</c15:sqref>
                        </c15:fullRef>
                        <c15:formulaRef>
                          <c15:sqref>'iOS Data'!$N$2:$N$13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241</c:v>
                      </c:pt>
                      <c:pt idx="1">
                        <c:v>129</c:v>
                      </c:pt>
                      <c:pt idx="2">
                        <c:v>135</c:v>
                      </c:pt>
                      <c:pt idx="3">
                        <c:v>105</c:v>
                      </c:pt>
                      <c:pt idx="4">
                        <c:v>100</c:v>
                      </c:pt>
                      <c:pt idx="5">
                        <c:v>54</c:v>
                      </c:pt>
                      <c:pt idx="6">
                        <c:v>167</c:v>
                      </c:pt>
                      <c:pt idx="7">
                        <c:v>78</c:v>
                      </c:pt>
                      <c:pt idx="8">
                        <c:v>35</c:v>
                      </c:pt>
                      <c:pt idx="9">
                        <c:v>34</c:v>
                      </c:pt>
                      <c:pt idx="10">
                        <c:v>85</c:v>
                      </c:pt>
                      <c:pt idx="1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AD-4538-884D-B09534F6526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Inter Burst Arrivaltime</c:v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'iOS Data'!$C$2:$E$43</c15:sqref>
                        </c15:fullRef>
                        <c15:levelRef>
                          <c15:sqref>'iOS Data'!$E$2:$E$43</c15:sqref>
                        </c15:levelRef>
                        <c15:formulaRef>
                          <c15:sqref>'iOS Data'!$E$2:$E$13</c15:sqref>
                        </c15:formulaRef>
                      </c:ext>
                    </c:extLst>
                    <c:strCache>
                      <c:ptCount val="12"/>
                      <c:pt idx="0">
                        <c:v>Aktiv Lang</c:v>
                      </c:pt>
                      <c:pt idx="1">
                        <c:v>Passiv Lang</c:v>
                      </c:pt>
                      <c:pt idx="2">
                        <c:v>Verbunden Lang</c:v>
                      </c:pt>
                      <c:pt idx="3">
                        <c:v>Aktiv On On</c:v>
                      </c:pt>
                      <c:pt idx="4">
                        <c:v>Aktiv On Off</c:v>
                      </c:pt>
                      <c:pt idx="5">
                        <c:v>Passiv On On</c:v>
                      </c:pt>
                      <c:pt idx="6">
                        <c:v>Passiv On Off</c:v>
                      </c:pt>
                      <c:pt idx="7">
                        <c:v>Verbunden On On</c:v>
                      </c:pt>
                      <c:pt idx="8">
                        <c:v>Verbunden On Off</c:v>
                      </c:pt>
                      <c:pt idx="9">
                        <c:v>Hotspot Verfügbar</c:v>
                      </c:pt>
                      <c:pt idx="10">
                        <c:v>Flugmodus</c:v>
                      </c:pt>
                      <c:pt idx="11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'iOS Data'!$O$2:$O$43</c15:sqref>
                        </c15:fullRef>
                        <c15:formulaRef>
                          <c15:sqref>'iOS Data'!$O$2:$O$13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42.162839788235303</c:v>
                      </c:pt>
                      <c:pt idx="1">
                        <c:v>126.82789614285717</c:v>
                      </c:pt>
                      <c:pt idx="2">
                        <c:v>173.83499943999999</c:v>
                      </c:pt>
                      <c:pt idx="3">
                        <c:v>21.712302740740739</c:v>
                      </c:pt>
                      <c:pt idx="4">
                        <c:v>21.519089500000003</c:v>
                      </c:pt>
                      <c:pt idx="5">
                        <c:v>16.469872181818182</c:v>
                      </c:pt>
                      <c:pt idx="6">
                        <c:v>16.830250714285718</c:v>
                      </c:pt>
                      <c:pt idx="7">
                        <c:v>183.80802746666669</c:v>
                      </c:pt>
                      <c:pt idx="8">
                        <c:v>136.38673850000001</c:v>
                      </c:pt>
                      <c:pt idx="9">
                        <c:v>38.575594000000009</c:v>
                      </c:pt>
                      <c:pt idx="10">
                        <c:v>8.0028830769230801</c:v>
                      </c:pt>
                      <c:pt idx="11">
                        <c:v>18.110383555555551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AD-4538-884D-B09534F6526C}"/>
                  </c:ext>
                </c:extLst>
              </c15:ser>
            </c15:filteredBarSeries>
          </c:ext>
        </c:extLst>
      </c:barChart>
      <c:catAx>
        <c:axId val="6848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5247"/>
        <c:crosses val="autoZero"/>
        <c:auto val="1"/>
        <c:lblAlgn val="ctr"/>
        <c:lblOffset val="100"/>
        <c:noMultiLvlLbl val="0"/>
      </c:catAx>
      <c:valAx>
        <c:axId val="684865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868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'Android Data'!$F$1</c:f>
              <c:strCache>
                <c:ptCount val="1"/>
                <c:pt idx="0">
                  <c:v>No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Data'!$B$2:$D$76</c15:sqref>
                  </c15:fullRef>
                  <c15:levelRef>
                    <c15:sqref>'Android Data'!$B$2:$B$76</c15:sqref>
                  </c15:levelRef>
                </c:ext>
              </c:extLst>
              <c:f>('Android Data'!$B$12,'Android Data'!$B$19,'Android Data'!$B$37,'Android Data'!$B$55:$B$59,'Android Data'!$B$76)</c:f>
              <c:strCache>
                <c:ptCount val="9"/>
                <c:pt idx="4">
                  <c:v>Samsung Galaxy S8 One</c:v>
                </c:pt>
                <c:pt idx="5">
                  <c:v>Samsung Galaxy S8 Two</c:v>
                </c:pt>
                <c:pt idx="6">
                  <c:v>Samsung Galaxy S8 Three</c:v>
                </c:pt>
                <c:pt idx="7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Data'!$F$2:$F$76</c15:sqref>
                  </c15:fullRef>
                </c:ext>
              </c:extLst>
              <c:f>('Android Data'!$F$12,'Android Data'!$F$19,'Android Data'!$F$37,'Android Data'!$F$55:$F$59,'Android Data'!$F$76)</c:f>
              <c:numCache>
                <c:formatCode>General</c:formatCode>
                <c:ptCount val="9"/>
                <c:pt idx="0">
                  <c:v>412</c:v>
                </c:pt>
                <c:pt idx="1">
                  <c:v>384</c:v>
                </c:pt>
                <c:pt idx="2">
                  <c:v>489</c:v>
                </c:pt>
                <c:pt idx="3">
                  <c:v>5048</c:v>
                </c:pt>
                <c:pt idx="4">
                  <c:v>44</c:v>
                </c:pt>
                <c:pt idx="5">
                  <c:v>60</c:v>
                </c:pt>
                <c:pt idx="6">
                  <c:v>149</c:v>
                </c:pt>
                <c:pt idx="7">
                  <c:v>101</c:v>
                </c:pt>
                <c:pt idx="8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9-44D5-841A-8B35FE7F9AD6}"/>
            </c:ext>
          </c:extLst>
        </c:ser>
        <c:ser>
          <c:idx val="1"/>
          <c:order val="1"/>
          <c:tx>
            <c:strRef>
              <c:f>'Android Data'!$H$1</c:f>
              <c:strCache>
                <c:ptCount val="1"/>
                <c:pt idx="0">
                  <c:v>No Burst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Data'!$B$2:$D$76</c15:sqref>
                  </c15:fullRef>
                  <c15:levelRef>
                    <c15:sqref>'Android Data'!$B$2:$B$76</c15:sqref>
                  </c15:levelRef>
                </c:ext>
              </c:extLst>
              <c:f>('Android Data'!$B$12,'Android Data'!$B$19,'Android Data'!$B$37,'Android Data'!$B$55:$B$59,'Android Data'!$B$76)</c:f>
              <c:strCache>
                <c:ptCount val="9"/>
                <c:pt idx="4">
                  <c:v>Samsung Galaxy S8 One</c:v>
                </c:pt>
                <c:pt idx="5">
                  <c:v>Samsung Galaxy S8 Two</c:v>
                </c:pt>
                <c:pt idx="6">
                  <c:v>Samsung Galaxy S8 Three</c:v>
                </c:pt>
                <c:pt idx="7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Data'!$H$2:$H$76</c15:sqref>
                  </c15:fullRef>
                </c:ext>
              </c:extLst>
              <c:f>('Android Data'!$H$12,'Android Data'!$H$19,'Android Data'!$H$37,'Android Data'!$H$55:$H$59,'Android Data'!$H$76)</c:f>
              <c:numCache>
                <c:formatCode>General</c:formatCode>
                <c:ptCount val="9"/>
                <c:pt idx="0">
                  <c:v>61</c:v>
                </c:pt>
                <c:pt idx="1">
                  <c:v>125</c:v>
                </c:pt>
                <c:pt idx="2">
                  <c:v>303</c:v>
                </c:pt>
                <c:pt idx="3">
                  <c:v>960</c:v>
                </c:pt>
                <c:pt idx="4">
                  <c:v>12</c:v>
                </c:pt>
                <c:pt idx="5">
                  <c:v>11</c:v>
                </c:pt>
                <c:pt idx="6">
                  <c:v>20</c:v>
                </c:pt>
                <c:pt idx="7">
                  <c:v>14</c:v>
                </c:pt>
                <c:pt idx="8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9-44D5-841A-8B35FE7F9AD6}"/>
            </c:ext>
          </c:extLst>
        </c:ser>
        <c:ser>
          <c:idx val="2"/>
          <c:order val="2"/>
          <c:tx>
            <c:strRef>
              <c:f>'Android Data'!$J$1</c:f>
              <c:strCache>
                <c:ptCount val="1"/>
                <c:pt idx="0">
                  <c:v>Min Burst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Data'!$B$2:$D$76</c15:sqref>
                  </c15:fullRef>
                  <c15:levelRef>
                    <c15:sqref>'Android Data'!$B$2:$B$76</c15:sqref>
                  </c15:levelRef>
                </c:ext>
              </c:extLst>
              <c:f>('Android Data'!$B$12,'Android Data'!$B$19,'Android Data'!$B$37,'Android Data'!$B$55:$B$59,'Android Data'!$B$76)</c:f>
              <c:strCache>
                <c:ptCount val="9"/>
                <c:pt idx="4">
                  <c:v>Samsung Galaxy S8 One</c:v>
                </c:pt>
                <c:pt idx="5">
                  <c:v>Samsung Galaxy S8 Two</c:v>
                </c:pt>
                <c:pt idx="6">
                  <c:v>Samsung Galaxy S8 Three</c:v>
                </c:pt>
                <c:pt idx="7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Data'!$J$2:$J$76</c15:sqref>
                  </c15:fullRef>
                </c:ext>
              </c:extLst>
              <c:f>('Android Data'!$J$12,'Android Data'!$J$19,'Android Data'!$J$37,'Android Data'!$J$55:$J$59,'Android Data'!$J$76)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9-44D5-841A-8B35FE7F9AD6}"/>
            </c:ext>
          </c:extLst>
        </c:ser>
        <c:ser>
          <c:idx val="3"/>
          <c:order val="3"/>
          <c:tx>
            <c:strRef>
              <c:f>'Android Data'!$K$1</c:f>
              <c:strCache>
                <c:ptCount val="1"/>
                <c:pt idx="0">
                  <c:v>Avg. Burst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Data'!$B$2:$D$76</c15:sqref>
                  </c15:fullRef>
                  <c15:levelRef>
                    <c15:sqref>'Android Data'!$B$2:$B$76</c15:sqref>
                  </c15:levelRef>
                </c:ext>
              </c:extLst>
              <c:f>('Android Data'!$B$12,'Android Data'!$B$19,'Android Data'!$B$37,'Android Data'!$B$55:$B$59,'Android Data'!$B$76)</c:f>
              <c:strCache>
                <c:ptCount val="9"/>
                <c:pt idx="4">
                  <c:v>Samsung Galaxy S8 One</c:v>
                </c:pt>
                <c:pt idx="5">
                  <c:v>Samsung Galaxy S8 Two</c:v>
                </c:pt>
                <c:pt idx="6">
                  <c:v>Samsung Galaxy S8 Three</c:v>
                </c:pt>
                <c:pt idx="7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Data'!$K$2:$K$76</c15:sqref>
                  </c15:fullRef>
                </c:ext>
              </c:extLst>
              <c:f>('Android Data'!$K$12,'Android Data'!$K$19,'Android Data'!$K$37,'Android Data'!$K$55:$K$59,'Android Data'!$K$76)</c:f>
              <c:numCache>
                <c:formatCode>0.000</c:formatCode>
                <c:ptCount val="9"/>
                <c:pt idx="0">
                  <c:v>6.4089536340852131</c:v>
                </c:pt>
                <c:pt idx="1">
                  <c:v>2.897423510466989</c:v>
                </c:pt>
                <c:pt idx="2">
                  <c:v>1.8886931695755227</c:v>
                </c:pt>
                <c:pt idx="3">
                  <c:v>4.4152141835263903</c:v>
                </c:pt>
                <c:pt idx="4">
                  <c:v>3.6666666666666665</c:v>
                </c:pt>
                <c:pt idx="5">
                  <c:v>5.4545454545454541</c:v>
                </c:pt>
                <c:pt idx="6">
                  <c:v>7.45</c:v>
                </c:pt>
                <c:pt idx="7">
                  <c:v>7.2142857142857144</c:v>
                </c:pt>
                <c:pt idx="8">
                  <c:v>10.283243084887824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9-44D5-841A-8B35FE7F9AD6}"/>
            </c:ext>
          </c:extLst>
        </c:ser>
        <c:ser>
          <c:idx val="4"/>
          <c:order val="4"/>
          <c:tx>
            <c:strRef>
              <c:f>'Android Data'!$L$1</c:f>
              <c:strCache>
                <c:ptCount val="1"/>
                <c:pt idx="0">
                  <c:v>Max Burst Size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Data'!$B$2:$D$76</c15:sqref>
                  </c15:fullRef>
                  <c15:levelRef>
                    <c15:sqref>'Android Data'!$B$2:$B$76</c15:sqref>
                  </c15:levelRef>
                </c:ext>
              </c:extLst>
              <c:f>('Android Data'!$B$12,'Android Data'!$B$19,'Android Data'!$B$37,'Android Data'!$B$55:$B$59,'Android Data'!$B$76)</c:f>
              <c:strCache>
                <c:ptCount val="9"/>
                <c:pt idx="4">
                  <c:v>Samsung Galaxy S8 One</c:v>
                </c:pt>
                <c:pt idx="5">
                  <c:v>Samsung Galaxy S8 Two</c:v>
                </c:pt>
                <c:pt idx="6">
                  <c:v>Samsung Galaxy S8 Three</c:v>
                </c:pt>
                <c:pt idx="7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Data'!$L$2:$L$76</c15:sqref>
                  </c15:fullRef>
                </c:ext>
              </c:extLst>
              <c:f>('Android Data'!$L$12,'Android Data'!$L$19,'Android Data'!$L$37,'Android Data'!$L$55:$L$59,'Android Data'!$L$76)</c:f>
              <c:numCache>
                <c:formatCode>General</c:formatCode>
                <c:ptCount val="9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9-44D5-841A-8B35FE7F9AD6}"/>
            </c:ext>
          </c:extLst>
        </c:ser>
        <c:ser>
          <c:idx val="5"/>
          <c:order val="5"/>
          <c:tx>
            <c:strRef>
              <c:f>'Android Data'!$M$1</c:f>
              <c:strCache>
                <c:ptCount val="1"/>
                <c:pt idx="0">
                  <c:v>Estimated Missed Frames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Data'!$B$2:$D$76</c15:sqref>
                  </c15:fullRef>
                  <c15:levelRef>
                    <c15:sqref>'Android Data'!$B$2:$B$76</c15:sqref>
                  </c15:levelRef>
                </c:ext>
              </c:extLst>
              <c:f>('Android Data'!$B$12,'Android Data'!$B$19,'Android Data'!$B$37,'Android Data'!$B$55:$B$59,'Android Data'!$B$76)</c:f>
              <c:strCache>
                <c:ptCount val="9"/>
                <c:pt idx="4">
                  <c:v>Samsung Galaxy S8 One</c:v>
                </c:pt>
                <c:pt idx="5">
                  <c:v>Samsung Galaxy S8 Two</c:v>
                </c:pt>
                <c:pt idx="6">
                  <c:v>Samsung Galaxy S8 Three</c:v>
                </c:pt>
                <c:pt idx="7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Data'!$M$2:$M$76</c15:sqref>
                  </c15:fullRef>
                </c:ext>
              </c:extLst>
              <c:f>('Android Data'!$M$12,'Android Data'!$M$19,'Android Data'!$M$37,'Android Data'!$M$55:$M$59,'Android Data'!$M$76)</c:f>
              <c:numCache>
                <c:formatCode>General</c:formatCode>
                <c:ptCount val="9"/>
                <c:pt idx="0">
                  <c:v>270</c:v>
                </c:pt>
                <c:pt idx="1">
                  <c:v>632</c:v>
                </c:pt>
                <c:pt idx="2">
                  <c:v>161</c:v>
                </c:pt>
                <c:pt idx="3">
                  <c:v>2076</c:v>
                </c:pt>
                <c:pt idx="4">
                  <c:v>32</c:v>
                </c:pt>
                <c:pt idx="5">
                  <c:v>64</c:v>
                </c:pt>
                <c:pt idx="6">
                  <c:v>149</c:v>
                </c:pt>
                <c:pt idx="7">
                  <c:v>200</c:v>
                </c:pt>
                <c:pt idx="8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9-44D5-841A-8B35FE7F9AD6}"/>
            </c:ext>
          </c:extLst>
        </c:ser>
        <c:ser>
          <c:idx val="6"/>
          <c:order val="6"/>
          <c:tx>
            <c:strRef>
              <c:f>'Android Data'!$N$1</c:f>
              <c:strCache>
                <c:ptCount val="1"/>
                <c:pt idx="0">
                  <c:v>Average Inter Burst Arrival 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Data'!$B$2:$D$76</c15:sqref>
                  </c15:fullRef>
                  <c15:levelRef>
                    <c15:sqref>'Android Data'!$B$2:$B$76</c15:sqref>
                  </c15:levelRef>
                </c:ext>
              </c:extLst>
              <c:f>('Android Data'!$B$12,'Android Data'!$B$19,'Android Data'!$B$37,'Android Data'!$B$55:$B$59,'Android Data'!$B$76)</c:f>
              <c:strCache>
                <c:ptCount val="9"/>
                <c:pt idx="4">
                  <c:v>Samsung Galaxy S8 One</c:v>
                </c:pt>
                <c:pt idx="5">
                  <c:v>Samsung Galaxy S8 Two</c:v>
                </c:pt>
                <c:pt idx="6">
                  <c:v>Samsung Galaxy S8 Three</c:v>
                </c:pt>
                <c:pt idx="7">
                  <c:v>Samsung Galaxy S8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Data'!$N$2:$N$76</c15:sqref>
                  </c15:fullRef>
                </c:ext>
              </c:extLst>
              <c:f>('Android Data'!$N$12,'Android Data'!$N$19,'Android Data'!$N$37,'Android Data'!$N$55:$N$59,'Android Data'!$N$76)</c:f>
              <c:numCache>
                <c:formatCode>0.00</c:formatCode>
                <c:ptCount val="9"/>
                <c:pt idx="0">
                  <c:v>276.03653380349203</c:v>
                </c:pt>
                <c:pt idx="1">
                  <c:v>211.88113254991791</c:v>
                </c:pt>
                <c:pt idx="2">
                  <c:v>117.99954501565628</c:v>
                </c:pt>
                <c:pt idx="3">
                  <c:v>32.989408767536837</c:v>
                </c:pt>
                <c:pt idx="4">
                  <c:v>94.266199636363623</c:v>
                </c:pt>
                <c:pt idx="5">
                  <c:v>101.2054249</c:v>
                </c:pt>
                <c:pt idx="6">
                  <c:v>55.776433736842101</c:v>
                </c:pt>
                <c:pt idx="7">
                  <c:v>80.287085846153843</c:v>
                </c:pt>
                <c:pt idx="8">
                  <c:v>93.690112082836251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E9-44D5-841A-8B35FE7F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648688"/>
        <c:axId val="1925649936"/>
      </c:barChart>
      <c:catAx>
        <c:axId val="19256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5649936"/>
        <c:crosses val="autoZero"/>
        <c:auto val="1"/>
        <c:lblAlgn val="ctr"/>
        <c:lblOffset val="100"/>
        <c:noMultiLvlLbl val="0"/>
      </c:catAx>
      <c:valAx>
        <c:axId val="1925649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5648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Samsung A51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'Android Data'!$F$1</c:f>
              <c:strCache>
                <c:ptCount val="1"/>
                <c:pt idx="0">
                  <c:v>No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Data'!$D$2:$D$12</c15:sqref>
                  </c15:fullRef>
                </c:ext>
              </c:extLst>
              <c:f>'Android Data'!$D$2:$D$11</c:f>
              <c:strCache>
                <c:ptCount val="10"/>
                <c:pt idx="0">
                  <c:v>Aktiv Lang Mobile On</c:v>
                </c:pt>
                <c:pt idx="1">
                  <c:v>Aktiv Lang Mobile Off</c:v>
                </c:pt>
                <c:pt idx="2">
                  <c:v>Passiv Lang Mobile On</c:v>
                </c:pt>
                <c:pt idx="3">
                  <c:v>Passiv Lang Mobile Off</c:v>
                </c:pt>
                <c:pt idx="4">
                  <c:v>Aktiv Mobile On</c:v>
                </c:pt>
                <c:pt idx="5">
                  <c:v>Aktiv Mobile Off</c:v>
                </c:pt>
                <c:pt idx="6">
                  <c:v>Passiv Mobile On</c:v>
                </c:pt>
                <c:pt idx="7">
                  <c:v>Passiv Mobile Off</c:v>
                </c:pt>
                <c:pt idx="8">
                  <c:v>Flugmodus</c:v>
                </c:pt>
                <c:pt idx="9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Data'!$F$2:$F$12</c15:sqref>
                  </c15:fullRef>
                </c:ext>
              </c:extLst>
              <c:f>'Android Data'!$F$2:$F$11</c:f>
              <c:numCache>
                <c:formatCode>General</c:formatCode>
                <c:ptCount val="10"/>
                <c:pt idx="0">
                  <c:v>115</c:v>
                </c:pt>
                <c:pt idx="1">
                  <c:v>14</c:v>
                </c:pt>
                <c:pt idx="2">
                  <c:v>34</c:v>
                </c:pt>
                <c:pt idx="3">
                  <c:v>25</c:v>
                </c:pt>
                <c:pt idx="4">
                  <c:v>28</c:v>
                </c:pt>
                <c:pt idx="5">
                  <c:v>52</c:v>
                </c:pt>
                <c:pt idx="6">
                  <c:v>30</c:v>
                </c:pt>
                <c:pt idx="7">
                  <c:v>21</c:v>
                </c:pt>
                <c:pt idx="8">
                  <c:v>32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7-47C4-AD54-E1F1DA2AD91E}"/>
            </c:ext>
          </c:extLst>
        </c:ser>
        <c:ser>
          <c:idx val="1"/>
          <c:order val="1"/>
          <c:tx>
            <c:strRef>
              <c:f>'Android Data'!$H$1</c:f>
              <c:strCache>
                <c:ptCount val="1"/>
                <c:pt idx="0">
                  <c:v>No Burst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Data'!$D$2:$D$12</c15:sqref>
                  </c15:fullRef>
                </c:ext>
              </c:extLst>
              <c:f>'Android Data'!$D$2:$D$11</c:f>
              <c:strCache>
                <c:ptCount val="10"/>
                <c:pt idx="0">
                  <c:v>Aktiv Lang Mobile On</c:v>
                </c:pt>
                <c:pt idx="1">
                  <c:v>Aktiv Lang Mobile Off</c:v>
                </c:pt>
                <c:pt idx="2">
                  <c:v>Passiv Lang Mobile On</c:v>
                </c:pt>
                <c:pt idx="3">
                  <c:v>Passiv Lang Mobile Off</c:v>
                </c:pt>
                <c:pt idx="4">
                  <c:v>Aktiv Mobile On</c:v>
                </c:pt>
                <c:pt idx="5">
                  <c:v>Aktiv Mobile Off</c:v>
                </c:pt>
                <c:pt idx="6">
                  <c:v>Passiv Mobile On</c:v>
                </c:pt>
                <c:pt idx="7">
                  <c:v>Passiv Mobile Off</c:v>
                </c:pt>
                <c:pt idx="8">
                  <c:v>Flugmodus</c:v>
                </c:pt>
                <c:pt idx="9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Data'!$H$2:$H$12</c15:sqref>
                  </c15:fullRef>
                </c:ext>
              </c:extLst>
              <c:f>'Android Data'!$H$2:$H$11</c:f>
              <c:numCache>
                <c:formatCode>General</c:formatCode>
                <c:ptCount val="10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7-47C4-AD54-E1F1DA2AD91E}"/>
            </c:ext>
          </c:extLst>
        </c:ser>
        <c:ser>
          <c:idx val="3"/>
          <c:order val="3"/>
          <c:tx>
            <c:strRef>
              <c:f>'Android Data'!$K$1</c:f>
              <c:strCache>
                <c:ptCount val="1"/>
                <c:pt idx="0">
                  <c:v>Avg. Burst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Data'!$D$2:$D$12</c15:sqref>
                  </c15:fullRef>
                </c:ext>
              </c:extLst>
              <c:f>'Android Data'!$D$2:$D$11</c:f>
              <c:strCache>
                <c:ptCount val="10"/>
                <c:pt idx="0">
                  <c:v>Aktiv Lang Mobile On</c:v>
                </c:pt>
                <c:pt idx="1">
                  <c:v>Aktiv Lang Mobile Off</c:v>
                </c:pt>
                <c:pt idx="2">
                  <c:v>Passiv Lang Mobile On</c:v>
                </c:pt>
                <c:pt idx="3">
                  <c:v>Passiv Lang Mobile Off</c:v>
                </c:pt>
                <c:pt idx="4">
                  <c:v>Aktiv Mobile On</c:v>
                </c:pt>
                <c:pt idx="5">
                  <c:v>Aktiv Mobile Off</c:v>
                </c:pt>
                <c:pt idx="6">
                  <c:v>Passiv Mobile On</c:v>
                </c:pt>
                <c:pt idx="7">
                  <c:v>Passiv Mobile Off</c:v>
                </c:pt>
                <c:pt idx="8">
                  <c:v>Flugmodus</c:v>
                </c:pt>
                <c:pt idx="9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Data'!$K$2:$K$12</c15:sqref>
                  </c15:fullRef>
                </c:ext>
              </c:extLst>
              <c:f>'Android Data'!$K$2:$K$11</c:f>
              <c:numCache>
                <c:formatCode>0.000</c:formatCode>
                <c:ptCount val="10"/>
                <c:pt idx="0">
                  <c:v>6.0526315789473681</c:v>
                </c:pt>
                <c:pt idx="1">
                  <c:v>4.666666666666667</c:v>
                </c:pt>
                <c:pt idx="2">
                  <c:v>5.666666666666667</c:v>
                </c:pt>
                <c:pt idx="3">
                  <c:v>6.25</c:v>
                </c:pt>
                <c:pt idx="4">
                  <c:v>7</c:v>
                </c:pt>
                <c:pt idx="5">
                  <c:v>7.4285714285714288</c:v>
                </c:pt>
                <c:pt idx="6">
                  <c:v>6</c:v>
                </c:pt>
                <c:pt idx="7">
                  <c:v>7</c:v>
                </c:pt>
                <c:pt idx="8">
                  <c:v>6.4</c:v>
                </c:pt>
                <c:pt idx="9">
                  <c:v>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7-47C4-AD54-E1F1DA2A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026624"/>
        <c:axId val="16400345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'Android Data'!$J$1</c15:sqref>
                        </c15:formulaRef>
                      </c:ext>
                    </c:extLst>
                    <c:strCache>
                      <c:ptCount val="1"/>
                      <c:pt idx="0">
                        <c:v>Min Burst Size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'Android Data'!$D$2:$D$12</c15:sqref>
                        </c15:fullRef>
                        <c15:formulaRef>
                          <c15:sqref>'Android Data'!$D$2:$D$11</c15:sqref>
                        </c15:formulaRef>
                      </c:ext>
                    </c:extLst>
                    <c:strCache>
                      <c:ptCount val="10"/>
                      <c:pt idx="0">
                        <c:v>Aktiv Lang Mobile On</c:v>
                      </c:pt>
                      <c:pt idx="1">
                        <c:v>Aktiv Lang Mobile Off</c:v>
                      </c:pt>
                      <c:pt idx="2">
                        <c:v>Passiv Lang Mobile On</c:v>
                      </c:pt>
                      <c:pt idx="3">
                        <c:v>Passiv Lang Mobile Off</c:v>
                      </c:pt>
                      <c:pt idx="4">
                        <c:v>Aktiv Mobile On</c:v>
                      </c:pt>
                      <c:pt idx="5">
                        <c:v>Aktiv Mobile Off</c:v>
                      </c:pt>
                      <c:pt idx="6">
                        <c:v>Passiv Mobile On</c:v>
                      </c:pt>
                      <c:pt idx="7">
                        <c:v>Passiv Mobile Off</c:v>
                      </c:pt>
                      <c:pt idx="8">
                        <c:v>Flugmodus</c:v>
                      </c:pt>
                      <c:pt idx="9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'Android Data'!$J$2:$J$12</c15:sqref>
                        </c15:fullRef>
                        <c15:formulaRef>
                          <c15:sqref>'Android Data'!$J$2:$J$11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9C7-47C4-AD54-E1F1DA2AD9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Data'!$L$1</c15:sqref>
                        </c15:formulaRef>
                      </c:ext>
                    </c:extLst>
                    <c:strCache>
                      <c:ptCount val="1"/>
                      <c:pt idx="0">
                        <c:v>Max Burst 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Data'!$D$2:$D$12</c15:sqref>
                        </c15:fullRef>
                        <c15:formulaRef>
                          <c15:sqref>'Android Data'!$D$2:$D$11</c15:sqref>
                        </c15:formulaRef>
                      </c:ext>
                    </c:extLst>
                    <c:strCache>
                      <c:ptCount val="10"/>
                      <c:pt idx="0">
                        <c:v>Aktiv Lang Mobile On</c:v>
                      </c:pt>
                      <c:pt idx="1">
                        <c:v>Aktiv Lang Mobile Off</c:v>
                      </c:pt>
                      <c:pt idx="2">
                        <c:v>Passiv Lang Mobile On</c:v>
                      </c:pt>
                      <c:pt idx="3">
                        <c:v>Passiv Lang Mobile Off</c:v>
                      </c:pt>
                      <c:pt idx="4">
                        <c:v>Aktiv Mobile On</c:v>
                      </c:pt>
                      <c:pt idx="5">
                        <c:v>Aktiv Mobile Off</c:v>
                      </c:pt>
                      <c:pt idx="6">
                        <c:v>Passiv Mobile On</c:v>
                      </c:pt>
                      <c:pt idx="7">
                        <c:v>Passiv Mobile Off</c:v>
                      </c:pt>
                      <c:pt idx="8">
                        <c:v>Flugmodus</c:v>
                      </c:pt>
                      <c:pt idx="9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Data'!$L$2:$L$12</c15:sqref>
                        </c15:fullRef>
                        <c15:formulaRef>
                          <c15:sqref>'Android Data'!$L$2:$L$11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8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C7-47C4-AD54-E1F1DA2AD9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Data'!$M$1</c15:sqref>
                        </c15:formulaRef>
                      </c:ext>
                    </c:extLst>
                    <c:strCache>
                      <c:ptCount val="1"/>
                      <c:pt idx="0">
                        <c:v>Estimated Missed Frames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Data'!$D$2:$D$12</c15:sqref>
                        </c15:fullRef>
                        <c15:formulaRef>
                          <c15:sqref>'Android Data'!$D$2:$D$11</c15:sqref>
                        </c15:formulaRef>
                      </c:ext>
                    </c:extLst>
                    <c:strCache>
                      <c:ptCount val="10"/>
                      <c:pt idx="0">
                        <c:v>Aktiv Lang Mobile On</c:v>
                      </c:pt>
                      <c:pt idx="1">
                        <c:v>Aktiv Lang Mobile Off</c:v>
                      </c:pt>
                      <c:pt idx="2">
                        <c:v>Passiv Lang Mobile On</c:v>
                      </c:pt>
                      <c:pt idx="3">
                        <c:v>Passiv Lang Mobile Off</c:v>
                      </c:pt>
                      <c:pt idx="4">
                        <c:v>Aktiv Mobile On</c:v>
                      </c:pt>
                      <c:pt idx="5">
                        <c:v>Aktiv Mobile Off</c:v>
                      </c:pt>
                      <c:pt idx="6">
                        <c:v>Passiv Mobile On</c:v>
                      </c:pt>
                      <c:pt idx="7">
                        <c:v>Passiv Mobile Off</c:v>
                      </c:pt>
                      <c:pt idx="8">
                        <c:v>Flugmodus</c:v>
                      </c:pt>
                      <c:pt idx="9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Data'!$M$2:$M$12</c15:sqref>
                        </c15:fullRef>
                        <c15:formulaRef>
                          <c15:sqref>'Android Data'!$M$2:$M$11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92</c:v>
                      </c:pt>
                      <c:pt idx="1">
                        <c:v>13</c:v>
                      </c:pt>
                      <c:pt idx="2">
                        <c:v>16</c:v>
                      </c:pt>
                      <c:pt idx="3">
                        <c:v>26</c:v>
                      </c:pt>
                      <c:pt idx="4">
                        <c:v>10</c:v>
                      </c:pt>
                      <c:pt idx="5">
                        <c:v>28</c:v>
                      </c:pt>
                      <c:pt idx="6">
                        <c:v>20</c:v>
                      </c:pt>
                      <c:pt idx="7">
                        <c:v>11</c:v>
                      </c:pt>
                      <c:pt idx="8">
                        <c:v>21</c:v>
                      </c:pt>
                      <c:pt idx="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C7-47C4-AD54-E1F1DA2AD91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Data'!$N$1</c15:sqref>
                        </c15:formulaRef>
                      </c:ext>
                    </c:extLst>
                    <c:strCache>
                      <c:ptCount val="1"/>
                      <c:pt idx="0">
                        <c:v>Average Inter Burst Arrival 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Data'!$D$2:$D$12</c15:sqref>
                        </c15:fullRef>
                        <c15:formulaRef>
                          <c15:sqref>'Android Data'!$D$2:$D$11</c15:sqref>
                        </c15:formulaRef>
                      </c:ext>
                    </c:extLst>
                    <c:strCache>
                      <c:ptCount val="10"/>
                      <c:pt idx="0">
                        <c:v>Aktiv Lang Mobile On</c:v>
                      </c:pt>
                      <c:pt idx="1">
                        <c:v>Aktiv Lang Mobile Off</c:v>
                      </c:pt>
                      <c:pt idx="2">
                        <c:v>Passiv Lang Mobile On</c:v>
                      </c:pt>
                      <c:pt idx="3">
                        <c:v>Passiv Lang Mobile Off</c:v>
                      </c:pt>
                      <c:pt idx="4">
                        <c:v>Aktiv Mobile On</c:v>
                      </c:pt>
                      <c:pt idx="5">
                        <c:v>Aktiv Mobile Off</c:v>
                      </c:pt>
                      <c:pt idx="6">
                        <c:v>Passiv Mobile On</c:v>
                      </c:pt>
                      <c:pt idx="7">
                        <c:v>Passiv Mobile Off</c:v>
                      </c:pt>
                      <c:pt idx="8">
                        <c:v>Flugmodus</c:v>
                      </c:pt>
                      <c:pt idx="9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Data'!$N$2:$N$12</c15:sqref>
                        </c15:fullRef>
                        <c15:formulaRef>
                          <c15:sqref>'Android Data'!$N$2:$N$11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168.11464727777778</c:v>
                      </c:pt>
                      <c:pt idx="1">
                        <c:v>1148.8875134999998</c:v>
                      </c:pt>
                      <c:pt idx="2">
                        <c:v>551.28319440000007</c:v>
                      </c:pt>
                      <c:pt idx="3">
                        <c:v>369.40371799999997</c:v>
                      </c:pt>
                      <c:pt idx="4">
                        <c:v>35.159532666666671</c:v>
                      </c:pt>
                      <c:pt idx="5">
                        <c:v>92.941026833333339</c:v>
                      </c:pt>
                      <c:pt idx="6">
                        <c:v>104.53753574999999</c:v>
                      </c:pt>
                      <c:pt idx="7">
                        <c:v>272.61133150000001</c:v>
                      </c:pt>
                      <c:pt idx="8">
                        <c:v>8.1460442499999992</c:v>
                      </c:pt>
                      <c:pt idx="9">
                        <c:v>9.2807938571428554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C7-47C4-AD54-E1F1DA2AD91E}"/>
                  </c:ext>
                </c:extLst>
              </c15:ser>
            </c15:filteredBarSeries>
          </c:ext>
        </c:extLst>
      </c:barChart>
      <c:catAx>
        <c:axId val="16400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40034528"/>
        <c:crosses val="autoZero"/>
        <c:auto val="1"/>
        <c:lblAlgn val="ctr"/>
        <c:lblOffset val="100"/>
        <c:noMultiLvlLbl val="0"/>
      </c:catAx>
      <c:valAx>
        <c:axId val="1640034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4002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Google Pixel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'Android Data'!$F$1</c:f>
              <c:strCache>
                <c:ptCount val="1"/>
                <c:pt idx="0">
                  <c:v>No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Data'!$D$38:$D$54</c:f>
              <c:strCache>
                <c:ptCount val="17"/>
                <c:pt idx="0">
                  <c:v>Aktiv Lang</c:v>
                </c:pt>
                <c:pt idx="1">
                  <c:v>Passiv Lang </c:v>
                </c:pt>
                <c:pt idx="2">
                  <c:v>Verbunden</c:v>
                </c:pt>
                <c:pt idx="3">
                  <c:v>Aktiv 10 SSIDs On On</c:v>
                </c:pt>
                <c:pt idx="4">
                  <c:v>Aktiv 10 SSIDs On Off</c:v>
                </c:pt>
                <c:pt idx="5">
                  <c:v>Aktiv 5 SSIDs On On</c:v>
                </c:pt>
                <c:pt idx="6">
                  <c:v>Aktiv 5 SSIDs On Off</c:v>
                </c:pt>
                <c:pt idx="7">
                  <c:v>Aktiv 1 SSIDs On On</c:v>
                </c:pt>
                <c:pt idx="8">
                  <c:v>Aktiv 1 SSIDs On Off</c:v>
                </c:pt>
                <c:pt idx="9">
                  <c:v>Passiv 10 SSIDs On On</c:v>
                </c:pt>
                <c:pt idx="10">
                  <c:v>Passiv 10 SSIDs On Off</c:v>
                </c:pt>
                <c:pt idx="11">
                  <c:v>Passiv 5 SSIDs On On</c:v>
                </c:pt>
                <c:pt idx="12">
                  <c:v>Passiv 5 SSIDs On Off</c:v>
                </c:pt>
                <c:pt idx="13">
                  <c:v>Passiv 1 SSIDs On On</c:v>
                </c:pt>
                <c:pt idx="14">
                  <c:v>Passiv 1 SSIDs On Off</c:v>
                </c:pt>
                <c:pt idx="15">
                  <c:v>Flugmodus</c:v>
                </c:pt>
                <c:pt idx="16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Data'!$F$2:$F$77</c15:sqref>
                  </c15:fullRef>
                </c:ext>
              </c:extLst>
              <c:f>'Android Data'!$F$38:$F$54</c:f>
              <c:numCache>
                <c:formatCode>General</c:formatCode>
                <c:ptCount val="17"/>
                <c:pt idx="0">
                  <c:v>1785</c:v>
                </c:pt>
                <c:pt idx="1">
                  <c:v>271</c:v>
                </c:pt>
                <c:pt idx="2">
                  <c:v>566</c:v>
                </c:pt>
                <c:pt idx="3">
                  <c:v>364</c:v>
                </c:pt>
                <c:pt idx="4">
                  <c:v>93</c:v>
                </c:pt>
                <c:pt idx="5">
                  <c:v>127</c:v>
                </c:pt>
                <c:pt idx="6">
                  <c:v>93</c:v>
                </c:pt>
                <c:pt idx="7">
                  <c:v>320</c:v>
                </c:pt>
                <c:pt idx="8">
                  <c:v>261</c:v>
                </c:pt>
                <c:pt idx="9">
                  <c:v>17</c:v>
                </c:pt>
                <c:pt idx="10">
                  <c:v>4</c:v>
                </c:pt>
                <c:pt idx="11">
                  <c:v>32</c:v>
                </c:pt>
                <c:pt idx="12">
                  <c:v>11</c:v>
                </c:pt>
                <c:pt idx="13">
                  <c:v>428</c:v>
                </c:pt>
                <c:pt idx="14">
                  <c:v>626</c:v>
                </c:pt>
                <c:pt idx="15">
                  <c:v>33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4BE6-9970-10DD6E33075D}"/>
            </c:ext>
          </c:extLst>
        </c:ser>
        <c:ser>
          <c:idx val="1"/>
          <c:order val="1"/>
          <c:tx>
            <c:strRef>
              <c:f>'Android Data'!$H$1</c:f>
              <c:strCache>
                <c:ptCount val="1"/>
                <c:pt idx="0">
                  <c:v>No Burst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Data'!$D$38:$D$54</c:f>
              <c:strCache>
                <c:ptCount val="17"/>
                <c:pt idx="0">
                  <c:v>Aktiv Lang</c:v>
                </c:pt>
                <c:pt idx="1">
                  <c:v>Passiv Lang </c:v>
                </c:pt>
                <c:pt idx="2">
                  <c:v>Verbunden</c:v>
                </c:pt>
                <c:pt idx="3">
                  <c:v>Aktiv 10 SSIDs On On</c:v>
                </c:pt>
                <c:pt idx="4">
                  <c:v>Aktiv 10 SSIDs On Off</c:v>
                </c:pt>
                <c:pt idx="5">
                  <c:v>Aktiv 5 SSIDs On On</c:v>
                </c:pt>
                <c:pt idx="6">
                  <c:v>Aktiv 5 SSIDs On Off</c:v>
                </c:pt>
                <c:pt idx="7">
                  <c:v>Aktiv 1 SSIDs On On</c:v>
                </c:pt>
                <c:pt idx="8">
                  <c:v>Aktiv 1 SSIDs On Off</c:v>
                </c:pt>
                <c:pt idx="9">
                  <c:v>Passiv 10 SSIDs On On</c:v>
                </c:pt>
                <c:pt idx="10">
                  <c:v>Passiv 10 SSIDs On Off</c:v>
                </c:pt>
                <c:pt idx="11">
                  <c:v>Passiv 5 SSIDs On On</c:v>
                </c:pt>
                <c:pt idx="12">
                  <c:v>Passiv 5 SSIDs On Off</c:v>
                </c:pt>
                <c:pt idx="13">
                  <c:v>Passiv 1 SSIDs On On</c:v>
                </c:pt>
                <c:pt idx="14">
                  <c:v>Passiv 1 SSIDs On Off</c:v>
                </c:pt>
                <c:pt idx="15">
                  <c:v>Flugmodus</c:v>
                </c:pt>
                <c:pt idx="16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Data'!$H$2:$H$77</c15:sqref>
                  </c15:fullRef>
                </c:ext>
              </c:extLst>
              <c:f>'Android Data'!$H$38:$H$54</c:f>
              <c:numCache>
                <c:formatCode>General</c:formatCode>
                <c:ptCount val="17"/>
                <c:pt idx="0">
                  <c:v>375</c:v>
                </c:pt>
                <c:pt idx="1">
                  <c:v>59</c:v>
                </c:pt>
                <c:pt idx="2">
                  <c:v>63</c:v>
                </c:pt>
                <c:pt idx="3">
                  <c:v>69</c:v>
                </c:pt>
                <c:pt idx="4">
                  <c:v>22</c:v>
                </c:pt>
                <c:pt idx="5">
                  <c:v>29</c:v>
                </c:pt>
                <c:pt idx="6">
                  <c:v>22</c:v>
                </c:pt>
                <c:pt idx="7">
                  <c:v>63</c:v>
                </c:pt>
                <c:pt idx="8">
                  <c:v>66</c:v>
                </c:pt>
                <c:pt idx="9">
                  <c:v>13</c:v>
                </c:pt>
                <c:pt idx="10">
                  <c:v>4</c:v>
                </c:pt>
                <c:pt idx="11">
                  <c:v>8</c:v>
                </c:pt>
                <c:pt idx="12">
                  <c:v>11</c:v>
                </c:pt>
                <c:pt idx="13">
                  <c:v>72</c:v>
                </c:pt>
                <c:pt idx="14">
                  <c:v>71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4BE6-9970-10DD6E33075D}"/>
            </c:ext>
          </c:extLst>
        </c:ser>
        <c:ser>
          <c:idx val="3"/>
          <c:order val="3"/>
          <c:tx>
            <c:strRef>
              <c:f>'Android Data'!$K$1</c:f>
              <c:strCache>
                <c:ptCount val="1"/>
                <c:pt idx="0">
                  <c:v>Avg. Burst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Data'!$D$38:$D$54</c:f>
              <c:strCache>
                <c:ptCount val="17"/>
                <c:pt idx="0">
                  <c:v>Aktiv Lang</c:v>
                </c:pt>
                <c:pt idx="1">
                  <c:v>Passiv Lang </c:v>
                </c:pt>
                <c:pt idx="2">
                  <c:v>Verbunden</c:v>
                </c:pt>
                <c:pt idx="3">
                  <c:v>Aktiv 10 SSIDs On On</c:v>
                </c:pt>
                <c:pt idx="4">
                  <c:v>Aktiv 10 SSIDs On Off</c:v>
                </c:pt>
                <c:pt idx="5">
                  <c:v>Aktiv 5 SSIDs On On</c:v>
                </c:pt>
                <c:pt idx="6">
                  <c:v>Aktiv 5 SSIDs On Off</c:v>
                </c:pt>
                <c:pt idx="7">
                  <c:v>Aktiv 1 SSIDs On On</c:v>
                </c:pt>
                <c:pt idx="8">
                  <c:v>Aktiv 1 SSIDs On Off</c:v>
                </c:pt>
                <c:pt idx="9">
                  <c:v>Passiv 10 SSIDs On On</c:v>
                </c:pt>
                <c:pt idx="10">
                  <c:v>Passiv 10 SSIDs On Off</c:v>
                </c:pt>
                <c:pt idx="11">
                  <c:v>Passiv 5 SSIDs On On</c:v>
                </c:pt>
                <c:pt idx="12">
                  <c:v>Passiv 5 SSIDs On Off</c:v>
                </c:pt>
                <c:pt idx="13">
                  <c:v>Passiv 1 SSIDs On On</c:v>
                </c:pt>
                <c:pt idx="14">
                  <c:v>Passiv 1 SSIDs On Off</c:v>
                </c:pt>
                <c:pt idx="15">
                  <c:v>Flugmodus</c:v>
                </c:pt>
                <c:pt idx="16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Data'!$K$2:$K$77</c15:sqref>
                  </c15:fullRef>
                </c:ext>
              </c:extLst>
              <c:f>'Android Data'!$K$38:$K$54</c:f>
              <c:numCache>
                <c:formatCode>0.000</c:formatCode>
                <c:ptCount val="17"/>
                <c:pt idx="0">
                  <c:v>4.76</c:v>
                </c:pt>
                <c:pt idx="1">
                  <c:v>4.593220338983051</c:v>
                </c:pt>
                <c:pt idx="2">
                  <c:v>8.9682539682539684</c:v>
                </c:pt>
                <c:pt idx="3">
                  <c:v>5.27536231884058</c:v>
                </c:pt>
                <c:pt idx="4">
                  <c:v>4.2272727272727275</c:v>
                </c:pt>
                <c:pt idx="5">
                  <c:v>4.3793103448275863</c:v>
                </c:pt>
                <c:pt idx="6">
                  <c:v>4.2272727272727275</c:v>
                </c:pt>
                <c:pt idx="7">
                  <c:v>5.0793650793650791</c:v>
                </c:pt>
                <c:pt idx="8">
                  <c:v>3.9545454545454546</c:v>
                </c:pt>
                <c:pt idx="9">
                  <c:v>1.3076923076923077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5.9444444444444446</c:v>
                </c:pt>
                <c:pt idx="14">
                  <c:v>8.816901408450704</c:v>
                </c:pt>
                <c:pt idx="15">
                  <c:v>4.125</c:v>
                </c:pt>
                <c:pt idx="16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E-4BE6-9970-10DD6E33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387504"/>
        <c:axId val="1650391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'Android Data'!$J$1</c15:sqref>
                        </c15:formulaRef>
                      </c:ext>
                    </c:extLst>
                    <c:strCache>
                      <c:ptCount val="1"/>
                      <c:pt idx="0">
                        <c:v>Min Burst Size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Data'!$D$38:$D$54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</c:v>
                      </c:pt>
                      <c:pt idx="2">
                        <c:v>Verbunden</c:v>
                      </c:pt>
                      <c:pt idx="3">
                        <c:v>Aktiv 10 SSIDs On On</c:v>
                      </c:pt>
                      <c:pt idx="4">
                        <c:v>Aktiv 10 SSIDs On Off</c:v>
                      </c:pt>
                      <c:pt idx="5">
                        <c:v>Aktiv 5 SSIDs On On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'Android Data'!$J$2:$J$77</c15:sqref>
                        </c15:fullRef>
                        <c15:formulaRef>
                          <c15:sqref>'Android Data'!$J$38:$J$54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EE-4BE6-9970-10DD6E3307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Data'!$L$1</c15:sqref>
                        </c15:formulaRef>
                      </c:ext>
                    </c:extLst>
                    <c:strCache>
                      <c:ptCount val="1"/>
                      <c:pt idx="0">
                        <c:v>Max Burst 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Data'!$D$38:$D$54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</c:v>
                      </c:pt>
                      <c:pt idx="2">
                        <c:v>Verbunden</c:v>
                      </c:pt>
                      <c:pt idx="3">
                        <c:v>Aktiv 10 SSIDs On On</c:v>
                      </c:pt>
                      <c:pt idx="4">
                        <c:v>Aktiv 10 SSIDs On Off</c:v>
                      </c:pt>
                      <c:pt idx="5">
                        <c:v>Aktiv 5 SSIDs On On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Data'!$L$2:$L$77</c15:sqref>
                        </c15:fullRef>
                        <c15:formulaRef>
                          <c15:sqref>'Android Data'!$L$38:$L$54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14</c:v>
                      </c:pt>
                      <c:pt idx="12">
                        <c:v>1</c:v>
                      </c:pt>
                      <c:pt idx="13">
                        <c:v>10</c:v>
                      </c:pt>
                      <c:pt idx="14">
                        <c:v>14</c:v>
                      </c:pt>
                      <c:pt idx="15">
                        <c:v>7</c:v>
                      </c:pt>
                      <c:pt idx="1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EE-4BE6-9970-10DD6E3307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Data'!$M$1</c15:sqref>
                        </c15:formulaRef>
                      </c:ext>
                    </c:extLst>
                    <c:strCache>
                      <c:ptCount val="1"/>
                      <c:pt idx="0">
                        <c:v>Estimated Missed Frames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Data'!$D$38:$D$54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</c:v>
                      </c:pt>
                      <c:pt idx="2">
                        <c:v>Verbunden</c:v>
                      </c:pt>
                      <c:pt idx="3">
                        <c:v>Aktiv 10 SSIDs On On</c:v>
                      </c:pt>
                      <c:pt idx="4">
                        <c:v>Aktiv 10 SSIDs On Off</c:v>
                      </c:pt>
                      <c:pt idx="5">
                        <c:v>Aktiv 5 SSIDs On On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Data'!$M$2:$M$77</c15:sqref>
                        </c15:fullRef>
                        <c15:formulaRef>
                          <c15:sqref>'Android Data'!$M$38:$M$54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568</c:v>
                      </c:pt>
                      <c:pt idx="1">
                        <c:v>133</c:v>
                      </c:pt>
                      <c:pt idx="2">
                        <c:v>365</c:v>
                      </c:pt>
                      <c:pt idx="3">
                        <c:v>127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45</c:v>
                      </c:pt>
                      <c:pt idx="7">
                        <c:v>128</c:v>
                      </c:pt>
                      <c:pt idx="8">
                        <c:v>113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236</c:v>
                      </c:pt>
                      <c:pt idx="14">
                        <c:v>249</c:v>
                      </c:pt>
                      <c:pt idx="15">
                        <c:v>12</c:v>
                      </c:pt>
                      <c:pt idx="1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EE-4BE6-9970-10DD6E3307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Data'!$N$1</c15:sqref>
                        </c15:formulaRef>
                      </c:ext>
                    </c:extLst>
                    <c:strCache>
                      <c:ptCount val="1"/>
                      <c:pt idx="0">
                        <c:v>Average Inter Burst Arrival 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Data'!$D$38:$D$54</c15:sqref>
                        </c15:formulaRef>
                      </c:ext>
                    </c:extLst>
                    <c:strCache>
                      <c:ptCount val="17"/>
                      <c:pt idx="0">
                        <c:v>Aktiv Lang</c:v>
                      </c:pt>
                      <c:pt idx="1">
                        <c:v>Passiv Lang </c:v>
                      </c:pt>
                      <c:pt idx="2">
                        <c:v>Verbunden</c:v>
                      </c:pt>
                      <c:pt idx="3">
                        <c:v>Aktiv 10 SSIDs On On</c:v>
                      </c:pt>
                      <c:pt idx="4">
                        <c:v>Aktiv 10 SSIDs On Off</c:v>
                      </c:pt>
                      <c:pt idx="5">
                        <c:v>Aktiv 5 SSIDs On On</c:v>
                      </c:pt>
                      <c:pt idx="6">
                        <c:v>Aktiv 5 SSIDs On Off</c:v>
                      </c:pt>
                      <c:pt idx="7">
                        <c:v>Aktiv 1 SSIDs On On</c:v>
                      </c:pt>
                      <c:pt idx="8">
                        <c:v>Aktiv 1 SSIDs On Off</c:v>
                      </c:pt>
                      <c:pt idx="9">
                        <c:v>Passiv 10 SSIDs On On</c:v>
                      </c:pt>
                      <c:pt idx="10">
                        <c:v>Passiv 10 SSIDs On Off</c:v>
                      </c:pt>
                      <c:pt idx="11">
                        <c:v>Passiv 5 SSIDs On On</c:v>
                      </c:pt>
                      <c:pt idx="12">
                        <c:v>Passiv 5 SSIDs On Off</c:v>
                      </c:pt>
                      <c:pt idx="13">
                        <c:v>Passiv 1 SSIDs On On</c:v>
                      </c:pt>
                      <c:pt idx="14">
                        <c:v>Passiv 1 SSIDs On Off</c:v>
                      </c:pt>
                      <c:pt idx="15">
                        <c:v>Flugmodus</c:v>
                      </c:pt>
                      <c:pt idx="16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Data'!$N$2:$N$77</c15:sqref>
                        </c15:fullRef>
                        <c15:formulaRef>
                          <c15:sqref>'Android Data'!$N$38:$N$54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9.5176491390374309</c:v>
                      </c:pt>
                      <c:pt idx="1">
                        <c:v>61.86352275862069</c:v>
                      </c:pt>
                      <c:pt idx="2">
                        <c:v>9.2976519836065563</c:v>
                      </c:pt>
                      <c:pt idx="3">
                        <c:v>8.716788941176473</c:v>
                      </c:pt>
                      <c:pt idx="4">
                        <c:v>28.773959380952377</c:v>
                      </c:pt>
                      <c:pt idx="5">
                        <c:v>21.354037357142854</c:v>
                      </c:pt>
                      <c:pt idx="6">
                        <c:v>28.773959380952377</c:v>
                      </c:pt>
                      <c:pt idx="7">
                        <c:v>9.574043112903226</c:v>
                      </c:pt>
                      <c:pt idx="8">
                        <c:v>9.210415123076924</c:v>
                      </c:pt>
                      <c:pt idx="9">
                        <c:v>45.359089583333336</c:v>
                      </c:pt>
                      <c:pt idx="10">
                        <c:v>140.036348</c:v>
                      </c:pt>
                      <c:pt idx="11">
                        <c:v>76.874685428571425</c:v>
                      </c:pt>
                      <c:pt idx="12">
                        <c:v>56.029511999999997</c:v>
                      </c:pt>
                      <c:pt idx="13">
                        <c:v>8.3177088873239438</c:v>
                      </c:pt>
                      <c:pt idx="14">
                        <c:v>8.2318924000000049</c:v>
                      </c:pt>
                      <c:pt idx="15">
                        <c:v>14.63545857142857</c:v>
                      </c:pt>
                      <c:pt idx="16">
                        <c:v>24.253227000000003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EE-4BE6-9970-10DD6E33075D}"/>
                  </c:ext>
                </c:extLst>
              </c15:ser>
            </c15:filteredBarSeries>
          </c:ext>
        </c:extLst>
      </c:barChart>
      <c:catAx>
        <c:axId val="16503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91664"/>
        <c:crosses val="autoZero"/>
        <c:auto val="1"/>
        <c:lblAlgn val="ctr"/>
        <c:lblOffset val="100"/>
        <c:noMultiLvlLbl val="0"/>
      </c:catAx>
      <c:valAx>
        <c:axId val="165039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8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Fairphone 3+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'Android Data'!$F$1</c:f>
              <c:strCache>
                <c:ptCount val="1"/>
                <c:pt idx="0">
                  <c:v>No Frames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Data'!$D$60:$D$75</c:f>
              <c:strCache>
                <c:ptCount val="16"/>
                <c:pt idx="0">
                  <c:v>Aktiv Lang Macbook</c:v>
                </c:pt>
                <c:pt idx="1">
                  <c:v>Aktiv Lang WaveXpert</c:v>
                </c:pt>
                <c:pt idx="2">
                  <c:v>Passiv Lang Macbook</c:v>
                </c:pt>
                <c:pt idx="3">
                  <c:v>Passiv Lang WaveXpert</c:v>
                </c:pt>
                <c:pt idx="4">
                  <c:v>Verbungen Lang</c:v>
                </c:pt>
                <c:pt idx="5">
                  <c:v>Aktiv Ohne Sim 30 min</c:v>
                </c:pt>
                <c:pt idx="6">
                  <c:v>Aktiv 10 SSIDs</c:v>
                </c:pt>
                <c:pt idx="7">
                  <c:v>Aktiv 5 SSIDs</c:v>
                </c:pt>
                <c:pt idx="8">
                  <c:v>Aktiv 0 SSIDs</c:v>
                </c:pt>
                <c:pt idx="9">
                  <c:v>Aktiv On On</c:v>
                </c:pt>
                <c:pt idx="10">
                  <c:v>Aktiv On Off</c:v>
                </c:pt>
                <c:pt idx="11">
                  <c:v>Passiv On On</c:v>
                </c:pt>
                <c:pt idx="12">
                  <c:v>Passiv On Off</c:v>
                </c:pt>
                <c:pt idx="13">
                  <c:v>5GHz Messung</c:v>
                </c:pt>
                <c:pt idx="14">
                  <c:v>Flugmodus</c:v>
                </c:pt>
                <c:pt idx="15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Data'!$F$2:$F$77</c15:sqref>
                  </c15:fullRef>
                </c:ext>
              </c:extLst>
              <c:f>'Android Data'!$F$60:$F$75</c:f>
              <c:numCache>
                <c:formatCode>General</c:formatCode>
                <c:ptCount val="16"/>
                <c:pt idx="0">
                  <c:v>308</c:v>
                </c:pt>
                <c:pt idx="1">
                  <c:v>251</c:v>
                </c:pt>
                <c:pt idx="2">
                  <c:v>112</c:v>
                </c:pt>
                <c:pt idx="3">
                  <c:v>110</c:v>
                </c:pt>
                <c:pt idx="4">
                  <c:v>407</c:v>
                </c:pt>
                <c:pt idx="5">
                  <c:v>209</c:v>
                </c:pt>
                <c:pt idx="6">
                  <c:v>64</c:v>
                </c:pt>
                <c:pt idx="7">
                  <c:v>64</c:v>
                </c:pt>
                <c:pt idx="8">
                  <c:v>60</c:v>
                </c:pt>
                <c:pt idx="9">
                  <c:v>112</c:v>
                </c:pt>
                <c:pt idx="10">
                  <c:v>55</c:v>
                </c:pt>
                <c:pt idx="11">
                  <c:v>64</c:v>
                </c:pt>
                <c:pt idx="12">
                  <c:v>79</c:v>
                </c:pt>
                <c:pt idx="13">
                  <c:v>267</c:v>
                </c:pt>
                <c:pt idx="14">
                  <c:v>72</c:v>
                </c:pt>
                <c:pt idx="1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4BE6-9970-10DD6E33075D}"/>
            </c:ext>
          </c:extLst>
        </c:ser>
        <c:ser>
          <c:idx val="1"/>
          <c:order val="1"/>
          <c:tx>
            <c:strRef>
              <c:f>'Android Data'!$H$1</c:f>
              <c:strCache>
                <c:ptCount val="1"/>
                <c:pt idx="0">
                  <c:v>No Burst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Data'!$D$60:$D$75</c:f>
              <c:strCache>
                <c:ptCount val="16"/>
                <c:pt idx="0">
                  <c:v>Aktiv Lang Macbook</c:v>
                </c:pt>
                <c:pt idx="1">
                  <c:v>Aktiv Lang WaveXpert</c:v>
                </c:pt>
                <c:pt idx="2">
                  <c:v>Passiv Lang Macbook</c:v>
                </c:pt>
                <c:pt idx="3">
                  <c:v>Passiv Lang WaveXpert</c:v>
                </c:pt>
                <c:pt idx="4">
                  <c:v>Verbungen Lang</c:v>
                </c:pt>
                <c:pt idx="5">
                  <c:v>Aktiv Ohne Sim 30 min</c:v>
                </c:pt>
                <c:pt idx="6">
                  <c:v>Aktiv 10 SSIDs</c:v>
                </c:pt>
                <c:pt idx="7">
                  <c:v>Aktiv 5 SSIDs</c:v>
                </c:pt>
                <c:pt idx="8">
                  <c:v>Aktiv 0 SSIDs</c:v>
                </c:pt>
                <c:pt idx="9">
                  <c:v>Aktiv On On</c:v>
                </c:pt>
                <c:pt idx="10">
                  <c:v>Aktiv On Off</c:v>
                </c:pt>
                <c:pt idx="11">
                  <c:v>Passiv On On</c:v>
                </c:pt>
                <c:pt idx="12">
                  <c:v>Passiv On Off</c:v>
                </c:pt>
                <c:pt idx="13">
                  <c:v>5GHz Messung</c:v>
                </c:pt>
                <c:pt idx="14">
                  <c:v>Flugmodus</c:v>
                </c:pt>
                <c:pt idx="15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Data'!$H$2:$H$77</c15:sqref>
                  </c15:fullRef>
                </c:ext>
              </c:extLst>
              <c:f>'Android Data'!$H$60:$H$75</c:f>
              <c:numCache>
                <c:formatCode>General</c:formatCode>
                <c:ptCount val="16"/>
                <c:pt idx="0">
                  <c:v>52</c:v>
                </c:pt>
                <c:pt idx="1">
                  <c:v>22</c:v>
                </c:pt>
                <c:pt idx="2">
                  <c:v>56</c:v>
                </c:pt>
                <c:pt idx="3">
                  <c:v>56</c:v>
                </c:pt>
                <c:pt idx="4">
                  <c:v>28</c:v>
                </c:pt>
                <c:pt idx="5">
                  <c:v>12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54</c:v>
                </c:pt>
                <c:pt idx="12">
                  <c:v>52</c:v>
                </c:pt>
                <c:pt idx="13">
                  <c:v>19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4BE6-9970-10DD6E33075D}"/>
            </c:ext>
          </c:extLst>
        </c:ser>
        <c:ser>
          <c:idx val="3"/>
          <c:order val="3"/>
          <c:tx>
            <c:strRef>
              <c:f>'Android Data'!$K$1</c:f>
              <c:strCache>
                <c:ptCount val="1"/>
                <c:pt idx="0">
                  <c:v>Avg. Burst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'Android Data'!$B$2:$D$77</c15:sqref>
                  </c15:fullRef>
                  <c15:levelRef>
                    <c15:sqref>'Android Data'!$D$2:$D$77</c15:sqref>
                  </c15:levelRef>
                </c:ext>
              </c:extLst>
              <c:f>'Android Data'!$D$60:$D$75</c:f>
              <c:strCache>
                <c:ptCount val="16"/>
                <c:pt idx="0">
                  <c:v>Aktiv Lang Macbook</c:v>
                </c:pt>
                <c:pt idx="1">
                  <c:v>Aktiv Lang WaveXpert</c:v>
                </c:pt>
                <c:pt idx="2">
                  <c:v>Passiv Lang Macbook</c:v>
                </c:pt>
                <c:pt idx="3">
                  <c:v>Passiv Lang WaveXpert</c:v>
                </c:pt>
                <c:pt idx="4">
                  <c:v>Verbungen Lang</c:v>
                </c:pt>
                <c:pt idx="5">
                  <c:v>Aktiv Ohne Sim 30 min</c:v>
                </c:pt>
                <c:pt idx="6">
                  <c:v>Aktiv 10 SSIDs</c:v>
                </c:pt>
                <c:pt idx="7">
                  <c:v>Aktiv 5 SSIDs</c:v>
                </c:pt>
                <c:pt idx="8">
                  <c:v>Aktiv 0 SSIDs</c:v>
                </c:pt>
                <c:pt idx="9">
                  <c:v>Aktiv On On</c:v>
                </c:pt>
                <c:pt idx="10">
                  <c:v>Aktiv On Off</c:v>
                </c:pt>
                <c:pt idx="11">
                  <c:v>Passiv On On</c:v>
                </c:pt>
                <c:pt idx="12">
                  <c:v>Passiv On Off</c:v>
                </c:pt>
                <c:pt idx="13">
                  <c:v>5GHz Messung</c:v>
                </c:pt>
                <c:pt idx="14">
                  <c:v>Flugmodus</c:v>
                </c:pt>
                <c:pt idx="15">
                  <c:v>Startup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'Android Data'!$K$2:$K$77</c15:sqref>
                  </c15:fullRef>
                </c:ext>
              </c:extLst>
              <c:f>'Android Data'!$K$60:$K$75</c:f>
              <c:numCache>
                <c:formatCode>0.000</c:formatCode>
                <c:ptCount val="16"/>
                <c:pt idx="0">
                  <c:v>5.9230769230769234</c:v>
                </c:pt>
                <c:pt idx="1">
                  <c:v>11.409090909090908</c:v>
                </c:pt>
                <c:pt idx="2">
                  <c:v>2</c:v>
                </c:pt>
                <c:pt idx="3">
                  <c:v>1.9642857142857142</c:v>
                </c:pt>
                <c:pt idx="4">
                  <c:v>12.892857142857142</c:v>
                </c:pt>
                <c:pt idx="5">
                  <c:v>10.083333333333334</c:v>
                </c:pt>
                <c:pt idx="6">
                  <c:v>12.8</c:v>
                </c:pt>
                <c:pt idx="7">
                  <c:v>15.75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1.1851851851851851</c:v>
                </c:pt>
                <c:pt idx="12">
                  <c:v>1.5</c:v>
                </c:pt>
                <c:pt idx="13">
                  <c:v>12.052631578947368</c:v>
                </c:pt>
                <c:pt idx="14">
                  <c:v>14.4</c:v>
                </c:pt>
                <c:pt idx="15">
                  <c:v>13.571428571428571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E-4BE6-9970-10DD6E33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387504"/>
        <c:axId val="1650391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'Android Data'!$J$1</c15:sqref>
                        </c15:formulaRef>
                      </c:ext>
                    </c:extLst>
                    <c:strCache>
                      <c:ptCount val="1"/>
                      <c:pt idx="0">
                        <c:v>Min Burst Size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Data'!$D$60:$D$75</c15:sqref>
                        </c15:formulaRef>
                      </c:ext>
                    </c:extLst>
                    <c:strCache>
                      <c:ptCount val="16"/>
                      <c:pt idx="0">
                        <c:v>Aktiv Lang Macbook</c:v>
                      </c:pt>
                      <c:pt idx="1">
                        <c:v>Aktiv Lang WaveXpert</c:v>
                      </c:pt>
                      <c:pt idx="2">
                        <c:v>Passiv Lang Macbook</c:v>
                      </c:pt>
                      <c:pt idx="3">
                        <c:v>Passiv Lang WaveXpert</c:v>
                      </c:pt>
                      <c:pt idx="4">
                        <c:v>Verbungen Lang</c:v>
                      </c:pt>
                      <c:pt idx="5">
                        <c:v>Aktiv Ohne Sim 30 min</c:v>
                      </c:pt>
                      <c:pt idx="6">
                        <c:v>Aktiv 10 SSIDs</c:v>
                      </c:pt>
                      <c:pt idx="7">
                        <c:v>Aktiv 5 SSIDs</c:v>
                      </c:pt>
                      <c:pt idx="8">
                        <c:v>Aktiv 0 SSIDs</c:v>
                      </c:pt>
                      <c:pt idx="9">
                        <c:v>Aktiv On On</c:v>
                      </c:pt>
                      <c:pt idx="10">
                        <c:v>Aktiv On Off</c:v>
                      </c:pt>
                      <c:pt idx="11">
                        <c:v>Passiv On On</c:v>
                      </c:pt>
                      <c:pt idx="12">
                        <c:v>Passiv On Off</c:v>
                      </c:pt>
                      <c:pt idx="13">
                        <c:v>5GHz Messung</c:v>
                      </c:pt>
                      <c:pt idx="14">
                        <c:v>Flugmodus</c:v>
                      </c:pt>
                      <c:pt idx="15">
                        <c:v>Startup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'Android Data'!$J$2:$J$77</c15:sqref>
                        </c15:fullRef>
                        <c15:formulaRef>
                          <c15:sqref>'Android Data'!$J$60:$J$75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7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14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EE-4BE6-9970-10DD6E3307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Data'!$L$1</c15:sqref>
                        </c15:formulaRef>
                      </c:ext>
                    </c:extLst>
                    <c:strCache>
                      <c:ptCount val="1"/>
                      <c:pt idx="0">
                        <c:v>Max Burst 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Data'!$D$60:$D$75</c15:sqref>
                        </c15:formulaRef>
                      </c:ext>
                    </c:extLst>
                    <c:strCache>
                      <c:ptCount val="16"/>
                      <c:pt idx="0">
                        <c:v>Aktiv Lang Macbook</c:v>
                      </c:pt>
                      <c:pt idx="1">
                        <c:v>Aktiv Lang WaveXpert</c:v>
                      </c:pt>
                      <c:pt idx="2">
                        <c:v>Passiv Lang Macbook</c:v>
                      </c:pt>
                      <c:pt idx="3">
                        <c:v>Passiv Lang WaveXpert</c:v>
                      </c:pt>
                      <c:pt idx="4">
                        <c:v>Verbungen Lang</c:v>
                      </c:pt>
                      <c:pt idx="5">
                        <c:v>Aktiv Ohne Sim 30 min</c:v>
                      </c:pt>
                      <c:pt idx="6">
                        <c:v>Aktiv 10 SSIDs</c:v>
                      </c:pt>
                      <c:pt idx="7">
                        <c:v>Aktiv 5 SSIDs</c:v>
                      </c:pt>
                      <c:pt idx="8">
                        <c:v>Aktiv 0 SSIDs</c:v>
                      </c:pt>
                      <c:pt idx="9">
                        <c:v>Aktiv On On</c:v>
                      </c:pt>
                      <c:pt idx="10">
                        <c:v>Aktiv On Off</c:v>
                      </c:pt>
                      <c:pt idx="11">
                        <c:v>Passiv On On</c:v>
                      </c:pt>
                      <c:pt idx="12">
                        <c:v>Passiv On Off</c:v>
                      </c:pt>
                      <c:pt idx="13">
                        <c:v>5GHz Messung</c:v>
                      </c:pt>
                      <c:pt idx="14">
                        <c:v>Flugmodus</c:v>
                      </c:pt>
                      <c:pt idx="15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Data'!$L$2:$L$77</c15:sqref>
                        </c15:fullRef>
                        <c15:formulaRef>
                          <c15:sqref>'Android Data'!$L$60:$L$75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20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25</c:v>
                      </c:pt>
                      <c:pt idx="10">
                        <c:v>21</c:v>
                      </c:pt>
                      <c:pt idx="11">
                        <c:v>2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18</c:v>
                      </c:pt>
                      <c:pt idx="15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EE-4BE6-9970-10DD6E3307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Data'!$M$1</c15:sqref>
                        </c15:formulaRef>
                      </c:ext>
                    </c:extLst>
                    <c:strCache>
                      <c:ptCount val="1"/>
                      <c:pt idx="0">
                        <c:v>Estimated Missed Frames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Data'!$D$60:$D$75</c15:sqref>
                        </c15:formulaRef>
                      </c:ext>
                    </c:extLst>
                    <c:strCache>
                      <c:ptCount val="16"/>
                      <c:pt idx="0">
                        <c:v>Aktiv Lang Macbook</c:v>
                      </c:pt>
                      <c:pt idx="1">
                        <c:v>Aktiv Lang WaveXpert</c:v>
                      </c:pt>
                      <c:pt idx="2">
                        <c:v>Passiv Lang Macbook</c:v>
                      </c:pt>
                      <c:pt idx="3">
                        <c:v>Passiv Lang WaveXpert</c:v>
                      </c:pt>
                      <c:pt idx="4">
                        <c:v>Verbungen Lang</c:v>
                      </c:pt>
                      <c:pt idx="5">
                        <c:v>Aktiv Ohne Sim 30 min</c:v>
                      </c:pt>
                      <c:pt idx="6">
                        <c:v>Aktiv 10 SSIDs</c:v>
                      </c:pt>
                      <c:pt idx="7">
                        <c:v>Aktiv 5 SSIDs</c:v>
                      </c:pt>
                      <c:pt idx="8">
                        <c:v>Aktiv 0 SSIDs</c:v>
                      </c:pt>
                      <c:pt idx="9">
                        <c:v>Aktiv On On</c:v>
                      </c:pt>
                      <c:pt idx="10">
                        <c:v>Aktiv On Off</c:v>
                      </c:pt>
                      <c:pt idx="11">
                        <c:v>Passiv On On</c:v>
                      </c:pt>
                      <c:pt idx="12">
                        <c:v>Passiv On Off</c:v>
                      </c:pt>
                      <c:pt idx="13">
                        <c:v>5GHz Messung</c:v>
                      </c:pt>
                      <c:pt idx="14">
                        <c:v>Flugmodus</c:v>
                      </c:pt>
                      <c:pt idx="15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Data'!$M$2:$M$77</c15:sqref>
                        </c15:fullRef>
                        <c15:formulaRef>
                          <c15:sqref>'Android Data'!$M$60:$M$75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152</c:v>
                      </c:pt>
                      <c:pt idx="1">
                        <c:v>61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134</c:v>
                      </c:pt>
                      <c:pt idx="5">
                        <c:v>35</c:v>
                      </c:pt>
                      <c:pt idx="6">
                        <c:v>20</c:v>
                      </c:pt>
                      <c:pt idx="7">
                        <c:v>18</c:v>
                      </c:pt>
                      <c:pt idx="8">
                        <c:v>17</c:v>
                      </c:pt>
                      <c:pt idx="9">
                        <c:v>72</c:v>
                      </c:pt>
                      <c:pt idx="10">
                        <c:v>29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122</c:v>
                      </c:pt>
                      <c:pt idx="14">
                        <c:v>45</c:v>
                      </c:pt>
                      <c:pt idx="15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EE-4BE6-9970-10DD6E3307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'Android Data'!$N$1</c15:sqref>
                        </c15:formulaRef>
                      </c:ext>
                    </c:extLst>
                    <c:strCache>
                      <c:ptCount val="1"/>
                      <c:pt idx="0">
                        <c:v>Average Inter Burst Arrival 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'Android Data'!$B$2:$D$77</c15:sqref>
                        </c15:fullRef>
                        <c15:levelRef>
                          <c15:sqref>'Android Data'!$D$2:$D$77</c15:sqref>
                        </c15:levelRef>
                        <c15:formulaRef>
                          <c15:sqref>'Android Data'!$D$60:$D$75</c15:sqref>
                        </c15:formulaRef>
                      </c:ext>
                    </c:extLst>
                    <c:strCache>
                      <c:ptCount val="16"/>
                      <c:pt idx="0">
                        <c:v>Aktiv Lang Macbook</c:v>
                      </c:pt>
                      <c:pt idx="1">
                        <c:v>Aktiv Lang WaveXpert</c:v>
                      </c:pt>
                      <c:pt idx="2">
                        <c:v>Passiv Lang Macbook</c:v>
                      </c:pt>
                      <c:pt idx="3">
                        <c:v>Passiv Lang WaveXpert</c:v>
                      </c:pt>
                      <c:pt idx="4">
                        <c:v>Verbungen Lang</c:v>
                      </c:pt>
                      <c:pt idx="5">
                        <c:v>Aktiv Ohne Sim 30 min</c:v>
                      </c:pt>
                      <c:pt idx="6">
                        <c:v>Aktiv 10 SSIDs</c:v>
                      </c:pt>
                      <c:pt idx="7">
                        <c:v>Aktiv 5 SSIDs</c:v>
                      </c:pt>
                      <c:pt idx="8">
                        <c:v>Aktiv 0 SSIDs</c:v>
                      </c:pt>
                      <c:pt idx="9">
                        <c:v>Aktiv On On</c:v>
                      </c:pt>
                      <c:pt idx="10">
                        <c:v>Aktiv On Off</c:v>
                      </c:pt>
                      <c:pt idx="11">
                        <c:v>Passiv On On</c:v>
                      </c:pt>
                      <c:pt idx="12">
                        <c:v>Passiv On Off</c:v>
                      </c:pt>
                      <c:pt idx="13">
                        <c:v>5GHz Messung</c:v>
                      </c:pt>
                      <c:pt idx="14">
                        <c:v>Flugmodus</c:v>
                      </c:pt>
                      <c:pt idx="15">
                        <c:v>Startup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'Android Data'!$N$2:$N$77</c15:sqref>
                        </c15:fullRef>
                        <c15:formulaRef>
                          <c15:sqref>'Android Data'!$N$60:$N$75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69.527046411764729</c:v>
                      </c:pt>
                      <c:pt idx="1">
                        <c:v>124.60823442857142</c:v>
                      </c:pt>
                      <c:pt idx="2">
                        <c:v>63.282872636363614</c:v>
                      </c:pt>
                      <c:pt idx="3">
                        <c:v>63.280532509090904</c:v>
                      </c:pt>
                      <c:pt idx="4">
                        <c:v>130.54031717277778</c:v>
                      </c:pt>
                      <c:pt idx="5">
                        <c:v>153.73512796727275</c:v>
                      </c:pt>
                      <c:pt idx="6">
                        <c:v>122.576652</c:v>
                      </c:pt>
                      <c:pt idx="7">
                        <c:v>159.75214436133334</c:v>
                      </c:pt>
                      <c:pt idx="8">
                        <c:v>159.80762933333335</c:v>
                      </c:pt>
                      <c:pt idx="9">
                        <c:v>92.370275833333338</c:v>
                      </c:pt>
                      <c:pt idx="10">
                        <c:v>225.49372099999999</c:v>
                      </c:pt>
                      <c:pt idx="11">
                        <c:v>10.751223962264149</c:v>
                      </c:pt>
                      <c:pt idx="12">
                        <c:v>9.7644813529411785</c:v>
                      </c:pt>
                      <c:pt idx="13">
                        <c:v>65.105427523000003</c:v>
                      </c:pt>
                      <c:pt idx="14">
                        <c:v>10.869107</c:v>
                      </c:pt>
                      <c:pt idx="15">
                        <c:v>37.576999833333332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EE-4BE6-9970-10DD6E33075D}"/>
                  </c:ext>
                </c:extLst>
              </c15:ser>
            </c15:filteredBarSeries>
          </c:ext>
        </c:extLst>
      </c:barChart>
      <c:catAx>
        <c:axId val="16503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91664"/>
        <c:crosses val="autoZero"/>
        <c:auto val="1"/>
        <c:lblAlgn val="ctr"/>
        <c:lblOffset val="100"/>
        <c:noMultiLvlLbl val="0"/>
      </c:catAx>
      <c:valAx>
        <c:axId val="165039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5038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170954</xdr:colOff>
      <xdr:row>95</xdr:row>
      <xdr:rowOff>20781</xdr:rowOff>
    </xdr:from>
    <xdr:to>
      <xdr:col>28</xdr:col>
      <xdr:colOff>392206</xdr:colOff>
      <xdr:row>121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4CECF-A1BB-4C29-9D3C-10CE6D630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16330</xdr:colOff>
      <xdr:row>44</xdr:row>
      <xdr:rowOff>9524</xdr:rowOff>
    </xdr:from>
    <xdr:to>
      <xdr:col>14</xdr:col>
      <xdr:colOff>28575</xdr:colOff>
      <xdr:row>68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24084-34FF-4569-BC8E-27C5DA64A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24492</xdr:colOff>
      <xdr:row>94</xdr:row>
      <xdr:rowOff>185056</xdr:rowOff>
    </xdr:from>
    <xdr:to>
      <xdr:col>14</xdr:col>
      <xdr:colOff>19050</xdr:colOff>
      <xdr:row>121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9DDEB-5659-4DCF-819D-0E07FD02C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196189</xdr:colOff>
      <xdr:row>69</xdr:row>
      <xdr:rowOff>179613</xdr:rowOff>
    </xdr:from>
    <xdr:to>
      <xdr:col>28</xdr:col>
      <xdr:colOff>347384</xdr:colOff>
      <xdr:row>94</xdr:row>
      <xdr:rowOff>108856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00A1A-0586-4CE4-AC63-EBF6825A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12246</xdr:colOff>
      <xdr:row>69</xdr:row>
      <xdr:rowOff>179615</xdr:rowOff>
    </xdr:from>
    <xdr:to>
      <xdr:col>13</xdr:col>
      <xdr:colOff>1266825</xdr:colOff>
      <xdr:row>94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C6556-3989-4182-A34A-1E3BA113B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83</xdr:row>
      <xdr:rowOff>9524</xdr:rowOff>
    </xdr:from>
    <xdr:to>
      <xdr:col>12</xdr:col>
      <xdr:colOff>1019176</xdr:colOff>
      <xdr:row>110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8F5A0-FB2F-4563-A93B-16616084A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604836</xdr:colOff>
      <xdr:row>112</xdr:row>
      <xdr:rowOff>9524</xdr:rowOff>
    </xdr:from>
    <xdr:to>
      <xdr:col>13</xdr:col>
      <xdr:colOff>9524</xdr:colOff>
      <xdr:row>136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21E07-F623-467F-8DC0-54F3B8B6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548806</xdr:colOff>
      <xdr:row>138</xdr:row>
      <xdr:rowOff>145675</xdr:rowOff>
    </xdr:from>
    <xdr:to>
      <xdr:col>12</xdr:col>
      <xdr:colOff>1210794</xdr:colOff>
      <xdr:row>165</xdr:row>
      <xdr:rowOff>136150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30BA3-8401-4B07-962C-CE0FE782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29974</xdr:colOff>
      <xdr:row>167</xdr:row>
      <xdr:rowOff>121582</xdr:rowOff>
    </xdr:from>
    <xdr:to>
      <xdr:col>13</xdr:col>
      <xdr:colOff>25212</xdr:colOff>
      <xdr:row>194</xdr:row>
      <xdr:rowOff>112057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92C22E-3D6C-4F2C-BF24-7CDA0266B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174728</xdr:colOff>
      <xdr:row>112</xdr:row>
      <xdr:rowOff>10127</xdr:rowOff>
    </xdr:from>
    <xdr:to>
      <xdr:col>25</xdr:col>
      <xdr:colOff>451515</xdr:colOff>
      <xdr:row>139</xdr:row>
      <xdr:rowOff>602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58A163-6AD1-4453-B608-EADFBFC7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133547</xdr:colOff>
      <xdr:row>139</xdr:row>
      <xdr:rowOff>70760</xdr:rowOff>
    </xdr:from>
    <xdr:to>
      <xdr:col>25</xdr:col>
      <xdr:colOff>360107</xdr:colOff>
      <xdr:row>166</xdr:row>
      <xdr:rowOff>61235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F6B03E-61DC-4466-8A60-9CC7921E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318342</xdr:colOff>
      <xdr:row>83</xdr:row>
      <xdr:rowOff>163164</xdr:rowOff>
    </xdr:from>
    <xdr:to>
      <xdr:col>26</xdr:col>
      <xdr:colOff>27831</xdr:colOff>
      <xdr:row>110</xdr:row>
      <xdr:rowOff>153639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9FAFA4-9E6D-4911-8504-940079BCE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4"/>
  <sheetViews>
    <sheetView topLeftCell="C1" zoomScale="115" zoomScaleNormal="115" workbookViewId="0">
      <pane ySplit="1" topLeftCell="A2" activePane="bottomLeft" state="frozen"/>
      <selection pane="bottomLeft" activeCell="O41" sqref="O41"/>
    </sheetView>
  </sheetViews>
  <sheetFormatPr defaultRowHeight="15" x14ac:dyDescent="0.25"/>
  <cols>
    <col min="3" max="3" width="10" bestFit="1" customWidth="1"/>
    <col min="4" max="4" width="6.7109375" bestFit="1" customWidth="1"/>
    <col min="5" max="5" width="18.140625" bestFit="1" customWidth="1"/>
    <col min="6" max="6" width="17.28515625" customWidth="1"/>
    <col min="7" max="7" width="13.28515625" customWidth="1"/>
    <col min="8" max="8" width="17.140625" bestFit="1" customWidth="1"/>
    <col min="9" max="9" width="12.42578125" customWidth="1"/>
    <col min="10" max="10" width="17.140625" bestFit="1" customWidth="1"/>
    <col min="11" max="11" width="5.140625" bestFit="1" customWidth="1"/>
    <col min="12" max="12" width="7.7109375" bestFit="1" customWidth="1"/>
    <col min="13" max="13" width="5.140625" bestFit="1" customWidth="1"/>
    <col min="14" max="14" width="7" bestFit="1" customWidth="1"/>
    <col min="15" max="15" width="7.7109375" bestFit="1" customWidth="1"/>
    <col min="16" max="16" width="5.140625" bestFit="1" customWidth="1"/>
    <col min="17" max="17" width="8.28515625" bestFit="1" customWidth="1"/>
  </cols>
  <sheetData>
    <row r="1" spans="2:19" ht="117.75" thickBot="1" x14ac:dyDescent="0.3">
      <c r="B1" s="1"/>
      <c r="C1" s="8" t="s">
        <v>0</v>
      </c>
      <c r="D1" s="8" t="s">
        <v>2</v>
      </c>
      <c r="E1" s="8" t="s">
        <v>4</v>
      </c>
      <c r="F1" s="8" t="s">
        <v>82</v>
      </c>
      <c r="G1" s="8" t="s">
        <v>5</v>
      </c>
      <c r="H1" s="8" t="s">
        <v>86</v>
      </c>
      <c r="I1" s="8" t="s">
        <v>6</v>
      </c>
      <c r="J1" s="8" t="s">
        <v>87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13</v>
      </c>
      <c r="P1" s="8" t="s">
        <v>85</v>
      </c>
      <c r="Q1" s="8" t="s">
        <v>84</v>
      </c>
      <c r="R1" s="1"/>
      <c r="S1" s="1"/>
    </row>
    <row r="2" spans="2:19" x14ac:dyDescent="0.25">
      <c r="B2" s="1"/>
      <c r="C2" s="10" t="s">
        <v>1</v>
      </c>
      <c r="D2" s="11" t="s">
        <v>3</v>
      </c>
      <c r="E2" s="11" t="s">
        <v>11</v>
      </c>
      <c r="F2" s="11">
        <v>60</v>
      </c>
      <c r="G2" s="42">
        <v>384</v>
      </c>
      <c r="H2" s="42">
        <f>G2/F2</f>
        <v>6.4</v>
      </c>
      <c r="I2" s="42">
        <v>86</v>
      </c>
      <c r="J2" s="42">
        <f>I2/F2</f>
        <v>1.4333333333333333</v>
      </c>
      <c r="K2" s="42">
        <v>1</v>
      </c>
      <c r="L2" s="43">
        <v>4.4651162790697674</v>
      </c>
      <c r="M2" s="42">
        <v>18</v>
      </c>
      <c r="N2" s="42">
        <v>241</v>
      </c>
      <c r="O2" s="13">
        <v>42.162839788235303</v>
      </c>
      <c r="P2" s="44">
        <v>0</v>
      </c>
      <c r="Q2" s="15">
        <f>P2/G2</f>
        <v>0</v>
      </c>
      <c r="R2" s="1"/>
      <c r="S2" s="1"/>
    </row>
    <row r="3" spans="2:19" x14ac:dyDescent="0.25">
      <c r="B3" s="1"/>
      <c r="C3" s="16"/>
      <c r="D3" s="2"/>
      <c r="E3" s="2" t="s">
        <v>12</v>
      </c>
      <c r="F3" s="2">
        <v>60</v>
      </c>
      <c r="G3" s="2">
        <v>71</v>
      </c>
      <c r="H3" s="5">
        <f t="shared" ref="H3:H42" si="0">G3/F3</f>
        <v>1.1833333333333333</v>
      </c>
      <c r="I3" s="2">
        <v>29</v>
      </c>
      <c r="J3" s="5">
        <f t="shared" ref="J3:J42" si="1">I3/F3</f>
        <v>0.48333333333333334</v>
      </c>
      <c r="K3" s="2">
        <v>1</v>
      </c>
      <c r="L3" s="3">
        <v>2.4482758620689653</v>
      </c>
      <c r="M3" s="2">
        <v>6</v>
      </c>
      <c r="N3" s="2">
        <v>129</v>
      </c>
      <c r="O3" s="9">
        <v>126.82789614285717</v>
      </c>
      <c r="P3" s="4">
        <v>0</v>
      </c>
      <c r="Q3" s="17">
        <f t="shared" ref="Q3:Q44" si="2">P3/G3</f>
        <v>0</v>
      </c>
      <c r="R3" s="1"/>
      <c r="S3" s="1"/>
    </row>
    <row r="4" spans="2:19" x14ac:dyDescent="0.25">
      <c r="B4" s="1"/>
      <c r="C4" s="16"/>
      <c r="D4" s="2"/>
      <c r="E4" s="2" t="s">
        <v>14</v>
      </c>
      <c r="F4" s="2">
        <v>60</v>
      </c>
      <c r="G4" s="2">
        <v>67</v>
      </c>
      <c r="H4" s="5">
        <f t="shared" si="0"/>
        <v>1.1166666666666667</v>
      </c>
      <c r="I4" s="2">
        <v>21</v>
      </c>
      <c r="J4" s="5">
        <f t="shared" si="1"/>
        <v>0.35</v>
      </c>
      <c r="K4" s="2">
        <v>1</v>
      </c>
      <c r="L4" s="3">
        <v>3.1904761904761907</v>
      </c>
      <c r="M4" s="2">
        <v>5</v>
      </c>
      <c r="N4" s="2">
        <v>135</v>
      </c>
      <c r="O4" s="9">
        <v>173.83499943999999</v>
      </c>
      <c r="P4" s="4">
        <v>0</v>
      </c>
      <c r="Q4" s="17">
        <f t="shared" si="2"/>
        <v>0</v>
      </c>
      <c r="R4" s="1"/>
      <c r="S4" s="1"/>
    </row>
    <row r="5" spans="2:19" x14ac:dyDescent="0.25">
      <c r="B5" s="1"/>
      <c r="C5" s="16"/>
      <c r="D5" s="2"/>
      <c r="E5" s="2" t="s">
        <v>15</v>
      </c>
      <c r="F5" s="4">
        <v>10</v>
      </c>
      <c r="G5" s="5">
        <v>121</v>
      </c>
      <c r="H5" s="5">
        <f t="shared" si="0"/>
        <v>12.1</v>
      </c>
      <c r="I5" s="5">
        <v>28</v>
      </c>
      <c r="J5" s="5">
        <f t="shared" si="1"/>
        <v>2.8</v>
      </c>
      <c r="K5" s="5">
        <v>1</v>
      </c>
      <c r="L5" s="6">
        <v>4.3214285714285712</v>
      </c>
      <c r="M5" s="5">
        <v>18</v>
      </c>
      <c r="N5" s="5">
        <v>105</v>
      </c>
      <c r="O5" s="9">
        <v>21.712302740740739</v>
      </c>
      <c r="P5" s="7">
        <v>0</v>
      </c>
      <c r="Q5" s="17">
        <f t="shared" si="2"/>
        <v>0</v>
      </c>
      <c r="R5" s="1"/>
      <c r="S5" s="1"/>
    </row>
    <row r="6" spans="2:19" x14ac:dyDescent="0.25">
      <c r="B6" s="1"/>
      <c r="C6" s="16"/>
      <c r="D6" s="2"/>
      <c r="E6" s="2" t="s">
        <v>16</v>
      </c>
      <c r="F6" s="4">
        <v>10</v>
      </c>
      <c r="G6" s="2">
        <v>72</v>
      </c>
      <c r="H6" s="5">
        <f t="shared" si="0"/>
        <v>7.2</v>
      </c>
      <c r="I6" s="2">
        <v>23</v>
      </c>
      <c r="J6" s="5">
        <f t="shared" si="1"/>
        <v>2.2999999999999998</v>
      </c>
      <c r="K6" s="2">
        <v>1</v>
      </c>
      <c r="L6" s="3">
        <v>3.1304347826086958</v>
      </c>
      <c r="M6" s="2">
        <v>8</v>
      </c>
      <c r="N6" s="2">
        <v>100</v>
      </c>
      <c r="O6" s="9">
        <v>21.519089500000003</v>
      </c>
      <c r="P6" s="4">
        <v>0</v>
      </c>
      <c r="Q6" s="17">
        <f t="shared" si="2"/>
        <v>0</v>
      </c>
      <c r="R6" s="1"/>
      <c r="S6" s="1"/>
    </row>
    <row r="7" spans="2:19" x14ac:dyDescent="0.25">
      <c r="B7" s="1"/>
      <c r="C7" s="16"/>
      <c r="D7" s="2"/>
      <c r="E7" s="2" t="s">
        <v>17</v>
      </c>
      <c r="F7" s="4">
        <v>10</v>
      </c>
      <c r="G7" s="5">
        <v>81</v>
      </c>
      <c r="H7" s="5">
        <f t="shared" si="0"/>
        <v>8.1</v>
      </c>
      <c r="I7" s="5">
        <v>34</v>
      </c>
      <c r="J7" s="5">
        <f t="shared" si="1"/>
        <v>3.4</v>
      </c>
      <c r="K7" s="5">
        <v>1</v>
      </c>
      <c r="L7" s="6">
        <v>2.3823529411764706</v>
      </c>
      <c r="M7" s="5">
        <v>7</v>
      </c>
      <c r="N7" s="5">
        <v>54</v>
      </c>
      <c r="O7" s="9">
        <v>16.469872181818182</v>
      </c>
      <c r="P7" s="7">
        <v>2</v>
      </c>
      <c r="Q7" s="17">
        <f t="shared" si="2"/>
        <v>2.4691358024691357E-2</v>
      </c>
      <c r="R7" s="1"/>
      <c r="S7" s="1"/>
    </row>
    <row r="8" spans="2:19" x14ac:dyDescent="0.25">
      <c r="B8" s="1"/>
      <c r="C8" s="16"/>
      <c r="D8" s="2"/>
      <c r="E8" s="2" t="s">
        <v>18</v>
      </c>
      <c r="F8" s="4">
        <v>10</v>
      </c>
      <c r="G8" s="2">
        <v>104</v>
      </c>
      <c r="H8" s="5">
        <f t="shared" si="0"/>
        <v>10.4</v>
      </c>
      <c r="I8" s="2">
        <v>36</v>
      </c>
      <c r="J8" s="5">
        <f t="shared" si="1"/>
        <v>3.6</v>
      </c>
      <c r="K8" s="2">
        <v>1</v>
      </c>
      <c r="L8" s="3">
        <v>2.8888888888888888</v>
      </c>
      <c r="M8" s="2">
        <v>7</v>
      </c>
      <c r="N8" s="2">
        <v>167</v>
      </c>
      <c r="O8" s="9">
        <v>16.830250714285718</v>
      </c>
      <c r="P8" s="4">
        <v>0</v>
      </c>
      <c r="Q8" s="17">
        <f t="shared" si="2"/>
        <v>0</v>
      </c>
      <c r="R8" s="1"/>
      <c r="S8" s="1"/>
    </row>
    <row r="9" spans="2:19" x14ac:dyDescent="0.25">
      <c r="B9" s="1"/>
      <c r="C9" s="16"/>
      <c r="D9" s="2"/>
      <c r="E9" s="2" t="s">
        <v>19</v>
      </c>
      <c r="F9" s="4">
        <v>10</v>
      </c>
      <c r="G9" s="2">
        <v>52</v>
      </c>
      <c r="H9" s="5">
        <f t="shared" si="0"/>
        <v>5.2</v>
      </c>
      <c r="I9" s="2">
        <v>4</v>
      </c>
      <c r="J9" s="5">
        <f t="shared" si="1"/>
        <v>0.4</v>
      </c>
      <c r="K9" s="2">
        <v>1</v>
      </c>
      <c r="L9" s="3">
        <v>13</v>
      </c>
      <c r="M9" s="2">
        <v>26</v>
      </c>
      <c r="N9" s="2">
        <v>78</v>
      </c>
      <c r="O9" s="9">
        <v>183.80802746666669</v>
      </c>
      <c r="P9" s="4">
        <v>0</v>
      </c>
      <c r="Q9" s="17">
        <f t="shared" si="2"/>
        <v>0</v>
      </c>
      <c r="R9" s="1"/>
      <c r="S9" s="1"/>
    </row>
    <row r="10" spans="2:19" x14ac:dyDescent="0.25">
      <c r="B10" s="1"/>
      <c r="C10" s="16"/>
      <c r="D10" s="2"/>
      <c r="E10" s="2" t="s">
        <v>20</v>
      </c>
      <c r="F10" s="4">
        <v>10</v>
      </c>
      <c r="G10" s="2">
        <v>23</v>
      </c>
      <c r="H10" s="5">
        <f t="shared" si="0"/>
        <v>2.2999999999999998</v>
      </c>
      <c r="I10" s="2">
        <v>5</v>
      </c>
      <c r="J10" s="5">
        <f t="shared" si="1"/>
        <v>0.5</v>
      </c>
      <c r="K10" s="2">
        <v>1</v>
      </c>
      <c r="L10" s="3">
        <v>4.5999999999999996</v>
      </c>
      <c r="M10" s="2">
        <v>12</v>
      </c>
      <c r="N10" s="2">
        <v>35</v>
      </c>
      <c r="O10" s="9">
        <v>136.38673850000001</v>
      </c>
      <c r="P10" s="4">
        <v>0</v>
      </c>
      <c r="Q10" s="17">
        <f t="shared" si="2"/>
        <v>0</v>
      </c>
      <c r="R10" s="1"/>
      <c r="S10" s="1"/>
    </row>
    <row r="11" spans="2:19" x14ac:dyDescent="0.25">
      <c r="B11" s="1"/>
      <c r="C11" s="16"/>
      <c r="D11" s="2"/>
      <c r="E11" s="2" t="s">
        <v>21</v>
      </c>
      <c r="F11" s="4">
        <v>10</v>
      </c>
      <c r="G11" s="5">
        <v>66</v>
      </c>
      <c r="H11" s="5">
        <f t="shared" si="0"/>
        <v>6.6</v>
      </c>
      <c r="I11" s="5">
        <v>15</v>
      </c>
      <c r="J11" s="5">
        <f t="shared" si="1"/>
        <v>1.5</v>
      </c>
      <c r="K11" s="5">
        <v>1</v>
      </c>
      <c r="L11" s="6">
        <v>4.4000000000000004</v>
      </c>
      <c r="M11" s="5">
        <v>18</v>
      </c>
      <c r="N11" s="5">
        <v>34</v>
      </c>
      <c r="O11" s="9">
        <v>38.575594000000009</v>
      </c>
      <c r="P11" s="7">
        <v>0</v>
      </c>
      <c r="Q11" s="17">
        <f t="shared" si="2"/>
        <v>0</v>
      </c>
      <c r="R11" s="1"/>
      <c r="S11" s="1"/>
    </row>
    <row r="12" spans="2:19" x14ac:dyDescent="0.25">
      <c r="B12" s="1"/>
      <c r="C12" s="16"/>
      <c r="D12" s="2"/>
      <c r="E12" s="2" t="s">
        <v>22</v>
      </c>
      <c r="F12" s="4">
        <v>5</v>
      </c>
      <c r="G12" s="5">
        <v>111</v>
      </c>
      <c r="H12" s="5">
        <f t="shared" si="0"/>
        <v>22.2</v>
      </c>
      <c r="I12" s="5">
        <v>27</v>
      </c>
      <c r="J12" s="5">
        <f t="shared" si="1"/>
        <v>5.4</v>
      </c>
      <c r="K12" s="5">
        <v>1</v>
      </c>
      <c r="L12" s="6">
        <v>4.1111111111111107</v>
      </c>
      <c r="M12" s="5">
        <v>9</v>
      </c>
      <c r="N12" s="5">
        <v>85</v>
      </c>
      <c r="O12" s="9">
        <v>8.0028830769230801</v>
      </c>
      <c r="P12" s="7">
        <v>0</v>
      </c>
      <c r="Q12" s="17">
        <f t="shared" si="2"/>
        <v>0</v>
      </c>
      <c r="R12" s="1"/>
      <c r="S12" s="1"/>
    </row>
    <row r="13" spans="2:19" x14ac:dyDescent="0.25">
      <c r="B13" s="1"/>
      <c r="C13" s="16"/>
      <c r="D13" s="2"/>
      <c r="E13" s="2" t="s">
        <v>23</v>
      </c>
      <c r="F13" s="4">
        <v>5</v>
      </c>
      <c r="G13" s="5">
        <v>67</v>
      </c>
      <c r="H13" s="5">
        <f t="shared" si="0"/>
        <v>13.4</v>
      </c>
      <c r="I13" s="5">
        <v>19</v>
      </c>
      <c r="J13" s="5">
        <f t="shared" si="1"/>
        <v>3.8</v>
      </c>
      <c r="K13" s="5">
        <v>1</v>
      </c>
      <c r="L13" s="6">
        <v>3.5263157894736841</v>
      </c>
      <c r="M13" s="5">
        <v>9</v>
      </c>
      <c r="N13" s="5">
        <v>33</v>
      </c>
      <c r="O13" s="9">
        <v>18.110383555555551</v>
      </c>
      <c r="P13" s="7">
        <v>0</v>
      </c>
      <c r="Q13" s="17">
        <f t="shared" si="2"/>
        <v>0</v>
      </c>
      <c r="R13" s="1"/>
      <c r="S13" s="1"/>
    </row>
    <row r="14" spans="2:19" ht="15.75" thickBot="1" x14ac:dyDescent="0.3">
      <c r="B14" s="1"/>
      <c r="C14" s="18"/>
      <c r="D14" s="19"/>
      <c r="E14" s="20" t="s">
        <v>24</v>
      </c>
      <c r="F14" s="20">
        <f>SUM(F2:F13)</f>
        <v>260</v>
      </c>
      <c r="G14" s="20">
        <f>SUM(G2:G13)</f>
        <v>1219</v>
      </c>
      <c r="H14" s="45">
        <f>AVERAGE(H2:H13)</f>
        <v>8.0166666666666675</v>
      </c>
      <c r="I14" s="20">
        <f>SUM(I2:I13)</f>
        <v>327</v>
      </c>
      <c r="J14" s="45">
        <f>AVERAGE(J2:J13)</f>
        <v>2.1638888888888888</v>
      </c>
      <c r="K14" s="20">
        <f>MIN(K2:K13)</f>
        <v>1</v>
      </c>
      <c r="L14" s="21">
        <f>AVERAGE(L2:L13)</f>
        <v>4.3720333680251962</v>
      </c>
      <c r="M14" s="20">
        <f>MAX(M2:M13)</f>
        <v>26</v>
      </c>
      <c r="N14" s="20">
        <f>SUM(N2:N13)</f>
        <v>1196</v>
      </c>
      <c r="O14" s="22">
        <f>AVERAGE(O2:O13)</f>
        <v>67.020073092256879</v>
      </c>
      <c r="P14" s="20">
        <f>SUM(P2:P13)</f>
        <v>2</v>
      </c>
      <c r="Q14" s="24">
        <f t="shared" si="2"/>
        <v>1.6406890894175555E-3</v>
      </c>
      <c r="R14" s="1"/>
      <c r="S14" s="1"/>
    </row>
    <row r="15" spans="2:19" x14ac:dyDescent="0.25">
      <c r="B15" s="1"/>
      <c r="C15" s="10" t="s">
        <v>88</v>
      </c>
      <c r="D15" s="11" t="s">
        <v>3</v>
      </c>
      <c r="E15" s="11" t="s">
        <v>11</v>
      </c>
      <c r="F15" s="11">
        <v>60</v>
      </c>
      <c r="G15" s="42">
        <v>222</v>
      </c>
      <c r="H15" s="42">
        <f t="shared" si="0"/>
        <v>3.7</v>
      </c>
      <c r="I15" s="42">
        <v>90</v>
      </c>
      <c r="J15" s="42">
        <f t="shared" si="1"/>
        <v>1.5</v>
      </c>
      <c r="K15" s="42">
        <v>1</v>
      </c>
      <c r="L15" s="43">
        <v>2.4666666666666668</v>
      </c>
      <c r="M15" s="42">
        <v>8</v>
      </c>
      <c r="N15" s="42">
        <v>206</v>
      </c>
      <c r="O15" s="13">
        <v>40.045328337078644</v>
      </c>
      <c r="P15" s="44">
        <v>1</v>
      </c>
      <c r="Q15" s="15">
        <f t="shared" si="2"/>
        <v>4.5045045045045045E-3</v>
      </c>
      <c r="R15" s="1"/>
      <c r="S15" s="1"/>
    </row>
    <row r="16" spans="2:19" x14ac:dyDescent="0.25">
      <c r="B16" s="1"/>
      <c r="C16" s="16"/>
      <c r="D16" s="2"/>
      <c r="E16" s="2" t="s">
        <v>12</v>
      </c>
      <c r="F16" s="4">
        <v>60</v>
      </c>
      <c r="G16" s="5">
        <v>587</v>
      </c>
      <c r="H16" s="5">
        <f t="shared" si="0"/>
        <v>9.7833333333333332</v>
      </c>
      <c r="I16" s="5">
        <v>161</v>
      </c>
      <c r="J16" s="5">
        <f t="shared" si="1"/>
        <v>2.6833333333333331</v>
      </c>
      <c r="K16" s="5">
        <v>1</v>
      </c>
      <c r="L16" s="6">
        <v>3.6459627329192545</v>
      </c>
      <c r="M16" s="5">
        <v>7</v>
      </c>
      <c r="N16" s="5">
        <v>1578</v>
      </c>
      <c r="O16" s="9">
        <v>22.196335000000005</v>
      </c>
      <c r="P16" s="7">
        <v>4</v>
      </c>
      <c r="Q16" s="17">
        <f t="shared" si="2"/>
        <v>6.8143100511073255E-3</v>
      </c>
      <c r="R16" s="1"/>
      <c r="S16" s="1"/>
    </row>
    <row r="17" spans="2:19" x14ac:dyDescent="0.25">
      <c r="B17" s="1"/>
      <c r="C17" s="16"/>
      <c r="D17" s="2"/>
      <c r="E17" s="2" t="s">
        <v>15</v>
      </c>
      <c r="F17" s="4">
        <v>10</v>
      </c>
      <c r="G17" s="2">
        <v>70</v>
      </c>
      <c r="H17" s="5">
        <f t="shared" si="0"/>
        <v>7</v>
      </c>
      <c r="I17" s="2">
        <v>18</v>
      </c>
      <c r="J17" s="5">
        <f t="shared" si="1"/>
        <v>1.8</v>
      </c>
      <c r="K17" s="2">
        <v>1</v>
      </c>
      <c r="L17" s="3">
        <v>3.8888888888888888</v>
      </c>
      <c r="M17" s="2">
        <v>12</v>
      </c>
      <c r="N17" s="2">
        <v>138</v>
      </c>
      <c r="O17" s="9">
        <v>34.254869235294116</v>
      </c>
      <c r="P17" s="7">
        <v>1</v>
      </c>
      <c r="Q17" s="17">
        <f t="shared" si="2"/>
        <v>1.4285714285714285E-2</v>
      </c>
      <c r="R17" s="1"/>
      <c r="S17" s="1"/>
    </row>
    <row r="18" spans="2:19" x14ac:dyDescent="0.25">
      <c r="B18" s="1"/>
      <c r="C18" s="16"/>
      <c r="D18" s="2"/>
      <c r="E18" s="2" t="s">
        <v>17</v>
      </c>
      <c r="F18" s="4">
        <v>10</v>
      </c>
      <c r="G18" s="2">
        <v>102</v>
      </c>
      <c r="H18" s="5">
        <f t="shared" si="0"/>
        <v>10.199999999999999</v>
      </c>
      <c r="I18" s="2">
        <v>19</v>
      </c>
      <c r="J18" s="5">
        <f t="shared" si="1"/>
        <v>1.9</v>
      </c>
      <c r="K18" s="2">
        <v>1</v>
      </c>
      <c r="L18" s="3">
        <v>5.3684210526315788</v>
      </c>
      <c r="M18" s="2">
        <v>10</v>
      </c>
      <c r="N18" s="2">
        <v>236</v>
      </c>
      <c r="O18" s="9">
        <v>27.541687277777772</v>
      </c>
      <c r="P18" s="4">
        <v>1</v>
      </c>
      <c r="Q18" s="17">
        <f t="shared" si="2"/>
        <v>9.8039215686274508E-3</v>
      </c>
      <c r="R18" s="1"/>
      <c r="S18" s="1"/>
    </row>
    <row r="19" spans="2:19" x14ac:dyDescent="0.25">
      <c r="B19" s="1"/>
      <c r="C19" s="16"/>
      <c r="D19" s="2"/>
      <c r="E19" s="2" t="s">
        <v>19</v>
      </c>
      <c r="F19" s="4">
        <v>10</v>
      </c>
      <c r="G19" s="2">
        <v>10</v>
      </c>
      <c r="H19" s="5">
        <f t="shared" si="0"/>
        <v>1</v>
      </c>
      <c r="I19" s="2">
        <v>3</v>
      </c>
      <c r="J19" s="5">
        <f t="shared" si="1"/>
        <v>0.3</v>
      </c>
      <c r="K19" s="2">
        <v>2</v>
      </c>
      <c r="L19" s="3">
        <v>3.3333333000000001</v>
      </c>
      <c r="M19" s="2">
        <v>4</v>
      </c>
      <c r="N19" s="2">
        <v>10</v>
      </c>
      <c r="O19" s="9">
        <v>192.55946499999999</v>
      </c>
      <c r="P19" s="7">
        <v>0</v>
      </c>
      <c r="Q19" s="17">
        <f t="shared" si="2"/>
        <v>0</v>
      </c>
      <c r="R19" s="1"/>
      <c r="S19" s="1"/>
    </row>
    <row r="20" spans="2:19" x14ac:dyDescent="0.25">
      <c r="B20" s="1"/>
      <c r="C20" s="16"/>
      <c r="D20" s="2"/>
      <c r="E20" s="2" t="s">
        <v>21</v>
      </c>
      <c r="F20" s="4">
        <v>10</v>
      </c>
      <c r="G20" s="2">
        <v>79</v>
      </c>
      <c r="H20" s="5">
        <f t="shared" si="0"/>
        <v>7.9</v>
      </c>
      <c r="I20" s="2">
        <v>18</v>
      </c>
      <c r="J20" s="5">
        <f t="shared" si="1"/>
        <v>1.8</v>
      </c>
      <c r="K20" s="2">
        <v>2</v>
      </c>
      <c r="L20" s="3">
        <v>4.3888888899999996</v>
      </c>
      <c r="M20" s="2">
        <v>8</v>
      </c>
      <c r="N20" s="2">
        <v>214</v>
      </c>
      <c r="O20" s="9">
        <v>33.033719599999998</v>
      </c>
      <c r="P20" s="4">
        <v>1</v>
      </c>
      <c r="Q20" s="17">
        <f t="shared" si="2"/>
        <v>1.2658227848101266E-2</v>
      </c>
      <c r="R20" s="1"/>
      <c r="S20" s="1"/>
    </row>
    <row r="21" spans="2:19" ht="15.75" thickBot="1" x14ac:dyDescent="0.3">
      <c r="B21" s="1"/>
      <c r="C21" s="18"/>
      <c r="D21" s="19"/>
      <c r="E21" s="20" t="s">
        <v>24</v>
      </c>
      <c r="F21" s="20">
        <f>SUM(F15:F20)</f>
        <v>160</v>
      </c>
      <c r="G21" s="20">
        <f>SUM(G15:G20)</f>
        <v>1070</v>
      </c>
      <c r="H21" s="45">
        <f>AVERAGE(H15:H20)</f>
        <v>6.5972222222222223</v>
      </c>
      <c r="I21" s="20">
        <f>SUM(I15:I20)</f>
        <v>309</v>
      </c>
      <c r="J21" s="45">
        <f>AVERAGE(J15:J20)</f>
        <v>1.663888888888889</v>
      </c>
      <c r="K21" s="20">
        <f>MIN(K15:K20)</f>
        <v>1</v>
      </c>
      <c r="L21" s="21">
        <f>AVERAGE(L15:L20)</f>
        <v>3.8486935885177318</v>
      </c>
      <c r="M21" s="20">
        <f>MAX(M15:M20)</f>
        <v>12</v>
      </c>
      <c r="N21" s="20">
        <f>SUM(N15:N20)</f>
        <v>2382</v>
      </c>
      <c r="O21" s="22">
        <f>AVERAGE(O15:O20)</f>
        <v>58.271900741691752</v>
      </c>
      <c r="P21" s="20">
        <f>SUM(P15:P20)</f>
        <v>8</v>
      </c>
      <c r="Q21" s="24">
        <f t="shared" si="2"/>
        <v>7.4766355140186919E-3</v>
      </c>
      <c r="R21" s="1"/>
      <c r="S21" s="1"/>
    </row>
    <row r="22" spans="2:19" x14ac:dyDescent="0.25">
      <c r="B22" s="1"/>
      <c r="C22" s="10" t="s">
        <v>89</v>
      </c>
      <c r="D22" s="11" t="s">
        <v>25</v>
      </c>
      <c r="E22" s="11" t="s">
        <v>12</v>
      </c>
      <c r="F22" s="11">
        <v>60</v>
      </c>
      <c r="G22" s="11">
        <v>52</v>
      </c>
      <c r="H22" s="42">
        <f t="shared" si="0"/>
        <v>0.8666666666666667</v>
      </c>
      <c r="I22" s="11">
        <v>14</v>
      </c>
      <c r="J22" s="42">
        <f t="shared" si="1"/>
        <v>0.23333333333333334</v>
      </c>
      <c r="K22" s="11">
        <v>1</v>
      </c>
      <c r="L22" s="12">
        <v>3.7142857142857144</v>
      </c>
      <c r="M22" s="11">
        <v>7</v>
      </c>
      <c r="N22" s="11">
        <v>105</v>
      </c>
      <c r="O22" s="13">
        <v>266.81320476923077</v>
      </c>
      <c r="P22" s="14">
        <v>1</v>
      </c>
      <c r="Q22" s="15">
        <f t="shared" si="2"/>
        <v>1.9230769230769232E-2</v>
      </c>
      <c r="R22" s="1"/>
      <c r="S22" s="1"/>
    </row>
    <row r="23" spans="2:19" x14ac:dyDescent="0.25">
      <c r="B23" s="1"/>
      <c r="C23" s="16"/>
      <c r="D23" s="2"/>
      <c r="E23" s="2" t="s">
        <v>15</v>
      </c>
      <c r="F23" s="4">
        <v>10</v>
      </c>
      <c r="G23" s="2">
        <v>73</v>
      </c>
      <c r="H23" s="5">
        <f t="shared" si="0"/>
        <v>7.3</v>
      </c>
      <c r="I23" s="2">
        <v>24</v>
      </c>
      <c r="J23" s="5">
        <f t="shared" si="1"/>
        <v>2.4</v>
      </c>
      <c r="K23" s="2">
        <v>1</v>
      </c>
      <c r="L23" s="3">
        <v>3.0416666666666665</v>
      </c>
      <c r="M23" s="2">
        <v>6</v>
      </c>
      <c r="N23" s="2">
        <v>30</v>
      </c>
      <c r="O23" s="9">
        <v>25.315667217391304</v>
      </c>
      <c r="P23" s="4">
        <v>0</v>
      </c>
      <c r="Q23" s="17">
        <f t="shared" si="2"/>
        <v>0</v>
      </c>
      <c r="R23" s="1"/>
      <c r="S23" s="1"/>
    </row>
    <row r="24" spans="2:19" x14ac:dyDescent="0.25">
      <c r="B24" s="1"/>
      <c r="C24" s="16"/>
      <c r="D24" s="2"/>
      <c r="E24" s="2" t="s">
        <v>16</v>
      </c>
      <c r="F24" s="4">
        <v>10</v>
      </c>
      <c r="G24" s="2">
        <v>141</v>
      </c>
      <c r="H24" s="5">
        <f t="shared" si="0"/>
        <v>14.1</v>
      </c>
      <c r="I24" s="2">
        <v>41</v>
      </c>
      <c r="J24" s="5">
        <f t="shared" si="1"/>
        <v>4.0999999999999996</v>
      </c>
      <c r="K24" s="2">
        <v>2</v>
      </c>
      <c r="L24" s="3">
        <v>3.4390243902439024</v>
      </c>
      <c r="M24" s="2">
        <v>7</v>
      </c>
      <c r="N24" s="2">
        <v>231</v>
      </c>
      <c r="O24" s="9">
        <v>14.702597065000001</v>
      </c>
      <c r="P24" s="4">
        <v>1</v>
      </c>
      <c r="Q24" s="17">
        <f t="shared" si="2"/>
        <v>7.0921985815602835E-3</v>
      </c>
      <c r="R24" s="1"/>
      <c r="S24" s="1"/>
    </row>
    <row r="25" spans="2:19" x14ac:dyDescent="0.25">
      <c r="B25" s="1"/>
      <c r="C25" s="16"/>
      <c r="D25" s="2"/>
      <c r="E25" s="2" t="s">
        <v>17</v>
      </c>
      <c r="F25" s="4">
        <v>10</v>
      </c>
      <c r="G25" s="2">
        <v>122</v>
      </c>
      <c r="H25" s="5">
        <f t="shared" si="0"/>
        <v>12.2</v>
      </c>
      <c r="I25" s="2">
        <v>22</v>
      </c>
      <c r="J25" s="5">
        <f t="shared" si="1"/>
        <v>2.2000000000000002</v>
      </c>
      <c r="K25" s="2">
        <v>1</v>
      </c>
      <c r="L25" s="3">
        <v>5.5454545454545459</v>
      </c>
      <c r="M25" s="2">
        <v>12</v>
      </c>
      <c r="N25" s="2">
        <v>64</v>
      </c>
      <c r="O25" s="9">
        <v>28.507697714285715</v>
      </c>
      <c r="P25" s="4">
        <v>0</v>
      </c>
      <c r="Q25" s="17">
        <f t="shared" si="2"/>
        <v>0</v>
      </c>
      <c r="R25" s="1"/>
      <c r="S25" s="1"/>
    </row>
    <row r="26" spans="2:19" x14ac:dyDescent="0.25">
      <c r="B26" s="1"/>
      <c r="C26" s="16"/>
      <c r="D26" s="2"/>
      <c r="E26" s="2" t="s">
        <v>18</v>
      </c>
      <c r="F26" s="4">
        <v>10</v>
      </c>
      <c r="G26" s="2">
        <v>47</v>
      </c>
      <c r="H26" s="5">
        <f t="shared" si="0"/>
        <v>4.7</v>
      </c>
      <c r="I26" s="2">
        <v>10</v>
      </c>
      <c r="J26" s="5">
        <f t="shared" si="1"/>
        <v>1</v>
      </c>
      <c r="K26" s="2">
        <v>2</v>
      </c>
      <c r="L26" s="3">
        <v>4.7</v>
      </c>
      <c r="M26" s="2">
        <v>6</v>
      </c>
      <c r="N26" s="2">
        <v>28</v>
      </c>
      <c r="O26" s="9">
        <v>60.906391444444438</v>
      </c>
      <c r="P26" s="4">
        <v>0</v>
      </c>
      <c r="Q26" s="17">
        <f t="shared" si="2"/>
        <v>0</v>
      </c>
      <c r="R26" s="1"/>
      <c r="S26" s="1"/>
    </row>
    <row r="27" spans="2:19" x14ac:dyDescent="0.25">
      <c r="B27" s="1"/>
      <c r="C27" s="16"/>
      <c r="D27" s="2"/>
      <c r="E27" s="2" t="s">
        <v>19</v>
      </c>
      <c r="F27" s="4">
        <v>10</v>
      </c>
      <c r="G27" s="2">
        <v>147</v>
      </c>
      <c r="H27" s="5">
        <f t="shared" si="0"/>
        <v>14.7</v>
      </c>
      <c r="I27" s="2">
        <v>37</v>
      </c>
      <c r="J27" s="5">
        <f t="shared" si="1"/>
        <v>3.7</v>
      </c>
      <c r="K27" s="2">
        <v>1</v>
      </c>
      <c r="L27" s="3">
        <v>3.9729729729729728</v>
      </c>
      <c r="M27" s="2">
        <v>8</v>
      </c>
      <c r="N27" s="2">
        <v>578</v>
      </c>
      <c r="O27" s="9">
        <v>8.7700426571428558</v>
      </c>
      <c r="P27" s="4">
        <v>0</v>
      </c>
      <c r="Q27" s="17">
        <f t="shared" si="2"/>
        <v>0</v>
      </c>
      <c r="R27" s="1"/>
      <c r="S27" s="1"/>
    </row>
    <row r="28" spans="2:19" x14ac:dyDescent="0.25">
      <c r="B28" s="1"/>
      <c r="C28" s="16"/>
      <c r="D28" s="2"/>
      <c r="E28" s="2" t="s">
        <v>20</v>
      </c>
      <c r="F28" s="4">
        <v>10</v>
      </c>
      <c r="G28" s="2">
        <v>81</v>
      </c>
      <c r="H28" s="5">
        <f t="shared" si="0"/>
        <v>8.1</v>
      </c>
      <c r="I28" s="2">
        <v>20</v>
      </c>
      <c r="J28" s="5">
        <f t="shared" si="1"/>
        <v>2</v>
      </c>
      <c r="K28" s="2">
        <v>1</v>
      </c>
      <c r="L28" s="3">
        <v>4.05</v>
      </c>
      <c r="M28" s="2">
        <v>12</v>
      </c>
      <c r="N28" s="2">
        <v>638</v>
      </c>
      <c r="O28" s="9">
        <v>8.8752390000000005</v>
      </c>
      <c r="P28" s="4">
        <v>0</v>
      </c>
      <c r="Q28" s="17">
        <f t="shared" si="2"/>
        <v>0</v>
      </c>
      <c r="R28" s="1"/>
      <c r="S28" s="1"/>
    </row>
    <row r="29" spans="2:19" x14ac:dyDescent="0.25">
      <c r="B29" s="1"/>
      <c r="C29" s="16"/>
      <c r="D29" s="2"/>
      <c r="E29" s="2" t="s">
        <v>22</v>
      </c>
      <c r="F29" s="4">
        <v>5</v>
      </c>
      <c r="G29" s="2">
        <v>57</v>
      </c>
      <c r="H29" s="5">
        <f t="shared" si="0"/>
        <v>11.4</v>
      </c>
      <c r="I29" s="2">
        <v>15</v>
      </c>
      <c r="J29" s="5">
        <f t="shared" si="1"/>
        <v>3</v>
      </c>
      <c r="K29" s="2">
        <v>1</v>
      </c>
      <c r="L29" s="3">
        <v>3.8</v>
      </c>
      <c r="M29" s="2">
        <v>6</v>
      </c>
      <c r="N29" s="2">
        <v>113</v>
      </c>
      <c r="O29" s="9">
        <v>8.8838905714285712</v>
      </c>
      <c r="P29" s="4">
        <v>1</v>
      </c>
      <c r="Q29" s="17">
        <f t="shared" si="2"/>
        <v>1.7543859649122806E-2</v>
      </c>
      <c r="R29" s="1"/>
      <c r="S29" s="1"/>
    </row>
    <row r="30" spans="2:19" x14ac:dyDescent="0.25">
      <c r="B30" s="1"/>
      <c r="C30" s="16"/>
      <c r="D30" s="2"/>
      <c r="E30" s="2" t="s">
        <v>23</v>
      </c>
      <c r="F30" s="4">
        <v>5</v>
      </c>
      <c r="G30" s="5">
        <v>42</v>
      </c>
      <c r="H30" s="5">
        <f t="shared" si="0"/>
        <v>8.4</v>
      </c>
      <c r="I30" s="5">
        <v>10</v>
      </c>
      <c r="J30" s="5">
        <f t="shared" si="1"/>
        <v>2</v>
      </c>
      <c r="K30" s="5">
        <v>2</v>
      </c>
      <c r="L30" s="6">
        <v>4.2</v>
      </c>
      <c r="M30" s="5">
        <v>6</v>
      </c>
      <c r="N30" s="5">
        <v>22</v>
      </c>
      <c r="O30" s="9">
        <v>13.904122555555555</v>
      </c>
      <c r="P30" s="7">
        <v>0</v>
      </c>
      <c r="Q30" s="17">
        <f t="shared" si="2"/>
        <v>0</v>
      </c>
      <c r="R30" s="1"/>
      <c r="S30" s="1"/>
    </row>
    <row r="31" spans="2:19" ht="15.75" thickBot="1" x14ac:dyDescent="0.3">
      <c r="B31" s="1"/>
      <c r="C31" s="18"/>
      <c r="D31" s="19"/>
      <c r="E31" s="20" t="s">
        <v>24</v>
      </c>
      <c r="F31" s="20">
        <f>SUM(F22:F30)</f>
        <v>130</v>
      </c>
      <c r="G31" s="20">
        <f>SUM(G22:G30)</f>
        <v>762</v>
      </c>
      <c r="H31" s="45">
        <f>AVERAGE(H22:H30)</f>
        <v>9.0851851851851873</v>
      </c>
      <c r="I31" s="20">
        <f>SUM(I22:I30)</f>
        <v>193</v>
      </c>
      <c r="J31" s="45">
        <f>AVERAGE(J22:J30)</f>
        <v>2.2925925925925927</v>
      </c>
      <c r="K31" s="20">
        <f>MIN(K22:K30)</f>
        <v>1</v>
      </c>
      <c r="L31" s="21">
        <f>AVERAGE(L22:L30)</f>
        <v>4.0514893655137563</v>
      </c>
      <c r="M31" s="20">
        <f>MAX(M22:M30)</f>
        <v>12</v>
      </c>
      <c r="N31" s="20">
        <f>SUM(N22:N30)</f>
        <v>1809</v>
      </c>
      <c r="O31" s="22">
        <f>AVERAGE(O22:O30)</f>
        <v>48.51987255494214</v>
      </c>
      <c r="P31" s="20">
        <f>SUM(P22:P30)</f>
        <v>3</v>
      </c>
      <c r="Q31" s="24">
        <f t="shared" si="2"/>
        <v>3.937007874015748E-3</v>
      </c>
      <c r="R31" s="1"/>
      <c r="S31" s="1"/>
    </row>
    <row r="32" spans="2:19" x14ac:dyDescent="0.25">
      <c r="B32" s="1"/>
      <c r="C32" s="10" t="s">
        <v>89</v>
      </c>
      <c r="D32" s="11" t="s">
        <v>3</v>
      </c>
      <c r="E32" s="11" t="s">
        <v>26</v>
      </c>
      <c r="F32" s="11">
        <v>60</v>
      </c>
      <c r="G32" s="11">
        <v>418</v>
      </c>
      <c r="H32" s="42">
        <f t="shared" si="0"/>
        <v>6.9666666666666668</v>
      </c>
      <c r="I32" s="11">
        <v>123</v>
      </c>
      <c r="J32" s="42">
        <f t="shared" si="1"/>
        <v>2.0499999999999998</v>
      </c>
      <c r="K32" s="11">
        <v>1</v>
      </c>
      <c r="L32" s="12">
        <v>3.3983739837398375</v>
      </c>
      <c r="M32" s="11">
        <v>14</v>
      </c>
      <c r="N32" s="11">
        <v>547</v>
      </c>
      <c r="O32" s="13">
        <v>19.709934982758632</v>
      </c>
      <c r="P32" s="14">
        <v>2</v>
      </c>
      <c r="Q32" s="15">
        <f t="shared" si="2"/>
        <v>4.7846889952153108E-3</v>
      </c>
      <c r="R32" s="1"/>
      <c r="S32" s="1"/>
    </row>
    <row r="33" spans="2:19" x14ac:dyDescent="0.25">
      <c r="B33" s="1"/>
      <c r="C33" s="16"/>
      <c r="D33" s="2"/>
      <c r="E33" s="2" t="s">
        <v>12</v>
      </c>
      <c r="F33" s="4">
        <v>60</v>
      </c>
      <c r="G33" s="2">
        <v>75</v>
      </c>
      <c r="H33" s="5">
        <f t="shared" si="0"/>
        <v>1.25</v>
      </c>
      <c r="I33" s="2">
        <v>24</v>
      </c>
      <c r="J33" s="5">
        <f t="shared" si="1"/>
        <v>0.4</v>
      </c>
      <c r="K33" s="2">
        <v>1</v>
      </c>
      <c r="L33" s="3">
        <v>3.125</v>
      </c>
      <c r="M33" s="2">
        <v>7</v>
      </c>
      <c r="N33" s="2">
        <v>133</v>
      </c>
      <c r="O33" s="9">
        <v>151.64669678260867</v>
      </c>
      <c r="P33" s="4">
        <v>0</v>
      </c>
      <c r="Q33" s="17">
        <f t="shared" si="2"/>
        <v>0</v>
      </c>
      <c r="R33" s="1"/>
      <c r="S33" s="1"/>
    </row>
    <row r="34" spans="2:19" x14ac:dyDescent="0.25">
      <c r="B34" s="1"/>
      <c r="C34" s="16"/>
      <c r="D34" s="2"/>
      <c r="E34" s="2" t="s">
        <v>14</v>
      </c>
      <c r="F34" s="4">
        <v>60</v>
      </c>
      <c r="G34" s="2">
        <v>258</v>
      </c>
      <c r="H34" s="5">
        <f t="shared" si="0"/>
        <v>4.3</v>
      </c>
      <c r="I34" s="2">
        <v>57</v>
      </c>
      <c r="J34" s="5">
        <f t="shared" si="1"/>
        <v>0.95</v>
      </c>
      <c r="K34" s="2">
        <v>2</v>
      </c>
      <c r="L34" s="3">
        <v>4.5263157894736841</v>
      </c>
      <c r="M34" s="2">
        <v>18</v>
      </c>
      <c r="N34" s="2">
        <v>489</v>
      </c>
      <c r="O34" s="9">
        <v>47.061282292857143</v>
      </c>
      <c r="P34" s="4">
        <v>1</v>
      </c>
      <c r="Q34" s="17">
        <f t="shared" si="2"/>
        <v>3.875968992248062E-3</v>
      </c>
      <c r="R34" s="1"/>
      <c r="S34" s="1"/>
    </row>
    <row r="35" spans="2:19" x14ac:dyDescent="0.25">
      <c r="B35" s="1"/>
      <c r="C35" s="16"/>
      <c r="D35" s="2"/>
      <c r="E35" s="2" t="s">
        <v>15</v>
      </c>
      <c r="F35" s="4">
        <v>10</v>
      </c>
      <c r="G35" s="2">
        <v>107</v>
      </c>
      <c r="H35" s="5">
        <f t="shared" si="0"/>
        <v>10.7</v>
      </c>
      <c r="I35" s="2">
        <v>21</v>
      </c>
      <c r="J35" s="5">
        <f t="shared" si="1"/>
        <v>2.1</v>
      </c>
      <c r="K35" s="2">
        <v>1</v>
      </c>
      <c r="L35" s="3">
        <v>5.0952380952380949</v>
      </c>
      <c r="M35" s="2">
        <v>9</v>
      </c>
      <c r="N35" s="2">
        <v>145</v>
      </c>
      <c r="O35" s="9">
        <v>29.641915999999998</v>
      </c>
      <c r="P35" s="4">
        <v>1</v>
      </c>
      <c r="Q35" s="17">
        <f t="shared" si="2"/>
        <v>9.3457943925233638E-3</v>
      </c>
      <c r="R35" s="1"/>
      <c r="S35" s="1"/>
    </row>
    <row r="36" spans="2:19" x14ac:dyDescent="0.25">
      <c r="B36" s="1"/>
      <c r="C36" s="16"/>
      <c r="D36" s="2"/>
      <c r="E36" s="2" t="s">
        <v>16</v>
      </c>
      <c r="F36" s="4">
        <v>10</v>
      </c>
      <c r="G36" s="2">
        <v>53</v>
      </c>
      <c r="H36" s="5">
        <f t="shared" si="0"/>
        <v>5.3</v>
      </c>
      <c r="I36" s="2">
        <v>17</v>
      </c>
      <c r="J36" s="5">
        <f t="shared" si="1"/>
        <v>1.7</v>
      </c>
      <c r="K36" s="2">
        <v>1</v>
      </c>
      <c r="L36" s="3">
        <v>3.1176470588235294</v>
      </c>
      <c r="M36" s="2">
        <v>9</v>
      </c>
      <c r="N36" s="2">
        <v>63</v>
      </c>
      <c r="O36" s="9">
        <v>32.720828124999997</v>
      </c>
      <c r="P36" s="4">
        <v>0</v>
      </c>
      <c r="Q36" s="17">
        <f t="shared" si="2"/>
        <v>0</v>
      </c>
      <c r="R36" s="1"/>
      <c r="S36" s="1"/>
    </row>
    <row r="37" spans="2:19" x14ac:dyDescent="0.25">
      <c r="B37" s="1"/>
      <c r="C37" s="16"/>
      <c r="D37" s="2"/>
      <c r="E37" s="2" t="s">
        <v>17</v>
      </c>
      <c r="F37" s="4">
        <v>10</v>
      </c>
      <c r="G37" s="2">
        <v>75</v>
      </c>
      <c r="H37" s="5">
        <f t="shared" si="0"/>
        <v>7.5</v>
      </c>
      <c r="I37" s="2">
        <v>16</v>
      </c>
      <c r="J37" s="5">
        <f t="shared" si="1"/>
        <v>1.6</v>
      </c>
      <c r="K37" s="2">
        <v>1</v>
      </c>
      <c r="L37" s="3">
        <v>4.6875</v>
      </c>
      <c r="M37" s="2">
        <v>7</v>
      </c>
      <c r="N37" s="2">
        <v>158</v>
      </c>
      <c r="O37" s="9">
        <v>36.603457333333338</v>
      </c>
      <c r="P37" s="4">
        <v>0</v>
      </c>
      <c r="Q37" s="17">
        <f t="shared" si="2"/>
        <v>0</v>
      </c>
      <c r="R37" s="1"/>
      <c r="S37" s="1"/>
    </row>
    <row r="38" spans="2:19" x14ac:dyDescent="0.25">
      <c r="B38" s="1"/>
      <c r="C38" s="16"/>
      <c r="D38" s="2"/>
      <c r="E38" s="2" t="s">
        <v>18</v>
      </c>
      <c r="F38" s="4">
        <v>10</v>
      </c>
      <c r="G38" s="2">
        <v>89</v>
      </c>
      <c r="H38" s="5">
        <f t="shared" si="0"/>
        <v>8.9</v>
      </c>
      <c r="I38" s="2">
        <v>20</v>
      </c>
      <c r="J38" s="5">
        <f t="shared" si="1"/>
        <v>2</v>
      </c>
      <c r="K38" s="2">
        <v>1</v>
      </c>
      <c r="L38" s="3">
        <v>4.45</v>
      </c>
      <c r="M38" s="2">
        <v>8</v>
      </c>
      <c r="N38" s="2">
        <v>64</v>
      </c>
      <c r="O38" s="9">
        <v>29.80292815789474</v>
      </c>
      <c r="P38" s="4">
        <v>0</v>
      </c>
      <c r="Q38" s="17">
        <f t="shared" si="2"/>
        <v>0</v>
      </c>
      <c r="R38" s="1"/>
      <c r="S38" s="1"/>
    </row>
    <row r="39" spans="2:19" x14ac:dyDescent="0.25">
      <c r="B39" s="1"/>
      <c r="C39" s="16"/>
      <c r="D39" s="2"/>
      <c r="E39" s="2" t="s">
        <v>19</v>
      </c>
      <c r="F39" s="4">
        <v>10</v>
      </c>
      <c r="G39" s="2">
        <v>229</v>
      </c>
      <c r="H39" s="5">
        <f t="shared" si="0"/>
        <v>22.9</v>
      </c>
      <c r="I39" s="2">
        <v>47</v>
      </c>
      <c r="J39" s="5">
        <f t="shared" si="1"/>
        <v>4.7</v>
      </c>
      <c r="K39" s="2">
        <v>1</v>
      </c>
      <c r="L39" s="3">
        <v>4.8723404255319149</v>
      </c>
      <c r="M39" s="2">
        <v>9</v>
      </c>
      <c r="N39" s="2">
        <v>302</v>
      </c>
      <c r="O39" s="9">
        <v>12.148737311111111</v>
      </c>
      <c r="P39" s="4">
        <v>2</v>
      </c>
      <c r="Q39" s="17">
        <f t="shared" si="2"/>
        <v>8.7336244541484712E-3</v>
      </c>
      <c r="R39" s="1"/>
      <c r="S39" s="1"/>
    </row>
    <row r="40" spans="2:19" x14ac:dyDescent="0.25">
      <c r="B40" s="1"/>
      <c r="C40" s="16"/>
      <c r="D40" s="2"/>
      <c r="E40" s="2" t="s">
        <v>20</v>
      </c>
      <c r="F40" s="4">
        <v>10</v>
      </c>
      <c r="G40" s="2">
        <v>328</v>
      </c>
      <c r="H40" s="5">
        <f t="shared" si="0"/>
        <v>32.799999999999997</v>
      </c>
      <c r="I40" s="2">
        <v>45</v>
      </c>
      <c r="J40" s="5">
        <f t="shared" si="1"/>
        <v>4.5</v>
      </c>
      <c r="K40" s="2">
        <v>2</v>
      </c>
      <c r="L40" s="3">
        <v>7.2888888888888888</v>
      </c>
      <c r="M40" s="2">
        <v>11</v>
      </c>
      <c r="N40" s="2">
        <v>302</v>
      </c>
      <c r="O40" s="9">
        <v>12.986445318181813</v>
      </c>
      <c r="P40" s="4">
        <v>0</v>
      </c>
      <c r="Q40" s="17">
        <f t="shared" si="2"/>
        <v>0</v>
      </c>
      <c r="R40" s="1"/>
      <c r="S40" s="1"/>
    </row>
    <row r="41" spans="2:19" x14ac:dyDescent="0.25">
      <c r="B41" s="1"/>
      <c r="C41" s="16"/>
      <c r="D41" s="2"/>
      <c r="E41" s="2" t="s">
        <v>22</v>
      </c>
      <c r="F41" s="4">
        <v>5</v>
      </c>
      <c r="G41" s="2">
        <v>76</v>
      </c>
      <c r="H41" s="5">
        <f t="shared" si="0"/>
        <v>15.2</v>
      </c>
      <c r="I41" s="2">
        <v>15</v>
      </c>
      <c r="J41" s="5">
        <f t="shared" si="1"/>
        <v>3</v>
      </c>
      <c r="K41" s="2">
        <v>1</v>
      </c>
      <c r="L41" s="3">
        <v>5.0666666666666664</v>
      </c>
      <c r="M41" s="2">
        <v>10</v>
      </c>
      <c r="N41" s="2">
        <v>44</v>
      </c>
      <c r="O41" s="9">
        <v>9.9102084999999995</v>
      </c>
      <c r="P41" s="4">
        <v>0</v>
      </c>
      <c r="Q41" s="17">
        <f t="shared" si="2"/>
        <v>0</v>
      </c>
      <c r="R41" s="1"/>
      <c r="S41" s="1"/>
    </row>
    <row r="42" spans="2:19" x14ac:dyDescent="0.25">
      <c r="B42" s="1"/>
      <c r="C42" s="16"/>
      <c r="D42" s="2"/>
      <c r="E42" s="2" t="s">
        <v>23</v>
      </c>
      <c r="F42" s="4">
        <v>5</v>
      </c>
      <c r="G42" s="2">
        <v>76</v>
      </c>
      <c r="H42" s="5">
        <f t="shared" si="0"/>
        <v>15.2</v>
      </c>
      <c r="I42" s="2">
        <v>15</v>
      </c>
      <c r="J42" s="5">
        <f t="shared" si="1"/>
        <v>3</v>
      </c>
      <c r="K42" s="2">
        <v>2</v>
      </c>
      <c r="L42" s="3">
        <v>5.0666666666666664</v>
      </c>
      <c r="M42" s="2">
        <v>9</v>
      </c>
      <c r="N42" s="2">
        <v>73</v>
      </c>
      <c r="O42" s="9">
        <v>14.080742928571429</v>
      </c>
      <c r="P42" s="4">
        <v>0</v>
      </c>
      <c r="Q42" s="17">
        <f t="shared" si="2"/>
        <v>0</v>
      </c>
      <c r="R42" s="1"/>
      <c r="S42" s="1"/>
    </row>
    <row r="43" spans="2:19" ht="15.75" thickBot="1" x14ac:dyDescent="0.3">
      <c r="B43" s="1"/>
      <c r="C43" s="18"/>
      <c r="D43" s="19"/>
      <c r="E43" s="20" t="s">
        <v>24</v>
      </c>
      <c r="F43" s="20">
        <f>SUM(F32:F42)</f>
        <v>250</v>
      </c>
      <c r="G43" s="20">
        <f>SUM(G32:G42)</f>
        <v>1784</v>
      </c>
      <c r="H43" s="20">
        <f>AVERAGE(H32:H42)</f>
        <v>11.910606060606058</v>
      </c>
      <c r="I43" s="20">
        <f>SUM(I32:I42)</f>
        <v>400</v>
      </c>
      <c r="J43" s="45">
        <f>AVERAGE(J32:J42)</f>
        <v>2.3636363636363638</v>
      </c>
      <c r="K43" s="20">
        <f>MIN(K32:K42)</f>
        <v>1</v>
      </c>
      <c r="L43" s="21">
        <f>AVERAGE(L32:L42)</f>
        <v>4.6086034159117526</v>
      </c>
      <c r="M43" s="20">
        <f>MAX(M32:M42)</f>
        <v>18</v>
      </c>
      <c r="N43" s="20">
        <f>SUM(N32:N42)</f>
        <v>2320</v>
      </c>
      <c r="O43" s="22">
        <f>AVERAGE(O32:O42)</f>
        <v>36.028470702937902</v>
      </c>
      <c r="P43" s="20">
        <f>SUM(P32:P42)</f>
        <v>6</v>
      </c>
      <c r="Q43" s="24">
        <f t="shared" si="2"/>
        <v>3.3632286995515697E-3</v>
      </c>
      <c r="R43" s="1"/>
      <c r="S43" s="1"/>
    </row>
    <row r="44" spans="2:19" ht="18.75" x14ac:dyDescent="0.3">
      <c r="B44" s="1"/>
      <c r="C44" s="2"/>
      <c r="D44" s="2"/>
      <c r="E44" s="39" t="s">
        <v>27</v>
      </c>
      <c r="F44" s="39">
        <f>F43+F31+F21+F14</f>
        <v>800</v>
      </c>
      <c r="G44" s="35">
        <f>SUM(G43,G31,G21,G14)</f>
        <v>4835</v>
      </c>
      <c r="H44" s="40">
        <f>AVERAGE(H43,H31,H21,H14)</f>
        <v>8.9024200336700332</v>
      </c>
      <c r="I44" s="35">
        <f>SUM(I43,I31,I21,I14)</f>
        <v>1229</v>
      </c>
      <c r="J44" s="35">
        <f>AVERAGE(J43,J31,J21,J14)</f>
        <v>2.1210016835016834</v>
      </c>
      <c r="K44" s="35">
        <f>MIN(K43,K31,K21,K14)</f>
        <v>1</v>
      </c>
      <c r="L44" s="36">
        <f>AVERAGE(L43,L31,L21,L14)</f>
        <v>4.2202049344921093</v>
      </c>
      <c r="M44" s="35">
        <f>MAX(M43,M31,M21,M14)</f>
        <v>26</v>
      </c>
      <c r="N44" s="35">
        <f>SUM(N14,N21,N31,N43)</f>
        <v>7707</v>
      </c>
      <c r="O44" s="37">
        <f>AVERAGE(O14,O21,O31,O43)</f>
        <v>52.460079272957174</v>
      </c>
      <c r="P44" s="35">
        <f>SUM(P43,P31,P21,P14)</f>
        <v>19</v>
      </c>
      <c r="Q44" s="41">
        <f t="shared" si="2"/>
        <v>3.9296794208893487E-3</v>
      </c>
      <c r="R44" s="1"/>
      <c r="S4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AA2E-F11B-4E63-8ABF-BAE6D32A1630}">
  <dimension ref="A1:R82"/>
  <sheetViews>
    <sheetView tabSelected="1" zoomScale="85" zoomScaleNormal="85" workbookViewId="0">
      <pane ySplit="1" topLeftCell="A35" activePane="bottomLeft" state="frozen"/>
      <selection pane="bottomLeft" activeCell="B38" sqref="B38"/>
    </sheetView>
  </sheetViews>
  <sheetFormatPr defaultRowHeight="15" x14ac:dyDescent="0.25"/>
  <cols>
    <col min="2" max="2" width="24.7109375" bestFit="1" customWidth="1"/>
    <col min="3" max="3" width="10.85546875" bestFit="1" customWidth="1"/>
    <col min="4" max="4" width="22.28515625" bestFit="1" customWidth="1"/>
    <col min="5" max="5" width="19.7109375" customWidth="1"/>
    <col min="6" max="6" width="15.28515625" customWidth="1"/>
    <col min="7" max="7" width="17.140625" bestFit="1" customWidth="1"/>
    <col min="8" max="8" width="12.7109375" customWidth="1"/>
    <col min="9" max="9" width="17.140625" bestFit="1" customWidth="1"/>
    <col min="10" max="10" width="5.140625" bestFit="1" customWidth="1"/>
    <col min="11" max="11" width="7.7109375" bestFit="1" customWidth="1"/>
    <col min="12" max="12" width="5.140625" bestFit="1" customWidth="1"/>
    <col min="13" max="13" width="7" bestFit="1" customWidth="1"/>
    <col min="14" max="14" width="9.140625" bestFit="1" customWidth="1"/>
    <col min="15" max="15" width="5.140625" bestFit="1" customWidth="1"/>
    <col min="16" max="16" width="8.28515625" bestFit="1" customWidth="1"/>
  </cols>
  <sheetData>
    <row r="1" spans="1:18" ht="117.75" thickBot="1" x14ac:dyDescent="0.3">
      <c r="A1" s="1"/>
      <c r="B1" s="8" t="s">
        <v>0</v>
      </c>
      <c r="C1" s="8" t="s">
        <v>2</v>
      </c>
      <c r="D1" s="8" t="s">
        <v>4</v>
      </c>
      <c r="E1" s="8" t="s">
        <v>79</v>
      </c>
      <c r="F1" s="8" t="s">
        <v>5</v>
      </c>
      <c r="G1" s="8" t="s">
        <v>80</v>
      </c>
      <c r="H1" s="8" t="s">
        <v>6</v>
      </c>
      <c r="I1" s="8" t="s">
        <v>81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13</v>
      </c>
      <c r="O1" s="8" t="s">
        <v>83</v>
      </c>
      <c r="P1" s="8" t="s">
        <v>84</v>
      </c>
      <c r="Q1" s="1"/>
      <c r="R1" s="1"/>
    </row>
    <row r="2" spans="1:18" x14ac:dyDescent="0.25">
      <c r="A2" s="1"/>
      <c r="B2" s="10" t="s">
        <v>28</v>
      </c>
      <c r="C2" s="11" t="s">
        <v>29</v>
      </c>
      <c r="D2" s="11" t="s">
        <v>31</v>
      </c>
      <c r="E2" s="11">
        <v>60</v>
      </c>
      <c r="F2" s="11">
        <v>115</v>
      </c>
      <c r="G2" s="11">
        <f>F2/E2</f>
        <v>1.9166666666666667</v>
      </c>
      <c r="H2" s="11">
        <v>19</v>
      </c>
      <c r="I2" s="11">
        <f>H2/E2</f>
        <v>0.31666666666666665</v>
      </c>
      <c r="J2" s="11">
        <v>2</v>
      </c>
      <c r="K2" s="12">
        <v>6.0526315789473681</v>
      </c>
      <c r="L2" s="11">
        <v>12</v>
      </c>
      <c r="M2" s="11">
        <v>92</v>
      </c>
      <c r="N2" s="13">
        <v>168.11464727777778</v>
      </c>
      <c r="O2" s="14">
        <v>0</v>
      </c>
      <c r="P2" s="15">
        <f>O2/F2</f>
        <v>0</v>
      </c>
      <c r="Q2" s="1"/>
      <c r="R2" s="1"/>
    </row>
    <row r="3" spans="1:18" x14ac:dyDescent="0.25">
      <c r="A3" s="1"/>
      <c r="B3" s="16"/>
      <c r="C3" s="2"/>
      <c r="D3" s="2" t="s">
        <v>32</v>
      </c>
      <c r="E3" s="2">
        <v>60</v>
      </c>
      <c r="F3" s="2">
        <v>14</v>
      </c>
      <c r="G3" s="2">
        <f t="shared" ref="G3:G66" si="0">F3/E3</f>
        <v>0.23333333333333334</v>
      </c>
      <c r="H3" s="2">
        <v>3</v>
      </c>
      <c r="I3" s="2">
        <f t="shared" ref="I3:I66" si="1">H3/E3</f>
        <v>0.05</v>
      </c>
      <c r="J3" s="2">
        <v>2</v>
      </c>
      <c r="K3" s="3">
        <v>4.666666666666667</v>
      </c>
      <c r="L3" s="2">
        <v>8</v>
      </c>
      <c r="M3" s="2">
        <v>13</v>
      </c>
      <c r="N3" s="9">
        <v>1148.8875134999998</v>
      </c>
      <c r="O3" s="4">
        <v>0</v>
      </c>
      <c r="P3" s="17">
        <f t="shared" ref="P3:P66" si="2">O3/F3</f>
        <v>0</v>
      </c>
      <c r="Q3" s="1"/>
      <c r="R3" s="1"/>
    </row>
    <row r="4" spans="1:18" x14ac:dyDescent="0.25">
      <c r="A4" s="1"/>
      <c r="B4" s="16"/>
      <c r="C4" s="2"/>
      <c r="D4" s="2" t="s">
        <v>34</v>
      </c>
      <c r="E4" s="2">
        <v>60</v>
      </c>
      <c r="F4" s="2">
        <v>34</v>
      </c>
      <c r="G4" s="2">
        <f t="shared" si="0"/>
        <v>0.56666666666666665</v>
      </c>
      <c r="H4" s="2">
        <v>6</v>
      </c>
      <c r="I4" s="2">
        <f t="shared" si="1"/>
        <v>0.1</v>
      </c>
      <c r="J4" s="2">
        <v>2</v>
      </c>
      <c r="K4" s="3">
        <v>5.666666666666667</v>
      </c>
      <c r="L4" s="2">
        <v>12</v>
      </c>
      <c r="M4" s="2">
        <v>16</v>
      </c>
      <c r="N4" s="9">
        <v>551.28319440000007</v>
      </c>
      <c r="O4" s="4">
        <v>0</v>
      </c>
      <c r="P4" s="17">
        <f t="shared" si="2"/>
        <v>0</v>
      </c>
      <c r="Q4" s="1"/>
      <c r="R4" s="1"/>
    </row>
    <row r="5" spans="1:18" x14ac:dyDescent="0.25">
      <c r="A5" s="1"/>
      <c r="B5" s="16"/>
      <c r="C5" s="2"/>
      <c r="D5" s="2" t="s">
        <v>33</v>
      </c>
      <c r="E5" s="4">
        <v>60</v>
      </c>
      <c r="F5" s="2">
        <v>25</v>
      </c>
      <c r="G5" s="2">
        <f t="shared" si="0"/>
        <v>0.41666666666666669</v>
      </c>
      <c r="H5" s="2">
        <v>4</v>
      </c>
      <c r="I5" s="2">
        <f t="shared" si="1"/>
        <v>6.6666666666666666E-2</v>
      </c>
      <c r="J5" s="2">
        <v>3</v>
      </c>
      <c r="K5" s="3">
        <v>6.25</v>
      </c>
      <c r="L5" s="2">
        <v>8</v>
      </c>
      <c r="M5" s="2">
        <v>26</v>
      </c>
      <c r="N5" s="9">
        <v>369.40371799999997</v>
      </c>
      <c r="O5" s="4">
        <v>0</v>
      </c>
      <c r="P5" s="17">
        <f t="shared" si="2"/>
        <v>0</v>
      </c>
      <c r="Q5" s="1"/>
      <c r="R5" s="1"/>
    </row>
    <row r="6" spans="1:18" x14ac:dyDescent="0.25">
      <c r="A6" s="1"/>
      <c r="B6" s="16"/>
      <c r="C6" s="2"/>
      <c r="D6" s="2" t="s">
        <v>35</v>
      </c>
      <c r="E6" s="4">
        <v>10</v>
      </c>
      <c r="F6" s="2">
        <v>28</v>
      </c>
      <c r="G6" s="2">
        <f t="shared" si="0"/>
        <v>2.8</v>
      </c>
      <c r="H6" s="2">
        <v>1</v>
      </c>
      <c r="I6" s="2">
        <f t="shared" si="1"/>
        <v>0.1</v>
      </c>
      <c r="J6" s="2">
        <v>4</v>
      </c>
      <c r="K6" s="3">
        <v>7</v>
      </c>
      <c r="L6" s="2">
        <v>11</v>
      </c>
      <c r="M6" s="2">
        <v>10</v>
      </c>
      <c r="N6" s="9">
        <v>35.159532666666671</v>
      </c>
      <c r="O6" s="4">
        <v>0</v>
      </c>
      <c r="P6" s="17">
        <f t="shared" si="2"/>
        <v>0</v>
      </c>
      <c r="Q6" s="1"/>
      <c r="R6" s="1"/>
    </row>
    <row r="7" spans="1:18" x14ac:dyDescent="0.25">
      <c r="A7" s="1"/>
      <c r="B7" s="16"/>
      <c r="C7" s="2"/>
      <c r="D7" s="2" t="s">
        <v>30</v>
      </c>
      <c r="E7" s="4">
        <v>10</v>
      </c>
      <c r="F7" s="2">
        <v>52</v>
      </c>
      <c r="G7" s="2">
        <f t="shared" si="0"/>
        <v>5.2</v>
      </c>
      <c r="H7" s="2">
        <v>7</v>
      </c>
      <c r="I7" s="2">
        <f t="shared" si="1"/>
        <v>0.7</v>
      </c>
      <c r="J7" s="2">
        <v>6</v>
      </c>
      <c r="K7" s="3">
        <v>7.4285714285714288</v>
      </c>
      <c r="L7" s="2">
        <v>8</v>
      </c>
      <c r="M7" s="2">
        <v>28</v>
      </c>
      <c r="N7" s="9">
        <v>92.941026833333339</v>
      </c>
      <c r="O7" s="4">
        <v>0</v>
      </c>
      <c r="P7" s="17">
        <f t="shared" si="2"/>
        <v>0</v>
      </c>
      <c r="Q7" s="1"/>
      <c r="R7" s="1"/>
    </row>
    <row r="8" spans="1:18" x14ac:dyDescent="0.25">
      <c r="A8" s="1"/>
      <c r="B8" s="16"/>
      <c r="C8" s="2"/>
      <c r="D8" s="2" t="s">
        <v>36</v>
      </c>
      <c r="E8" s="4">
        <v>10</v>
      </c>
      <c r="F8" s="2">
        <v>30</v>
      </c>
      <c r="G8" s="2">
        <f t="shared" si="0"/>
        <v>3</v>
      </c>
      <c r="H8" s="2">
        <v>5</v>
      </c>
      <c r="I8" s="2">
        <f t="shared" si="1"/>
        <v>0.5</v>
      </c>
      <c r="J8" s="2">
        <v>3</v>
      </c>
      <c r="K8" s="3">
        <v>6</v>
      </c>
      <c r="L8" s="2">
        <v>8</v>
      </c>
      <c r="M8" s="2">
        <v>20</v>
      </c>
      <c r="N8" s="9">
        <v>104.53753574999999</v>
      </c>
      <c r="O8" s="4">
        <v>0</v>
      </c>
      <c r="P8" s="17">
        <f t="shared" si="2"/>
        <v>0</v>
      </c>
      <c r="Q8" s="1"/>
      <c r="R8" s="1"/>
    </row>
    <row r="9" spans="1:18" x14ac:dyDescent="0.25">
      <c r="A9" s="1"/>
      <c r="B9" s="16"/>
      <c r="C9" s="2"/>
      <c r="D9" s="2" t="s">
        <v>37</v>
      </c>
      <c r="E9" s="4">
        <v>10</v>
      </c>
      <c r="F9" s="2">
        <v>21</v>
      </c>
      <c r="G9" s="2">
        <f t="shared" si="0"/>
        <v>2.1</v>
      </c>
      <c r="H9" s="2">
        <v>3</v>
      </c>
      <c r="I9" s="2">
        <f t="shared" si="1"/>
        <v>0.3</v>
      </c>
      <c r="J9" s="2">
        <v>6</v>
      </c>
      <c r="K9" s="3">
        <v>7</v>
      </c>
      <c r="L9" s="2">
        <v>8</v>
      </c>
      <c r="M9" s="2">
        <v>11</v>
      </c>
      <c r="N9" s="9">
        <v>272.61133150000001</v>
      </c>
      <c r="O9" s="4">
        <v>0</v>
      </c>
      <c r="P9" s="17">
        <f t="shared" si="2"/>
        <v>0</v>
      </c>
      <c r="Q9" s="1"/>
      <c r="R9" s="1"/>
    </row>
    <row r="10" spans="1:18" x14ac:dyDescent="0.25">
      <c r="A10" s="1"/>
      <c r="B10" s="16"/>
      <c r="C10" s="2"/>
      <c r="D10" s="2" t="s">
        <v>22</v>
      </c>
      <c r="E10" s="4">
        <v>5</v>
      </c>
      <c r="F10" s="2">
        <v>32</v>
      </c>
      <c r="G10" s="2">
        <f t="shared" si="0"/>
        <v>6.4</v>
      </c>
      <c r="H10" s="2">
        <v>5</v>
      </c>
      <c r="I10" s="2">
        <f t="shared" si="1"/>
        <v>1</v>
      </c>
      <c r="J10" s="2">
        <v>3</v>
      </c>
      <c r="K10" s="3">
        <v>6.4</v>
      </c>
      <c r="L10" s="2">
        <v>11</v>
      </c>
      <c r="M10" s="2">
        <v>21</v>
      </c>
      <c r="N10" s="9">
        <v>8.1460442499999992</v>
      </c>
      <c r="O10" s="4">
        <v>0</v>
      </c>
      <c r="P10" s="17">
        <f t="shared" si="2"/>
        <v>0</v>
      </c>
      <c r="Q10" s="1"/>
      <c r="R10" s="1"/>
    </row>
    <row r="11" spans="1:18" x14ac:dyDescent="0.25">
      <c r="A11" s="1"/>
      <c r="B11" s="16"/>
      <c r="C11" s="2"/>
      <c r="D11" s="2" t="s">
        <v>23</v>
      </c>
      <c r="E11" s="4">
        <v>5</v>
      </c>
      <c r="F11" s="2">
        <v>61</v>
      </c>
      <c r="G11" s="2">
        <f t="shared" si="0"/>
        <v>12.2</v>
      </c>
      <c r="H11" s="2">
        <v>8</v>
      </c>
      <c r="I11" s="2">
        <f t="shared" si="1"/>
        <v>1.6</v>
      </c>
      <c r="J11" s="2">
        <v>4</v>
      </c>
      <c r="K11" s="3">
        <v>7.625</v>
      </c>
      <c r="L11" s="2">
        <v>10</v>
      </c>
      <c r="M11" s="2">
        <v>33</v>
      </c>
      <c r="N11" s="9">
        <v>9.2807938571428554</v>
      </c>
      <c r="O11" s="4">
        <v>0</v>
      </c>
      <c r="P11" s="17">
        <f t="shared" si="2"/>
        <v>0</v>
      </c>
      <c r="Q11" s="1"/>
      <c r="R11" s="1"/>
    </row>
    <row r="12" spans="1:18" ht="15.75" thickBot="1" x14ac:dyDescent="0.3">
      <c r="A12" s="1"/>
      <c r="B12" s="18"/>
      <c r="C12" s="19"/>
      <c r="D12" s="20" t="s">
        <v>24</v>
      </c>
      <c r="E12" s="20">
        <f>SUM(E2:E11)</f>
        <v>290</v>
      </c>
      <c r="F12" s="20">
        <f>SUM(F2:F11)</f>
        <v>412</v>
      </c>
      <c r="G12" s="19">
        <f>AVERAGE(G2:G11)</f>
        <v>3.4833333333333329</v>
      </c>
      <c r="H12" s="20">
        <f t="shared" ref="H12:M12" si="3">SUM(H2:H11)</f>
        <v>61</v>
      </c>
      <c r="I12" s="19">
        <f>AVERAGE(I2:I11)</f>
        <v>0.47333333333333333</v>
      </c>
      <c r="J12" s="20">
        <f>MIN(J2:J11)</f>
        <v>2</v>
      </c>
      <c r="K12" s="21">
        <f>AVERAGE(K2:K11)</f>
        <v>6.4089536340852131</v>
      </c>
      <c r="L12" s="20">
        <f>MAX(L2:L11)</f>
        <v>12</v>
      </c>
      <c r="M12" s="20">
        <f t="shared" si="3"/>
        <v>270</v>
      </c>
      <c r="N12" s="22">
        <f>AVERAGE(N2:N11)</f>
        <v>276.03653380349203</v>
      </c>
      <c r="O12" s="23">
        <f>SUM(O2:O11)</f>
        <v>0</v>
      </c>
      <c r="P12" s="24">
        <f t="shared" si="2"/>
        <v>0</v>
      </c>
      <c r="Q12" s="1"/>
      <c r="R12" s="1"/>
    </row>
    <row r="13" spans="1:18" x14ac:dyDescent="0.25">
      <c r="A13" s="1"/>
      <c r="B13" s="10" t="s">
        <v>38</v>
      </c>
      <c r="C13" s="11" t="s">
        <v>29</v>
      </c>
      <c r="D13" s="11" t="s">
        <v>39</v>
      </c>
      <c r="E13" s="11">
        <v>60</v>
      </c>
      <c r="F13" s="11">
        <v>98</v>
      </c>
      <c r="G13" s="11">
        <f t="shared" si="0"/>
        <v>1.6333333333333333</v>
      </c>
      <c r="H13" s="11">
        <v>36</v>
      </c>
      <c r="I13" s="11">
        <f t="shared" si="1"/>
        <v>0.6</v>
      </c>
      <c r="J13" s="11">
        <v>1</v>
      </c>
      <c r="K13" s="12">
        <v>2.7222222222222223</v>
      </c>
      <c r="L13" s="11">
        <v>6</v>
      </c>
      <c r="M13" s="11">
        <v>230</v>
      </c>
      <c r="N13" s="13">
        <v>100.33393248571427</v>
      </c>
      <c r="O13" s="14">
        <v>0</v>
      </c>
      <c r="P13" s="15">
        <f t="shared" si="2"/>
        <v>0</v>
      </c>
      <c r="Q13" s="1"/>
      <c r="R13" s="1"/>
    </row>
    <row r="14" spans="1:18" x14ac:dyDescent="0.25">
      <c r="A14" s="1"/>
      <c r="B14" s="16"/>
      <c r="C14" s="2"/>
      <c r="D14" s="2" t="s">
        <v>40</v>
      </c>
      <c r="E14" s="4">
        <v>60</v>
      </c>
      <c r="F14" s="2">
        <v>102</v>
      </c>
      <c r="G14" s="2">
        <f t="shared" si="0"/>
        <v>1.7</v>
      </c>
      <c r="H14" s="2">
        <v>30</v>
      </c>
      <c r="I14" s="2">
        <f t="shared" si="1"/>
        <v>0.5</v>
      </c>
      <c r="J14" s="2">
        <v>1</v>
      </c>
      <c r="K14" s="3">
        <v>3.4</v>
      </c>
      <c r="L14" s="2">
        <v>7</v>
      </c>
      <c r="M14" s="2">
        <v>252</v>
      </c>
      <c r="N14" s="9">
        <v>118.87675041379313</v>
      </c>
      <c r="O14" s="4">
        <v>0</v>
      </c>
      <c r="P14" s="17">
        <f t="shared" si="2"/>
        <v>0</v>
      </c>
      <c r="Q14" s="1"/>
      <c r="R14" s="1"/>
    </row>
    <row r="15" spans="1:18" x14ac:dyDescent="0.25">
      <c r="A15" s="1"/>
      <c r="B15" s="16"/>
      <c r="C15" s="2"/>
      <c r="D15" s="2" t="s">
        <v>41</v>
      </c>
      <c r="E15" s="4">
        <v>60</v>
      </c>
      <c r="F15" s="2">
        <v>5</v>
      </c>
      <c r="G15" s="2">
        <f t="shared" si="0"/>
        <v>8.3333333333333329E-2</v>
      </c>
      <c r="H15" s="2">
        <v>3</v>
      </c>
      <c r="I15" s="2">
        <f t="shared" si="1"/>
        <v>0.05</v>
      </c>
      <c r="J15" s="2">
        <v>1</v>
      </c>
      <c r="K15" s="3">
        <v>1.6666666666666667</v>
      </c>
      <c r="L15" s="2">
        <v>3</v>
      </c>
      <c r="M15" s="2">
        <v>5</v>
      </c>
      <c r="N15" s="9">
        <v>1001.5235645</v>
      </c>
      <c r="O15" s="4">
        <v>0</v>
      </c>
      <c r="P15" s="17">
        <f t="shared" si="2"/>
        <v>0</v>
      </c>
      <c r="Q15" s="1"/>
      <c r="R15" s="1"/>
    </row>
    <row r="16" spans="1:18" x14ac:dyDescent="0.25">
      <c r="A16" s="1"/>
      <c r="B16" s="16"/>
      <c r="C16" s="2"/>
      <c r="D16" s="2" t="s">
        <v>45</v>
      </c>
      <c r="E16" s="4">
        <v>60</v>
      </c>
      <c r="F16" s="2">
        <v>147</v>
      </c>
      <c r="G16" s="2">
        <f t="shared" si="0"/>
        <v>2.4500000000000002</v>
      </c>
      <c r="H16" s="2">
        <v>46</v>
      </c>
      <c r="I16" s="2">
        <f t="shared" si="1"/>
        <v>0.76666666666666672</v>
      </c>
      <c r="J16" s="2">
        <v>2</v>
      </c>
      <c r="K16" s="3">
        <v>3.1956521739130435</v>
      </c>
      <c r="L16" s="2">
        <v>6</v>
      </c>
      <c r="M16" s="2">
        <v>89</v>
      </c>
      <c r="N16" s="9">
        <v>12.918338400000001</v>
      </c>
      <c r="O16" s="4">
        <v>1</v>
      </c>
      <c r="P16" s="17">
        <f t="shared" si="2"/>
        <v>6.8027210884353739E-3</v>
      </c>
      <c r="Q16" s="1"/>
      <c r="R16" s="1"/>
    </row>
    <row r="17" spans="1:18" x14ac:dyDescent="0.25">
      <c r="A17" s="1"/>
      <c r="B17" s="16"/>
      <c r="C17" s="2"/>
      <c r="D17" s="2" t="s">
        <v>22</v>
      </c>
      <c r="E17" s="4">
        <v>5</v>
      </c>
      <c r="F17" s="2">
        <v>16</v>
      </c>
      <c r="G17" s="2">
        <f t="shared" si="0"/>
        <v>3.2</v>
      </c>
      <c r="H17" s="2">
        <v>5</v>
      </c>
      <c r="I17" s="2">
        <f t="shared" si="1"/>
        <v>1</v>
      </c>
      <c r="J17" s="2">
        <v>2</v>
      </c>
      <c r="K17" s="3">
        <v>3.2</v>
      </c>
      <c r="L17" s="2">
        <v>4</v>
      </c>
      <c r="M17" s="2">
        <v>29</v>
      </c>
      <c r="N17" s="9">
        <v>10.373464500000001</v>
      </c>
      <c r="O17" s="4">
        <v>0</v>
      </c>
      <c r="P17" s="17">
        <f t="shared" si="2"/>
        <v>0</v>
      </c>
      <c r="Q17" s="1"/>
      <c r="R17" s="1"/>
    </row>
    <row r="18" spans="1:18" x14ac:dyDescent="0.25">
      <c r="A18" s="1"/>
      <c r="B18" s="16"/>
      <c r="C18" s="2"/>
      <c r="D18" s="2" t="s">
        <v>23</v>
      </c>
      <c r="E18" s="4">
        <v>5</v>
      </c>
      <c r="F18" s="2">
        <v>16</v>
      </c>
      <c r="G18" s="2">
        <f t="shared" si="0"/>
        <v>3.2</v>
      </c>
      <c r="H18" s="2">
        <v>5</v>
      </c>
      <c r="I18" s="2">
        <f t="shared" si="1"/>
        <v>1</v>
      </c>
      <c r="J18" s="2">
        <v>2</v>
      </c>
      <c r="K18" s="3">
        <v>3.2</v>
      </c>
      <c r="L18" s="2">
        <v>5</v>
      </c>
      <c r="M18" s="2">
        <v>27</v>
      </c>
      <c r="N18" s="9">
        <v>27.260745</v>
      </c>
      <c r="O18" s="4">
        <v>0</v>
      </c>
      <c r="P18" s="17">
        <f t="shared" si="2"/>
        <v>0</v>
      </c>
      <c r="Q18" s="1"/>
      <c r="R18" s="1"/>
    </row>
    <row r="19" spans="1:18" ht="15.75" thickBot="1" x14ac:dyDescent="0.3">
      <c r="A19" s="1"/>
      <c r="B19" s="18"/>
      <c r="C19" s="19"/>
      <c r="D19" s="20" t="s">
        <v>24</v>
      </c>
      <c r="E19" s="20">
        <f>SUM(E13:E18)</f>
        <v>250</v>
      </c>
      <c r="F19" s="20">
        <f>SUM(F13:F18)</f>
        <v>384</v>
      </c>
      <c r="G19" s="19">
        <f>AVERAGE(G13:G18)</f>
        <v>2.0444444444444443</v>
      </c>
      <c r="H19" s="20">
        <f t="shared" ref="H19:M19" si="4">SUM(H13:H18)</f>
        <v>125</v>
      </c>
      <c r="I19" s="19">
        <f>AVERAGE(I13:I18)</f>
        <v>0.65277777777777779</v>
      </c>
      <c r="J19" s="20">
        <f>MIN(J13:J18)</f>
        <v>1</v>
      </c>
      <c r="K19" s="21">
        <f>AVERAGE(K13:K18)</f>
        <v>2.897423510466989</v>
      </c>
      <c r="L19" s="20">
        <f>MAX(L13:L18)</f>
        <v>7</v>
      </c>
      <c r="M19" s="20">
        <f t="shared" si="4"/>
        <v>632</v>
      </c>
      <c r="N19" s="22">
        <f>AVERAGE(N13:N18)</f>
        <v>211.88113254991791</v>
      </c>
      <c r="O19" s="20">
        <f>SUM(O13:O18)</f>
        <v>1</v>
      </c>
      <c r="P19" s="24">
        <f t="shared" si="2"/>
        <v>2.6041666666666665E-3</v>
      </c>
      <c r="Q19" s="1"/>
      <c r="R19" s="1"/>
    </row>
    <row r="20" spans="1:18" x14ac:dyDescent="0.25">
      <c r="A20" s="1"/>
      <c r="B20" s="10" t="s">
        <v>42</v>
      </c>
      <c r="C20" s="11" t="s">
        <v>29</v>
      </c>
      <c r="D20" s="11" t="s">
        <v>11</v>
      </c>
      <c r="E20" s="11">
        <v>60</v>
      </c>
      <c r="F20" s="11">
        <v>60</v>
      </c>
      <c r="G20" s="11">
        <f t="shared" si="0"/>
        <v>1</v>
      </c>
      <c r="H20" s="11">
        <v>32</v>
      </c>
      <c r="I20" s="11">
        <f t="shared" si="1"/>
        <v>0.53333333333333333</v>
      </c>
      <c r="J20" s="11">
        <v>1</v>
      </c>
      <c r="K20" s="12">
        <v>1.875</v>
      </c>
      <c r="L20" s="11">
        <v>2</v>
      </c>
      <c r="M20" s="11">
        <v>28</v>
      </c>
      <c r="N20" s="13">
        <v>112.73808306451612</v>
      </c>
      <c r="O20" s="14">
        <v>0</v>
      </c>
      <c r="P20" s="15">
        <f t="shared" si="2"/>
        <v>0</v>
      </c>
      <c r="Q20" s="1"/>
      <c r="R20" s="1"/>
    </row>
    <row r="21" spans="1:18" x14ac:dyDescent="0.25">
      <c r="A21" s="1"/>
      <c r="B21" s="16"/>
      <c r="C21" s="2"/>
      <c r="D21" s="2" t="s">
        <v>43</v>
      </c>
      <c r="E21" s="4">
        <v>60</v>
      </c>
      <c r="F21" s="2">
        <v>142</v>
      </c>
      <c r="G21" s="2">
        <f t="shared" si="0"/>
        <v>2.3666666666666667</v>
      </c>
      <c r="H21" s="2">
        <v>130</v>
      </c>
      <c r="I21" s="2">
        <f t="shared" si="1"/>
        <v>2.1666666666666665</v>
      </c>
      <c r="J21" s="2">
        <v>1</v>
      </c>
      <c r="K21" s="3">
        <v>1.0923076923076922</v>
      </c>
      <c r="L21" s="2">
        <v>2</v>
      </c>
      <c r="M21" s="2">
        <v>12</v>
      </c>
      <c r="N21" s="9">
        <v>27.919260100775194</v>
      </c>
      <c r="O21" s="4">
        <v>23</v>
      </c>
      <c r="P21" s="17">
        <f t="shared" si="2"/>
        <v>0.1619718309859155</v>
      </c>
      <c r="Q21" s="1"/>
      <c r="R21" s="1"/>
    </row>
    <row r="22" spans="1:18" x14ac:dyDescent="0.25">
      <c r="A22" s="1"/>
      <c r="B22" s="16"/>
      <c r="C22" s="2"/>
      <c r="D22" s="2" t="s">
        <v>44</v>
      </c>
      <c r="E22" s="4">
        <v>60</v>
      </c>
      <c r="F22" s="2">
        <v>32</v>
      </c>
      <c r="G22" s="2">
        <f t="shared" si="0"/>
        <v>0.53333333333333333</v>
      </c>
      <c r="H22" s="2">
        <v>16</v>
      </c>
      <c r="I22" s="2">
        <f t="shared" si="1"/>
        <v>0.26666666666666666</v>
      </c>
      <c r="J22" s="2">
        <v>2</v>
      </c>
      <c r="K22" s="3">
        <v>2</v>
      </c>
      <c r="L22" s="2">
        <v>2</v>
      </c>
      <c r="M22" s="2">
        <v>16</v>
      </c>
      <c r="N22" s="9">
        <v>221.63126873333337</v>
      </c>
      <c r="O22" s="4">
        <v>0</v>
      </c>
      <c r="P22" s="17">
        <f t="shared" si="2"/>
        <v>0</v>
      </c>
      <c r="Q22" s="1"/>
      <c r="R22" s="1"/>
    </row>
    <row r="23" spans="1:18" x14ac:dyDescent="0.25">
      <c r="A23" s="1"/>
      <c r="B23" s="16"/>
      <c r="C23" s="2"/>
      <c r="D23" s="2" t="s">
        <v>14</v>
      </c>
      <c r="E23" s="4">
        <v>60</v>
      </c>
      <c r="F23" s="2">
        <v>40</v>
      </c>
      <c r="G23" s="2">
        <f t="shared" si="0"/>
        <v>0.66666666666666663</v>
      </c>
      <c r="H23" s="2">
        <v>15</v>
      </c>
      <c r="I23" s="2">
        <f t="shared" si="1"/>
        <v>0.25</v>
      </c>
      <c r="J23" s="2">
        <v>1</v>
      </c>
      <c r="K23" s="3">
        <v>1.8666666666666667</v>
      </c>
      <c r="L23" s="2">
        <v>2</v>
      </c>
      <c r="M23" s="2">
        <v>0</v>
      </c>
      <c r="N23" s="9">
        <v>252.5785712857143</v>
      </c>
      <c r="O23" s="4">
        <v>0</v>
      </c>
      <c r="P23" s="17">
        <f t="shared" si="2"/>
        <v>0</v>
      </c>
      <c r="Q23" s="1"/>
      <c r="R23" s="1"/>
    </row>
    <row r="24" spans="1:18" x14ac:dyDescent="0.25">
      <c r="A24" s="1"/>
      <c r="B24" s="16"/>
      <c r="C24" s="2"/>
      <c r="D24" s="2" t="s">
        <v>46</v>
      </c>
      <c r="E24" s="4">
        <v>10</v>
      </c>
      <c r="F24" s="2">
        <v>10</v>
      </c>
      <c r="G24" s="2">
        <f t="shared" si="0"/>
        <v>1</v>
      </c>
      <c r="H24" s="2">
        <v>5</v>
      </c>
      <c r="I24" s="2">
        <f t="shared" si="1"/>
        <v>0.5</v>
      </c>
      <c r="J24" s="2">
        <v>2</v>
      </c>
      <c r="K24" s="3">
        <v>2</v>
      </c>
      <c r="L24" s="2">
        <v>2</v>
      </c>
      <c r="M24" s="2">
        <v>5</v>
      </c>
      <c r="N24" s="9">
        <v>125.5904735</v>
      </c>
      <c r="O24" s="4">
        <v>0</v>
      </c>
      <c r="P24" s="17">
        <f t="shared" si="2"/>
        <v>0</v>
      </c>
      <c r="Q24" s="1"/>
      <c r="R24" s="1"/>
    </row>
    <row r="25" spans="1:18" x14ac:dyDescent="0.25">
      <c r="A25" s="1"/>
      <c r="B25" s="16"/>
      <c r="C25" s="2"/>
      <c r="D25" s="2" t="s">
        <v>47</v>
      </c>
      <c r="E25" s="4">
        <v>10</v>
      </c>
      <c r="F25" s="2">
        <v>26</v>
      </c>
      <c r="G25" s="2">
        <f t="shared" si="0"/>
        <v>2.6</v>
      </c>
      <c r="H25" s="2">
        <v>13</v>
      </c>
      <c r="I25" s="2">
        <f t="shared" si="1"/>
        <v>1.3</v>
      </c>
      <c r="J25" s="2">
        <v>2</v>
      </c>
      <c r="K25" s="3">
        <v>2</v>
      </c>
      <c r="L25" s="2">
        <v>2</v>
      </c>
      <c r="M25" s="2">
        <v>13</v>
      </c>
      <c r="N25" s="9">
        <v>37.951682833333329</v>
      </c>
      <c r="O25" s="4">
        <v>0</v>
      </c>
      <c r="P25" s="17">
        <f t="shared" si="2"/>
        <v>0</v>
      </c>
      <c r="Q25" s="1"/>
      <c r="R25" s="1"/>
    </row>
    <row r="26" spans="1:18" x14ac:dyDescent="0.25">
      <c r="A26" s="1"/>
      <c r="B26" s="16"/>
      <c r="C26" s="2"/>
      <c r="D26" s="2" t="s">
        <v>49</v>
      </c>
      <c r="E26" s="4">
        <v>10</v>
      </c>
      <c r="F26" s="2">
        <v>60</v>
      </c>
      <c r="G26" s="2">
        <f t="shared" si="0"/>
        <v>6</v>
      </c>
      <c r="H26" s="2">
        <v>30</v>
      </c>
      <c r="I26" s="2">
        <f t="shared" si="1"/>
        <v>3</v>
      </c>
      <c r="J26" s="2">
        <v>2</v>
      </c>
      <c r="K26" s="3">
        <v>2</v>
      </c>
      <c r="L26" s="2">
        <v>2</v>
      </c>
      <c r="M26" s="2">
        <v>30</v>
      </c>
      <c r="N26" s="9">
        <v>18.530536965517246</v>
      </c>
      <c r="O26" s="4">
        <v>0</v>
      </c>
      <c r="P26" s="17">
        <f t="shared" si="2"/>
        <v>0</v>
      </c>
      <c r="Q26" s="1"/>
      <c r="R26" s="1"/>
    </row>
    <row r="27" spans="1:18" x14ac:dyDescent="0.25">
      <c r="A27" s="1"/>
      <c r="B27" s="16"/>
      <c r="C27" s="2"/>
      <c r="D27" s="2" t="s">
        <v>50</v>
      </c>
      <c r="E27" s="4">
        <v>10</v>
      </c>
      <c r="F27" s="2">
        <v>26</v>
      </c>
      <c r="G27" s="2">
        <f t="shared" si="0"/>
        <v>2.6</v>
      </c>
      <c r="H27" s="2">
        <v>13</v>
      </c>
      <c r="I27" s="2">
        <f t="shared" si="1"/>
        <v>1.3</v>
      </c>
      <c r="J27" s="2">
        <v>2</v>
      </c>
      <c r="K27" s="3">
        <v>2</v>
      </c>
      <c r="L27" s="2">
        <v>2</v>
      </c>
      <c r="M27" s="2">
        <v>13</v>
      </c>
      <c r="N27" s="9">
        <v>39.665315</v>
      </c>
      <c r="O27" s="4">
        <v>0</v>
      </c>
      <c r="P27" s="17">
        <f t="shared" si="2"/>
        <v>0</v>
      </c>
      <c r="Q27" s="1"/>
      <c r="R27" s="1"/>
    </row>
    <row r="28" spans="1:18" x14ac:dyDescent="0.25">
      <c r="A28" s="1"/>
      <c r="B28" s="16"/>
      <c r="C28" s="2"/>
      <c r="D28" s="2" t="s">
        <v>51</v>
      </c>
      <c r="E28" s="4">
        <v>10</v>
      </c>
      <c r="F28" s="2">
        <v>10</v>
      </c>
      <c r="G28" s="2">
        <f t="shared" si="0"/>
        <v>1</v>
      </c>
      <c r="H28" s="2">
        <v>6</v>
      </c>
      <c r="I28" s="2">
        <f t="shared" si="1"/>
        <v>0.6</v>
      </c>
      <c r="J28" s="2">
        <v>1</v>
      </c>
      <c r="K28" s="3">
        <v>1.6666666666666667</v>
      </c>
      <c r="L28" s="2">
        <v>2</v>
      </c>
      <c r="M28" s="2">
        <v>4</v>
      </c>
      <c r="N28" s="9">
        <v>102.90389399999999</v>
      </c>
      <c r="O28" s="4">
        <v>0</v>
      </c>
      <c r="P28" s="17">
        <f t="shared" si="2"/>
        <v>0</v>
      </c>
      <c r="Q28" s="1"/>
      <c r="R28" s="1"/>
    </row>
    <row r="29" spans="1:18" x14ac:dyDescent="0.25">
      <c r="A29" s="1"/>
      <c r="B29" s="16"/>
      <c r="C29" s="2"/>
      <c r="D29" s="2" t="s">
        <v>52</v>
      </c>
      <c r="E29" s="4">
        <v>10</v>
      </c>
      <c r="F29" s="2">
        <v>6</v>
      </c>
      <c r="G29" s="2">
        <f t="shared" si="0"/>
        <v>0.6</v>
      </c>
      <c r="H29" s="2">
        <v>3</v>
      </c>
      <c r="I29" s="2">
        <f t="shared" si="1"/>
        <v>0.3</v>
      </c>
      <c r="J29" s="2">
        <v>2</v>
      </c>
      <c r="K29" s="3">
        <v>2</v>
      </c>
      <c r="L29" s="2">
        <v>2</v>
      </c>
      <c r="M29" s="2">
        <v>3</v>
      </c>
      <c r="N29" s="9">
        <v>219.42245750000001</v>
      </c>
      <c r="O29" s="4">
        <v>0</v>
      </c>
      <c r="P29" s="17">
        <f t="shared" si="2"/>
        <v>0</v>
      </c>
      <c r="Q29" s="1"/>
      <c r="R29" s="1"/>
    </row>
    <row r="30" spans="1:18" x14ac:dyDescent="0.25">
      <c r="A30" s="1"/>
      <c r="B30" s="16"/>
      <c r="C30" s="2"/>
      <c r="D30" s="2" t="s">
        <v>53</v>
      </c>
      <c r="E30" s="4">
        <v>10</v>
      </c>
      <c r="F30" s="2">
        <v>7</v>
      </c>
      <c r="G30" s="2">
        <f t="shared" si="0"/>
        <v>0.7</v>
      </c>
      <c r="H30" s="2">
        <v>4</v>
      </c>
      <c r="I30" s="2">
        <f t="shared" si="1"/>
        <v>0.4</v>
      </c>
      <c r="J30" s="2">
        <v>1</v>
      </c>
      <c r="K30" s="3">
        <v>1.75</v>
      </c>
      <c r="L30" s="2">
        <v>2</v>
      </c>
      <c r="M30" s="2">
        <v>3</v>
      </c>
      <c r="N30" s="9">
        <v>116.259522</v>
      </c>
      <c r="O30" s="4">
        <v>0</v>
      </c>
      <c r="P30" s="17">
        <f t="shared" si="2"/>
        <v>0</v>
      </c>
      <c r="Q30" s="1"/>
      <c r="R30" s="1"/>
    </row>
    <row r="31" spans="1:18" x14ac:dyDescent="0.25">
      <c r="A31" s="1"/>
      <c r="B31" s="16"/>
      <c r="C31" s="2"/>
      <c r="D31" s="2" t="s">
        <v>54</v>
      </c>
      <c r="E31" s="4">
        <v>10</v>
      </c>
      <c r="F31" s="2">
        <v>8</v>
      </c>
      <c r="G31" s="2">
        <f t="shared" si="0"/>
        <v>0.8</v>
      </c>
      <c r="H31" s="2">
        <v>4</v>
      </c>
      <c r="I31" s="2">
        <f t="shared" si="1"/>
        <v>0.4</v>
      </c>
      <c r="J31" s="2">
        <v>2</v>
      </c>
      <c r="K31" s="3">
        <v>2</v>
      </c>
      <c r="L31" s="2">
        <v>2</v>
      </c>
      <c r="M31" s="2">
        <v>4</v>
      </c>
      <c r="N31" s="9">
        <v>141.43543299999999</v>
      </c>
      <c r="O31" s="4">
        <v>0</v>
      </c>
      <c r="P31" s="17">
        <f t="shared" si="2"/>
        <v>0</v>
      </c>
      <c r="Q31" s="1"/>
      <c r="R31" s="1"/>
    </row>
    <row r="32" spans="1:18" x14ac:dyDescent="0.25">
      <c r="A32" s="1"/>
      <c r="B32" s="16"/>
      <c r="C32" s="2"/>
      <c r="D32" s="2" t="s">
        <v>55</v>
      </c>
      <c r="E32" s="4">
        <v>10</v>
      </c>
      <c r="F32" s="2">
        <v>4</v>
      </c>
      <c r="G32" s="2">
        <f t="shared" si="0"/>
        <v>0.4</v>
      </c>
      <c r="H32" s="2">
        <v>2</v>
      </c>
      <c r="I32" s="2">
        <f t="shared" si="1"/>
        <v>0.2</v>
      </c>
      <c r="J32" s="2">
        <v>2</v>
      </c>
      <c r="K32" s="3">
        <v>2</v>
      </c>
      <c r="L32" s="2">
        <v>2</v>
      </c>
      <c r="M32" s="2">
        <v>2</v>
      </c>
      <c r="N32" s="9">
        <v>263.26407699999999</v>
      </c>
      <c r="O32" s="4">
        <v>0</v>
      </c>
      <c r="P32" s="17">
        <f t="shared" si="2"/>
        <v>0</v>
      </c>
      <c r="Q32" s="1"/>
      <c r="R32" s="1"/>
    </row>
    <row r="33" spans="1:18" x14ac:dyDescent="0.25">
      <c r="A33" s="1"/>
      <c r="B33" s="16"/>
      <c r="C33" s="2"/>
      <c r="D33" s="2" t="s">
        <v>56</v>
      </c>
      <c r="E33" s="4">
        <v>10</v>
      </c>
      <c r="F33" s="2">
        <v>10</v>
      </c>
      <c r="G33" s="2">
        <f t="shared" si="0"/>
        <v>1</v>
      </c>
      <c r="H33" s="2">
        <v>5</v>
      </c>
      <c r="I33" s="2">
        <f t="shared" si="1"/>
        <v>0.5</v>
      </c>
      <c r="J33" s="2">
        <v>2</v>
      </c>
      <c r="K33" s="3">
        <v>2</v>
      </c>
      <c r="L33" s="2">
        <v>2</v>
      </c>
      <c r="M33" s="2">
        <v>5</v>
      </c>
      <c r="N33" s="9">
        <v>110.92504575000001</v>
      </c>
      <c r="O33" s="4">
        <v>0</v>
      </c>
      <c r="P33" s="17">
        <f t="shared" si="2"/>
        <v>0</v>
      </c>
      <c r="Q33" s="1"/>
      <c r="R33" s="1"/>
    </row>
    <row r="34" spans="1:18" x14ac:dyDescent="0.25">
      <c r="A34" s="1"/>
      <c r="B34" s="16"/>
      <c r="C34" s="2"/>
      <c r="D34" s="2" t="s">
        <v>57</v>
      </c>
      <c r="E34" s="4">
        <v>10</v>
      </c>
      <c r="F34" s="2">
        <v>6</v>
      </c>
      <c r="G34" s="2">
        <f t="shared" si="0"/>
        <v>0.6</v>
      </c>
      <c r="H34" s="2">
        <v>3</v>
      </c>
      <c r="I34" s="2">
        <f t="shared" si="1"/>
        <v>0.3</v>
      </c>
      <c r="J34" s="2">
        <v>2</v>
      </c>
      <c r="K34" s="3">
        <v>2</v>
      </c>
      <c r="L34" s="2">
        <v>2</v>
      </c>
      <c r="M34" s="2">
        <v>3</v>
      </c>
      <c r="N34" s="9">
        <v>180.52428450000002</v>
      </c>
      <c r="O34" s="4">
        <v>0</v>
      </c>
      <c r="P34" s="17">
        <f t="shared" si="2"/>
        <v>0</v>
      </c>
      <c r="Q34" s="1"/>
      <c r="R34" s="1"/>
    </row>
    <row r="35" spans="1:18" x14ac:dyDescent="0.25">
      <c r="A35" s="1"/>
      <c r="B35" s="16"/>
      <c r="C35" s="2"/>
      <c r="D35" s="2" t="s">
        <v>22</v>
      </c>
      <c r="E35" s="4">
        <v>5</v>
      </c>
      <c r="F35" s="2">
        <v>26</v>
      </c>
      <c r="G35" s="2">
        <f t="shared" si="0"/>
        <v>5.2</v>
      </c>
      <c r="H35" s="2">
        <v>14</v>
      </c>
      <c r="I35" s="2">
        <f t="shared" si="1"/>
        <v>2.8</v>
      </c>
      <c r="J35" s="2">
        <v>1</v>
      </c>
      <c r="K35" s="3">
        <v>1.8571428571428572</v>
      </c>
      <c r="L35" s="2">
        <v>2</v>
      </c>
      <c r="M35" s="2">
        <v>12</v>
      </c>
      <c r="N35" s="9">
        <v>16.446097461538457</v>
      </c>
      <c r="O35" s="4">
        <v>0</v>
      </c>
      <c r="P35" s="17">
        <f t="shared" si="2"/>
        <v>0</v>
      </c>
      <c r="Q35" s="1"/>
      <c r="R35" s="1"/>
    </row>
    <row r="36" spans="1:18" x14ac:dyDescent="0.25">
      <c r="A36" s="1"/>
      <c r="B36" s="16"/>
      <c r="C36" s="2"/>
      <c r="D36" s="2" t="s">
        <v>23</v>
      </c>
      <c r="E36" s="4">
        <v>5</v>
      </c>
      <c r="F36" s="2">
        <v>16</v>
      </c>
      <c r="G36" s="2">
        <f t="shared" si="0"/>
        <v>3.2</v>
      </c>
      <c r="H36" s="2">
        <v>8</v>
      </c>
      <c r="I36" s="2">
        <f t="shared" si="1"/>
        <v>1.6</v>
      </c>
      <c r="J36" s="2">
        <v>2</v>
      </c>
      <c r="K36" s="3">
        <v>2</v>
      </c>
      <c r="L36" s="2">
        <v>2</v>
      </c>
      <c r="M36" s="2">
        <v>8</v>
      </c>
      <c r="N36" s="9">
        <v>18.206262571428571</v>
      </c>
      <c r="O36" s="4">
        <v>0</v>
      </c>
      <c r="P36" s="17">
        <f t="shared" si="2"/>
        <v>0</v>
      </c>
      <c r="Q36" s="1"/>
      <c r="R36" s="1"/>
    </row>
    <row r="37" spans="1:18" ht="15.75" thickBot="1" x14ac:dyDescent="0.3">
      <c r="A37" s="1"/>
      <c r="B37" s="18"/>
      <c r="C37" s="19"/>
      <c r="D37" s="20" t="s">
        <v>24</v>
      </c>
      <c r="E37" s="20">
        <f>SUM(E20:E36)</f>
        <v>360</v>
      </c>
      <c r="F37" s="20">
        <f>SUM(F20:F36)</f>
        <v>489</v>
      </c>
      <c r="G37" s="19">
        <f>AVERAGE(G20:G36)</f>
        <v>1.780392156862745</v>
      </c>
      <c r="H37" s="20">
        <f t="shared" ref="H37:M37" si="5">SUM(H20:H36)</f>
        <v>303</v>
      </c>
      <c r="I37" s="19">
        <f>AVERAGE(I20:I36)</f>
        <v>0.96568627450980404</v>
      </c>
      <c r="J37" s="20">
        <f>MIN(J20:J36)</f>
        <v>1</v>
      </c>
      <c r="K37" s="21">
        <f>AVERAGE(K20:K36)</f>
        <v>1.8886931695755227</v>
      </c>
      <c r="L37" s="20">
        <f>MAX(L20:L36)</f>
        <v>2</v>
      </c>
      <c r="M37" s="20">
        <f t="shared" si="5"/>
        <v>161</v>
      </c>
      <c r="N37" s="22">
        <f>AVERAGE(N20:N36)</f>
        <v>117.99954501565628</v>
      </c>
      <c r="O37" s="19">
        <f>SUM(O20:O36)</f>
        <v>23</v>
      </c>
      <c r="P37" s="25">
        <f t="shared" si="2"/>
        <v>4.7034764826175871E-2</v>
      </c>
      <c r="Q37" s="1"/>
      <c r="R37" s="1"/>
    </row>
    <row r="38" spans="1:18" x14ac:dyDescent="0.25">
      <c r="A38" s="1"/>
      <c r="B38" s="10" t="s">
        <v>58</v>
      </c>
      <c r="C38" s="11" t="s">
        <v>90</v>
      </c>
      <c r="D38" s="11" t="s">
        <v>11</v>
      </c>
      <c r="E38" s="11">
        <v>60</v>
      </c>
      <c r="F38" s="11">
        <v>1785</v>
      </c>
      <c r="G38" s="11">
        <f t="shared" si="0"/>
        <v>29.75</v>
      </c>
      <c r="H38" s="11">
        <v>375</v>
      </c>
      <c r="I38" s="11">
        <f t="shared" si="1"/>
        <v>6.25</v>
      </c>
      <c r="J38" s="11">
        <v>1</v>
      </c>
      <c r="K38" s="12">
        <v>4.76</v>
      </c>
      <c r="L38" s="11">
        <v>11</v>
      </c>
      <c r="M38" s="11">
        <v>568</v>
      </c>
      <c r="N38" s="13">
        <v>9.5176491390374309</v>
      </c>
      <c r="O38" s="14">
        <v>1</v>
      </c>
      <c r="P38" s="15">
        <f t="shared" si="2"/>
        <v>5.602240896358543E-4</v>
      </c>
      <c r="Q38" s="1"/>
      <c r="R38" s="1"/>
    </row>
    <row r="39" spans="1:18" x14ac:dyDescent="0.25">
      <c r="A39" s="1"/>
      <c r="B39" s="16"/>
      <c r="C39" s="2"/>
      <c r="D39" s="2" t="s">
        <v>60</v>
      </c>
      <c r="E39" s="4">
        <v>60</v>
      </c>
      <c r="F39" s="2">
        <v>271</v>
      </c>
      <c r="G39" s="2">
        <f t="shared" si="0"/>
        <v>4.5166666666666666</v>
      </c>
      <c r="H39" s="2">
        <v>59</v>
      </c>
      <c r="I39" s="2">
        <f t="shared" si="1"/>
        <v>0.98333333333333328</v>
      </c>
      <c r="J39" s="2">
        <v>2</v>
      </c>
      <c r="K39" s="3">
        <v>4.593220338983051</v>
      </c>
      <c r="L39" s="2">
        <v>11</v>
      </c>
      <c r="M39" s="2">
        <v>133</v>
      </c>
      <c r="N39" s="9">
        <v>61.86352275862069</v>
      </c>
      <c r="O39" s="4">
        <v>0</v>
      </c>
      <c r="P39" s="17">
        <f t="shared" si="2"/>
        <v>0</v>
      </c>
      <c r="Q39" s="1"/>
      <c r="R39" s="1"/>
    </row>
    <row r="40" spans="1:18" x14ac:dyDescent="0.25">
      <c r="A40" s="1"/>
      <c r="B40" s="16"/>
      <c r="C40" s="2"/>
      <c r="D40" s="2" t="s">
        <v>59</v>
      </c>
      <c r="E40" s="4">
        <v>60</v>
      </c>
      <c r="F40" s="2">
        <v>566</v>
      </c>
      <c r="G40" s="2">
        <f t="shared" si="0"/>
        <v>9.4333333333333336</v>
      </c>
      <c r="H40" s="2">
        <v>63</v>
      </c>
      <c r="I40" s="2">
        <f t="shared" si="1"/>
        <v>1.05</v>
      </c>
      <c r="J40" s="2">
        <v>2</v>
      </c>
      <c r="K40" s="3">
        <v>8.9682539682539684</v>
      </c>
      <c r="L40" s="2">
        <v>13</v>
      </c>
      <c r="M40" s="2">
        <v>365</v>
      </c>
      <c r="N40" s="9">
        <v>9.2976519836065563</v>
      </c>
      <c r="O40" s="4">
        <v>2</v>
      </c>
      <c r="P40" s="17">
        <f t="shared" si="2"/>
        <v>3.5335689045936395E-3</v>
      </c>
      <c r="Q40" s="1"/>
      <c r="R40" s="1"/>
    </row>
    <row r="41" spans="1:18" x14ac:dyDescent="0.25">
      <c r="A41" s="1"/>
      <c r="B41" s="16"/>
      <c r="C41" s="2"/>
      <c r="D41" s="2" t="s">
        <v>46</v>
      </c>
      <c r="E41" s="4">
        <v>10</v>
      </c>
      <c r="F41" s="2">
        <v>364</v>
      </c>
      <c r="G41" s="2">
        <f t="shared" si="0"/>
        <v>36.4</v>
      </c>
      <c r="H41" s="2">
        <v>69</v>
      </c>
      <c r="I41" s="2">
        <f t="shared" si="1"/>
        <v>6.9</v>
      </c>
      <c r="J41" s="2">
        <v>1</v>
      </c>
      <c r="K41" s="3">
        <v>5.27536231884058</v>
      </c>
      <c r="L41" s="2">
        <v>10</v>
      </c>
      <c r="M41" s="2">
        <v>127</v>
      </c>
      <c r="N41" s="9">
        <v>8.716788941176473</v>
      </c>
      <c r="O41" s="4">
        <v>0</v>
      </c>
      <c r="P41" s="17">
        <f t="shared" si="2"/>
        <v>0</v>
      </c>
      <c r="Q41" s="1"/>
      <c r="R41" s="1"/>
    </row>
    <row r="42" spans="1:18" x14ac:dyDescent="0.25">
      <c r="A42" s="1"/>
      <c r="B42" s="16"/>
      <c r="C42" s="2"/>
      <c r="D42" s="2" t="s">
        <v>47</v>
      </c>
      <c r="E42" s="4">
        <v>10</v>
      </c>
      <c r="F42" s="2">
        <v>93</v>
      </c>
      <c r="G42" s="2">
        <f t="shared" si="0"/>
        <v>9.3000000000000007</v>
      </c>
      <c r="H42" s="2">
        <v>22</v>
      </c>
      <c r="I42" s="2">
        <f t="shared" si="1"/>
        <v>2.2000000000000002</v>
      </c>
      <c r="J42" s="2">
        <v>1</v>
      </c>
      <c r="K42" s="3">
        <v>4.2272727272727275</v>
      </c>
      <c r="L42" s="2">
        <v>10</v>
      </c>
      <c r="M42" s="2">
        <v>45</v>
      </c>
      <c r="N42" s="9">
        <v>28.773959380952377</v>
      </c>
      <c r="O42" s="4">
        <v>0</v>
      </c>
      <c r="P42" s="17">
        <f t="shared" si="2"/>
        <v>0</v>
      </c>
      <c r="Q42" s="1"/>
      <c r="R42" s="1"/>
    </row>
    <row r="43" spans="1:18" x14ac:dyDescent="0.25">
      <c r="A43" s="1"/>
      <c r="B43" s="16"/>
      <c r="C43" s="2"/>
      <c r="D43" s="2" t="s">
        <v>48</v>
      </c>
      <c r="E43" s="4">
        <v>10</v>
      </c>
      <c r="F43" s="2">
        <v>127</v>
      </c>
      <c r="G43" s="2">
        <f t="shared" si="0"/>
        <v>12.7</v>
      </c>
      <c r="H43" s="2">
        <v>29</v>
      </c>
      <c r="I43" s="2">
        <f t="shared" si="1"/>
        <v>2.9</v>
      </c>
      <c r="J43" s="2">
        <v>1</v>
      </c>
      <c r="K43" s="3">
        <v>4.3793103448275863</v>
      </c>
      <c r="L43" s="2">
        <v>15</v>
      </c>
      <c r="M43" s="2">
        <v>50</v>
      </c>
      <c r="N43" s="9">
        <v>21.354037357142854</v>
      </c>
      <c r="O43" s="4">
        <v>0</v>
      </c>
      <c r="P43" s="17">
        <f t="shared" si="2"/>
        <v>0</v>
      </c>
      <c r="Q43" s="1"/>
      <c r="R43" s="1"/>
    </row>
    <row r="44" spans="1:18" x14ac:dyDescent="0.25">
      <c r="A44" s="1"/>
      <c r="B44" s="16"/>
      <c r="C44" s="2"/>
      <c r="D44" s="2" t="s">
        <v>49</v>
      </c>
      <c r="E44" s="4">
        <v>10</v>
      </c>
      <c r="F44" s="2">
        <v>93</v>
      </c>
      <c r="G44" s="2">
        <f t="shared" si="0"/>
        <v>9.3000000000000007</v>
      </c>
      <c r="H44" s="2">
        <v>22</v>
      </c>
      <c r="I44" s="2">
        <f t="shared" si="1"/>
        <v>2.2000000000000002</v>
      </c>
      <c r="J44" s="2">
        <v>1</v>
      </c>
      <c r="K44" s="3">
        <v>4.2272727272727275</v>
      </c>
      <c r="L44" s="2">
        <v>10</v>
      </c>
      <c r="M44" s="2">
        <v>45</v>
      </c>
      <c r="N44" s="9">
        <v>28.773959380952377</v>
      </c>
      <c r="O44" s="4">
        <v>0</v>
      </c>
      <c r="P44" s="17">
        <f t="shared" si="2"/>
        <v>0</v>
      </c>
      <c r="Q44" s="1"/>
      <c r="R44" s="1"/>
    </row>
    <row r="45" spans="1:18" x14ac:dyDescent="0.25">
      <c r="A45" s="1"/>
      <c r="B45" s="16"/>
      <c r="C45" s="2"/>
      <c r="D45" s="2" t="s">
        <v>50</v>
      </c>
      <c r="E45" s="4">
        <v>10</v>
      </c>
      <c r="F45" s="2">
        <v>320</v>
      </c>
      <c r="G45" s="2">
        <f t="shared" si="0"/>
        <v>32</v>
      </c>
      <c r="H45" s="2">
        <v>63</v>
      </c>
      <c r="I45" s="2">
        <f t="shared" si="1"/>
        <v>6.3</v>
      </c>
      <c r="J45" s="2">
        <v>1</v>
      </c>
      <c r="K45" s="3">
        <v>5.0793650793650791</v>
      </c>
      <c r="L45" s="2">
        <v>9</v>
      </c>
      <c r="M45" s="2">
        <v>128</v>
      </c>
      <c r="N45" s="9">
        <v>9.574043112903226</v>
      </c>
      <c r="O45" s="4">
        <v>0</v>
      </c>
      <c r="P45" s="17">
        <f t="shared" si="2"/>
        <v>0</v>
      </c>
      <c r="Q45" s="1"/>
      <c r="R45" s="1"/>
    </row>
    <row r="46" spans="1:18" x14ac:dyDescent="0.25">
      <c r="A46" s="1"/>
      <c r="B46" s="16"/>
      <c r="C46" s="2"/>
      <c r="D46" s="2" t="s">
        <v>51</v>
      </c>
      <c r="E46" s="4">
        <v>10</v>
      </c>
      <c r="F46" s="2">
        <v>261</v>
      </c>
      <c r="G46" s="2">
        <f t="shared" si="0"/>
        <v>26.1</v>
      </c>
      <c r="H46" s="2">
        <v>66</v>
      </c>
      <c r="I46" s="2">
        <f t="shared" si="1"/>
        <v>6.6</v>
      </c>
      <c r="J46" s="2">
        <v>1</v>
      </c>
      <c r="K46" s="3">
        <v>3.9545454545454546</v>
      </c>
      <c r="L46" s="2">
        <v>9</v>
      </c>
      <c r="M46" s="2">
        <v>113</v>
      </c>
      <c r="N46" s="9">
        <v>9.210415123076924</v>
      </c>
      <c r="O46" s="4">
        <v>1</v>
      </c>
      <c r="P46" s="17">
        <f t="shared" si="2"/>
        <v>3.8314176245210726E-3</v>
      </c>
      <c r="Q46" s="1"/>
      <c r="R46" s="1"/>
    </row>
    <row r="47" spans="1:18" x14ac:dyDescent="0.25">
      <c r="A47" s="1"/>
      <c r="B47" s="16"/>
      <c r="C47" s="2"/>
      <c r="D47" s="2" t="s">
        <v>52</v>
      </c>
      <c r="E47" s="4">
        <v>10</v>
      </c>
      <c r="F47" s="2">
        <v>17</v>
      </c>
      <c r="G47" s="2">
        <f t="shared" si="0"/>
        <v>1.7</v>
      </c>
      <c r="H47" s="2">
        <v>13</v>
      </c>
      <c r="I47" s="2">
        <f t="shared" si="1"/>
        <v>1.3</v>
      </c>
      <c r="J47" s="2">
        <v>1</v>
      </c>
      <c r="K47" s="3">
        <v>1.3076923076923077</v>
      </c>
      <c r="L47" s="2">
        <v>5</v>
      </c>
      <c r="M47" s="2">
        <v>1</v>
      </c>
      <c r="N47" s="9">
        <v>45.359089583333336</v>
      </c>
      <c r="O47" s="4">
        <v>0</v>
      </c>
      <c r="P47" s="17">
        <f t="shared" si="2"/>
        <v>0</v>
      </c>
      <c r="Q47" s="1"/>
      <c r="R47" s="1"/>
    </row>
    <row r="48" spans="1:18" x14ac:dyDescent="0.25">
      <c r="A48" s="1"/>
      <c r="B48" s="16"/>
      <c r="C48" s="2"/>
      <c r="D48" s="2" t="s">
        <v>53</v>
      </c>
      <c r="E48" s="4">
        <v>10</v>
      </c>
      <c r="F48" s="2">
        <v>4</v>
      </c>
      <c r="G48" s="2">
        <f t="shared" si="0"/>
        <v>0.4</v>
      </c>
      <c r="H48" s="2">
        <v>4</v>
      </c>
      <c r="I48" s="2">
        <f t="shared" si="1"/>
        <v>0.4</v>
      </c>
      <c r="J48" s="2">
        <v>1</v>
      </c>
      <c r="K48" s="3">
        <v>1</v>
      </c>
      <c r="L48" s="2">
        <v>1</v>
      </c>
      <c r="M48" s="2">
        <v>0</v>
      </c>
      <c r="N48" s="9">
        <v>140.036348</v>
      </c>
      <c r="O48" s="4">
        <v>0</v>
      </c>
      <c r="P48" s="17">
        <f t="shared" si="2"/>
        <v>0</v>
      </c>
      <c r="Q48" s="1"/>
      <c r="R48" s="1"/>
    </row>
    <row r="49" spans="1:18" x14ac:dyDescent="0.25">
      <c r="A49" s="1"/>
      <c r="B49" s="16"/>
      <c r="C49" s="2"/>
      <c r="D49" s="2" t="s">
        <v>54</v>
      </c>
      <c r="E49" s="4">
        <v>10</v>
      </c>
      <c r="F49" s="2">
        <v>32</v>
      </c>
      <c r="G49" s="2">
        <f t="shared" si="0"/>
        <v>3.2</v>
      </c>
      <c r="H49" s="2">
        <v>8</v>
      </c>
      <c r="I49" s="2">
        <f t="shared" si="1"/>
        <v>0.8</v>
      </c>
      <c r="J49" s="2">
        <v>1</v>
      </c>
      <c r="K49" s="3">
        <v>4</v>
      </c>
      <c r="L49" s="2">
        <v>14</v>
      </c>
      <c r="M49" s="2">
        <v>1</v>
      </c>
      <c r="N49" s="9">
        <v>76.874685428571425</v>
      </c>
      <c r="O49" s="4">
        <v>0</v>
      </c>
      <c r="P49" s="17">
        <f t="shared" si="2"/>
        <v>0</v>
      </c>
      <c r="Q49" s="1"/>
      <c r="R49" s="1"/>
    </row>
    <row r="50" spans="1:18" x14ac:dyDescent="0.25">
      <c r="A50" s="1"/>
      <c r="B50" s="16"/>
      <c r="C50" s="2"/>
      <c r="D50" s="2" t="s">
        <v>55</v>
      </c>
      <c r="E50" s="4">
        <v>10</v>
      </c>
      <c r="F50" s="2">
        <v>11</v>
      </c>
      <c r="G50" s="2">
        <f t="shared" si="0"/>
        <v>1.1000000000000001</v>
      </c>
      <c r="H50" s="2">
        <v>11</v>
      </c>
      <c r="I50" s="2">
        <f t="shared" si="1"/>
        <v>1.1000000000000001</v>
      </c>
      <c r="J50" s="2">
        <v>1</v>
      </c>
      <c r="K50" s="3">
        <v>1</v>
      </c>
      <c r="L50" s="2">
        <v>1</v>
      </c>
      <c r="M50" s="2">
        <v>0</v>
      </c>
      <c r="N50" s="9">
        <v>56.029511999999997</v>
      </c>
      <c r="O50" s="4">
        <v>0</v>
      </c>
      <c r="P50" s="17">
        <f t="shared" si="2"/>
        <v>0</v>
      </c>
      <c r="Q50" s="1"/>
      <c r="R50" s="1"/>
    </row>
    <row r="51" spans="1:18" x14ac:dyDescent="0.25">
      <c r="A51" s="1"/>
      <c r="B51" s="16"/>
      <c r="C51" s="2"/>
      <c r="D51" s="2" t="s">
        <v>56</v>
      </c>
      <c r="E51" s="4">
        <v>10</v>
      </c>
      <c r="F51" s="2">
        <v>428</v>
      </c>
      <c r="G51" s="2">
        <f t="shared" si="0"/>
        <v>42.8</v>
      </c>
      <c r="H51" s="2">
        <v>72</v>
      </c>
      <c r="I51" s="2">
        <f t="shared" si="1"/>
        <v>7.2</v>
      </c>
      <c r="J51" s="2">
        <v>1</v>
      </c>
      <c r="K51" s="3">
        <v>5.9444444444444446</v>
      </c>
      <c r="L51" s="2">
        <v>10</v>
      </c>
      <c r="M51" s="2">
        <v>236</v>
      </c>
      <c r="N51" s="9">
        <v>8.3177088873239438</v>
      </c>
      <c r="O51" s="4">
        <v>0</v>
      </c>
      <c r="P51" s="17">
        <f t="shared" si="2"/>
        <v>0</v>
      </c>
      <c r="Q51" s="1"/>
      <c r="R51" s="1"/>
    </row>
    <row r="52" spans="1:18" x14ac:dyDescent="0.25">
      <c r="A52" s="1"/>
      <c r="B52" s="16"/>
      <c r="C52" s="2"/>
      <c r="D52" s="2" t="s">
        <v>57</v>
      </c>
      <c r="E52" s="4">
        <v>10</v>
      </c>
      <c r="F52" s="2">
        <v>626</v>
      </c>
      <c r="G52" s="2">
        <f t="shared" si="0"/>
        <v>62.6</v>
      </c>
      <c r="H52" s="2">
        <v>71</v>
      </c>
      <c r="I52" s="2">
        <f t="shared" si="1"/>
        <v>7.1</v>
      </c>
      <c r="J52" s="2">
        <v>1</v>
      </c>
      <c r="K52" s="3">
        <v>8.816901408450704</v>
      </c>
      <c r="L52" s="2">
        <v>14</v>
      </c>
      <c r="M52" s="2">
        <v>249</v>
      </c>
      <c r="N52" s="9">
        <v>8.2318924000000049</v>
      </c>
      <c r="O52" s="4">
        <v>0</v>
      </c>
      <c r="P52" s="17">
        <f t="shared" si="2"/>
        <v>0</v>
      </c>
      <c r="Q52" s="1"/>
      <c r="R52" s="1"/>
    </row>
    <row r="53" spans="1:18" x14ac:dyDescent="0.25">
      <c r="A53" s="1"/>
      <c r="B53" s="16"/>
      <c r="C53" s="2"/>
      <c r="D53" s="2" t="s">
        <v>22</v>
      </c>
      <c r="E53" s="4">
        <v>5</v>
      </c>
      <c r="F53" s="2">
        <v>33</v>
      </c>
      <c r="G53" s="2">
        <f t="shared" si="0"/>
        <v>6.6</v>
      </c>
      <c r="H53" s="2">
        <v>8</v>
      </c>
      <c r="I53" s="2">
        <f t="shared" si="1"/>
        <v>1.6</v>
      </c>
      <c r="J53" s="2">
        <v>2</v>
      </c>
      <c r="K53" s="3">
        <v>4.125</v>
      </c>
      <c r="L53" s="2">
        <v>7</v>
      </c>
      <c r="M53" s="2">
        <v>12</v>
      </c>
      <c r="N53" s="9">
        <v>14.63545857142857</v>
      </c>
      <c r="O53" s="4">
        <v>0</v>
      </c>
      <c r="P53" s="17">
        <f t="shared" si="2"/>
        <v>0</v>
      </c>
      <c r="Q53" s="1"/>
      <c r="R53" s="1"/>
    </row>
    <row r="54" spans="1:18" x14ac:dyDescent="0.25">
      <c r="A54" s="1"/>
      <c r="B54" s="16"/>
      <c r="C54" s="2"/>
      <c r="D54" s="2" t="s">
        <v>23</v>
      </c>
      <c r="E54" s="4">
        <v>5</v>
      </c>
      <c r="F54" s="2">
        <v>17</v>
      </c>
      <c r="G54" s="2">
        <f t="shared" si="0"/>
        <v>3.4</v>
      </c>
      <c r="H54" s="2">
        <v>5</v>
      </c>
      <c r="I54" s="2">
        <f t="shared" si="1"/>
        <v>1</v>
      </c>
      <c r="J54" s="2">
        <v>1</v>
      </c>
      <c r="K54" s="3">
        <v>3.4</v>
      </c>
      <c r="L54" s="2">
        <v>5</v>
      </c>
      <c r="M54" s="2">
        <v>3</v>
      </c>
      <c r="N54" s="9">
        <v>24.253227000000003</v>
      </c>
      <c r="O54" s="4">
        <v>0</v>
      </c>
      <c r="P54" s="17">
        <f t="shared" si="2"/>
        <v>0</v>
      </c>
      <c r="Q54" s="1"/>
      <c r="R54" s="1"/>
    </row>
    <row r="55" spans="1:18" ht="15.75" thickBot="1" x14ac:dyDescent="0.3">
      <c r="A55" s="1"/>
      <c r="B55" s="18"/>
      <c r="C55" s="19"/>
      <c r="D55" s="20" t="s">
        <v>24</v>
      </c>
      <c r="E55" s="20">
        <f>SUM(E38:E54)</f>
        <v>310</v>
      </c>
      <c r="F55" s="20">
        <f>SUM(F38:F54)</f>
        <v>5048</v>
      </c>
      <c r="G55" s="19">
        <f>AVERAGE(G38:G54)</f>
        <v>17.135294117647057</v>
      </c>
      <c r="H55" s="20">
        <f t="shared" ref="H55:M55" si="6">SUM(H38:H54)</f>
        <v>960</v>
      </c>
      <c r="I55" s="19">
        <f>AVERAGE(I38:I54)</f>
        <v>3.2872549019607842</v>
      </c>
      <c r="J55" s="20">
        <v>1</v>
      </c>
      <c r="K55" s="21">
        <f>AVERAGE(K38:K54)</f>
        <v>4.4152141835263903</v>
      </c>
      <c r="L55" s="20">
        <v>15</v>
      </c>
      <c r="M55" s="20">
        <f t="shared" si="6"/>
        <v>2076</v>
      </c>
      <c r="N55" s="22">
        <f>AVERAGE(N38:N54)</f>
        <v>32.989408767536837</v>
      </c>
      <c r="O55" s="19">
        <f>SUM(O38:O54)</f>
        <v>4</v>
      </c>
      <c r="P55" s="25">
        <f t="shared" si="2"/>
        <v>7.9239302694136295E-4</v>
      </c>
      <c r="Q55" s="1"/>
      <c r="R55" s="1"/>
    </row>
    <row r="56" spans="1:18" ht="15.75" thickBot="1" x14ac:dyDescent="0.3">
      <c r="A56" s="1"/>
      <c r="B56" s="26" t="s">
        <v>61</v>
      </c>
      <c r="C56" s="27" t="s">
        <v>62</v>
      </c>
      <c r="D56" s="27" t="s">
        <v>63</v>
      </c>
      <c r="E56" s="27">
        <v>20</v>
      </c>
      <c r="F56" s="27">
        <v>44</v>
      </c>
      <c r="G56" s="27">
        <f t="shared" si="0"/>
        <v>2.2000000000000002</v>
      </c>
      <c r="H56" s="27">
        <v>12</v>
      </c>
      <c r="I56" s="27">
        <f t="shared" si="1"/>
        <v>0.6</v>
      </c>
      <c r="J56" s="27">
        <v>2</v>
      </c>
      <c r="K56" s="28">
        <v>3.6666666666666665</v>
      </c>
      <c r="L56" s="27">
        <v>6</v>
      </c>
      <c r="M56" s="27">
        <v>32</v>
      </c>
      <c r="N56" s="29">
        <v>94.266199636363623</v>
      </c>
      <c r="O56" s="30">
        <v>0</v>
      </c>
      <c r="P56" s="31">
        <f t="shared" si="2"/>
        <v>0</v>
      </c>
      <c r="Q56" s="1"/>
      <c r="R56" s="1"/>
    </row>
    <row r="57" spans="1:18" ht="15.75" thickBot="1" x14ac:dyDescent="0.3">
      <c r="A57" s="1"/>
      <c r="B57" s="10" t="s">
        <v>64</v>
      </c>
      <c r="C57" s="11" t="s">
        <v>62</v>
      </c>
      <c r="D57" s="11" t="s">
        <v>63</v>
      </c>
      <c r="E57" s="11">
        <v>20</v>
      </c>
      <c r="F57" s="11">
        <v>60</v>
      </c>
      <c r="G57" s="11">
        <f t="shared" si="0"/>
        <v>3</v>
      </c>
      <c r="H57" s="11">
        <v>11</v>
      </c>
      <c r="I57" s="11">
        <f t="shared" si="1"/>
        <v>0.55000000000000004</v>
      </c>
      <c r="J57" s="11">
        <v>2</v>
      </c>
      <c r="K57" s="12">
        <v>5.4545454545454541</v>
      </c>
      <c r="L57" s="11">
        <v>10</v>
      </c>
      <c r="M57" s="11">
        <v>64</v>
      </c>
      <c r="N57" s="13">
        <v>101.2054249</v>
      </c>
      <c r="O57" s="14">
        <v>0</v>
      </c>
      <c r="P57" s="15">
        <f t="shared" si="2"/>
        <v>0</v>
      </c>
      <c r="Q57" s="1"/>
      <c r="R57" s="1"/>
    </row>
    <row r="58" spans="1:18" ht="15.75" thickBot="1" x14ac:dyDescent="0.3">
      <c r="A58" s="1"/>
      <c r="B58" s="26" t="s">
        <v>65</v>
      </c>
      <c r="C58" s="27" t="s">
        <v>62</v>
      </c>
      <c r="D58" s="27" t="s">
        <v>63</v>
      </c>
      <c r="E58" s="27">
        <v>20</v>
      </c>
      <c r="F58" s="27">
        <v>149</v>
      </c>
      <c r="G58" s="27">
        <f t="shared" si="0"/>
        <v>7.45</v>
      </c>
      <c r="H58" s="27">
        <v>20</v>
      </c>
      <c r="I58" s="27">
        <f t="shared" si="1"/>
        <v>1</v>
      </c>
      <c r="J58" s="27">
        <v>1</v>
      </c>
      <c r="K58" s="28">
        <v>7.45</v>
      </c>
      <c r="L58" s="27">
        <v>13</v>
      </c>
      <c r="M58" s="27">
        <v>149</v>
      </c>
      <c r="N58" s="29">
        <v>55.776433736842101</v>
      </c>
      <c r="O58" s="30">
        <v>0</v>
      </c>
      <c r="P58" s="31">
        <f t="shared" si="2"/>
        <v>0</v>
      </c>
      <c r="Q58" s="1"/>
      <c r="R58" s="1"/>
    </row>
    <row r="59" spans="1:18" ht="15.75" thickBot="1" x14ac:dyDescent="0.3">
      <c r="A59" s="1"/>
      <c r="B59" s="18" t="s">
        <v>66</v>
      </c>
      <c r="C59" s="19" t="s">
        <v>62</v>
      </c>
      <c r="D59" s="19" t="s">
        <v>63</v>
      </c>
      <c r="E59" s="19">
        <v>20</v>
      </c>
      <c r="F59" s="19">
        <v>101</v>
      </c>
      <c r="G59" s="19">
        <f t="shared" si="0"/>
        <v>5.05</v>
      </c>
      <c r="H59" s="19">
        <v>14</v>
      </c>
      <c r="I59" s="19">
        <f t="shared" si="1"/>
        <v>0.7</v>
      </c>
      <c r="J59" s="19">
        <v>4</v>
      </c>
      <c r="K59" s="32">
        <v>7.2142857142857144</v>
      </c>
      <c r="L59" s="19">
        <v>11</v>
      </c>
      <c r="M59" s="19">
        <v>200</v>
      </c>
      <c r="N59" s="33">
        <v>80.287085846153843</v>
      </c>
      <c r="O59" s="34">
        <v>0</v>
      </c>
      <c r="P59" s="25">
        <f t="shared" si="2"/>
        <v>0</v>
      </c>
      <c r="Q59" s="1"/>
      <c r="R59" s="1"/>
    </row>
    <row r="60" spans="1:18" x14ac:dyDescent="0.25">
      <c r="A60" s="1"/>
      <c r="B60" s="10" t="s">
        <v>67</v>
      </c>
      <c r="C60" s="11" t="s">
        <v>29</v>
      </c>
      <c r="D60" s="11" t="s">
        <v>68</v>
      </c>
      <c r="E60" s="11">
        <v>60</v>
      </c>
      <c r="F60" s="11">
        <v>308</v>
      </c>
      <c r="G60" s="11">
        <f t="shared" si="0"/>
        <v>5.1333333333333337</v>
      </c>
      <c r="H60" s="11">
        <v>52</v>
      </c>
      <c r="I60" s="11">
        <f t="shared" si="1"/>
        <v>0.8666666666666667</v>
      </c>
      <c r="J60" s="11">
        <v>1</v>
      </c>
      <c r="K60" s="12">
        <v>5.9230769230769234</v>
      </c>
      <c r="L60" s="11">
        <v>17</v>
      </c>
      <c r="M60" s="11">
        <v>152</v>
      </c>
      <c r="N60" s="13">
        <v>69.527046411764729</v>
      </c>
      <c r="O60" s="14">
        <v>0</v>
      </c>
      <c r="P60" s="15">
        <f t="shared" si="2"/>
        <v>0</v>
      </c>
      <c r="Q60" s="1"/>
      <c r="R60" s="1"/>
    </row>
    <row r="61" spans="1:18" x14ac:dyDescent="0.25">
      <c r="A61" s="1"/>
      <c r="B61" s="16"/>
      <c r="C61" s="2"/>
      <c r="D61" s="2" t="s">
        <v>69</v>
      </c>
      <c r="E61" s="4">
        <v>60</v>
      </c>
      <c r="F61" s="2">
        <v>251</v>
      </c>
      <c r="G61" s="2">
        <f t="shared" si="0"/>
        <v>4.1833333333333336</v>
      </c>
      <c r="H61" s="2">
        <v>22</v>
      </c>
      <c r="I61" s="2">
        <f t="shared" si="1"/>
        <v>0.36666666666666664</v>
      </c>
      <c r="J61" s="2">
        <v>7</v>
      </c>
      <c r="K61" s="3">
        <v>11.409090909090908</v>
      </c>
      <c r="L61" s="2">
        <v>19</v>
      </c>
      <c r="M61" s="2">
        <v>61</v>
      </c>
      <c r="N61" s="9">
        <v>124.60823442857142</v>
      </c>
      <c r="O61" s="4">
        <v>0</v>
      </c>
      <c r="P61" s="17">
        <f t="shared" si="2"/>
        <v>0</v>
      </c>
      <c r="Q61" s="1"/>
      <c r="R61" s="1"/>
    </row>
    <row r="62" spans="1:18" x14ac:dyDescent="0.25">
      <c r="A62" s="1"/>
      <c r="B62" s="16"/>
      <c r="C62" s="2"/>
      <c r="D62" s="2" t="s">
        <v>70</v>
      </c>
      <c r="E62" s="4">
        <v>60</v>
      </c>
      <c r="F62" s="2">
        <v>112</v>
      </c>
      <c r="G62" s="2">
        <f t="shared" si="0"/>
        <v>1.8666666666666667</v>
      </c>
      <c r="H62" s="2">
        <v>56</v>
      </c>
      <c r="I62" s="2">
        <f t="shared" si="1"/>
        <v>0.93333333333333335</v>
      </c>
      <c r="J62" s="2">
        <v>2</v>
      </c>
      <c r="K62" s="3">
        <v>2</v>
      </c>
      <c r="L62" s="2">
        <v>2</v>
      </c>
      <c r="M62" s="2">
        <v>0</v>
      </c>
      <c r="N62" s="9">
        <v>63.282872636363614</v>
      </c>
      <c r="O62" s="4">
        <v>0</v>
      </c>
      <c r="P62" s="17">
        <f t="shared" si="2"/>
        <v>0</v>
      </c>
      <c r="Q62" s="1"/>
      <c r="R62" s="1"/>
    </row>
    <row r="63" spans="1:18" x14ac:dyDescent="0.25">
      <c r="A63" s="1"/>
      <c r="B63" s="16"/>
      <c r="C63" s="2"/>
      <c r="D63" s="2" t="s">
        <v>71</v>
      </c>
      <c r="E63" s="4">
        <v>60</v>
      </c>
      <c r="F63" s="2">
        <v>110</v>
      </c>
      <c r="G63" s="2">
        <f t="shared" si="0"/>
        <v>1.8333333333333333</v>
      </c>
      <c r="H63" s="2">
        <v>56</v>
      </c>
      <c r="I63" s="2">
        <f t="shared" si="1"/>
        <v>0.93333333333333335</v>
      </c>
      <c r="J63" s="2">
        <v>1</v>
      </c>
      <c r="K63" s="3">
        <v>1.9642857142857142</v>
      </c>
      <c r="L63" s="2">
        <v>2</v>
      </c>
      <c r="M63" s="2">
        <v>0</v>
      </c>
      <c r="N63" s="9">
        <v>63.280532509090904</v>
      </c>
      <c r="O63" s="4">
        <v>0</v>
      </c>
      <c r="P63" s="17">
        <f t="shared" si="2"/>
        <v>0</v>
      </c>
      <c r="Q63" s="1"/>
      <c r="R63" s="1"/>
    </row>
    <row r="64" spans="1:18" x14ac:dyDescent="0.25">
      <c r="A64" s="1"/>
      <c r="B64" s="16"/>
      <c r="C64" s="2"/>
      <c r="D64" s="2" t="s">
        <v>72</v>
      </c>
      <c r="E64" s="4">
        <v>60</v>
      </c>
      <c r="F64" s="2">
        <v>407</v>
      </c>
      <c r="G64" s="2">
        <f t="shared" si="0"/>
        <v>6.7833333333333332</v>
      </c>
      <c r="H64" s="2">
        <v>28</v>
      </c>
      <c r="I64" s="2">
        <f t="shared" si="1"/>
        <v>0.46666666666666667</v>
      </c>
      <c r="J64" s="2">
        <v>1</v>
      </c>
      <c r="K64" s="3">
        <v>12.892857142857142</v>
      </c>
      <c r="L64" s="2">
        <v>20</v>
      </c>
      <c r="M64" s="2">
        <v>134</v>
      </c>
      <c r="N64" s="9">
        <v>130.54031717277778</v>
      </c>
      <c r="O64" s="4">
        <v>17</v>
      </c>
      <c r="P64" s="17">
        <f t="shared" si="2"/>
        <v>4.1769041769041768E-2</v>
      </c>
      <c r="Q64" s="1"/>
      <c r="R64" s="1"/>
    </row>
    <row r="65" spans="1:18" x14ac:dyDescent="0.25">
      <c r="A65" s="1"/>
      <c r="B65" s="16"/>
      <c r="C65" s="2"/>
      <c r="D65" s="2" t="s">
        <v>77</v>
      </c>
      <c r="E65" s="4">
        <v>30</v>
      </c>
      <c r="F65" s="2">
        <v>209</v>
      </c>
      <c r="G65" s="2">
        <f t="shared" si="0"/>
        <v>6.9666666666666668</v>
      </c>
      <c r="H65" s="2">
        <v>12</v>
      </c>
      <c r="I65" s="2">
        <f t="shared" si="1"/>
        <v>0.4</v>
      </c>
      <c r="J65" s="2">
        <v>1</v>
      </c>
      <c r="K65" s="3">
        <v>10.083333333333334</v>
      </c>
      <c r="L65" s="2">
        <v>14</v>
      </c>
      <c r="M65" s="2">
        <v>35</v>
      </c>
      <c r="N65" s="9">
        <v>153.73512796727275</v>
      </c>
      <c r="O65" s="4">
        <v>12</v>
      </c>
      <c r="P65" s="17">
        <f t="shared" si="2"/>
        <v>5.7416267942583733E-2</v>
      </c>
      <c r="Q65" s="1"/>
      <c r="R65" s="1"/>
    </row>
    <row r="66" spans="1:18" x14ac:dyDescent="0.25">
      <c r="A66" s="1"/>
      <c r="B66" s="16"/>
      <c r="C66" s="2"/>
      <c r="D66" s="2" t="s">
        <v>73</v>
      </c>
      <c r="E66" s="4">
        <v>10</v>
      </c>
      <c r="F66" s="2">
        <v>64</v>
      </c>
      <c r="G66" s="2">
        <f t="shared" si="0"/>
        <v>6.4</v>
      </c>
      <c r="H66" s="2">
        <v>5</v>
      </c>
      <c r="I66" s="2">
        <f t="shared" si="1"/>
        <v>0.5</v>
      </c>
      <c r="J66" s="2">
        <v>10</v>
      </c>
      <c r="K66" s="3">
        <v>12.8</v>
      </c>
      <c r="L66" s="2">
        <v>16</v>
      </c>
      <c r="M66" s="2">
        <v>20</v>
      </c>
      <c r="N66" s="9">
        <v>122.576652</v>
      </c>
      <c r="O66" s="4">
        <v>2</v>
      </c>
      <c r="P66" s="17">
        <f t="shared" si="2"/>
        <v>3.125E-2</v>
      </c>
      <c r="Q66" s="1"/>
      <c r="R66" s="1"/>
    </row>
    <row r="67" spans="1:18" x14ac:dyDescent="0.25">
      <c r="A67" s="1"/>
      <c r="B67" s="16"/>
      <c r="C67" s="2"/>
      <c r="D67" s="2" t="s">
        <v>74</v>
      </c>
      <c r="E67" s="4">
        <v>10</v>
      </c>
      <c r="F67" s="2">
        <v>64</v>
      </c>
      <c r="G67" s="2">
        <f t="shared" ref="G67:G75" si="7">F67/E67</f>
        <v>6.4</v>
      </c>
      <c r="H67" s="2">
        <v>4</v>
      </c>
      <c r="I67" s="2">
        <f t="shared" ref="I67:I75" si="8">H67/E67</f>
        <v>0.4</v>
      </c>
      <c r="J67" s="2">
        <v>15</v>
      </c>
      <c r="K67" s="3">
        <v>15.75</v>
      </c>
      <c r="L67" s="2">
        <v>16</v>
      </c>
      <c r="M67" s="2">
        <v>18</v>
      </c>
      <c r="N67" s="9">
        <v>159.75214436133334</v>
      </c>
      <c r="O67" s="4">
        <v>0</v>
      </c>
      <c r="P67" s="17">
        <f t="shared" ref="P67:P76" si="9">O67/F67</f>
        <v>0</v>
      </c>
      <c r="Q67" s="1"/>
      <c r="R67" s="1"/>
    </row>
    <row r="68" spans="1:18" x14ac:dyDescent="0.25">
      <c r="A68" s="1"/>
      <c r="B68" s="16"/>
      <c r="C68" s="2"/>
      <c r="D68" s="2" t="s">
        <v>75</v>
      </c>
      <c r="E68" s="4">
        <v>10</v>
      </c>
      <c r="F68" s="2">
        <v>60</v>
      </c>
      <c r="G68" s="2">
        <f t="shared" si="7"/>
        <v>6</v>
      </c>
      <c r="H68" s="2">
        <v>4</v>
      </c>
      <c r="I68" s="2">
        <f t="shared" si="8"/>
        <v>0.4</v>
      </c>
      <c r="J68" s="2">
        <v>14</v>
      </c>
      <c r="K68" s="3">
        <v>15</v>
      </c>
      <c r="L68" s="2">
        <v>16</v>
      </c>
      <c r="M68" s="2">
        <v>17</v>
      </c>
      <c r="N68" s="9">
        <v>159.80762933333335</v>
      </c>
      <c r="O68" s="4">
        <v>0</v>
      </c>
      <c r="P68" s="17">
        <f t="shared" si="9"/>
        <v>0</v>
      </c>
      <c r="Q68" s="1"/>
      <c r="R68" s="1"/>
    </row>
    <row r="69" spans="1:18" x14ac:dyDescent="0.25">
      <c r="A69" s="1"/>
      <c r="B69" s="16"/>
      <c r="C69" s="2"/>
      <c r="D69" s="2" t="s">
        <v>15</v>
      </c>
      <c r="E69" s="4">
        <v>10</v>
      </c>
      <c r="F69" s="2">
        <v>112</v>
      </c>
      <c r="G69" s="2">
        <f t="shared" si="7"/>
        <v>11.2</v>
      </c>
      <c r="H69" s="2">
        <v>7</v>
      </c>
      <c r="I69" s="2">
        <f t="shared" si="8"/>
        <v>0.7</v>
      </c>
      <c r="J69" s="2">
        <v>1</v>
      </c>
      <c r="K69" s="3">
        <v>16</v>
      </c>
      <c r="L69" s="2">
        <v>25</v>
      </c>
      <c r="M69" s="2">
        <v>72</v>
      </c>
      <c r="N69" s="9">
        <v>92.370275833333338</v>
      </c>
      <c r="O69" s="4">
        <v>0</v>
      </c>
      <c r="P69" s="17">
        <f t="shared" si="9"/>
        <v>0</v>
      </c>
      <c r="Q69" s="1"/>
      <c r="R69" s="1"/>
    </row>
    <row r="70" spans="1:18" x14ac:dyDescent="0.25">
      <c r="A70" s="1"/>
      <c r="B70" s="16"/>
      <c r="C70" s="2"/>
      <c r="D70" s="2" t="s">
        <v>16</v>
      </c>
      <c r="E70" s="4">
        <v>10</v>
      </c>
      <c r="F70" s="2">
        <v>55</v>
      </c>
      <c r="G70" s="2">
        <f t="shared" si="7"/>
        <v>5.5</v>
      </c>
      <c r="H70" s="2">
        <v>3</v>
      </c>
      <c r="I70" s="2">
        <f t="shared" si="8"/>
        <v>0.3</v>
      </c>
      <c r="J70" s="2">
        <v>14</v>
      </c>
      <c r="K70" s="3">
        <v>18</v>
      </c>
      <c r="L70" s="2">
        <v>21</v>
      </c>
      <c r="M70" s="2">
        <v>29</v>
      </c>
      <c r="N70" s="9">
        <v>225.49372099999999</v>
      </c>
      <c r="O70" s="4">
        <v>0</v>
      </c>
      <c r="P70" s="17">
        <f t="shared" si="9"/>
        <v>0</v>
      </c>
      <c r="Q70" s="1"/>
      <c r="R70" s="1"/>
    </row>
    <row r="71" spans="1:18" x14ac:dyDescent="0.25">
      <c r="A71" s="1"/>
      <c r="B71" s="16"/>
      <c r="C71" s="2"/>
      <c r="D71" s="2" t="s">
        <v>17</v>
      </c>
      <c r="E71" s="4">
        <v>10</v>
      </c>
      <c r="F71" s="2">
        <v>64</v>
      </c>
      <c r="G71" s="2">
        <f t="shared" si="7"/>
        <v>6.4</v>
      </c>
      <c r="H71" s="2">
        <v>54</v>
      </c>
      <c r="I71" s="2">
        <f t="shared" si="8"/>
        <v>5.4</v>
      </c>
      <c r="J71" s="2">
        <v>1</v>
      </c>
      <c r="K71" s="3">
        <v>1.1851851851851851</v>
      </c>
      <c r="L71" s="2">
        <v>2</v>
      </c>
      <c r="M71" s="2">
        <v>0</v>
      </c>
      <c r="N71" s="9">
        <v>10.751223962264149</v>
      </c>
      <c r="O71" s="4">
        <v>1</v>
      </c>
      <c r="P71" s="17">
        <f t="shared" si="9"/>
        <v>1.5625E-2</v>
      </c>
      <c r="Q71" s="1"/>
      <c r="R71" s="1"/>
    </row>
    <row r="72" spans="1:18" x14ac:dyDescent="0.25">
      <c r="A72" s="1"/>
      <c r="B72" s="16"/>
      <c r="C72" s="2"/>
      <c r="D72" s="2" t="s">
        <v>18</v>
      </c>
      <c r="E72" s="4">
        <v>10</v>
      </c>
      <c r="F72" s="2">
        <v>79</v>
      </c>
      <c r="G72" s="2">
        <f t="shared" si="7"/>
        <v>7.9</v>
      </c>
      <c r="H72" s="2">
        <v>52</v>
      </c>
      <c r="I72" s="2">
        <f t="shared" si="8"/>
        <v>5.2</v>
      </c>
      <c r="J72" s="2">
        <v>1</v>
      </c>
      <c r="K72" s="3">
        <v>1.5</v>
      </c>
      <c r="L72" s="2">
        <v>17</v>
      </c>
      <c r="M72" s="2">
        <v>4</v>
      </c>
      <c r="N72" s="9">
        <v>9.7644813529411785</v>
      </c>
      <c r="O72" s="4">
        <v>0</v>
      </c>
      <c r="P72" s="17">
        <f t="shared" si="9"/>
        <v>0</v>
      </c>
      <c r="Q72" s="1"/>
      <c r="R72" s="1"/>
    </row>
    <row r="73" spans="1:18" x14ac:dyDescent="0.25">
      <c r="A73" s="1"/>
      <c r="B73" s="16"/>
      <c r="C73" s="2"/>
      <c r="D73" s="2" t="s">
        <v>76</v>
      </c>
      <c r="E73" s="4">
        <v>20</v>
      </c>
      <c r="F73" s="2">
        <v>267</v>
      </c>
      <c r="G73" s="2">
        <f t="shared" si="7"/>
        <v>13.35</v>
      </c>
      <c r="H73" s="2">
        <v>19</v>
      </c>
      <c r="I73" s="2">
        <f t="shared" si="8"/>
        <v>0.95</v>
      </c>
      <c r="J73" s="2">
        <v>1</v>
      </c>
      <c r="K73" s="3">
        <v>12.052631578947368</v>
      </c>
      <c r="L73" s="2">
        <v>18</v>
      </c>
      <c r="M73" s="2">
        <v>122</v>
      </c>
      <c r="N73" s="9">
        <v>65.105427523000003</v>
      </c>
      <c r="O73" s="4">
        <v>12</v>
      </c>
      <c r="P73" s="17">
        <f t="shared" si="9"/>
        <v>4.49438202247191E-2</v>
      </c>
      <c r="Q73" s="1"/>
      <c r="R73" s="1"/>
    </row>
    <row r="74" spans="1:18" x14ac:dyDescent="0.25">
      <c r="A74" s="1"/>
      <c r="B74" s="16"/>
      <c r="C74" s="2"/>
      <c r="D74" s="2" t="s">
        <v>22</v>
      </c>
      <c r="E74" s="4">
        <v>5</v>
      </c>
      <c r="F74" s="2">
        <v>72</v>
      </c>
      <c r="G74" s="2">
        <f t="shared" si="7"/>
        <v>14.4</v>
      </c>
      <c r="H74" s="2">
        <v>5</v>
      </c>
      <c r="I74" s="2">
        <f t="shared" si="8"/>
        <v>1</v>
      </c>
      <c r="J74" s="2">
        <v>11</v>
      </c>
      <c r="K74" s="3">
        <v>14.4</v>
      </c>
      <c r="L74" s="2">
        <v>18</v>
      </c>
      <c r="M74" s="2">
        <v>45</v>
      </c>
      <c r="N74" s="9">
        <v>10.869107</v>
      </c>
      <c r="O74" s="4">
        <v>1</v>
      </c>
      <c r="P74" s="17">
        <f t="shared" si="9"/>
        <v>1.3888888888888888E-2</v>
      </c>
      <c r="Q74" s="1"/>
      <c r="R74" s="1"/>
    </row>
    <row r="75" spans="1:18" x14ac:dyDescent="0.25">
      <c r="A75" s="1"/>
      <c r="B75" s="16"/>
      <c r="C75" s="2"/>
      <c r="D75" s="2" t="s">
        <v>23</v>
      </c>
      <c r="E75" s="4">
        <v>5</v>
      </c>
      <c r="F75" s="2">
        <v>95</v>
      </c>
      <c r="G75" s="2">
        <f t="shared" si="7"/>
        <v>19</v>
      </c>
      <c r="H75" s="2">
        <v>7</v>
      </c>
      <c r="I75" s="2">
        <f t="shared" si="8"/>
        <v>1.4</v>
      </c>
      <c r="J75" s="2">
        <v>9</v>
      </c>
      <c r="K75" s="3">
        <v>13.571428571428571</v>
      </c>
      <c r="L75" s="2">
        <v>19</v>
      </c>
      <c r="M75" s="2">
        <v>35</v>
      </c>
      <c r="N75" s="9">
        <v>37.576999833333332</v>
      </c>
      <c r="O75" s="4">
        <v>1</v>
      </c>
      <c r="P75" s="17">
        <f t="shared" si="9"/>
        <v>1.0526315789473684E-2</v>
      </c>
      <c r="Q75" s="1"/>
      <c r="R75" s="1"/>
    </row>
    <row r="76" spans="1:18" ht="15.75" thickBot="1" x14ac:dyDescent="0.3">
      <c r="A76" s="1"/>
      <c r="B76" s="18"/>
      <c r="C76" s="19"/>
      <c r="D76" s="20" t="s">
        <v>24</v>
      </c>
      <c r="E76" s="20">
        <f>SUM(E60:E75)</f>
        <v>430</v>
      </c>
      <c r="F76" s="20">
        <f>SUM(F60:F75)</f>
        <v>2329</v>
      </c>
      <c r="G76" s="19">
        <f>AVERAGE(G60:G75)</f>
        <v>7.7072916666666673</v>
      </c>
      <c r="H76" s="20">
        <f t="shared" ref="H76:M76" si="10">SUM(H60:H75)</f>
        <v>386</v>
      </c>
      <c r="I76" s="19">
        <f>AVERAGE(I60:I75)</f>
        <v>1.2635416666666666</v>
      </c>
      <c r="J76" s="20">
        <f>MIN(J60:J75)</f>
        <v>1</v>
      </c>
      <c r="K76" s="21">
        <f>AVERAGE(K60:K75)</f>
        <v>10.283243084887824</v>
      </c>
      <c r="L76" s="20">
        <f>MAX(L60:L75)</f>
        <v>25</v>
      </c>
      <c r="M76" s="20">
        <f t="shared" si="10"/>
        <v>744</v>
      </c>
      <c r="N76" s="22">
        <f>AVERAGE(N60:N75)</f>
        <v>93.690112082836251</v>
      </c>
      <c r="O76" s="19">
        <f>SUM(O60:O75)</f>
        <v>46</v>
      </c>
      <c r="P76" s="25">
        <f t="shared" si="9"/>
        <v>1.9750966079862601E-2</v>
      </c>
      <c r="Q76" s="1"/>
      <c r="R76" s="1"/>
    </row>
    <row r="77" spans="1:18" ht="18.75" x14ac:dyDescent="0.3">
      <c r="A77" s="1"/>
      <c r="B77" s="2"/>
      <c r="C77" s="2"/>
      <c r="D77" s="35" t="s">
        <v>78</v>
      </c>
      <c r="E77" s="35">
        <f>SUM(E76,E59,E58,E57,E56,E55,E37,E12,E19)</f>
        <v>1720</v>
      </c>
      <c r="F77" s="35">
        <f>SUM(F12,F19,F37,F55,F56:F59,F76)</f>
        <v>9016</v>
      </c>
      <c r="G77" s="35">
        <f>AVERAGE(G76,G59,G58,G57,G56,G55,G37,G19,G12)</f>
        <v>5.5389728576615829</v>
      </c>
      <c r="H77" s="35">
        <f>SUM(H12,H19,H37,H55,H56:H59,H76)</f>
        <v>1892</v>
      </c>
      <c r="I77" s="35">
        <f>AVERAGE(I76,I59,I58,I57,I56,I55,I37,I19,I12)</f>
        <v>1.0547326615831518</v>
      </c>
      <c r="J77" s="35">
        <f>MIN(J12,J19,J37,J55,J56:J59,J76)</f>
        <v>1</v>
      </c>
      <c r="K77" s="36">
        <f>AVERAGE(K12,K19,K37,K55,K56:K59,K76)</f>
        <v>5.5198917131155305</v>
      </c>
      <c r="L77" s="35">
        <f>MAX(L12,L19,L37,L55,L56:L59,L76)</f>
        <v>25</v>
      </c>
      <c r="M77" s="35">
        <f>SUM(M12,M19,M37,M55,M56:M59,M76)</f>
        <v>4328</v>
      </c>
      <c r="N77" s="37">
        <f>AVERAGE(N12,N19,N37,N55,N56:N59,N76)</f>
        <v>118.23687514875544</v>
      </c>
      <c r="O77" s="35">
        <f>SUM(O76,O59,O58,O57,O56,O55,O37,O19,O12)</f>
        <v>74</v>
      </c>
      <c r="P77" s="38">
        <f>AVERAGE(P76,P55:P59,P37,P19,P12)</f>
        <v>7.7980322888496116E-3</v>
      </c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iOS Data</vt:lpstr>
      <vt:lpstr>Android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Mike Schmid</cp:lastModifiedBy>
  <dcterms:created xsi:type="dcterms:W3CDTF">2015-06-05T18:19:34Z</dcterms:created>
  <dcterms:modified xsi:type="dcterms:W3CDTF">2020-12-17T14:38:21Z</dcterms:modified>
</cp:coreProperties>
</file>