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Ex3.xml" ContentType="application/vnd.ms-office.chartex+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tables/table6.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Analyst File\Excel Project\Chandoo\Chocolate Project\"/>
    </mc:Choice>
  </mc:AlternateContent>
  <xr:revisionPtr revIDLastSave="0" documentId="13_ncr:1_{0A2AB620-3B8C-402B-A0F2-231365E2DB16}" xr6:coauthVersionLast="47" xr6:coauthVersionMax="47" xr10:uidLastSave="{00000000-0000-0000-0000-000000000000}"/>
  <bookViews>
    <workbookView xWindow="-114" yWindow="-114" windowWidth="24480" windowHeight="13150" firstSheet="5" activeTab="11" xr2:uid="{26D4546B-D2A1-4444-8EAF-A6228F96F0C1}"/>
  </bookViews>
  <sheets>
    <sheet name="Data" sheetId="1" r:id="rId1"/>
    <sheet name="Sheet1" sheetId="2" r:id="rId2"/>
    <sheet name="QuickSummary" sheetId="3" r:id="rId3"/>
    <sheet name="Top10saler" sheetId="4" r:id="rId4"/>
    <sheet name="ContSales" sheetId="5" r:id="rId5"/>
    <sheet name="Sales_cont" sheetId="6" r:id="rId6"/>
    <sheet name="Sales_P_unit" sheetId="7" r:id="rId7"/>
    <sheet name="Outlier" sheetId="8" r:id="rId8"/>
    <sheet name="SalesPperson" sheetId="9" r:id="rId9"/>
    <sheet name="Table" sheetId="20" r:id="rId10"/>
    <sheet name="Pivot" sheetId="21" r:id="rId11"/>
    <sheet name="Dashbord" sheetId="22" r:id="rId12"/>
    <sheet name="DCLSR" sheetId="24" r:id="rId13"/>
  </sheets>
  <definedNames>
    <definedName name="_xlnm._FilterDatabase" localSheetId="4" hidden="1">ContSales!$C$9:$F$16</definedName>
    <definedName name="_xlnm._FilterDatabase" localSheetId="0" hidden="1">Data!$C$11:$G$11</definedName>
    <definedName name="_xlchart.v1.0" hidden="1">Outlier!$F$6</definedName>
    <definedName name="_xlchart.v1.1" hidden="1">Outlier!$F$7:$F$306</definedName>
    <definedName name="_xlchart.v1.2" hidden="1">Outlier!$C$7:$C$306</definedName>
    <definedName name="_xlchart.v1.3" hidden="1">Outlier!$E$6</definedName>
    <definedName name="_xlchart.v1.4" hidden="1">Outlier!$E$7:$E$306</definedName>
    <definedName name="_xlchart.v1.5" hidden="1">Outlier!$E$6</definedName>
    <definedName name="_xlchart.v1.6" hidden="1">Outlier!$E$7:$E$306</definedName>
    <definedName name="_xlcn.WorksheetConnection_beginnerDAcourseblank1.xlsxddata" hidden="1">Sheet1!$A$4:$G$304</definedName>
    <definedName name="_xlcn.WorksheetConnection_beginnerDAcourseblank1.xlsxSalesp" hidden="1">Salesp[]</definedName>
    <definedName name="Slicer_Sales_Person">#N/A</definedName>
    <definedName name="Slicer_Sales_Person1">#N/A</definedName>
  </definedNames>
  <calcPr calcId="191029"/>
  <pivotCaches>
    <pivotCache cacheId="0" r:id="rId14"/>
    <pivotCache cacheId="1" r:id="rId15"/>
    <pivotCache cacheId="2" r:id="rId16"/>
    <pivotCache cacheId="3" r:id="rId17"/>
    <pivotCache cacheId="4" r:id="rId18"/>
    <pivotCache cacheId="5" r:id="rId19"/>
    <pivotCache cacheId="263" r:id="rId20"/>
    <pivotCache cacheId="266" r:id="rId21"/>
    <pivotCache cacheId="269" r:id="rId22"/>
    <pivotCache cacheId="272" r:id="rId23"/>
    <pivotCache cacheId="275" r:id="rId24"/>
    <pivotCache cacheId="278" r:id="rId25"/>
    <pivotCache cacheId="281" r:id="rId26"/>
    <pivotCache cacheId="284" r:id="rId27"/>
    <pivotCache cacheId="287" r:id="rId28"/>
  </pivotCaches>
  <extLst>
    <ext xmlns:x14="http://schemas.microsoft.com/office/spreadsheetml/2009/9/main" uri="{876F7934-8845-4945-9796-88D515C7AA90}">
      <x14:pivotCaches>
        <pivotCache cacheId="15" r:id="rId29"/>
      </x14:pivotCaches>
    </ext>
    <ext xmlns:x14="http://schemas.microsoft.com/office/spreadsheetml/2009/9/main" uri="{BBE1A952-AA13-448e-AADC-164F8A28A991}">
      <x14:slicerCaches>
        <x14:slicerCache r:id="rId30"/>
        <x14:slicerCache r:id="rId3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p" name="Salesp" connection="WorksheetConnection_beginner-DA-course-blank 1.xlsx!Salesp"/>
          <x15:modelTable id="ddata" name="ddata" connection="WorksheetConnection_beginner-DA-course-blank 1.xlsx!d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 i="20" l="1"/>
  <c r="J5" i="20"/>
  <c r="L11" i="24" a="1"/>
  <c r="L11" i="24" s="1"/>
  <c r="K11" i="24" a="1"/>
  <c r="K11" i="24" s="1"/>
  <c r="M11" i="24" s="1"/>
  <c r="E13" i="24"/>
  <c r="F14" i="24"/>
  <c r="E14" i="24"/>
  <c r="F13" i="24"/>
  <c r="E16" i="3" a="1"/>
  <c r="E16" i="3" s="1"/>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G99" i="20"/>
  <c r="G100" i="20"/>
  <c r="G101" i="20"/>
  <c r="G102" i="20"/>
  <c r="G103" i="20"/>
  <c r="G104" i="20"/>
  <c r="G105" i="20"/>
  <c r="G106" i="20"/>
  <c r="G107" i="20"/>
  <c r="G108" i="20"/>
  <c r="G109" i="20"/>
  <c r="G110" i="20"/>
  <c r="G111" i="20"/>
  <c r="G112" i="20"/>
  <c r="G113" i="20"/>
  <c r="G114" i="20"/>
  <c r="G115" i="20"/>
  <c r="G116" i="20"/>
  <c r="G117" i="20"/>
  <c r="G118" i="20"/>
  <c r="G119" i="20"/>
  <c r="G120" i="20"/>
  <c r="G121" i="20"/>
  <c r="G122" i="20"/>
  <c r="G123" i="20"/>
  <c r="G124" i="20"/>
  <c r="G125" i="20"/>
  <c r="G126" i="20"/>
  <c r="G127" i="20"/>
  <c r="G128" i="20"/>
  <c r="G129" i="20"/>
  <c r="G130" i="20"/>
  <c r="G131" i="20"/>
  <c r="G132" i="20"/>
  <c r="G133" i="20"/>
  <c r="G134" i="20"/>
  <c r="G135" i="20"/>
  <c r="G136" i="20"/>
  <c r="G137" i="20"/>
  <c r="G138" i="20"/>
  <c r="G139" i="20"/>
  <c r="G140" i="20"/>
  <c r="G141" i="20"/>
  <c r="G142" i="20"/>
  <c r="G143" i="20"/>
  <c r="G144" i="20"/>
  <c r="G145" i="20"/>
  <c r="G146" i="20"/>
  <c r="G147" i="20"/>
  <c r="G148" i="20"/>
  <c r="G149" i="20"/>
  <c r="G150" i="20"/>
  <c r="G151" i="20"/>
  <c r="G152" i="20"/>
  <c r="G153" i="20"/>
  <c r="G154" i="20"/>
  <c r="G155" i="20"/>
  <c r="G156" i="20"/>
  <c r="G157" i="20"/>
  <c r="G158" i="20"/>
  <c r="G159" i="20"/>
  <c r="G160" i="20"/>
  <c r="G161" i="20"/>
  <c r="G162" i="20"/>
  <c r="G163" i="20"/>
  <c r="G164" i="20"/>
  <c r="G165" i="20"/>
  <c r="G166" i="20"/>
  <c r="G167" i="20"/>
  <c r="G168" i="20"/>
  <c r="G169" i="20"/>
  <c r="G170" i="20"/>
  <c r="G171" i="20"/>
  <c r="G172" i="20"/>
  <c r="G173" i="20"/>
  <c r="G174" i="20"/>
  <c r="G175" i="20"/>
  <c r="G176" i="20"/>
  <c r="G177" i="20"/>
  <c r="G178" i="20"/>
  <c r="G179" i="20"/>
  <c r="G180" i="20"/>
  <c r="G181" i="20"/>
  <c r="G182" i="20"/>
  <c r="G183" i="20"/>
  <c r="G184" i="20"/>
  <c r="G185" i="20"/>
  <c r="G186" i="20"/>
  <c r="G187" i="20"/>
  <c r="G188" i="20"/>
  <c r="G189" i="20"/>
  <c r="G190" i="20"/>
  <c r="G191" i="20"/>
  <c r="G192" i="20"/>
  <c r="G193" i="20"/>
  <c r="G194" i="20"/>
  <c r="G195" i="20"/>
  <c r="G196" i="20"/>
  <c r="G197" i="20"/>
  <c r="G198" i="20"/>
  <c r="G199" i="20"/>
  <c r="G200" i="20"/>
  <c r="G201" i="20"/>
  <c r="G202" i="20"/>
  <c r="G203" i="20"/>
  <c r="G204" i="20"/>
  <c r="G205" i="20"/>
  <c r="G206" i="20"/>
  <c r="G207" i="20"/>
  <c r="G208" i="20"/>
  <c r="G209" i="20"/>
  <c r="G210" i="20"/>
  <c r="G211" i="20"/>
  <c r="G212" i="20"/>
  <c r="G213" i="20"/>
  <c r="G214" i="20"/>
  <c r="G215" i="20"/>
  <c r="G216" i="20"/>
  <c r="G217" i="20"/>
  <c r="G218" i="20"/>
  <c r="G219" i="20"/>
  <c r="G220" i="20"/>
  <c r="G221" i="20"/>
  <c r="G222" i="20"/>
  <c r="G223" i="20"/>
  <c r="G224" i="20"/>
  <c r="G225" i="20"/>
  <c r="G226" i="20"/>
  <c r="G227" i="20"/>
  <c r="G228" i="20"/>
  <c r="G229" i="20"/>
  <c r="G230" i="20"/>
  <c r="G231" i="20"/>
  <c r="G232" i="20"/>
  <c r="G233" i="20"/>
  <c r="G234" i="20"/>
  <c r="G235" i="20"/>
  <c r="G236" i="20"/>
  <c r="G237" i="20"/>
  <c r="G238" i="20"/>
  <c r="G239" i="20"/>
  <c r="G240" i="20"/>
  <c r="G241" i="20"/>
  <c r="G242" i="20"/>
  <c r="G243" i="20"/>
  <c r="G244" i="20"/>
  <c r="G245" i="20"/>
  <c r="G246" i="20"/>
  <c r="G247" i="20"/>
  <c r="G248" i="20"/>
  <c r="G249" i="20"/>
  <c r="G250" i="20"/>
  <c r="G251" i="20"/>
  <c r="G252" i="20"/>
  <c r="G253" i="20"/>
  <c r="G254" i="20"/>
  <c r="G255" i="20"/>
  <c r="G256" i="20"/>
  <c r="G257" i="20"/>
  <c r="G258" i="20"/>
  <c r="G259" i="20"/>
  <c r="G260" i="20"/>
  <c r="G261" i="20"/>
  <c r="G262" i="20"/>
  <c r="G263" i="20"/>
  <c r="G264" i="20"/>
  <c r="G265" i="20"/>
  <c r="G266" i="20"/>
  <c r="G267" i="20"/>
  <c r="G268" i="20"/>
  <c r="G269" i="20"/>
  <c r="G270" i="20"/>
  <c r="G271" i="20"/>
  <c r="G272" i="20"/>
  <c r="G273" i="20"/>
  <c r="G274" i="20"/>
  <c r="G275" i="20"/>
  <c r="G276" i="20"/>
  <c r="G277" i="20"/>
  <c r="G278" i="20"/>
  <c r="G279" i="20"/>
  <c r="G280" i="20"/>
  <c r="G281" i="20"/>
  <c r="G282" i="20"/>
  <c r="G283" i="20"/>
  <c r="G284" i="20"/>
  <c r="G285" i="20"/>
  <c r="G286" i="20"/>
  <c r="G287" i="20"/>
  <c r="G288" i="20"/>
  <c r="G289" i="20"/>
  <c r="G290" i="20"/>
  <c r="G291" i="20"/>
  <c r="G292" i="20"/>
  <c r="G293" i="20"/>
  <c r="G294" i="20"/>
  <c r="G295" i="20"/>
  <c r="G296" i="20"/>
  <c r="G297" i="20"/>
  <c r="G298" i="20"/>
  <c r="G299" i="20"/>
  <c r="G300" i="20"/>
  <c r="G301" i="20"/>
  <c r="G302" i="20"/>
  <c r="G303" i="20"/>
  <c r="G304" i="20"/>
  <c r="H16" i="3"/>
  <c r="C14" i="3"/>
  <c r="C13" i="3"/>
  <c r="C12" i="3"/>
  <c r="D9" i="3"/>
  <c r="D8" i="3"/>
  <c r="C9" i="3"/>
  <c r="C8" i="3"/>
  <c r="D7" i="3"/>
  <c r="C7" i="3"/>
  <c r="D6" i="3"/>
  <c r="C6" i="3"/>
  <c r="M20" i="24" l="1"/>
  <c r="M18" i="24"/>
  <c r="M16" i="24"/>
  <c r="M15" i="24"/>
  <c r="M19" i="24"/>
  <c r="M17" i="24"/>
  <c r="M14" i="24"/>
  <c r="M13" i="24"/>
  <c r="M12" i="24"/>
  <c r="C10" i="3"/>
  <c r="D10"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2C8FDCD-B751-4E36-949D-31837874D25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F0F2CB3-BAFB-4A44-A207-3B308091E18D}" name="WorksheetConnection_beginner-DA-course-blank 1.xlsx!ddata" type="102" refreshedVersion="8" minRefreshableVersion="5">
    <extLst>
      <ext xmlns:x15="http://schemas.microsoft.com/office/spreadsheetml/2010/11/main" uri="{DE250136-89BD-433C-8126-D09CA5730AF9}">
        <x15:connection id="ddata" autoDelete="1">
          <x15:rangePr sourceName="_xlcn.WorksheetConnection_beginnerDAcourseblank1.xlsxddata"/>
        </x15:connection>
      </ext>
    </extLst>
  </connection>
  <connection id="3" xr16:uid="{D627C4AF-0BEE-4E11-A8C9-7B312222FE21}" name="WorksheetConnection_beginner-DA-course-blank 1.xlsx!Salesp" type="102" refreshedVersion="8" minRefreshableVersion="5">
    <extLst>
      <ext xmlns:x15="http://schemas.microsoft.com/office/spreadsheetml/2010/11/main" uri="{DE250136-89BD-433C-8126-D09CA5730AF9}">
        <x15:connection id="Salesp" autoDelete="1">
          <x15:rangePr sourceName="_xlcn.WorksheetConnection_beginnerDAcourseblank1.xlsxSalesp"/>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<sst xmlns="http://schemas.openxmlformats.org/spreadsheetml/2006/main" count="4809" uniqueCount="99">
  <si>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</si>
  <si>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</si>
  <si>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</si>
  <si>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</si>
  <si>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</si>
  <si>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</si>
  <si>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</si>
  <si>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</si>
  <si>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</si>
  <si>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</si>
  <si>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</si>
  <si>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</si>
  <si>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</si>
  <si>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</si>
  <si>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</si>
  <si>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</si>
  <si>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</si>
  <si>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</si>
  <si>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</si>
  <si>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</si>
  <si>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</si>
  <si>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</si>
  <si>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</si>
  <si>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</si>
  <si>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</si>
  <si>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</si>
  <si>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</si>
  <si>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</si>
  <si>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</si>
  <si>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</si>
  <si>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</si>
  <si>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</si>
  <si>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</si>
  <si>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</si>
  <si>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</si>
  <si>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</si>
  <si>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</si>
  <si>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</si>
  <si>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</si>
  <si>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</si>
  <si>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</si>
  <si>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</si>
  <si>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</si>
  <si>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</si>
  <si>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</si>
  <si>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</si>
  <si>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</si>
  <si>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</si>
  <si>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</si>
  <si>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</si>
  <si>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</si>
  <si>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</si>
  <si>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</si>
  <si>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</si>
  <si>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</si>
  <si>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</si>
  <si>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 xml:space="preserve">Average </t>
  </si>
  <si>
    <t>Median</t>
  </si>
  <si>
    <t>Min</t>
  </si>
  <si>
    <t xml:space="preserve">Max </t>
  </si>
  <si>
    <t>Range</t>
  </si>
  <si>
    <t xml:space="preserve">First Quartile </t>
  </si>
  <si>
    <t xml:space="preserve">Third Quartile </t>
  </si>
  <si>
    <t>Second Q</t>
  </si>
  <si>
    <t xml:space="preserve">Distinct count of data </t>
  </si>
  <si>
    <t>Q 1 Quick Statistics Analysis</t>
  </si>
  <si>
    <t xml:space="preserve">2 Exploratary Data Analysis </t>
  </si>
  <si>
    <t>3 Sales Analysis by Country (with Formula)</t>
  </si>
  <si>
    <t xml:space="preserve">Amount </t>
  </si>
  <si>
    <t>Column1</t>
  </si>
  <si>
    <t>Column2</t>
  </si>
  <si>
    <t>Column3</t>
  </si>
  <si>
    <t>Column4</t>
  </si>
  <si>
    <t>4 Sales Country With Pivot Tables</t>
  </si>
  <si>
    <t>Row Labels</t>
  </si>
  <si>
    <t>Sum of Amount</t>
  </si>
  <si>
    <t>Sum of Units</t>
  </si>
  <si>
    <t>Amount Bar</t>
  </si>
  <si>
    <t>6 Are there any anomolies in data</t>
  </si>
  <si>
    <t>7 Best Sales Person By Country</t>
  </si>
  <si>
    <t>xloolkup formula used in Cost Per Unit</t>
  </si>
  <si>
    <t>Cost</t>
  </si>
  <si>
    <t>Cost Per Unit</t>
  </si>
  <si>
    <t xml:space="preserve"> Product</t>
  </si>
  <si>
    <t>5 Top Five Sales Per unit in doller</t>
  </si>
  <si>
    <t>9 Dynamic Country Level Sales Report</t>
  </si>
  <si>
    <t>Pick Country</t>
  </si>
  <si>
    <t>Quick Summary</t>
  </si>
  <si>
    <t xml:space="preserve">Sales </t>
  </si>
  <si>
    <t>Quantity</t>
  </si>
  <si>
    <t>Total</t>
  </si>
  <si>
    <t>Average</t>
  </si>
  <si>
    <t>Amt_Earning</t>
  </si>
  <si>
    <t>Safe Zone</t>
  </si>
  <si>
    <t>Tot Amount</t>
  </si>
  <si>
    <t>Ave/Country</t>
  </si>
  <si>
    <t>Ave Earning / Person</t>
  </si>
  <si>
    <t>Ave unit sales/ Person</t>
  </si>
  <si>
    <t>Total Units2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</si>
</sst>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quot;$&quot;#,##0_);[Red]\(&quot;$&quot;#,##0\)"/>
    <numFmt numFmtId="165" formatCode="&quot;$&quot;#,##0.00_);[Red]\(&quot;$&quot;#,##0.00\)"/>
    <numFmt numFmtId="166" formatCode="_-[$$-409]* #,##0_ ;_-[$$-409]* \-#,##0\ ;_-[$$-409]* &quot;-&quot;??_ ;_-@_ "/>
    <numFmt numFmtId="167" formatCode="[$$-409]#,##0.00"/>
    <numFmt numFmtId="168" formatCode="\$#,##0;\(\$#,##0\);\$#,##0"/>
    <numFmt numFmtId="169" formatCode="[$$-409]#,##0"/>
    <numFmt numFmtId="170" formatCode="&quot;₹&quot;\ #,##0.00"/>
  </numFmts>
  <fonts count="12" x14ac:knownFonts="1">
    <font>
      <sz val="11"/>
      <color theme="1"/>
      <name val="Calibri"/>
      <family val="2"/>
      <scheme val="minor"/>
    </font>
    <font>
      <sz val="28"/>
      <color theme="1"/>
      <name val="Segoe UI Light"/>
      <family val="2"/>
    </font>
    <font>
      <b/>
      <sz val="11"/>
      <color theme="1"/>
      <name val="Calibri"/>
      <family val="2"/>
      <scheme val="minor"/>
    </font>
    <font>
      <b/>
      <sz val="20"/>
      <color theme="1"/>
      <name val="Calibri"/>
      <family val="2"/>
      <scheme val="minor"/>
    </font>
    <font>
      <b/>
      <sz val="22"/>
      <color theme="1"/>
      <name val="Calibri"/>
      <family val="2"/>
      <scheme val="minor"/>
    </font>
    <font>
      <b/>
      <sz val="26"/>
      <color theme="1"/>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b/>
      <sz val="11"/>
      <color theme="0"/>
      <name val="Calibri"/>
      <family val="2"/>
      <scheme val="minor"/>
    </font>
    <font>
      <sz val="20"/>
      <color theme="1"/>
      <name val="Calibri"/>
      <family val="2"/>
      <scheme val="minor"/>
    </font>
    <font>
      <sz val="8"/>
      <name val="Calibri"/>
      <family val="2"/>
      <scheme val="minor"/>
    </font>
  </fonts>
  <fills count="1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4" tint="0.59999389629810485"/>
        <bgColor indexed="64"/>
      </patternFill>
    </fill>
    <fill>
      <patternFill patternType="solid">
        <fgColor theme="8"/>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00B0F0"/>
        <bgColor indexed="64"/>
      </patternFill>
    </fill>
    <fill>
      <patternFill patternType="solid">
        <fgColor rgb="FF00B050"/>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59999389629810485"/>
        <bgColor theme="4" tint="0.79998168889431442"/>
      </patternFill>
    </fill>
  </fills>
  <borders count="5">
    <border>
      <left/>
      <right/>
      <top/>
      <bottom/>
      <diagonal/>
    </border>
    <border>
      <left/>
      <right/>
      <top style="dotted">
        <color theme="0" tint="-0.24994659260841701"/>
      </top>
      <bottom style="dotted">
        <color theme="0" tint="-0.24994659260841701"/>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
      <left/>
      <right/>
      <top style="thin">
        <color theme="4" tint="0.39997558519241921"/>
      </top>
      <bottom style="thin">
        <color theme="4" tint="0.39997558519241921"/>
      </bottom>
      <diagonal/>
    </border>
  </borders>
  <cellStyleXfs count="1">
    <xf numFmtId="0" fontId="0" fillId="0" borderId="0"/>
  </cellStyleXfs>
  <cellXfs count="71">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4" fillId="4" borderId="0" xfId="0" applyFont="1" applyFill="1" applyAlignment="1">
      <alignment horizontal="center" vertical="center"/>
    </xf>
    <xf numFmtId="166" fontId="0" fillId="0" borderId="0" xfId="0" applyNumberFormat="1"/>
    <xf numFmtId="2" fontId="0" fillId="0" borderId="0" xfId="0" applyNumberFormat="1"/>
    <xf numFmtId="0" fontId="6" fillId="5" borderId="0" xfId="0" applyFont="1" applyFill="1"/>
    <xf numFmtId="0" fontId="6" fillId="5" borderId="0" xfId="0" applyFont="1" applyFill="1" applyAlignment="1">
      <alignment horizontal="right"/>
    </xf>
    <xf numFmtId="0" fontId="0" fillId="0" borderId="0" xfId="0" pivotButton="1"/>
    <xf numFmtId="0" fontId="0" fillId="0" borderId="0" xfId="0" applyAlignment="1">
      <alignment horizontal="left"/>
    </xf>
    <xf numFmtId="0" fontId="0" fillId="6" borderId="3" xfId="0" applyFill="1" applyBorder="1"/>
    <xf numFmtId="164" fontId="0" fillId="6" borderId="3" xfId="0" applyNumberFormat="1" applyFill="1" applyBorder="1"/>
    <xf numFmtId="3" fontId="0" fillId="6" borderId="3" xfId="0" applyNumberFormat="1" applyFill="1" applyBorder="1"/>
    <xf numFmtId="0" fontId="0" fillId="0" borderId="3" xfId="0" applyBorder="1"/>
    <xf numFmtId="164" fontId="0" fillId="0" borderId="3" xfId="0" applyNumberFormat="1" applyBorder="1"/>
    <xf numFmtId="3" fontId="0" fillId="0" borderId="3" xfId="0" applyNumberFormat="1" applyBorder="1"/>
    <xf numFmtId="0" fontId="9" fillId="7" borderId="0" xfId="0" applyFont="1" applyFill="1"/>
    <xf numFmtId="0" fontId="9" fillId="7" borderId="0" xfId="0" applyFont="1" applyFill="1" applyAlignment="1">
      <alignment horizontal="right"/>
    </xf>
    <xf numFmtId="168" fontId="0" fillId="0" borderId="0" xfId="0" applyNumberFormat="1"/>
    <xf numFmtId="2" fontId="0" fillId="6" borderId="3" xfId="0" applyNumberFormat="1" applyFill="1" applyBorder="1"/>
    <xf numFmtId="2" fontId="0" fillId="0" borderId="3" xfId="0" applyNumberFormat="1" applyBorder="1"/>
    <xf numFmtId="0" fontId="0" fillId="0" borderId="0" xfId="0" applyAlignment="1">
      <alignment horizontal="left" indent="1"/>
    </xf>
    <xf numFmtId="0" fontId="0" fillId="10" borderId="0" xfId="0" applyFill="1"/>
    <xf numFmtId="0" fontId="0" fillId="11" borderId="0" xfId="0" applyFill="1"/>
    <xf numFmtId="0" fontId="0" fillId="5" borderId="0" xfId="0" applyFill="1"/>
    <xf numFmtId="0" fontId="0" fillId="12" borderId="0" xfId="0" applyFill="1"/>
    <xf numFmtId="0" fontId="0" fillId="12" borderId="0" xfId="0" applyFill="1" applyAlignment="1">
      <alignment horizontal="center"/>
    </xf>
    <xf numFmtId="0" fontId="0" fillId="11" borderId="0" xfId="0" applyFill="1" applyAlignment="1">
      <alignment horizontal="center"/>
    </xf>
    <xf numFmtId="0" fontId="0" fillId="4" borderId="0" xfId="0" applyFill="1"/>
    <xf numFmtId="0" fontId="6" fillId="4" borderId="0" xfId="0" applyFont="1" applyFill="1" applyAlignment="1">
      <alignment horizontal="center"/>
    </xf>
    <xf numFmtId="0" fontId="2" fillId="4" borderId="0" xfId="0" applyFont="1" applyFill="1" applyAlignment="1">
      <alignment horizontal="center"/>
    </xf>
    <xf numFmtId="0" fontId="0" fillId="4" borderId="0" xfId="0" applyFill="1" applyAlignment="1">
      <alignment horizontal="center"/>
    </xf>
    <xf numFmtId="170" fontId="0" fillId="4" borderId="0" xfId="0" applyNumberFormat="1" applyFill="1" applyAlignment="1">
      <alignment horizontal="center"/>
    </xf>
    <xf numFmtId="1" fontId="0" fillId="4" borderId="0" xfId="0" applyNumberFormat="1" applyFill="1" applyAlignment="1">
      <alignment horizontal="center"/>
    </xf>
    <xf numFmtId="0" fontId="2" fillId="13" borderId="0" xfId="0" applyFont="1" applyFill="1" applyAlignment="1">
      <alignment horizontal="center"/>
    </xf>
    <xf numFmtId="0" fontId="6" fillId="14" borderId="0" xfId="0" applyFont="1" applyFill="1" applyAlignment="1">
      <alignment horizontal="center"/>
    </xf>
    <xf numFmtId="0" fontId="6" fillId="15" borderId="0" xfId="0" applyFont="1" applyFill="1" applyAlignment="1">
      <alignment horizontal="center"/>
    </xf>
    <xf numFmtId="0" fontId="6" fillId="15" borderId="0" xfId="0" applyFont="1" applyFill="1"/>
    <xf numFmtId="0" fontId="0" fillId="16" borderId="0" xfId="0" applyFill="1"/>
    <xf numFmtId="0" fontId="0" fillId="17" borderId="4" xfId="0" applyFill="1" applyBorder="1"/>
    <xf numFmtId="0" fontId="0" fillId="16" borderId="4" xfId="0" applyFill="1" applyBorder="1"/>
    <xf numFmtId="0" fontId="0" fillId="11" borderId="2" xfId="0" applyFill="1" applyBorder="1"/>
    <xf numFmtId="0" fontId="0" fillId="11" borderId="2" xfId="0" applyFill="1" applyBorder="1" applyAlignment="1">
      <alignment horizontal="left"/>
    </xf>
    <xf numFmtId="170" fontId="0" fillId="11" borderId="2" xfId="0" applyNumberFormat="1" applyFill="1" applyBorder="1"/>
    <xf numFmtId="0" fontId="0" fillId="11" borderId="0" xfId="0" applyFill="1" applyAlignment="1">
      <alignment horizontal="left"/>
    </xf>
    <xf numFmtId="0" fontId="0" fillId="11" borderId="0" xfId="0" applyFill="1" applyAlignment="1">
      <alignment horizontal="left" indent="1"/>
    </xf>
    <xf numFmtId="169" fontId="0" fillId="0" borderId="0" xfId="0" applyNumberFormat="1"/>
    <xf numFmtId="0" fontId="0" fillId="5" borderId="0" xfId="0" applyFill="1" applyAlignment="1">
      <alignment horizontal="center"/>
    </xf>
    <xf numFmtId="0" fontId="3" fillId="4" borderId="0" xfId="0" applyFont="1" applyFill="1" applyAlignment="1">
      <alignment horizontal="center" vertical="center"/>
    </xf>
    <xf numFmtId="0" fontId="0" fillId="4" borderId="0" xfId="0" applyFill="1" applyAlignment="1">
      <alignment horizontal="center" vertical="center"/>
    </xf>
    <xf numFmtId="0" fontId="4" fillId="4" borderId="0" xfId="0" applyFont="1" applyFill="1" applyAlignment="1">
      <alignment horizontal="center" vertical="center"/>
    </xf>
    <xf numFmtId="0" fontId="5" fillId="4" borderId="0" xfId="0" applyFont="1" applyFill="1" applyAlignment="1">
      <alignment horizontal="center" vertical="center"/>
    </xf>
    <xf numFmtId="0" fontId="3" fillId="11" borderId="0" xfId="0" applyFont="1" applyFill="1" applyAlignment="1">
      <alignment horizontal="center" vertical="center"/>
    </xf>
    <xf numFmtId="0" fontId="2" fillId="11" borderId="0" xfId="0" applyFont="1" applyFill="1" applyAlignment="1">
      <alignment horizontal="center" vertical="center"/>
    </xf>
    <xf numFmtId="0" fontId="8" fillId="9" borderId="0" xfId="0" applyFont="1" applyFill="1" applyAlignment="1">
      <alignment horizontal="center" vertical="center"/>
    </xf>
    <xf numFmtId="0" fontId="7" fillId="9" borderId="0" xfId="0" applyFont="1" applyFill="1" applyAlignment="1">
      <alignment horizontal="center" vertical="center"/>
    </xf>
    <xf numFmtId="0" fontId="10" fillId="8" borderId="0" xfId="0" applyFont="1" applyFill="1" applyAlignment="1">
      <alignment horizontal="center" vertical="center"/>
    </xf>
    <xf numFmtId="0" fontId="0" fillId="8" borderId="0" xfId="0" applyFill="1" applyAlignment="1">
      <alignment horizontal="center" vertical="center"/>
    </xf>
    <xf numFmtId="0" fontId="10" fillId="11" borderId="0" xfId="0" applyFont="1" applyFill="1" applyAlignment="1">
      <alignment horizontal="center" vertical="center"/>
    </xf>
    <xf numFmtId="0" fontId="0" fillId="11" borderId="0" xfId="0" applyFill="1" applyAlignment="1">
      <alignment horizontal="center" vertical="center"/>
    </xf>
    <xf numFmtId="0" fontId="5" fillId="5" borderId="0" xfId="0" applyFont="1" applyFill="1" applyAlignment="1">
      <alignment horizontal="center" vertical="center"/>
    </xf>
    <xf numFmtId="0" fontId="0" fillId="0" borderId="0" xfId="0" applyNumberFormat="1"/>
  </cellXfs>
  <cellStyles count="1">
    <cellStyle name="Normal" xfId="0" builtinId="0"/>
  </cellStyles>
  <dxfs count="310">
    <dxf>
      <numFmt numFmtId="3" formatCode="#,##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3" formatCode="#,##0"/>
    </dxf>
    <dxf>
      <numFmt numFmtId="169" formatCode="[$$-409]#,##0"/>
    </dxf>
    <dxf>
      <numFmt numFmtId="3" formatCode="#,##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3" formatCode="#,##0"/>
    </dxf>
    <dxf>
      <numFmt numFmtId="169" formatCode="[$$-409]#,##0"/>
    </dxf>
    <dxf>
      <numFmt numFmtId="3" formatCode="#,##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3" formatCode="#,##0"/>
    </dxf>
    <dxf>
      <numFmt numFmtId="169" formatCode="[$$-409]#,##0"/>
    </dxf>
    <dxf>
      <numFmt numFmtId="3" formatCode="#,##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3" formatCode="#,##0"/>
    </dxf>
    <dxf>
      <numFmt numFmtId="169" formatCode="[$$-409]#,##0"/>
    </dxf>
    <dxf>
      <numFmt numFmtId="3" formatCode="#,##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3" formatCode="#,##0"/>
    </dxf>
    <dxf>
      <numFmt numFmtId="169" formatCode="[$$-409]#,##0"/>
    </dxf>
    <dxf>
      <numFmt numFmtId="3" formatCode="#,##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3" formatCode="#,##0"/>
    </dxf>
    <dxf>
      <numFmt numFmtId="169" formatCode="[$$-409]#,##0"/>
    </dxf>
    <dxf>
      <numFmt numFmtId="169" formatCode="[$$-409]#,##0"/>
    </dxf>
    <dxf>
      <numFmt numFmtId="3" formatCode="#,##0"/>
    </dxf>
    <dxf>
      <numFmt numFmtId="3" formatCode="#,##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numFmt numFmtId="169" formatCode="[$$-409]#,##0"/>
    </dxf>
    <dxf>
      <font>
        <b val="0"/>
        <i val="0"/>
        <strike val="0"/>
        <condense val="0"/>
        <extend val="0"/>
        <outline val="0"/>
        <shadow val="0"/>
        <u val="none"/>
        <vertAlign val="baseline"/>
        <sz val="11"/>
        <color theme="1"/>
        <name val="Calibri"/>
        <family val="2"/>
        <scheme val="minor"/>
      </font>
      <numFmt numFmtId="2" formatCode="0.0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3"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quot;$&quot;#,##0_);[Red]\(&quot;$&quot;#,##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right" vertical="bottom" textRotation="0" wrapText="0" indent="0" justifyLastLine="0" shrinkToFit="0" readingOrder="0"/>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8" formatCode="\$#,##0;\(\$#,##0\);\$#,##0"/>
    </dxf>
    <dxf>
      <numFmt numFmtId="168" formatCode="\$#,##0;\(\$#,##0\);\$#,##0"/>
    </dxf>
    <dxf>
      <numFmt numFmtId="170" formatCode="&quot;₹&quot;\ #,##0.00"/>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2"/>
        <color theme="1"/>
        <name val="Calibri"/>
        <family val="2"/>
        <scheme val="minor"/>
      </font>
      <fill>
        <patternFill patternType="solid">
          <fgColor indexed="64"/>
          <bgColor theme="4" tint="0.39997558519241921"/>
        </patternFill>
      </fill>
      <alignment horizontal="right" vertical="bottom" textRotation="0" wrapText="0" indent="0" justifyLastLine="0" shrinkToFit="0" readingOrder="0"/>
    </dxf>
    <dxf>
      <numFmt numFmtId="3" formatCode="#,##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3" formatCode="#,##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4" formatCode="&quot;$&quot;#,##0_);[Red]\(&quot;$&quot;#,##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pivotCacheDefinition" Target="pivotCache/pivotCacheDefinition13.xml"/><Relationship Id="rId39" Type="http://schemas.openxmlformats.org/officeDocument/2006/relationships/customXml" Target="../customXml/item1.xml"/><Relationship Id="rId21" Type="http://schemas.openxmlformats.org/officeDocument/2006/relationships/pivotCacheDefinition" Target="pivotCache/pivotCacheDefinition8.xml"/><Relationship Id="rId34" Type="http://schemas.openxmlformats.org/officeDocument/2006/relationships/styles" Target="styles.xml"/><Relationship Id="rId42" Type="http://schemas.openxmlformats.org/officeDocument/2006/relationships/customXml" Target="../customXml/item4.xml"/><Relationship Id="rId47" Type="http://schemas.openxmlformats.org/officeDocument/2006/relationships/customXml" Target="../customXml/item9.xml"/><Relationship Id="rId50" Type="http://schemas.openxmlformats.org/officeDocument/2006/relationships/customXml" Target="../customXml/item12.xml"/><Relationship Id="rId55" Type="http://schemas.openxmlformats.org/officeDocument/2006/relationships/customXml" Target="../customXml/item17.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9" Type="http://schemas.openxmlformats.org/officeDocument/2006/relationships/pivotCacheDefinition" Target="pivotCache/pivotCacheDefinition16.xml"/><Relationship Id="rId11" Type="http://schemas.openxmlformats.org/officeDocument/2006/relationships/worksheet" Target="worksheets/sheet11.xml"/><Relationship Id="rId24" Type="http://schemas.openxmlformats.org/officeDocument/2006/relationships/pivotCacheDefinition" Target="pivotCache/pivotCacheDefinition1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2.xml"/><Relationship Id="rId45" Type="http://schemas.openxmlformats.org/officeDocument/2006/relationships/customXml" Target="../customXml/item7.xml"/><Relationship Id="rId53" Type="http://schemas.openxmlformats.org/officeDocument/2006/relationships/customXml" Target="../customXml/item15.xml"/><Relationship Id="rId58" Type="http://schemas.openxmlformats.org/officeDocument/2006/relationships/customXml" Target="../customXml/item20.xml"/><Relationship Id="rId5" Type="http://schemas.openxmlformats.org/officeDocument/2006/relationships/worksheet" Target="worksheets/sheet5.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pivotCacheDefinition" Target="pivotCache/pivotCacheDefinition9.xml"/><Relationship Id="rId27" Type="http://schemas.openxmlformats.org/officeDocument/2006/relationships/pivotCacheDefinition" Target="pivotCache/pivotCacheDefinition14.xml"/><Relationship Id="rId30" Type="http://schemas.microsoft.com/office/2007/relationships/slicerCache" Target="slicerCaches/slicerCache1.xml"/><Relationship Id="rId35" Type="http://schemas.openxmlformats.org/officeDocument/2006/relationships/sharedStrings" Target="sharedStrings.xml"/><Relationship Id="rId43" Type="http://schemas.openxmlformats.org/officeDocument/2006/relationships/customXml" Target="../customXml/item5.xml"/><Relationship Id="rId48" Type="http://schemas.openxmlformats.org/officeDocument/2006/relationships/customXml" Target="../customXml/item10.xml"/><Relationship Id="rId56" Type="http://schemas.openxmlformats.org/officeDocument/2006/relationships/customXml" Target="../customXml/item18.xml"/><Relationship Id="rId8" Type="http://schemas.openxmlformats.org/officeDocument/2006/relationships/worksheet" Target="worksheets/sheet8.xml"/><Relationship Id="rId51" Type="http://schemas.openxmlformats.org/officeDocument/2006/relationships/customXml" Target="../customXml/item1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pivotCacheDefinition" Target="pivotCache/pivotCacheDefinition12.xml"/><Relationship Id="rId33" Type="http://schemas.openxmlformats.org/officeDocument/2006/relationships/connections" Target="connections.xml"/><Relationship Id="rId38" Type="http://schemas.openxmlformats.org/officeDocument/2006/relationships/calcChain" Target="calcChain.xml"/><Relationship Id="rId46" Type="http://schemas.openxmlformats.org/officeDocument/2006/relationships/customXml" Target="../customXml/item8.xml"/><Relationship Id="rId20" Type="http://schemas.openxmlformats.org/officeDocument/2006/relationships/pivotCacheDefinition" Target="pivotCache/pivotCacheDefinition7.xml"/><Relationship Id="rId41" Type="http://schemas.openxmlformats.org/officeDocument/2006/relationships/customXml" Target="../customXml/item3.xml"/><Relationship Id="rId54" Type="http://schemas.openxmlformats.org/officeDocument/2006/relationships/customXml" Target="../customXml/item1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2.xml"/><Relationship Id="rId23" Type="http://schemas.openxmlformats.org/officeDocument/2006/relationships/pivotCacheDefinition" Target="pivotCache/pivotCacheDefinition10.xml"/><Relationship Id="rId28" Type="http://schemas.openxmlformats.org/officeDocument/2006/relationships/pivotCacheDefinition" Target="pivotCache/pivotCacheDefinition15.xml"/><Relationship Id="rId36" Type="http://schemas.openxmlformats.org/officeDocument/2006/relationships/sheetMetadata" Target="metadata.xml"/><Relationship Id="rId49" Type="http://schemas.openxmlformats.org/officeDocument/2006/relationships/customXml" Target="../customXml/item11.xml"/><Relationship Id="rId57" Type="http://schemas.openxmlformats.org/officeDocument/2006/relationships/customXml" Target="../customXml/item19.xml"/><Relationship Id="rId10" Type="http://schemas.openxmlformats.org/officeDocument/2006/relationships/worksheet" Target="worksheets/sheet10.xml"/><Relationship Id="rId31" Type="http://schemas.microsoft.com/office/2007/relationships/slicerCache" Target="slicerCaches/slicerCache2.xml"/><Relationship Id="rId44" Type="http://schemas.openxmlformats.org/officeDocument/2006/relationships/customXml" Target="../customXml/item6.xml"/><Relationship Id="rId52" Type="http://schemas.openxmlformats.org/officeDocument/2006/relationships/customXml" Target="../customXml/item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r>
              <a:rPr lang="en-US" baseline="0"/>
              <a:t>/Units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386850950267096E-2"/>
          <c:y val="0.15283996314049203"/>
          <c:w val="0.8459822348038335"/>
          <c:h val="0.74221575201914203"/>
        </c:manualLayout>
      </c:layout>
      <c:scatterChart>
        <c:scatterStyle val="lineMarker"/>
        <c:varyColors val="0"/>
        <c:ser>
          <c:idx val="0"/>
          <c:order val="0"/>
          <c:tx>
            <c:strRef>
              <c:f>Outlier!$F$6</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Outlier!$E$7:$E$306</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Outlier!$F$7:$F$306</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5B8D-4400-B9ED-FE3DBF7C1338}"/>
            </c:ext>
          </c:extLst>
        </c:ser>
        <c:dLbls>
          <c:showLegendKey val="0"/>
          <c:showVal val="0"/>
          <c:showCatName val="0"/>
          <c:showSerName val="0"/>
          <c:showPercent val="0"/>
          <c:showBubbleSize val="0"/>
        </c:dLbls>
        <c:axId val="461796959"/>
        <c:axId val="461797439"/>
      </c:scatterChart>
      <c:valAx>
        <c:axId val="46179695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797439"/>
        <c:crosses val="autoZero"/>
        <c:crossBetween val="midCat"/>
      </c:valAx>
      <c:valAx>
        <c:axId val="4617974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796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data analysis project.xlsx]SalesPperson!PivotTable2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Amount/Person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SalesPperson!$C$21</c:f>
              <c:strCache>
                <c:ptCount val="1"/>
                <c:pt idx="0">
                  <c:v>Total</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SalesPperson!$B$22:$B$31</c:f>
              <c:strCache>
                <c:ptCount val="10"/>
                <c:pt idx="0">
                  <c:v>Gigi Bohling</c:v>
                </c:pt>
                <c:pt idx="1">
                  <c:v>Ram Mahesh</c:v>
                </c:pt>
                <c:pt idx="2">
                  <c:v>Ches Bonnell</c:v>
                </c:pt>
                <c:pt idx="3">
                  <c:v>Husein Augar</c:v>
                </c:pt>
                <c:pt idx="4">
                  <c:v>Curtice Advani</c:v>
                </c:pt>
                <c:pt idx="5">
                  <c:v>Barr Faughny</c:v>
                </c:pt>
                <c:pt idx="6">
                  <c:v>Gunar Cockshoot</c:v>
                </c:pt>
                <c:pt idx="7">
                  <c:v>Carla Molina</c:v>
                </c:pt>
                <c:pt idx="8">
                  <c:v>Brien Boise</c:v>
                </c:pt>
                <c:pt idx="9">
                  <c:v>Oby Sorrel</c:v>
                </c:pt>
              </c:strCache>
            </c:strRef>
          </c:cat>
          <c:val>
            <c:numRef>
              <c:f>SalesPperson!$C$22:$C$31</c:f>
              <c:numCache>
                <c:formatCode>General</c:formatCode>
                <c:ptCount val="10"/>
                <c:pt idx="0">
                  <c:v>165725</c:v>
                </c:pt>
                <c:pt idx="1">
                  <c:v>151599</c:v>
                </c:pt>
                <c:pt idx="2">
                  <c:v>149975</c:v>
                </c:pt>
                <c:pt idx="3">
                  <c:v>132580</c:v>
                </c:pt>
                <c:pt idx="4">
                  <c:v>130697</c:v>
                </c:pt>
                <c:pt idx="5">
                  <c:v>123949</c:v>
                </c:pt>
                <c:pt idx="6">
                  <c:v>106834</c:v>
                </c:pt>
                <c:pt idx="7">
                  <c:v>98210</c:v>
                </c:pt>
                <c:pt idx="8">
                  <c:v>98084</c:v>
                </c:pt>
                <c:pt idx="9">
                  <c:v>83216</c:v>
                </c:pt>
              </c:numCache>
            </c:numRef>
          </c:val>
          <c:extLst>
            <c:ext xmlns:c16="http://schemas.microsoft.com/office/drawing/2014/chart" uri="{C3380CC4-5D6E-409C-BE32-E72D297353CC}">
              <c16:uniqueId val="{00000000-E2CD-424D-8213-DEC6716AB12F}"/>
            </c:ext>
          </c:extLst>
        </c:ser>
        <c:dLbls>
          <c:dLblPos val="outEnd"/>
          <c:showLegendKey val="0"/>
          <c:showVal val="1"/>
          <c:showCatName val="0"/>
          <c:showSerName val="0"/>
          <c:showPercent val="0"/>
          <c:showBubbleSize val="0"/>
        </c:dLbls>
        <c:gapWidth val="219"/>
        <c:overlap val="-27"/>
        <c:axId val="588855311"/>
        <c:axId val="588855791"/>
      </c:barChart>
      <c:catAx>
        <c:axId val="588855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855791"/>
        <c:crosses val="autoZero"/>
        <c:auto val="1"/>
        <c:lblAlgn val="ctr"/>
        <c:lblOffset val="100"/>
        <c:noMultiLvlLbl val="0"/>
      </c:catAx>
      <c:valAx>
        <c:axId val="588855791"/>
        <c:scaling>
          <c:orientation val="minMax"/>
        </c:scaling>
        <c:delete val="0"/>
        <c:axPos val="l"/>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855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[Chocolate data analysis project.xlsx]SalesPperson!PivotTable1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Saler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SalesPperson!$C$5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SalesPperson!$B$6:$B$17</c:f>
              <c:multiLvlStrCache>
                <c:ptCount val="6"/>
                <c:lvl>
                  <c:pt idx="0">
                    <c:v>Gigi Bohling</c:v>
                  </c:pt>
                  <c:pt idx="1">
                    <c:v>Gigi Bohling</c:v>
                  </c:pt>
                  <c:pt idx="2">
                    <c:v>Gigi Bohling</c:v>
                  </c:pt>
                  <c:pt idx="3">
                    <c:v>Ches Bonnell</c:v>
                  </c:pt>
                  <c:pt idx="4">
                    <c:v>Barr Faughny</c:v>
                  </c:pt>
                  <c:pt idx="5">
                    <c:v>Ram Mahesh</c:v>
                  </c:pt>
                </c:lvl>
                <c:lvl>
                  <c:pt idx="0">
                    <c:v>Australia</c:v>
                  </c:pt>
                  <c:pt idx="1">
                    <c:v>Canada</c:v>
                  </c:pt>
                  <c:pt idx="2">
                    <c:v>India</c:v>
                  </c:pt>
                  <c:pt idx="3">
                    <c:v>New Zealand</c:v>
                  </c:pt>
                  <c:pt idx="4">
                    <c:v>UK</c:v>
                  </c:pt>
                  <c:pt idx="5">
                    <c:v>USA</c:v>
                  </c:pt>
                </c:lvl>
              </c:multiLvlStrCache>
            </c:multiLvlStrRef>
          </c:cat>
          <c:val>
            <c:numRef>
              <c:f>SalesPperson!$C$6:$C$17</c:f>
              <c:numCache>
                <c:formatCode>General</c:formatCode>
                <c:ptCount val="6"/>
                <c:pt idx="0">
                  <c:v>25221</c:v>
                </c:pt>
                <c:pt idx="1">
                  <c:v>39620</c:v>
                </c:pt>
                <c:pt idx="2">
                  <c:v>41559</c:v>
                </c:pt>
                <c:pt idx="3">
                  <c:v>43568</c:v>
                </c:pt>
                <c:pt idx="4">
                  <c:v>45752</c:v>
                </c:pt>
                <c:pt idx="5">
                  <c:v>38325</c:v>
                </c:pt>
              </c:numCache>
            </c:numRef>
          </c:val>
          <c:extLst>
            <c:ext xmlns:c16="http://schemas.microsoft.com/office/drawing/2014/chart" uri="{C3380CC4-5D6E-409C-BE32-E72D297353CC}">
              <c16:uniqueId val="{00000000-6EAB-49C3-8959-A22472934535}"/>
            </c:ext>
          </c:extLst>
        </c:ser>
        <c:dLbls>
          <c:showLegendKey val="0"/>
          <c:showVal val="0"/>
          <c:showCatName val="0"/>
          <c:showSerName val="0"/>
          <c:showPercent val="0"/>
          <c:showBubbleSize val="0"/>
        </c:dLbls>
        <c:gapWidth val="219"/>
        <c:overlap val="-27"/>
        <c:axId val="588869231"/>
        <c:axId val="588862511"/>
      </c:barChart>
      <c:catAx>
        <c:axId val="588869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862511"/>
        <c:crosses val="autoZero"/>
        <c:auto val="1"/>
        <c:lblAlgn val="ctr"/>
        <c:lblOffset val="100"/>
        <c:noMultiLvlLbl val="0"/>
      </c:catAx>
      <c:valAx>
        <c:axId val="5888625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869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[Chocolate data analysis project.xlsx]Pivot!CA</c:name>
    <c:fmtId val="3"/>
  </c:pivotSource>
  <c:chart>
    <c:title>
      <c:tx>
        <c:rich>
          <a:bodyPr rot="0" spcFirstLastPara="1" vertOverflow="ellipsis" vert="horz" wrap="square" anchor="ctr" anchorCtr="1"/>
          <a:lstStyle/>
          <a:p>
            <a:pPr>
              <a:defRPr lang="en-US" sz="1260" b="0" i="0" u="none" strike="noStrike" kern="1200" spc="0" baseline="0">
                <a:solidFill>
                  <a:schemeClr val="tx1"/>
                </a:solidFill>
                <a:latin typeface="+mn-lt"/>
                <a:ea typeface="+mn-ea"/>
                <a:cs typeface="+mn-cs"/>
              </a:defRPr>
            </a:pPr>
            <a:r>
              <a:rPr lang="en-US"/>
              <a:t>Country Wise Sales</a:t>
            </a:r>
          </a:p>
        </c:rich>
      </c:tx>
      <c:overlay val="0"/>
      <c:spPr>
        <a:noFill/>
        <a:ln>
          <a:noFill/>
        </a:ln>
        <a:effectLst/>
      </c:spPr>
      <c:txPr>
        <a:bodyPr rot="0" spcFirstLastPara="1" vertOverflow="ellipsis" vert="horz" wrap="square" anchor="ctr" anchorCtr="1"/>
        <a:lstStyle/>
        <a:p>
          <a:pPr>
            <a:defRPr lang="en-US" sz="126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46290392759137"/>
          <c:y val="0.16930715402007487"/>
          <c:w val="0.809712732685125"/>
          <c:h val="0.53807042527138516"/>
        </c:manualLayout>
      </c:layout>
      <c:barChart>
        <c:barDir val="col"/>
        <c:grouping val="clustered"/>
        <c:varyColors val="0"/>
        <c:ser>
          <c:idx val="0"/>
          <c:order val="0"/>
          <c:tx>
            <c:strRef>
              <c:f>Pivot!$C$9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Pivot!$B$10:$B$15</c:f>
              <c:strCache>
                <c:ptCount val="6"/>
                <c:pt idx="0">
                  <c:v>India</c:v>
                </c:pt>
                <c:pt idx="1">
                  <c:v>Canada</c:v>
                </c:pt>
                <c:pt idx="2">
                  <c:v>New Zealand</c:v>
                </c:pt>
                <c:pt idx="3">
                  <c:v>USA</c:v>
                </c:pt>
                <c:pt idx="4">
                  <c:v>UK</c:v>
                </c:pt>
                <c:pt idx="5">
                  <c:v>Australia</c:v>
                </c:pt>
              </c:strCache>
            </c:strRef>
          </c:cat>
          <c:val>
            <c:numRef>
              <c:f>Pivot!$C$10:$C$15</c:f>
              <c:numCache>
                <c:formatCode>[$$-409]#,##0</c:formatCode>
                <c:ptCount val="6"/>
                <c:pt idx="0">
                  <c:v>252469</c:v>
                </c:pt>
                <c:pt idx="1">
                  <c:v>237944</c:v>
                </c:pt>
                <c:pt idx="2">
                  <c:v>218813</c:v>
                </c:pt>
                <c:pt idx="3">
                  <c:v>189434</c:v>
                </c:pt>
                <c:pt idx="4">
                  <c:v>173530</c:v>
                </c:pt>
                <c:pt idx="5">
                  <c:v>168679</c:v>
                </c:pt>
              </c:numCache>
            </c:numRef>
          </c:val>
          <c:extLst>
            <c:ext xmlns:c16="http://schemas.microsoft.com/office/drawing/2014/chart" uri="{C3380CC4-5D6E-409C-BE32-E72D297353CC}">
              <c16:uniqueId val="{00000000-FD27-46C6-82C6-0911AF030BBE}"/>
            </c:ext>
          </c:extLst>
        </c:ser>
        <c:dLbls>
          <c:dLblPos val="outEnd"/>
          <c:showLegendKey val="0"/>
          <c:showVal val="1"/>
          <c:showCatName val="0"/>
          <c:showSerName val="0"/>
          <c:showPercent val="0"/>
          <c:showBubbleSize val="0"/>
        </c:dLbls>
        <c:gapWidth val="219"/>
        <c:overlap val="-27"/>
        <c:axId val="1074235296"/>
        <c:axId val="1074236256"/>
      </c:barChart>
      <c:catAx>
        <c:axId val="1074235296"/>
        <c:scaling>
          <c:orientation val="minMax"/>
        </c:scaling>
        <c:delete val="0"/>
        <c:axPos val="b"/>
        <c:title>
          <c:tx>
            <c:rich>
              <a:bodyPr rot="0" spcFirstLastPara="1" vertOverflow="ellipsis" vert="horz" wrap="square" anchor="ctr" anchorCtr="1"/>
              <a:lstStyle/>
              <a:p>
                <a:pPr>
                  <a:defRPr lang="en-US" sz="1050" b="0" i="0" u="none" strike="noStrike" kern="1200" baseline="0">
                    <a:solidFill>
                      <a:schemeClr val="tx1"/>
                    </a:solidFill>
                    <a:latin typeface="+mn-lt"/>
                    <a:ea typeface="+mn-ea"/>
                    <a:cs typeface="+mn-cs"/>
                  </a:defRPr>
                </a:pPr>
                <a:r>
                  <a:rPr lang="en-IN"/>
                  <a:t>Country &amp; Amount</a:t>
                </a:r>
              </a:p>
            </c:rich>
          </c:tx>
          <c:layout>
            <c:manualLayout>
              <c:xMode val="edge"/>
              <c:yMode val="edge"/>
              <c:x val="0.42503408836567658"/>
              <c:y val="0.91577019149697991"/>
            </c:manualLayout>
          </c:layout>
          <c:overlay val="0"/>
          <c:spPr>
            <a:noFill/>
            <a:ln>
              <a:noFill/>
            </a:ln>
            <a:effectLst/>
          </c:spPr>
          <c:txPr>
            <a:bodyPr rot="0" spcFirstLastPara="1" vertOverflow="ellipsis" vert="horz" wrap="square" anchor="ctr" anchorCtr="1"/>
            <a:lstStyle/>
            <a:p>
              <a:pPr>
                <a:defRPr lang="en-US" sz="10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50" b="0" i="0" u="none" strike="noStrike" kern="1200" baseline="0">
                <a:solidFill>
                  <a:schemeClr val="tx1"/>
                </a:solidFill>
                <a:latin typeface="+mn-lt"/>
                <a:ea typeface="+mn-ea"/>
                <a:cs typeface="+mn-cs"/>
              </a:defRPr>
            </a:pPr>
            <a:endParaRPr lang="en-US"/>
          </a:p>
        </c:txPr>
        <c:crossAx val="1074236256"/>
        <c:crosses val="autoZero"/>
        <c:auto val="1"/>
        <c:lblAlgn val="ctr"/>
        <c:lblOffset val="100"/>
        <c:noMultiLvlLbl val="0"/>
      </c:catAx>
      <c:valAx>
        <c:axId val="1074236256"/>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lang="en-US" sz="1050" b="0" i="0" u="none" strike="noStrike" kern="1200" baseline="0">
                <a:solidFill>
                  <a:schemeClr val="tx1"/>
                </a:solidFill>
                <a:latin typeface="+mn-lt"/>
                <a:ea typeface="+mn-ea"/>
                <a:cs typeface="+mn-cs"/>
              </a:defRPr>
            </a:pPr>
            <a:endParaRPr lang="en-US"/>
          </a:p>
        </c:txPr>
        <c:crossAx val="107423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accent1"/>
      </a:solidFill>
      <a:round/>
    </a:ln>
    <a:effectLst/>
  </c:spPr>
  <c:txPr>
    <a:bodyPr/>
    <a:lstStyle/>
    <a:p>
      <a:pPr>
        <a:defRPr lang="en-US" sz="105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[Chocolate data analysis project.xlsx]Pivot!TS</c:name>
    <c:fmtId val="7"/>
  </c:pivotSource>
  <c:chart>
    <c:title>
      <c:tx>
        <c:rich>
          <a:bodyPr rot="0" spcFirstLastPara="1" vertOverflow="ellipsis" vert="horz" wrap="square" anchor="ctr" anchorCtr="1"/>
          <a:lstStyle/>
          <a:p>
            <a:pPr>
              <a:defRPr sz="1260" b="0" i="0" u="none" strike="noStrike" kern="1200" spc="0" baseline="0">
                <a:solidFill>
                  <a:schemeClr val="tx1"/>
                </a:solidFill>
                <a:latin typeface="+mn-lt"/>
                <a:ea typeface="+mn-ea"/>
                <a:cs typeface="+mn-cs"/>
              </a:defRPr>
            </a:pPr>
            <a:r>
              <a:rPr lang="en-US"/>
              <a:t>Total Sales/Person </a:t>
            </a:r>
          </a:p>
        </c:rich>
      </c:tx>
      <c:layout>
        <c:manualLayout>
          <c:xMode val="edge"/>
          <c:yMode val="edge"/>
          <c:x val="0.36294798120390459"/>
          <c:y val="3.1250012815786099E-2"/>
        </c:manualLayout>
      </c:layout>
      <c:overlay val="0"/>
      <c:spPr>
        <a:noFill/>
        <a:ln>
          <a:noFill/>
        </a:ln>
        <a:effectLst/>
      </c:spPr>
      <c:txPr>
        <a:bodyPr rot="0" spcFirstLastPara="1" vertOverflow="ellipsis" vert="horz" wrap="square" anchor="ctr" anchorCtr="1"/>
        <a:lstStyle/>
        <a:p>
          <a:pPr>
            <a:defRPr sz="126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16301756115359"/>
          <c:y val="0.1431237287215828"/>
          <c:w val="0.83483698243884641"/>
          <c:h val="0.52930723580031891"/>
        </c:manualLayout>
      </c:layout>
      <c:barChart>
        <c:barDir val="col"/>
        <c:grouping val="clustered"/>
        <c:varyColors val="0"/>
        <c:ser>
          <c:idx val="0"/>
          <c:order val="0"/>
          <c:tx>
            <c:strRef>
              <c:f>Pivot!$C$20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Pivot!$B$21:$B$30</c:f>
              <c:strCache>
                <c:ptCount val="10"/>
                <c:pt idx="0">
                  <c:v>Gigi Bohling</c:v>
                </c:pt>
                <c:pt idx="1">
                  <c:v>Ram Mahesh</c:v>
                </c:pt>
                <c:pt idx="2">
                  <c:v>Ches Bonnell</c:v>
                </c:pt>
                <c:pt idx="3">
                  <c:v>Husein Augar</c:v>
                </c:pt>
                <c:pt idx="4">
                  <c:v>Curtice Advani</c:v>
                </c:pt>
                <c:pt idx="5">
                  <c:v>Barr Faughny</c:v>
                </c:pt>
                <c:pt idx="6">
                  <c:v>Gunar Cockshoot</c:v>
                </c:pt>
                <c:pt idx="7">
                  <c:v>Carla Molina</c:v>
                </c:pt>
                <c:pt idx="8">
                  <c:v>Brien Boise</c:v>
                </c:pt>
                <c:pt idx="9">
                  <c:v>Oby Sorrel</c:v>
                </c:pt>
              </c:strCache>
            </c:strRef>
          </c:cat>
          <c:val>
            <c:numRef>
              <c:f>Pivot!$C$21:$C$30</c:f>
              <c:numCache>
                <c:formatCode>[$$-409]#,##0</c:formatCode>
                <c:ptCount val="10"/>
                <c:pt idx="0">
                  <c:v>165725</c:v>
                </c:pt>
                <c:pt idx="1">
                  <c:v>151599</c:v>
                </c:pt>
                <c:pt idx="2">
                  <c:v>149975</c:v>
                </c:pt>
                <c:pt idx="3">
                  <c:v>132580</c:v>
                </c:pt>
                <c:pt idx="4">
                  <c:v>130697</c:v>
                </c:pt>
                <c:pt idx="5">
                  <c:v>123949</c:v>
                </c:pt>
                <c:pt idx="6">
                  <c:v>106834</c:v>
                </c:pt>
                <c:pt idx="7">
                  <c:v>98210</c:v>
                </c:pt>
                <c:pt idx="8">
                  <c:v>98084</c:v>
                </c:pt>
                <c:pt idx="9">
                  <c:v>83216</c:v>
                </c:pt>
              </c:numCache>
            </c:numRef>
          </c:val>
          <c:extLst>
            <c:ext xmlns:c16="http://schemas.microsoft.com/office/drawing/2014/chart" uri="{C3380CC4-5D6E-409C-BE32-E72D297353CC}">
              <c16:uniqueId val="{00000000-9A59-428C-BB7D-DD678D68C450}"/>
            </c:ext>
          </c:extLst>
        </c:ser>
        <c:dLbls>
          <c:dLblPos val="outEnd"/>
          <c:showLegendKey val="0"/>
          <c:showVal val="1"/>
          <c:showCatName val="0"/>
          <c:showSerName val="0"/>
          <c:showPercent val="0"/>
          <c:showBubbleSize val="0"/>
        </c:dLbls>
        <c:gapWidth val="219"/>
        <c:overlap val="-27"/>
        <c:axId val="1126297680"/>
        <c:axId val="1126298160"/>
      </c:barChart>
      <c:catAx>
        <c:axId val="1126297680"/>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r>
                  <a:rPr lang="en-IN"/>
                  <a:t>Salers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1126298160"/>
        <c:crosses val="autoZero"/>
        <c:auto val="1"/>
        <c:lblAlgn val="ctr"/>
        <c:lblOffset val="100"/>
        <c:noMultiLvlLbl val="0"/>
      </c:catAx>
      <c:valAx>
        <c:axId val="1126298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solidFill>
                    <a:latin typeface="+mn-lt"/>
                    <a:ea typeface="+mn-ea"/>
                    <a:cs typeface="+mn-cs"/>
                  </a:defRPr>
                </a:pPr>
                <a:r>
                  <a:rPr lang="en-IN"/>
                  <a:t>Amount</a:t>
                </a:r>
              </a:p>
            </c:rich>
          </c:tx>
          <c:layout>
            <c:manualLayout>
              <c:xMode val="edge"/>
              <c:yMode val="edge"/>
              <c:x val="1.7169838834663623E-2"/>
              <c:y val="0.38272869179003283"/>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1126297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accent1"/>
      </a:solidFill>
      <a:round/>
    </a:ln>
    <a:effectLst/>
  </c:spPr>
  <c:txPr>
    <a:bodyPr/>
    <a:lstStyle/>
    <a:p>
      <a:pPr>
        <a:defRPr sz="105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[Chocolate data analysis project.xlsx]Pivot!SU</c:name>
    <c:fmtId val="11"/>
  </c:pivotSource>
  <c:chart>
    <c:title>
      <c:tx>
        <c:rich>
          <a:bodyPr rot="0" spcFirstLastPara="1" vertOverflow="ellipsis" vert="horz" wrap="square" anchor="ctr" anchorCtr="1"/>
          <a:lstStyle/>
          <a:p>
            <a:pPr>
              <a:defRPr sz="1260" b="0" i="0" u="none" strike="noStrike" kern="1200" spc="0" baseline="0">
                <a:solidFill>
                  <a:schemeClr val="tx1"/>
                </a:solidFill>
                <a:latin typeface="+mn-lt"/>
                <a:ea typeface="+mn-ea"/>
                <a:cs typeface="+mn-cs"/>
              </a:defRPr>
            </a:pPr>
            <a:r>
              <a:rPr lang="en-US"/>
              <a:t>Sales generate &amp; sold unit / Saler</a:t>
            </a:r>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3.6710132778798921E-2"/>
              <c:y val="6.1864716687085271E-2"/>
            </c:manualLayout>
          </c:layout>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66234949170212"/>
          <c:y val="0.13627982893605559"/>
          <c:w val="0.77047012302038664"/>
          <c:h val="0.583984462094149"/>
        </c:manualLayout>
      </c:layout>
      <c:barChart>
        <c:barDir val="col"/>
        <c:grouping val="clustered"/>
        <c:varyColors val="0"/>
        <c:ser>
          <c:idx val="0"/>
          <c:order val="0"/>
          <c:tx>
            <c:strRef>
              <c:f>Pivot!$J$8</c:f>
              <c:strCache>
                <c:ptCount val="1"/>
                <c:pt idx="0">
                  <c:v>Sum of Amount</c:v>
                </c:pt>
              </c:strCache>
            </c:strRef>
          </c:tx>
          <c:spPr>
            <a:solidFill>
              <a:schemeClr val="accent1"/>
            </a:solidFill>
            <a:ln>
              <a:noFill/>
            </a:ln>
            <a:effectLst/>
          </c:spPr>
          <c:invertIfNegative val="0"/>
          <c:dPt>
            <c:idx val="20"/>
            <c:invertIfNegative val="0"/>
            <c:bubble3D val="0"/>
            <c:extLst>
              <c:ext xmlns:c16="http://schemas.microsoft.com/office/drawing/2014/chart" uri="{C3380CC4-5D6E-409C-BE32-E72D297353CC}">
                <c16:uniqueId val="{00000000-E538-4517-87D5-303BD88EB5CC}"/>
              </c:ext>
            </c:extLst>
          </c:dPt>
          <c:dLbls>
            <c:dLbl>
              <c:idx val="20"/>
              <c:layout>
                <c:manualLayout>
                  <c:x val="-3.6710132778798921E-2"/>
                  <c:y val="6.186471668708527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538-4517-87D5-303BD88EB5CC}"/>
                </c:ext>
              </c:extLst>
            </c:dLbl>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Pivot!$I$9:$I$74</c:f>
              <c:multiLvlStrCache>
                <c:ptCount val="60"/>
                <c:lvl>
                  <c:pt idx="0">
                    <c:v>Carla Molina</c:v>
                  </c:pt>
                  <c:pt idx="1">
                    <c:v>Barr Faughny</c:v>
                  </c:pt>
                  <c:pt idx="2">
                    <c:v>Brien Boise</c:v>
                  </c:pt>
                  <c:pt idx="3">
                    <c:v>Ches Bonnell</c:v>
                  </c:pt>
                  <c:pt idx="4">
                    <c:v>Curtice Advani</c:v>
                  </c:pt>
                  <c:pt idx="5">
                    <c:v>Gigi Bohling</c:v>
                  </c:pt>
                  <c:pt idx="6">
                    <c:v>Gunar Cockshoot</c:v>
                  </c:pt>
                  <c:pt idx="7">
                    <c:v>Husein Augar</c:v>
                  </c:pt>
                  <c:pt idx="8">
                    <c:v>Oby Sorrel</c:v>
                  </c:pt>
                  <c:pt idx="9">
                    <c:v>Ram Mahesh</c:v>
                  </c:pt>
                  <c:pt idx="10">
                    <c:v>Carla Molina</c:v>
                  </c:pt>
                  <c:pt idx="11">
                    <c:v>Barr Faughny</c:v>
                  </c:pt>
                  <c:pt idx="12">
                    <c:v>Brien Boise</c:v>
                  </c:pt>
                  <c:pt idx="13">
                    <c:v>Ches Bonnell</c:v>
                  </c:pt>
                  <c:pt idx="14">
                    <c:v>Curtice Advani</c:v>
                  </c:pt>
                  <c:pt idx="15">
                    <c:v>Gigi Bohling</c:v>
                  </c:pt>
                  <c:pt idx="16">
                    <c:v>Gunar Cockshoot</c:v>
                  </c:pt>
                  <c:pt idx="17">
                    <c:v>Husein Augar</c:v>
                  </c:pt>
                  <c:pt idx="18">
                    <c:v>Oby Sorrel</c:v>
                  </c:pt>
                  <c:pt idx="19">
                    <c:v>Ram Mahesh</c:v>
                  </c:pt>
                  <c:pt idx="20">
                    <c:v>Carla Molina</c:v>
                  </c:pt>
                  <c:pt idx="21">
                    <c:v>Barr Faughny</c:v>
                  </c:pt>
                  <c:pt idx="22">
                    <c:v>Brien Boise</c:v>
                  </c:pt>
                  <c:pt idx="23">
                    <c:v>Ches Bonnell</c:v>
                  </c:pt>
                  <c:pt idx="24">
                    <c:v>Curtice Advani</c:v>
                  </c:pt>
                  <c:pt idx="25">
                    <c:v>Gigi Bohling</c:v>
                  </c:pt>
                  <c:pt idx="26">
                    <c:v>Gunar Cockshoot</c:v>
                  </c:pt>
                  <c:pt idx="27">
                    <c:v>Husein Augar</c:v>
                  </c:pt>
                  <c:pt idx="28">
                    <c:v>Oby Sorrel</c:v>
                  </c:pt>
                  <c:pt idx="29">
                    <c:v>Ram Mahesh</c:v>
                  </c:pt>
                  <c:pt idx="30">
                    <c:v>Carla Molina</c:v>
                  </c:pt>
                  <c:pt idx="31">
                    <c:v>Barr Faughny</c:v>
                  </c:pt>
                  <c:pt idx="32">
                    <c:v>Brien Boise</c:v>
                  </c:pt>
                  <c:pt idx="33">
                    <c:v>Ches Bonnell</c:v>
                  </c:pt>
                  <c:pt idx="34">
                    <c:v>Curtice Advani</c:v>
                  </c:pt>
                  <c:pt idx="35">
                    <c:v>Gigi Bohling</c:v>
                  </c:pt>
                  <c:pt idx="36">
                    <c:v>Gunar Cockshoot</c:v>
                  </c:pt>
                  <c:pt idx="37">
                    <c:v>Husein Augar</c:v>
                  </c:pt>
                  <c:pt idx="38">
                    <c:v>Oby Sorrel</c:v>
                  </c:pt>
                  <c:pt idx="39">
                    <c:v>Ram Mahesh</c:v>
                  </c:pt>
                  <c:pt idx="40">
                    <c:v>Carla Molina</c:v>
                  </c:pt>
                  <c:pt idx="41">
                    <c:v>Barr Faughny</c:v>
                  </c:pt>
                  <c:pt idx="42">
                    <c:v>Brien Boise</c:v>
                  </c:pt>
                  <c:pt idx="43">
                    <c:v>Ches Bonnell</c:v>
                  </c:pt>
                  <c:pt idx="44">
                    <c:v>Curtice Advani</c:v>
                  </c:pt>
                  <c:pt idx="45">
                    <c:v>Gigi Bohling</c:v>
                  </c:pt>
                  <c:pt idx="46">
                    <c:v>Gunar Cockshoot</c:v>
                  </c:pt>
                  <c:pt idx="47">
                    <c:v>Husein Augar</c:v>
                  </c:pt>
                  <c:pt idx="48">
                    <c:v>Oby Sorrel</c:v>
                  </c:pt>
                  <c:pt idx="49">
                    <c:v>Ram Mahesh</c:v>
                  </c:pt>
                  <c:pt idx="50">
                    <c:v>Carla Molina</c:v>
                  </c:pt>
                  <c:pt idx="51">
                    <c:v>Barr Faughny</c:v>
                  </c:pt>
                  <c:pt idx="52">
                    <c:v>Brien Boise</c:v>
                  </c:pt>
                  <c:pt idx="53">
                    <c:v>Ches Bonnell</c:v>
                  </c:pt>
                  <c:pt idx="54">
                    <c:v>Curtice Advani</c:v>
                  </c:pt>
                  <c:pt idx="55">
                    <c:v>Gigi Bohling</c:v>
                  </c:pt>
                  <c:pt idx="56">
                    <c:v>Gunar Cockshoot</c:v>
                  </c:pt>
                  <c:pt idx="57">
                    <c:v>Husein Augar</c:v>
                  </c:pt>
                  <c:pt idx="58">
                    <c:v>Oby Sorrel</c:v>
                  </c:pt>
                  <c:pt idx="59">
                    <c:v>Ram Mahesh</c:v>
                  </c:pt>
                </c:lvl>
                <c:lvl>
                  <c:pt idx="0">
                    <c:v>Australia</c:v>
                  </c:pt>
                  <c:pt idx="10">
                    <c:v>Canada</c:v>
                  </c:pt>
                  <c:pt idx="20">
                    <c:v>India</c:v>
                  </c:pt>
                  <c:pt idx="30">
                    <c:v>New Zealand</c:v>
                  </c:pt>
                  <c:pt idx="40">
                    <c:v>UK</c:v>
                  </c:pt>
                  <c:pt idx="50">
                    <c:v>USA</c:v>
                  </c:pt>
                </c:lvl>
              </c:multiLvlStrCache>
            </c:multiLvlStrRef>
          </c:cat>
          <c:val>
            <c:numRef>
              <c:f>Pivot!$J$9:$J$74</c:f>
              <c:numCache>
                <c:formatCode>[$$-409]#,##0</c:formatCode>
                <c:ptCount val="60"/>
                <c:pt idx="0">
                  <c:v>6069</c:v>
                </c:pt>
                <c:pt idx="1">
                  <c:v>18928</c:v>
                </c:pt>
                <c:pt idx="2">
                  <c:v>15141</c:v>
                </c:pt>
                <c:pt idx="3">
                  <c:v>18865</c:v>
                </c:pt>
                <c:pt idx="4">
                  <c:v>15820</c:v>
                </c:pt>
                <c:pt idx="5">
                  <c:v>25221</c:v>
                </c:pt>
                <c:pt idx="6">
                  <c:v>8841</c:v>
                </c:pt>
                <c:pt idx="7">
                  <c:v>24983</c:v>
                </c:pt>
                <c:pt idx="8">
                  <c:v>14714</c:v>
                </c:pt>
                <c:pt idx="9">
                  <c:v>20097</c:v>
                </c:pt>
                <c:pt idx="10">
                  <c:v>39242</c:v>
                </c:pt>
                <c:pt idx="11">
                  <c:v>23709</c:v>
                </c:pt>
                <c:pt idx="12">
                  <c:v>5019</c:v>
                </c:pt>
                <c:pt idx="13">
                  <c:v>21931</c:v>
                </c:pt>
                <c:pt idx="14">
                  <c:v>27377</c:v>
                </c:pt>
                <c:pt idx="15">
                  <c:v>39620</c:v>
                </c:pt>
                <c:pt idx="16">
                  <c:v>18564</c:v>
                </c:pt>
                <c:pt idx="17">
                  <c:v>25669</c:v>
                </c:pt>
                <c:pt idx="18">
                  <c:v>13797</c:v>
                </c:pt>
                <c:pt idx="19">
                  <c:v>23016</c:v>
                </c:pt>
                <c:pt idx="20">
                  <c:v>15855</c:v>
                </c:pt>
                <c:pt idx="21">
                  <c:v>7763</c:v>
                </c:pt>
                <c:pt idx="22">
                  <c:v>5516</c:v>
                </c:pt>
                <c:pt idx="23">
                  <c:v>31661</c:v>
                </c:pt>
                <c:pt idx="24">
                  <c:v>33670</c:v>
                </c:pt>
                <c:pt idx="25">
                  <c:v>41559</c:v>
                </c:pt>
                <c:pt idx="26">
                  <c:v>35847</c:v>
                </c:pt>
                <c:pt idx="27">
                  <c:v>39424</c:v>
                </c:pt>
                <c:pt idx="28">
                  <c:v>16527</c:v>
                </c:pt>
                <c:pt idx="29">
                  <c:v>24647</c:v>
                </c:pt>
                <c:pt idx="30">
                  <c:v>17283</c:v>
                </c:pt>
                <c:pt idx="31">
                  <c:v>25655</c:v>
                </c:pt>
                <c:pt idx="32">
                  <c:v>20125</c:v>
                </c:pt>
                <c:pt idx="33">
                  <c:v>43568</c:v>
                </c:pt>
                <c:pt idx="34">
                  <c:v>26985</c:v>
                </c:pt>
                <c:pt idx="35">
                  <c:v>14504</c:v>
                </c:pt>
                <c:pt idx="36">
                  <c:v>16821</c:v>
                </c:pt>
                <c:pt idx="37">
                  <c:v>21434</c:v>
                </c:pt>
                <c:pt idx="38">
                  <c:v>7987</c:v>
                </c:pt>
                <c:pt idx="39">
                  <c:v>24451</c:v>
                </c:pt>
                <c:pt idx="40">
                  <c:v>3976</c:v>
                </c:pt>
                <c:pt idx="41">
                  <c:v>45752</c:v>
                </c:pt>
                <c:pt idx="42">
                  <c:v>27132</c:v>
                </c:pt>
                <c:pt idx="43">
                  <c:v>5404</c:v>
                </c:pt>
                <c:pt idx="44">
                  <c:v>15827</c:v>
                </c:pt>
                <c:pt idx="45">
                  <c:v>16548</c:v>
                </c:pt>
                <c:pt idx="46">
                  <c:v>10269</c:v>
                </c:pt>
                <c:pt idx="47">
                  <c:v>9751</c:v>
                </c:pt>
                <c:pt idx="48">
                  <c:v>17808</c:v>
                </c:pt>
                <c:pt idx="49">
                  <c:v>21063</c:v>
                </c:pt>
                <c:pt idx="50">
                  <c:v>15785</c:v>
                </c:pt>
                <c:pt idx="51">
                  <c:v>2142</c:v>
                </c:pt>
                <c:pt idx="52">
                  <c:v>25151</c:v>
                </c:pt>
                <c:pt idx="53">
                  <c:v>28546</c:v>
                </c:pt>
                <c:pt idx="54">
                  <c:v>11018</c:v>
                </c:pt>
                <c:pt idx="55">
                  <c:v>28273</c:v>
                </c:pt>
                <c:pt idx="56">
                  <c:v>16492</c:v>
                </c:pt>
                <c:pt idx="57">
                  <c:v>11319</c:v>
                </c:pt>
                <c:pt idx="58">
                  <c:v>12383</c:v>
                </c:pt>
                <c:pt idx="59">
                  <c:v>38325</c:v>
                </c:pt>
              </c:numCache>
            </c:numRef>
          </c:val>
          <c:extLst>
            <c:ext xmlns:c16="http://schemas.microsoft.com/office/drawing/2014/chart" uri="{C3380CC4-5D6E-409C-BE32-E72D297353CC}">
              <c16:uniqueId val="{00000001-E742-42DD-BB76-AE65D1283FC3}"/>
            </c:ext>
          </c:extLst>
        </c:ser>
        <c:dLbls>
          <c:dLblPos val="outEnd"/>
          <c:showLegendKey val="0"/>
          <c:showVal val="1"/>
          <c:showCatName val="0"/>
          <c:showSerName val="0"/>
          <c:showPercent val="0"/>
          <c:showBubbleSize val="0"/>
        </c:dLbls>
        <c:gapWidth val="219"/>
        <c:axId val="1735222608"/>
        <c:axId val="1735223088"/>
      </c:barChart>
      <c:lineChart>
        <c:grouping val="standard"/>
        <c:varyColors val="0"/>
        <c:ser>
          <c:idx val="1"/>
          <c:order val="1"/>
          <c:tx>
            <c:strRef>
              <c:f>Pivot!$K$8</c:f>
              <c:strCache>
                <c:ptCount val="1"/>
                <c:pt idx="0">
                  <c:v>Sum of Units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Pivot!$I$9:$I$74</c:f>
              <c:multiLvlStrCache>
                <c:ptCount val="60"/>
                <c:lvl>
                  <c:pt idx="0">
                    <c:v>Carla Molina</c:v>
                  </c:pt>
                  <c:pt idx="1">
                    <c:v>Barr Faughny</c:v>
                  </c:pt>
                  <c:pt idx="2">
                    <c:v>Brien Boise</c:v>
                  </c:pt>
                  <c:pt idx="3">
                    <c:v>Ches Bonnell</c:v>
                  </c:pt>
                  <c:pt idx="4">
                    <c:v>Curtice Advani</c:v>
                  </c:pt>
                  <c:pt idx="5">
                    <c:v>Gigi Bohling</c:v>
                  </c:pt>
                  <c:pt idx="6">
                    <c:v>Gunar Cockshoot</c:v>
                  </c:pt>
                  <c:pt idx="7">
                    <c:v>Husein Augar</c:v>
                  </c:pt>
                  <c:pt idx="8">
                    <c:v>Oby Sorrel</c:v>
                  </c:pt>
                  <c:pt idx="9">
                    <c:v>Ram Mahesh</c:v>
                  </c:pt>
                  <c:pt idx="10">
                    <c:v>Carla Molina</c:v>
                  </c:pt>
                  <c:pt idx="11">
                    <c:v>Barr Faughny</c:v>
                  </c:pt>
                  <c:pt idx="12">
                    <c:v>Brien Boise</c:v>
                  </c:pt>
                  <c:pt idx="13">
                    <c:v>Ches Bonnell</c:v>
                  </c:pt>
                  <c:pt idx="14">
                    <c:v>Curtice Advani</c:v>
                  </c:pt>
                  <c:pt idx="15">
                    <c:v>Gigi Bohling</c:v>
                  </c:pt>
                  <c:pt idx="16">
                    <c:v>Gunar Cockshoot</c:v>
                  </c:pt>
                  <c:pt idx="17">
                    <c:v>Husein Augar</c:v>
                  </c:pt>
                  <c:pt idx="18">
                    <c:v>Oby Sorrel</c:v>
                  </c:pt>
                  <c:pt idx="19">
                    <c:v>Ram Mahesh</c:v>
                  </c:pt>
                  <c:pt idx="20">
                    <c:v>Carla Molina</c:v>
                  </c:pt>
                  <c:pt idx="21">
                    <c:v>Barr Faughny</c:v>
                  </c:pt>
                  <c:pt idx="22">
                    <c:v>Brien Boise</c:v>
                  </c:pt>
                  <c:pt idx="23">
                    <c:v>Ches Bonnell</c:v>
                  </c:pt>
                  <c:pt idx="24">
                    <c:v>Curtice Advani</c:v>
                  </c:pt>
                  <c:pt idx="25">
                    <c:v>Gigi Bohling</c:v>
                  </c:pt>
                  <c:pt idx="26">
                    <c:v>Gunar Cockshoot</c:v>
                  </c:pt>
                  <c:pt idx="27">
                    <c:v>Husein Augar</c:v>
                  </c:pt>
                  <c:pt idx="28">
                    <c:v>Oby Sorrel</c:v>
                  </c:pt>
                  <c:pt idx="29">
                    <c:v>Ram Mahesh</c:v>
                  </c:pt>
                  <c:pt idx="30">
                    <c:v>Carla Molina</c:v>
                  </c:pt>
                  <c:pt idx="31">
                    <c:v>Barr Faughny</c:v>
                  </c:pt>
                  <c:pt idx="32">
                    <c:v>Brien Boise</c:v>
                  </c:pt>
                  <c:pt idx="33">
                    <c:v>Ches Bonnell</c:v>
                  </c:pt>
                  <c:pt idx="34">
                    <c:v>Curtice Advani</c:v>
                  </c:pt>
                  <c:pt idx="35">
                    <c:v>Gigi Bohling</c:v>
                  </c:pt>
                  <c:pt idx="36">
                    <c:v>Gunar Cockshoot</c:v>
                  </c:pt>
                  <c:pt idx="37">
                    <c:v>Husein Augar</c:v>
                  </c:pt>
                  <c:pt idx="38">
                    <c:v>Oby Sorrel</c:v>
                  </c:pt>
                  <c:pt idx="39">
                    <c:v>Ram Mahesh</c:v>
                  </c:pt>
                  <c:pt idx="40">
                    <c:v>Carla Molina</c:v>
                  </c:pt>
                  <c:pt idx="41">
                    <c:v>Barr Faughny</c:v>
                  </c:pt>
                  <c:pt idx="42">
                    <c:v>Brien Boise</c:v>
                  </c:pt>
                  <c:pt idx="43">
                    <c:v>Ches Bonnell</c:v>
                  </c:pt>
                  <c:pt idx="44">
                    <c:v>Curtice Advani</c:v>
                  </c:pt>
                  <c:pt idx="45">
                    <c:v>Gigi Bohling</c:v>
                  </c:pt>
                  <c:pt idx="46">
                    <c:v>Gunar Cockshoot</c:v>
                  </c:pt>
                  <c:pt idx="47">
                    <c:v>Husein Augar</c:v>
                  </c:pt>
                  <c:pt idx="48">
                    <c:v>Oby Sorrel</c:v>
                  </c:pt>
                  <c:pt idx="49">
                    <c:v>Ram Mahesh</c:v>
                  </c:pt>
                  <c:pt idx="50">
                    <c:v>Carla Molina</c:v>
                  </c:pt>
                  <c:pt idx="51">
                    <c:v>Barr Faughny</c:v>
                  </c:pt>
                  <c:pt idx="52">
                    <c:v>Brien Boise</c:v>
                  </c:pt>
                  <c:pt idx="53">
                    <c:v>Ches Bonnell</c:v>
                  </c:pt>
                  <c:pt idx="54">
                    <c:v>Curtice Advani</c:v>
                  </c:pt>
                  <c:pt idx="55">
                    <c:v>Gigi Bohling</c:v>
                  </c:pt>
                  <c:pt idx="56">
                    <c:v>Gunar Cockshoot</c:v>
                  </c:pt>
                  <c:pt idx="57">
                    <c:v>Husein Augar</c:v>
                  </c:pt>
                  <c:pt idx="58">
                    <c:v>Oby Sorrel</c:v>
                  </c:pt>
                  <c:pt idx="59">
                    <c:v>Ram Mahesh</c:v>
                  </c:pt>
                </c:lvl>
                <c:lvl>
                  <c:pt idx="0">
                    <c:v>Australia</c:v>
                  </c:pt>
                  <c:pt idx="10">
                    <c:v>Canada</c:v>
                  </c:pt>
                  <c:pt idx="20">
                    <c:v>India</c:v>
                  </c:pt>
                  <c:pt idx="30">
                    <c:v>New Zealand</c:v>
                  </c:pt>
                  <c:pt idx="40">
                    <c:v>UK</c:v>
                  </c:pt>
                  <c:pt idx="50">
                    <c:v>USA</c:v>
                  </c:pt>
                </c:lvl>
              </c:multiLvlStrCache>
            </c:multiLvlStrRef>
          </c:cat>
          <c:val>
            <c:numRef>
              <c:f>Pivot!$K$9:$K$74</c:f>
              <c:numCache>
                <c:formatCode>General</c:formatCode>
                <c:ptCount val="60"/>
                <c:pt idx="0">
                  <c:v>24</c:v>
                </c:pt>
                <c:pt idx="1">
                  <c:v>738</c:v>
                </c:pt>
                <c:pt idx="2">
                  <c:v>1182</c:v>
                </c:pt>
                <c:pt idx="3">
                  <c:v>915</c:v>
                </c:pt>
                <c:pt idx="4">
                  <c:v>711</c:v>
                </c:pt>
                <c:pt idx="5">
                  <c:v>288</c:v>
                </c:pt>
                <c:pt idx="6">
                  <c:v>303</c:v>
                </c:pt>
                <c:pt idx="7">
                  <c:v>477</c:v>
                </c:pt>
                <c:pt idx="8">
                  <c:v>915</c:v>
                </c:pt>
                <c:pt idx="9">
                  <c:v>711</c:v>
                </c:pt>
                <c:pt idx="10">
                  <c:v>1482</c:v>
                </c:pt>
                <c:pt idx="11">
                  <c:v>909</c:v>
                </c:pt>
                <c:pt idx="12">
                  <c:v>150</c:v>
                </c:pt>
                <c:pt idx="13">
                  <c:v>975</c:v>
                </c:pt>
                <c:pt idx="14">
                  <c:v>513</c:v>
                </c:pt>
                <c:pt idx="15">
                  <c:v>573</c:v>
                </c:pt>
                <c:pt idx="16">
                  <c:v>420</c:v>
                </c:pt>
                <c:pt idx="17">
                  <c:v>564</c:v>
                </c:pt>
                <c:pt idx="18">
                  <c:v>1053</c:v>
                </c:pt>
                <c:pt idx="19">
                  <c:v>663</c:v>
                </c:pt>
                <c:pt idx="20">
                  <c:v>708</c:v>
                </c:pt>
                <c:pt idx="21">
                  <c:v>174</c:v>
                </c:pt>
                <c:pt idx="22">
                  <c:v>507</c:v>
                </c:pt>
                <c:pt idx="23">
                  <c:v>978</c:v>
                </c:pt>
                <c:pt idx="24">
                  <c:v>1515</c:v>
                </c:pt>
                <c:pt idx="25">
                  <c:v>1188</c:v>
                </c:pt>
                <c:pt idx="26">
                  <c:v>1416</c:v>
                </c:pt>
                <c:pt idx="27">
                  <c:v>1122</c:v>
                </c:pt>
                <c:pt idx="28">
                  <c:v>417</c:v>
                </c:pt>
                <c:pt idx="29">
                  <c:v>735</c:v>
                </c:pt>
                <c:pt idx="30">
                  <c:v>882</c:v>
                </c:pt>
                <c:pt idx="31">
                  <c:v>453</c:v>
                </c:pt>
                <c:pt idx="32">
                  <c:v>711</c:v>
                </c:pt>
                <c:pt idx="33">
                  <c:v>978</c:v>
                </c:pt>
                <c:pt idx="34">
                  <c:v>1329</c:v>
                </c:pt>
                <c:pt idx="35">
                  <c:v>156</c:v>
                </c:pt>
                <c:pt idx="36">
                  <c:v>1161</c:v>
                </c:pt>
                <c:pt idx="37">
                  <c:v>1116</c:v>
                </c:pt>
                <c:pt idx="38">
                  <c:v>345</c:v>
                </c:pt>
                <c:pt idx="39">
                  <c:v>300</c:v>
                </c:pt>
                <c:pt idx="40">
                  <c:v>72</c:v>
                </c:pt>
                <c:pt idx="41">
                  <c:v>1518</c:v>
                </c:pt>
                <c:pt idx="42">
                  <c:v>447</c:v>
                </c:pt>
                <c:pt idx="43">
                  <c:v>444</c:v>
                </c:pt>
                <c:pt idx="44">
                  <c:v>885</c:v>
                </c:pt>
                <c:pt idx="45">
                  <c:v>552</c:v>
                </c:pt>
                <c:pt idx="46">
                  <c:v>492</c:v>
                </c:pt>
                <c:pt idx="47">
                  <c:v>582</c:v>
                </c:pt>
                <c:pt idx="48">
                  <c:v>309</c:v>
                </c:pt>
                <c:pt idx="49">
                  <c:v>444</c:v>
                </c:pt>
                <c:pt idx="50">
                  <c:v>699</c:v>
                </c:pt>
                <c:pt idx="51">
                  <c:v>318</c:v>
                </c:pt>
                <c:pt idx="52">
                  <c:v>1707</c:v>
                </c:pt>
                <c:pt idx="53">
                  <c:v>1005</c:v>
                </c:pt>
                <c:pt idx="54">
                  <c:v>972</c:v>
                </c:pt>
                <c:pt idx="55">
                  <c:v>912</c:v>
                </c:pt>
                <c:pt idx="56">
                  <c:v>1215</c:v>
                </c:pt>
                <c:pt idx="57">
                  <c:v>693</c:v>
                </c:pt>
                <c:pt idx="58">
                  <c:v>804</c:v>
                </c:pt>
                <c:pt idx="59">
                  <c:v>1833</c:v>
                </c:pt>
              </c:numCache>
            </c:numRef>
          </c:val>
          <c:smooth val="0"/>
          <c:extLst>
            <c:ext xmlns:c16="http://schemas.microsoft.com/office/drawing/2014/chart" uri="{C3380CC4-5D6E-409C-BE32-E72D297353CC}">
              <c16:uniqueId val="{00000000-A5F4-4C1C-A3DF-71C3B6C53AFB}"/>
            </c:ext>
          </c:extLst>
        </c:ser>
        <c:dLbls>
          <c:showLegendKey val="0"/>
          <c:showVal val="0"/>
          <c:showCatName val="0"/>
          <c:showSerName val="0"/>
          <c:showPercent val="0"/>
          <c:showBubbleSize val="0"/>
        </c:dLbls>
        <c:marker val="1"/>
        <c:smooth val="0"/>
        <c:axId val="1934693071"/>
        <c:axId val="1934690671"/>
      </c:lineChart>
      <c:catAx>
        <c:axId val="1735222608"/>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r>
                  <a:rPr lang="en-IN"/>
                  <a:t>Country and Saler</a:t>
                </a:r>
              </a:p>
            </c:rich>
          </c:tx>
          <c:layout>
            <c:manualLayout>
              <c:xMode val="edge"/>
              <c:yMode val="edge"/>
              <c:x val="0.39549579955443848"/>
              <c:y val="0.91994102745574835"/>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1735223088"/>
        <c:crosses val="autoZero"/>
        <c:auto val="1"/>
        <c:lblAlgn val="ctr"/>
        <c:lblOffset val="100"/>
        <c:noMultiLvlLbl val="0"/>
      </c:catAx>
      <c:valAx>
        <c:axId val="1735223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solidFill>
                    <a:latin typeface="+mn-lt"/>
                    <a:ea typeface="+mn-ea"/>
                    <a:cs typeface="+mn-cs"/>
                  </a:defRPr>
                </a:pPr>
                <a:r>
                  <a:rPr lang="en-IN"/>
                  <a:t>Amount</a:t>
                </a:r>
              </a:p>
            </c:rich>
          </c:tx>
          <c:layout>
            <c:manualLayout>
              <c:xMode val="edge"/>
              <c:yMode val="edge"/>
              <c:x val="1.0825766849176527E-2"/>
              <c:y val="0.32306326977834021"/>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1735222608"/>
        <c:crosses val="autoZero"/>
        <c:crossBetween val="between"/>
      </c:valAx>
      <c:valAx>
        <c:axId val="193469067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1934693071"/>
        <c:crosses val="max"/>
        <c:crossBetween val="between"/>
      </c:valAx>
      <c:catAx>
        <c:axId val="1934693071"/>
        <c:scaling>
          <c:orientation val="minMax"/>
        </c:scaling>
        <c:delete val="1"/>
        <c:axPos val="b"/>
        <c:numFmt formatCode="General" sourceLinked="1"/>
        <c:majorTickMark val="out"/>
        <c:minorTickMark val="none"/>
        <c:tickLblPos val="nextTo"/>
        <c:crossAx val="193469067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accent1"/>
      </a:solidFill>
      <a:round/>
    </a:ln>
    <a:effectLst/>
  </c:spPr>
  <c:txPr>
    <a:bodyPr/>
    <a:lstStyle/>
    <a:p>
      <a:pPr>
        <a:defRPr sz="105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[Chocolate data analysis project.xlsx]Pivot!TPU</c:name>
    <c:fmtId val="11"/>
  </c:pivotSource>
  <c:chart>
    <c:title>
      <c:tx>
        <c:rich>
          <a:bodyPr rot="0" spcFirstLastPara="1" vertOverflow="ellipsis" vert="horz" wrap="square" anchor="ctr" anchorCtr="1"/>
          <a:lstStyle/>
          <a:p>
            <a:pPr>
              <a:defRPr lang="en-US" sz="1260" b="0" i="0" u="none" strike="noStrike" kern="1200" spc="0" baseline="0">
                <a:solidFill>
                  <a:schemeClr val="tx1"/>
                </a:solidFill>
                <a:latin typeface="+mn-lt"/>
                <a:ea typeface="+mn-ea"/>
                <a:cs typeface="+mn-cs"/>
              </a:defRPr>
            </a:pPr>
            <a:r>
              <a:rPr lang="en-US"/>
              <a:t>Top 5 product sale by saler in different country</a:t>
            </a:r>
          </a:p>
        </c:rich>
      </c:tx>
      <c:overlay val="0"/>
      <c:spPr>
        <a:noFill/>
        <a:ln>
          <a:noFill/>
        </a:ln>
        <a:effectLst/>
      </c:spPr>
      <c:txPr>
        <a:bodyPr rot="0" spcFirstLastPara="1" vertOverflow="ellipsis" vert="horz" wrap="square" anchor="ctr" anchorCtr="1"/>
        <a:lstStyle/>
        <a:p>
          <a:pPr>
            <a:defRPr lang="en-US" sz="126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02013230704604"/>
          <c:y val="0.16930715402007487"/>
          <c:w val="0.85407376703327753"/>
          <c:h val="0.51475757985305159"/>
        </c:manualLayout>
      </c:layout>
      <c:barChart>
        <c:barDir val="col"/>
        <c:grouping val="clustered"/>
        <c:varyColors val="0"/>
        <c:ser>
          <c:idx val="0"/>
          <c:order val="0"/>
          <c:tx>
            <c:strRef>
              <c:f>Pivot!$F$24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Pivot!$E$25:$E$34</c:f>
              <c:multiLvlStrCache>
                <c:ptCount val="5"/>
                <c:lvl>
                  <c:pt idx="0">
                    <c:v>Canada</c:v>
                  </c:pt>
                  <c:pt idx="1">
                    <c:v>USA</c:v>
                  </c:pt>
                  <c:pt idx="2">
                    <c:v>New Zealand</c:v>
                  </c:pt>
                  <c:pt idx="3">
                    <c:v>Canada</c:v>
                  </c:pt>
                  <c:pt idx="4">
                    <c:v>India</c:v>
                  </c:pt>
                </c:lvl>
                <c:lvl>
                  <c:pt idx="0">
                    <c:v>Organic Choco Syrup</c:v>
                  </c:pt>
                  <c:pt idx="1">
                    <c:v>70% Dark Bites</c:v>
                  </c:pt>
                  <c:pt idx="2">
                    <c:v>Caramel Stuffed Bars</c:v>
                  </c:pt>
                  <c:pt idx="3">
                    <c:v>Manuka Honey Choco</c:v>
                  </c:pt>
                  <c:pt idx="4">
                    <c:v>Eclairs</c:v>
                  </c:pt>
                </c:lvl>
              </c:multiLvlStrCache>
            </c:multiLvlStrRef>
          </c:cat>
          <c:val>
            <c:numRef>
              <c:f>Pivot!$F$25:$F$34</c:f>
              <c:numCache>
                <c:formatCode>General</c:formatCode>
                <c:ptCount val="5"/>
                <c:pt idx="0">
                  <c:v>1101</c:v>
                </c:pt>
                <c:pt idx="1">
                  <c:v>903</c:v>
                </c:pt>
                <c:pt idx="2">
                  <c:v>858</c:v>
                </c:pt>
                <c:pt idx="3">
                  <c:v>804</c:v>
                </c:pt>
                <c:pt idx="4">
                  <c:v>738</c:v>
                </c:pt>
              </c:numCache>
            </c:numRef>
          </c:val>
          <c:extLst>
            <c:ext xmlns:c16="http://schemas.microsoft.com/office/drawing/2014/chart" uri="{C3380CC4-5D6E-409C-BE32-E72D297353CC}">
              <c16:uniqueId val="{00000000-06B4-4A89-9961-3AEB4278642C}"/>
            </c:ext>
          </c:extLst>
        </c:ser>
        <c:dLbls>
          <c:dLblPos val="outEnd"/>
          <c:showLegendKey val="0"/>
          <c:showVal val="1"/>
          <c:showCatName val="0"/>
          <c:showSerName val="0"/>
          <c:showPercent val="0"/>
          <c:showBubbleSize val="0"/>
        </c:dLbls>
        <c:gapWidth val="219"/>
        <c:overlap val="-27"/>
        <c:axId val="1125627712"/>
        <c:axId val="1125630592"/>
      </c:barChart>
      <c:catAx>
        <c:axId val="1125627712"/>
        <c:scaling>
          <c:orientation val="minMax"/>
        </c:scaling>
        <c:delete val="0"/>
        <c:axPos val="b"/>
        <c:title>
          <c:tx>
            <c:rich>
              <a:bodyPr rot="0" spcFirstLastPara="1" vertOverflow="ellipsis" vert="horz" wrap="square" anchor="ctr" anchorCtr="1"/>
              <a:lstStyle/>
              <a:p>
                <a:pPr>
                  <a:defRPr lang="en-US" sz="1050" b="0" i="0" u="none" strike="noStrike" kern="1200" baseline="0">
                    <a:solidFill>
                      <a:schemeClr val="tx1"/>
                    </a:solidFill>
                    <a:latin typeface="+mn-lt"/>
                    <a:ea typeface="+mn-ea"/>
                    <a:cs typeface="+mn-cs"/>
                  </a:defRPr>
                </a:pPr>
                <a:r>
                  <a:rPr lang="en-IN"/>
                  <a:t>Country</a:t>
                </a:r>
                <a:r>
                  <a:rPr lang="en-IN" baseline="0"/>
                  <a:t> &amp; Product</a:t>
                </a:r>
                <a:endParaRPr lang="en-IN"/>
              </a:p>
            </c:rich>
          </c:tx>
          <c:layout>
            <c:manualLayout>
              <c:xMode val="edge"/>
              <c:yMode val="edge"/>
              <c:x val="0.44326000087975548"/>
              <c:y val="0.92326161275604934"/>
            </c:manualLayout>
          </c:layout>
          <c:overlay val="0"/>
          <c:spPr>
            <a:noFill/>
            <a:ln>
              <a:noFill/>
            </a:ln>
            <a:effectLst/>
          </c:spPr>
          <c:txPr>
            <a:bodyPr rot="0" spcFirstLastPara="1" vertOverflow="ellipsis" vert="horz" wrap="square" anchor="ctr" anchorCtr="1"/>
            <a:lstStyle/>
            <a:p>
              <a:pPr>
                <a:defRPr lang="en-US" sz="10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50" b="0" i="0" u="none" strike="noStrike" kern="1200" baseline="0">
                <a:solidFill>
                  <a:schemeClr val="tx1"/>
                </a:solidFill>
                <a:latin typeface="+mn-lt"/>
                <a:ea typeface="+mn-ea"/>
                <a:cs typeface="+mn-cs"/>
              </a:defRPr>
            </a:pPr>
            <a:endParaRPr lang="en-US"/>
          </a:p>
        </c:txPr>
        <c:crossAx val="1125630592"/>
        <c:crosses val="autoZero"/>
        <c:auto val="1"/>
        <c:lblAlgn val="ctr"/>
        <c:lblOffset val="100"/>
        <c:noMultiLvlLbl val="0"/>
      </c:catAx>
      <c:valAx>
        <c:axId val="1125630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50" b="0" i="0" u="none" strike="noStrike" kern="1200" baseline="0">
                    <a:solidFill>
                      <a:schemeClr val="tx1"/>
                    </a:solidFill>
                    <a:latin typeface="+mn-lt"/>
                    <a:ea typeface="+mn-ea"/>
                    <a:cs typeface="+mn-cs"/>
                  </a:defRPr>
                </a:pPr>
                <a:r>
                  <a:rPr lang="en-IN"/>
                  <a:t>No.Product</a:t>
                </a:r>
              </a:p>
            </c:rich>
          </c:tx>
          <c:overlay val="0"/>
          <c:spPr>
            <a:noFill/>
            <a:ln>
              <a:noFill/>
            </a:ln>
            <a:effectLst/>
          </c:spPr>
          <c:txPr>
            <a:bodyPr rot="-5400000" spcFirstLastPara="1" vertOverflow="ellipsis" vert="horz" wrap="square" anchor="ctr" anchorCtr="1"/>
            <a:lstStyle/>
            <a:p>
              <a:pPr>
                <a:defRPr lang="en-US" sz="10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50" b="0" i="0" u="none" strike="noStrike" kern="1200" baseline="0">
                <a:solidFill>
                  <a:schemeClr val="tx1"/>
                </a:solidFill>
                <a:latin typeface="+mn-lt"/>
                <a:ea typeface="+mn-ea"/>
                <a:cs typeface="+mn-cs"/>
              </a:defRPr>
            </a:pPr>
            <a:endParaRPr lang="en-US"/>
          </a:p>
        </c:txPr>
        <c:crossAx val="1125627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accent1"/>
      </a:solidFill>
      <a:round/>
    </a:ln>
    <a:effectLst/>
  </c:spPr>
  <c:txPr>
    <a:bodyPr/>
    <a:lstStyle/>
    <a:p>
      <a:pPr>
        <a:defRPr lang="en-US" sz="105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[Chocolate data analysis project.xlsx]Pivot!PAU</c:name>
    <c:fmtId val="12"/>
  </c:pivotSource>
  <c:chart>
    <c:title>
      <c:tx>
        <c:rich>
          <a:bodyPr rot="0" spcFirstLastPara="1" vertOverflow="ellipsis" vert="horz" wrap="square" anchor="ctr" anchorCtr="1"/>
          <a:lstStyle/>
          <a:p>
            <a:pPr>
              <a:defRPr sz="1260" b="0" i="0" u="none" strike="noStrike" kern="1200" spc="0" baseline="0">
                <a:solidFill>
                  <a:schemeClr val="tx1"/>
                </a:solidFill>
                <a:latin typeface="+mn-lt"/>
                <a:ea typeface="+mn-ea"/>
                <a:cs typeface="+mn-cs"/>
              </a:defRPr>
            </a:pPr>
            <a:r>
              <a:rPr lang="en-IN"/>
              <a:t>Top 1 Product &amp; Unit Sales in different Country</a:t>
            </a:r>
          </a:p>
        </c:rich>
      </c:tx>
      <c:layout>
        <c:manualLayout>
          <c:xMode val="edge"/>
          <c:yMode val="edge"/>
          <c:x val="0.28462513912503601"/>
          <c:y val="1.3323970417288569E-2"/>
        </c:manualLayout>
      </c:layout>
      <c:overlay val="0"/>
      <c:spPr>
        <a:noFill/>
        <a:ln>
          <a:noFill/>
        </a:ln>
        <a:effectLst/>
      </c:spPr>
      <c:txPr>
        <a:bodyPr rot="0" spcFirstLastPara="1" vertOverflow="ellipsis" vert="horz" wrap="square" anchor="ctr" anchorCtr="1"/>
        <a:lstStyle/>
        <a:p>
          <a:pPr>
            <a:defRPr sz="126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none"/>
        </c:marker>
        <c:dLbl>
          <c:idx val="0"/>
          <c:layout>
            <c:manualLayout>
              <c:x val="6.9699172153113529E-3"/>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3939834430622791E-2"/>
              <c:y val="-3.10892643070067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1.3939834430622791E-2"/>
              <c:y val="-3.10892643070067E-2"/>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2"/>
            </a:solidFill>
            <a:round/>
          </a:ln>
          <a:effectLst/>
        </c:spPr>
        <c:marker>
          <c:symbol val="none"/>
        </c:marker>
        <c:dLbl>
          <c:idx val="0"/>
          <c:layout>
            <c:manualLayout>
              <c:x val="6.9699172153113529E-3"/>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1.3939834430622791E-2"/>
              <c:y val="-3.10892643070067E-2"/>
            </c:manualLayout>
          </c:layout>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layout>
            <c:manualLayout>
              <c:x val="6.9699172153113529E-3"/>
              <c:y val="0"/>
            </c:manualLayout>
          </c:layout>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pivotFmt>
      <c:pivotFmt>
        <c:idx val="13"/>
        <c:marker>
          <c:symbol val="none"/>
        </c:marker>
      </c:pivotFmt>
    </c:pivotFmts>
    <c:plotArea>
      <c:layout>
        <c:manualLayout>
          <c:layoutTarget val="inner"/>
          <c:xMode val="edge"/>
          <c:yMode val="edge"/>
          <c:x val="0.10809276527378973"/>
          <c:y val="0.14572821618264403"/>
          <c:w val="0.79139745651614235"/>
          <c:h val="0.52919150645619684"/>
        </c:manualLayout>
      </c:layout>
      <c:barChart>
        <c:barDir val="col"/>
        <c:grouping val="clustered"/>
        <c:varyColors val="0"/>
        <c:ser>
          <c:idx val="0"/>
          <c:order val="0"/>
          <c:tx>
            <c:strRef>
              <c:f>Pivot!$F$8</c:f>
              <c:strCache>
                <c:ptCount val="1"/>
                <c:pt idx="0">
                  <c:v>Sum of Amount</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AF1A-4FC4-865E-C42915BEA106}"/>
              </c:ext>
            </c:extLst>
          </c:dPt>
          <c:dLbls>
            <c:dLbl>
              <c:idx val="0"/>
              <c:layout>
                <c:manualLayout>
                  <c:x val="-1.3939834430622791E-2"/>
                  <c:y val="-3.108926430700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F1A-4FC4-865E-C42915BEA106}"/>
                </c:ext>
              </c:extLst>
            </c:dLbl>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Pivot!$E$9:$E$20</c:f>
              <c:multiLvlStrCache>
                <c:ptCount val="6"/>
                <c:lvl>
                  <c:pt idx="0">
                    <c:v>Orange Choco</c:v>
                  </c:pt>
                  <c:pt idx="1">
                    <c:v>Almond Choco</c:v>
                  </c:pt>
                  <c:pt idx="2">
                    <c:v>Mint Chip Choco</c:v>
                  </c:pt>
                  <c:pt idx="3">
                    <c:v>Baker's Choco Chips</c:v>
                  </c:pt>
                  <c:pt idx="4">
                    <c:v>Peanut Butter Cubes</c:v>
                  </c:pt>
                  <c:pt idx="5">
                    <c:v>Raspberry Choco</c:v>
                  </c:pt>
                </c:lvl>
                <c:lvl>
                  <c:pt idx="0">
                    <c:v>India</c:v>
                  </c:pt>
                  <c:pt idx="1">
                    <c:v>Australia</c:v>
                  </c:pt>
                  <c:pt idx="2">
                    <c:v>Canada</c:v>
                  </c:pt>
                  <c:pt idx="3">
                    <c:v>New Zealand</c:v>
                  </c:pt>
                  <c:pt idx="4">
                    <c:v>UK</c:v>
                  </c:pt>
                  <c:pt idx="5">
                    <c:v>USA</c:v>
                  </c:pt>
                </c:lvl>
              </c:multiLvlStrCache>
            </c:multiLvlStrRef>
          </c:cat>
          <c:val>
            <c:numRef>
              <c:f>Pivot!$F$9:$F$20</c:f>
              <c:numCache>
                <c:formatCode>General</c:formatCode>
                <c:ptCount val="6"/>
                <c:pt idx="0">
                  <c:v>28861</c:v>
                </c:pt>
                <c:pt idx="1">
                  <c:v>16534</c:v>
                </c:pt>
                <c:pt idx="2">
                  <c:v>36799</c:v>
                </c:pt>
                <c:pt idx="3">
                  <c:v>23583</c:v>
                </c:pt>
                <c:pt idx="4">
                  <c:v>16968</c:v>
                </c:pt>
                <c:pt idx="5">
                  <c:v>32557</c:v>
                </c:pt>
              </c:numCache>
            </c:numRef>
          </c:val>
          <c:extLst>
            <c:ext xmlns:c16="http://schemas.microsoft.com/office/drawing/2014/chart" uri="{C3380CC4-5D6E-409C-BE32-E72D297353CC}">
              <c16:uniqueId val="{00000001-04EA-425F-90B6-1977F8663997}"/>
            </c:ext>
          </c:extLst>
        </c:ser>
        <c:dLbls>
          <c:showLegendKey val="0"/>
          <c:showVal val="1"/>
          <c:showCatName val="0"/>
          <c:showSerName val="0"/>
          <c:showPercent val="0"/>
          <c:showBubbleSize val="0"/>
        </c:dLbls>
        <c:gapWidth val="219"/>
        <c:overlap val="-27"/>
        <c:axId val="1126296720"/>
        <c:axId val="1791785136"/>
      </c:barChart>
      <c:lineChart>
        <c:grouping val="standard"/>
        <c:varyColors val="0"/>
        <c:ser>
          <c:idx val="1"/>
          <c:order val="1"/>
          <c:tx>
            <c:strRef>
              <c:f>Pivot!$G$8</c:f>
              <c:strCache>
                <c:ptCount val="1"/>
                <c:pt idx="0">
                  <c:v>Sum of Units</c:v>
                </c:pt>
              </c:strCache>
            </c:strRef>
          </c:tx>
          <c:spPr>
            <a:ln w="28575" cap="rnd">
              <a:solidFill>
                <a:schemeClr val="accent2"/>
              </a:solidFill>
              <a:round/>
            </a:ln>
            <a:effectLst/>
          </c:spPr>
          <c:marker>
            <c:symbol val="none"/>
          </c:marker>
          <c:dPt>
            <c:idx val="0"/>
            <c:marker>
              <c:symbol val="none"/>
            </c:marker>
            <c:bubble3D val="0"/>
            <c:extLst>
              <c:ext xmlns:c16="http://schemas.microsoft.com/office/drawing/2014/chart" uri="{C3380CC4-5D6E-409C-BE32-E72D297353CC}">
                <c16:uniqueId val="{00000001-AF1A-4FC4-865E-C42915BEA106}"/>
              </c:ext>
            </c:extLst>
          </c:dPt>
          <c:dLbls>
            <c:dLbl>
              <c:idx val="0"/>
              <c:layout>
                <c:manualLayout>
                  <c:x val="6.9699172153113529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F1A-4FC4-865E-C42915BEA106}"/>
                </c:ext>
              </c:extLst>
            </c:dLbl>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Pivot!$E$9:$E$20</c:f>
              <c:multiLvlStrCache>
                <c:ptCount val="6"/>
                <c:lvl>
                  <c:pt idx="0">
                    <c:v>Orange Choco</c:v>
                  </c:pt>
                  <c:pt idx="1">
                    <c:v>Almond Choco</c:v>
                  </c:pt>
                  <c:pt idx="2">
                    <c:v>Mint Chip Choco</c:v>
                  </c:pt>
                  <c:pt idx="3">
                    <c:v>Baker's Choco Chips</c:v>
                  </c:pt>
                  <c:pt idx="4">
                    <c:v>Peanut Butter Cubes</c:v>
                  </c:pt>
                  <c:pt idx="5">
                    <c:v>Raspberry Choco</c:v>
                  </c:pt>
                </c:lvl>
                <c:lvl>
                  <c:pt idx="0">
                    <c:v>India</c:v>
                  </c:pt>
                  <c:pt idx="1">
                    <c:v>Australia</c:v>
                  </c:pt>
                  <c:pt idx="2">
                    <c:v>Canada</c:v>
                  </c:pt>
                  <c:pt idx="3">
                    <c:v>New Zealand</c:v>
                  </c:pt>
                  <c:pt idx="4">
                    <c:v>UK</c:v>
                  </c:pt>
                  <c:pt idx="5">
                    <c:v>USA</c:v>
                  </c:pt>
                </c:lvl>
              </c:multiLvlStrCache>
            </c:multiLvlStrRef>
          </c:cat>
          <c:val>
            <c:numRef>
              <c:f>Pivot!$G$9:$G$20</c:f>
              <c:numCache>
                <c:formatCode>General</c:formatCode>
                <c:ptCount val="6"/>
                <c:pt idx="0">
                  <c:v>987</c:v>
                </c:pt>
                <c:pt idx="1">
                  <c:v>231</c:v>
                </c:pt>
                <c:pt idx="2">
                  <c:v>96</c:v>
                </c:pt>
                <c:pt idx="3">
                  <c:v>474</c:v>
                </c:pt>
                <c:pt idx="4">
                  <c:v>156</c:v>
                </c:pt>
                <c:pt idx="5">
                  <c:v>912</c:v>
                </c:pt>
              </c:numCache>
            </c:numRef>
          </c:val>
          <c:smooth val="0"/>
          <c:extLst>
            <c:ext xmlns:c16="http://schemas.microsoft.com/office/drawing/2014/chart" uri="{C3380CC4-5D6E-409C-BE32-E72D297353CC}">
              <c16:uniqueId val="{00000003-04EA-425F-90B6-1977F8663997}"/>
            </c:ext>
          </c:extLst>
        </c:ser>
        <c:dLbls>
          <c:showLegendKey val="0"/>
          <c:showVal val="1"/>
          <c:showCatName val="0"/>
          <c:showSerName val="0"/>
          <c:showPercent val="0"/>
          <c:showBubbleSize val="0"/>
        </c:dLbls>
        <c:marker val="1"/>
        <c:smooth val="0"/>
        <c:axId val="1796751632"/>
        <c:axId val="1735924752"/>
      </c:lineChart>
      <c:catAx>
        <c:axId val="1126296720"/>
        <c:scaling>
          <c:orientation val="minMax"/>
        </c:scaling>
        <c:delete val="0"/>
        <c:axPos val="b"/>
        <c:title>
          <c:tx>
            <c:rich>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r>
                  <a:rPr lang="en-IN"/>
                  <a:t>Country</a:t>
                </a:r>
                <a:r>
                  <a:rPr lang="en-IN" baseline="0"/>
                  <a:t> &amp; Product</a:t>
                </a:r>
                <a:endParaRPr lang="en-IN"/>
              </a:p>
            </c:rich>
          </c:tx>
          <c:layout>
            <c:manualLayout>
              <c:xMode val="edge"/>
              <c:yMode val="edge"/>
              <c:x val="0.42641274256684958"/>
              <c:y val="0.92019323012849474"/>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1791785136"/>
        <c:crosses val="autoZero"/>
        <c:auto val="1"/>
        <c:lblAlgn val="ctr"/>
        <c:lblOffset val="100"/>
        <c:noMultiLvlLbl val="0"/>
      </c:catAx>
      <c:valAx>
        <c:axId val="1791785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solidFill>
                    <a:latin typeface="+mn-lt"/>
                    <a:ea typeface="+mn-ea"/>
                    <a:cs typeface="+mn-cs"/>
                  </a:defRPr>
                </a:pPr>
                <a:r>
                  <a:rPr lang="en-IN"/>
                  <a:t>Amount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1126296720"/>
        <c:crosses val="autoZero"/>
        <c:crossBetween val="between"/>
      </c:valAx>
      <c:valAx>
        <c:axId val="1735924752"/>
        <c:scaling>
          <c:orientation val="minMax"/>
        </c:scaling>
        <c:delete val="0"/>
        <c:axPos val="r"/>
        <c:title>
          <c:tx>
            <c:rich>
              <a:bodyPr rot="-5400000" spcFirstLastPara="1" vertOverflow="ellipsis" vert="horz" wrap="square" anchor="ctr" anchorCtr="1"/>
              <a:lstStyle/>
              <a:p>
                <a:pPr>
                  <a:defRPr sz="1050" b="0" i="0" u="none" strike="noStrike" kern="1200" baseline="0">
                    <a:solidFill>
                      <a:schemeClr val="tx1"/>
                    </a:solidFill>
                    <a:latin typeface="+mn-lt"/>
                    <a:ea typeface="+mn-ea"/>
                    <a:cs typeface="+mn-cs"/>
                  </a:defRPr>
                </a:pPr>
                <a:r>
                  <a:rPr lang="en-IN"/>
                  <a:t>Unit</a:t>
                </a:r>
              </a:p>
            </c:rich>
          </c:tx>
          <c:overlay val="0"/>
          <c:spPr>
            <a:noFill/>
            <a:ln>
              <a:noFill/>
            </a:ln>
            <a:effectLst/>
          </c:spPr>
          <c:txPr>
            <a:bodyPr rot="-54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crossAx val="1796751632"/>
        <c:crosses val="max"/>
        <c:crossBetween val="between"/>
      </c:valAx>
      <c:catAx>
        <c:axId val="1796751632"/>
        <c:scaling>
          <c:orientation val="minMax"/>
        </c:scaling>
        <c:delete val="1"/>
        <c:axPos val="b"/>
        <c:numFmt formatCode="General" sourceLinked="1"/>
        <c:majorTickMark val="out"/>
        <c:minorTickMark val="none"/>
        <c:tickLblPos val="nextTo"/>
        <c:crossAx val="173592475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accent1">
          <a:alpha val="99000"/>
        </a:schemeClr>
      </a:solidFill>
      <a:round/>
    </a:ln>
    <a:effectLst/>
  </c:spPr>
  <c:txPr>
    <a:bodyPr/>
    <a:lstStyle/>
    <a:p>
      <a:pPr>
        <a:defRPr sz="105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Amount Outlier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 Outlier</a:t>
          </a:r>
        </a:p>
      </cx:txPr>
    </cx:title>
    <cx:plotArea>
      <cx:plotAreaRegion>
        <cx:series layoutId="boxWhisker" uniqueId="{9164A068-0C4E-4685-8253-C63A582293E9}">
          <cx:tx>
            <cx:txData>
              <cx:f>_xlchart.v1.5</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title pos="t" align="ctr" overlay="0">
      <cx:tx>
        <cx:txData>
          <cx:v>Amont/Country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Amont/Country</a:t>
          </a:r>
        </a:p>
      </cx:txPr>
    </cx:title>
    <cx:plotArea>
      <cx:plotAreaRegion>
        <cx:series layoutId="boxWhisker" uniqueId="{413211F8-9D64-4FB1-9DD1-1B44F5606CF9}" formatIdx="0">
          <cx:tx>
            <cx:txData>
              <cx:f>_xlchart.v1.3</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Units Outlier</cx:v>
        </cx:txData>
      </cx:tx>
      <cx:txPr>
        <a:bodyPr spcFirstLastPara="1" vertOverflow="ellipsis" horzOverflow="overflow" wrap="square" lIns="0" tIns="0" rIns="0" bIns="0" anchor="ctr" anchorCtr="1"/>
        <a:lstStyle/>
        <a:p>
          <a:pPr algn="ctr" rtl="0">
            <a:defRPr sz="1200"/>
          </a:pPr>
          <a:r>
            <a:rPr lang="en-US" sz="1200" b="0" i="0" u="none" strike="noStrike" baseline="0">
              <a:solidFill>
                <a:sysClr val="windowText" lastClr="000000">
                  <a:lumMod val="65000"/>
                  <a:lumOff val="35000"/>
                </a:sysClr>
              </a:solidFill>
              <a:latin typeface="Calibri" panose="020F0502020204030204"/>
            </a:rPr>
            <a:t>Units Outlier</a:t>
          </a:r>
        </a:p>
      </cx:txPr>
    </cx:title>
    <cx:plotArea>
      <cx:plotAreaRegion>
        <cx:series layoutId="boxWhisker" uniqueId="{223AA7A4-86CE-4900-A8FA-6BB212F28496}">
          <cx:tx>
            <cx:txData>
              <cx:f>_xlchart.v1.0</cx:f>
              <cx:v>Units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 Id="rId4" Type="http://schemas.microsoft.com/office/2014/relationships/chartEx" Target="../charts/chartEx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1</xdr:row>
      <xdr:rowOff>190500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473240</xdr:colOff>
      <xdr:row>5</xdr:row>
      <xdr:rowOff>24062</xdr:rowOff>
    </xdr:from>
    <xdr:to>
      <xdr:col>11</xdr:col>
      <xdr:colOff>593558</xdr:colOff>
      <xdr:row>16</xdr:row>
      <xdr:rowOff>104275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DA678C7A-7707-13EE-E4AE-D395F1E53421}"/>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133472" y="946483"/>
              <a:ext cx="3328739" cy="21095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112295</xdr:colOff>
      <xdr:row>0</xdr:row>
      <xdr:rowOff>184483</xdr:rowOff>
    </xdr:from>
    <xdr:to>
      <xdr:col>14</xdr:col>
      <xdr:colOff>184485</xdr:colOff>
      <xdr:row>14</xdr:row>
      <xdr:rowOff>72187</xdr:rowOff>
    </xdr:to>
    <xdr:graphicFrame macro="">
      <xdr:nvGraphicFramePr>
        <xdr:cNvPr id="3" name="Chart 2">
          <a:extLst>
            <a:ext uri="{FF2B5EF4-FFF2-40B4-BE49-F238E27FC236}">
              <a16:creationId xmlns:a16="http://schemas.microsoft.com/office/drawing/2014/main" id="{617FC8AF-A468-4F9F-94D9-A942754615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352925</xdr:colOff>
      <xdr:row>1</xdr:row>
      <xdr:rowOff>0</xdr:rowOff>
    </xdr:from>
    <xdr:to>
      <xdr:col>18</xdr:col>
      <xdr:colOff>64169</xdr:colOff>
      <xdr:row>14</xdr:row>
      <xdr:rowOff>48126</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C296FB4-F6C5-4380-B005-A0C6A23614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058399" y="184484"/>
              <a:ext cx="2277981" cy="244642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116305</xdr:colOff>
      <xdr:row>15</xdr:row>
      <xdr:rowOff>0</xdr:rowOff>
    </xdr:from>
    <xdr:to>
      <xdr:col>14</xdr:col>
      <xdr:colOff>196515</xdr:colOff>
      <xdr:row>28</xdr:row>
      <xdr:rowOff>152400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66602627-AEEC-37F8-F359-0A8140ECE2E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329989" y="2767263"/>
              <a:ext cx="4572000" cy="255069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360947</xdr:colOff>
      <xdr:row>15</xdr:row>
      <xdr:rowOff>0</xdr:rowOff>
    </xdr:from>
    <xdr:to>
      <xdr:col>18</xdr:col>
      <xdr:colOff>72189</xdr:colOff>
      <xdr:row>28</xdr:row>
      <xdr:rowOff>152401</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4EE2C518-2580-4450-707F-F81A126AAAD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0066421" y="2767263"/>
              <a:ext cx="2277979" cy="255069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20051</xdr:colOff>
      <xdr:row>20</xdr:row>
      <xdr:rowOff>12033</xdr:rowOff>
    </xdr:from>
    <xdr:to>
      <xdr:col>10</xdr:col>
      <xdr:colOff>20052</xdr:colOff>
      <xdr:row>34</xdr:row>
      <xdr:rowOff>16042</xdr:rowOff>
    </xdr:to>
    <xdr:graphicFrame macro="">
      <xdr:nvGraphicFramePr>
        <xdr:cNvPr id="2" name="Chart 1">
          <a:extLst>
            <a:ext uri="{FF2B5EF4-FFF2-40B4-BE49-F238E27FC236}">
              <a16:creationId xmlns:a16="http://schemas.microsoft.com/office/drawing/2014/main" id="{B20AFEC2-0FA2-B4D3-DEB3-CD433FE53B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4011</xdr:colOff>
      <xdr:row>4</xdr:row>
      <xdr:rowOff>4010</xdr:rowOff>
    </xdr:from>
    <xdr:to>
      <xdr:col>9</xdr:col>
      <xdr:colOff>633663</xdr:colOff>
      <xdr:row>19</xdr:row>
      <xdr:rowOff>8021</xdr:rowOff>
    </xdr:to>
    <xdr:graphicFrame macro="">
      <xdr:nvGraphicFramePr>
        <xdr:cNvPr id="4" name="Chart 3">
          <a:extLst>
            <a:ext uri="{FF2B5EF4-FFF2-40B4-BE49-F238E27FC236}">
              <a16:creationId xmlns:a16="http://schemas.microsoft.com/office/drawing/2014/main" id="{9062A491-108C-7B96-7810-A2EF863577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absolute">
    <xdr:from>
      <xdr:col>9</xdr:col>
      <xdr:colOff>477911</xdr:colOff>
      <xdr:row>23</xdr:row>
      <xdr:rowOff>120116</xdr:rowOff>
    </xdr:from>
    <xdr:to>
      <xdr:col>16</xdr:col>
      <xdr:colOff>200994</xdr:colOff>
      <xdr:row>41</xdr:row>
      <xdr:rowOff>133676</xdr:rowOff>
    </xdr:to>
    <xdr:graphicFrame macro="">
      <xdr:nvGraphicFramePr>
        <xdr:cNvPr id="2" name="Chart 1">
          <a:extLst>
            <a:ext uri="{FF2B5EF4-FFF2-40B4-BE49-F238E27FC236}">
              <a16:creationId xmlns:a16="http://schemas.microsoft.com/office/drawing/2014/main" id="{1779D66D-7B1D-425C-9BD3-1970E68236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16</xdr:col>
      <xdr:colOff>258055</xdr:colOff>
      <xdr:row>23</xdr:row>
      <xdr:rowOff>122511</xdr:rowOff>
    </xdr:from>
    <xdr:to>
      <xdr:col>27</xdr:col>
      <xdr:colOff>458580</xdr:colOff>
      <xdr:row>41</xdr:row>
      <xdr:rowOff>133684</xdr:rowOff>
    </xdr:to>
    <xdr:graphicFrame macro="">
      <xdr:nvGraphicFramePr>
        <xdr:cNvPr id="4" name="Chart 3">
          <a:extLst>
            <a:ext uri="{FF2B5EF4-FFF2-40B4-BE49-F238E27FC236}">
              <a16:creationId xmlns:a16="http://schemas.microsoft.com/office/drawing/2014/main" id="{FD0CE356-C6C2-45A9-ACDD-B913A621D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16</xdr:col>
      <xdr:colOff>506325</xdr:colOff>
      <xdr:row>5</xdr:row>
      <xdr:rowOff>25602</xdr:rowOff>
    </xdr:from>
    <xdr:to>
      <xdr:col>27</xdr:col>
      <xdr:colOff>420383</xdr:colOff>
      <xdr:row>23</xdr:row>
      <xdr:rowOff>66834</xdr:rowOff>
    </xdr:to>
    <xdr:graphicFrame macro="">
      <xdr:nvGraphicFramePr>
        <xdr:cNvPr id="5" name="Chart 4">
          <a:extLst>
            <a:ext uri="{FF2B5EF4-FFF2-40B4-BE49-F238E27FC236}">
              <a16:creationId xmlns:a16="http://schemas.microsoft.com/office/drawing/2014/main" id="{964CF6F3-269E-4E5F-B0ED-F8F324CE90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xdr:col>
      <xdr:colOff>528336</xdr:colOff>
      <xdr:row>23</xdr:row>
      <xdr:rowOff>130175</xdr:rowOff>
    </xdr:from>
    <xdr:to>
      <xdr:col>9</xdr:col>
      <xdr:colOff>420384</xdr:colOff>
      <xdr:row>41</xdr:row>
      <xdr:rowOff>143224</xdr:rowOff>
    </xdr:to>
    <xdr:graphicFrame macro="">
      <xdr:nvGraphicFramePr>
        <xdr:cNvPr id="6" name="Chart 5">
          <a:extLst>
            <a:ext uri="{FF2B5EF4-FFF2-40B4-BE49-F238E27FC236}">
              <a16:creationId xmlns:a16="http://schemas.microsoft.com/office/drawing/2014/main" id="{E450F0A9-05C3-4E52-9537-E2FFF2C86C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5</xdr:col>
      <xdr:colOff>219857</xdr:colOff>
      <xdr:row>5</xdr:row>
      <xdr:rowOff>14554</xdr:rowOff>
    </xdr:from>
    <xdr:to>
      <xdr:col>16</xdr:col>
      <xdr:colOff>449033</xdr:colOff>
      <xdr:row>23</xdr:row>
      <xdr:rowOff>66833</xdr:rowOff>
    </xdr:to>
    <xdr:graphicFrame macro="">
      <xdr:nvGraphicFramePr>
        <xdr:cNvPr id="7" name="Chart 6">
          <a:extLst>
            <a:ext uri="{FF2B5EF4-FFF2-40B4-BE49-F238E27FC236}">
              <a16:creationId xmlns:a16="http://schemas.microsoft.com/office/drawing/2014/main" id="{3099672F-E4B3-4CDF-ADB5-4A9EB73D37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PrintsWithSheet="0"/>
  </xdr:twoCellAnchor>
  <xdr:twoCellAnchor editAs="absolute">
    <xdr:from>
      <xdr:col>0</xdr:col>
      <xdr:colOff>178990</xdr:colOff>
      <xdr:row>5</xdr:row>
      <xdr:rowOff>38186</xdr:rowOff>
    </xdr:from>
    <xdr:to>
      <xdr:col>2</xdr:col>
      <xdr:colOff>491810</xdr:colOff>
      <xdr:row>41</xdr:row>
      <xdr:rowOff>124127</xdr:rowOff>
    </xdr:to>
    <mc:AlternateContent xmlns:mc="http://schemas.openxmlformats.org/markup-compatibility/2006" xmlns:a14="http://schemas.microsoft.com/office/drawing/2010/main">
      <mc:Choice Requires="a14">
        <xdr:graphicFrame macro="">
          <xdr:nvGraphicFramePr>
            <xdr:cNvPr id="9" name="Sales Person 1">
              <a:extLst>
                <a:ext uri="{FF2B5EF4-FFF2-40B4-BE49-F238E27FC236}">
                  <a16:creationId xmlns:a16="http://schemas.microsoft.com/office/drawing/2014/main" id="{0CF39E25-BB53-B465-A3DE-B34D58E23137}"/>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178990" y="941966"/>
              <a:ext cx="1600707" cy="65931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178987</xdr:colOff>
      <xdr:row>0</xdr:row>
      <xdr:rowOff>124126</xdr:rowOff>
    </xdr:from>
    <xdr:to>
      <xdr:col>13</xdr:col>
      <xdr:colOff>343993</xdr:colOff>
      <xdr:row>4</xdr:row>
      <xdr:rowOff>143224</xdr:rowOff>
    </xdr:to>
    <xdr:sp macro="" textlink="">
      <xdr:nvSpPr>
        <xdr:cNvPr id="11" name="Rectangle: Rounded Corners 10">
          <a:extLst>
            <a:ext uri="{FF2B5EF4-FFF2-40B4-BE49-F238E27FC236}">
              <a16:creationId xmlns:a16="http://schemas.microsoft.com/office/drawing/2014/main" id="{18DE712A-FE29-6BDB-B242-5D788B1353EE}"/>
            </a:ext>
          </a:extLst>
        </xdr:cNvPr>
        <xdr:cNvSpPr/>
      </xdr:nvSpPr>
      <xdr:spPr>
        <a:xfrm>
          <a:off x="178987" y="124126"/>
          <a:ext cx="8557766" cy="762513"/>
        </a:xfrm>
        <a:prstGeom prst="roundRect">
          <a:avLst/>
        </a:prstGeom>
        <a:solidFill>
          <a:schemeClr val="accent3">
            <a:lumMod val="40000"/>
            <a:lumOff val="60000"/>
          </a:schemeClr>
        </a:solidFill>
        <a:ln w="3175">
          <a:solidFill>
            <a:schemeClr val="accent1"/>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IN" sz="2400"/>
            <a:t>Product Sales</a:t>
          </a:r>
          <a:r>
            <a:rPr lang="en-IN" sz="2400" baseline="0"/>
            <a:t> In Different Country by Salers</a:t>
          </a:r>
          <a:endParaRPr lang="en-IN" sz="2400"/>
        </a:p>
      </xdr:txBody>
    </xdr:sp>
    <xdr:clientData/>
  </xdr:twoCellAnchor>
  <xdr:twoCellAnchor editAs="absolute">
    <xdr:from>
      <xdr:col>2</xdr:col>
      <xdr:colOff>554070</xdr:colOff>
      <xdr:row>5</xdr:row>
      <xdr:rowOff>15615</xdr:rowOff>
    </xdr:from>
    <xdr:to>
      <xdr:col>5</xdr:col>
      <xdr:colOff>162566</xdr:colOff>
      <xdr:row>11</xdr:row>
      <xdr:rowOff>9540</xdr:rowOff>
    </xdr:to>
    <xdr:sp macro="" textlink="">
      <xdr:nvSpPr>
        <xdr:cNvPr id="3" name="Rectangle: Rounded Corners 2">
          <a:extLst>
            <a:ext uri="{FF2B5EF4-FFF2-40B4-BE49-F238E27FC236}">
              <a16:creationId xmlns:a16="http://schemas.microsoft.com/office/drawing/2014/main" id="{E4AD7FC0-D3ED-DBD5-8B89-D62D56881DE2}"/>
            </a:ext>
          </a:extLst>
        </xdr:cNvPr>
        <xdr:cNvSpPr/>
      </xdr:nvSpPr>
      <xdr:spPr>
        <a:xfrm>
          <a:off x="1845264" y="944883"/>
          <a:ext cx="1545286" cy="1109047"/>
        </a:xfrm>
        <a:prstGeom prst="roundRect">
          <a:avLst/>
        </a:prstGeom>
        <a:solidFill>
          <a:schemeClr val="bg1">
            <a:lumMod val="85000"/>
          </a:schemeClr>
        </a:solidFill>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200">
              <a:solidFill>
                <a:sysClr val="windowText" lastClr="000000"/>
              </a:solidFill>
            </a:rPr>
            <a:t>Total Amount</a:t>
          </a:r>
        </a:p>
        <a:p>
          <a:pPr algn="ctr"/>
          <a:r>
            <a:rPr lang="en-US" sz="1200">
              <a:solidFill>
                <a:sysClr val="windowText" lastClr="000000"/>
              </a:solidFill>
            </a:rPr>
            <a:t>$12,40,869</a:t>
          </a:r>
        </a:p>
      </xdr:txBody>
    </xdr:sp>
    <xdr:clientData/>
  </xdr:twoCellAnchor>
  <xdr:twoCellAnchor editAs="absolute">
    <xdr:from>
      <xdr:col>2</xdr:col>
      <xdr:colOff>538062</xdr:colOff>
      <xdr:row>17</xdr:row>
      <xdr:rowOff>85930</xdr:rowOff>
    </xdr:from>
    <xdr:to>
      <xdr:col>5</xdr:col>
      <xdr:colOff>172113</xdr:colOff>
      <xdr:row>23</xdr:row>
      <xdr:rowOff>76382</xdr:rowOff>
    </xdr:to>
    <xdr:sp macro="" textlink="Pivot!B37">
      <xdr:nvSpPr>
        <xdr:cNvPr id="8" name="Rectangle: Rounded Corners 7">
          <a:extLst>
            <a:ext uri="{FF2B5EF4-FFF2-40B4-BE49-F238E27FC236}">
              <a16:creationId xmlns:a16="http://schemas.microsoft.com/office/drawing/2014/main" id="{5DC90C0E-D797-4E52-B6ED-67E02CD8A9A0}"/>
            </a:ext>
          </a:extLst>
        </xdr:cNvPr>
        <xdr:cNvSpPr/>
      </xdr:nvSpPr>
      <xdr:spPr>
        <a:xfrm>
          <a:off x="1829256" y="3245442"/>
          <a:ext cx="1570841" cy="1105574"/>
        </a:xfrm>
        <a:prstGeom prst="roundRect">
          <a:avLst/>
        </a:prstGeom>
        <a:solidFill>
          <a:schemeClr val="bg1">
            <a:lumMod val="85000"/>
          </a:schemeClr>
        </a:solidFill>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200" b="0" i="0" u="none" strike="noStrike">
              <a:solidFill>
                <a:srgbClr val="000000"/>
              </a:solidFill>
              <a:latin typeface="Calibri"/>
              <a:ea typeface="Calibri"/>
              <a:cs typeface="Calibri"/>
            </a:rPr>
            <a:t>Average Earning</a:t>
          </a:r>
          <a:r>
            <a:rPr lang="en-US" sz="1200" b="0" i="0" u="none" strike="noStrike" baseline="0">
              <a:solidFill>
                <a:srgbClr val="000000"/>
              </a:solidFill>
              <a:latin typeface="Calibri"/>
              <a:ea typeface="Calibri"/>
              <a:cs typeface="Calibri"/>
            </a:rPr>
            <a:t> / Country</a:t>
          </a:r>
          <a:endParaRPr lang="en-US" sz="1200" b="0" i="0" u="none" strike="noStrike">
            <a:solidFill>
              <a:srgbClr val="000000"/>
            </a:solidFill>
            <a:latin typeface="Calibri"/>
            <a:ea typeface="Calibri"/>
            <a:cs typeface="Calibri"/>
          </a:endParaRPr>
        </a:p>
        <a:p>
          <a:pPr algn="ctr"/>
          <a:fld id="{F2B09B5B-63A4-42B6-88E0-55F94DED78D3}" type="TxLink">
            <a:rPr lang="en-US" sz="1200" b="0" i="0" u="none" strike="noStrike">
              <a:solidFill>
                <a:srgbClr val="000000"/>
              </a:solidFill>
              <a:latin typeface="Calibri"/>
              <a:ea typeface="Calibri"/>
              <a:cs typeface="Calibri"/>
            </a:rPr>
            <a:pPr algn="ctr"/>
            <a:t>$2,06,812</a:t>
          </a:fld>
          <a:endParaRPr lang="en-US" sz="1600">
            <a:solidFill>
              <a:sysClr val="windowText" lastClr="000000"/>
            </a:solidFill>
          </a:endParaRPr>
        </a:p>
      </xdr:txBody>
    </xdr:sp>
    <xdr:clientData/>
  </xdr:twoCellAnchor>
  <xdr:twoCellAnchor editAs="absolute">
    <xdr:from>
      <xdr:col>13</xdr:col>
      <xdr:colOff>401288</xdr:colOff>
      <xdr:row>0</xdr:row>
      <xdr:rowOff>124127</xdr:rowOff>
    </xdr:from>
    <xdr:to>
      <xdr:col>20</xdr:col>
      <xdr:colOff>296249</xdr:colOff>
      <xdr:row>4</xdr:row>
      <xdr:rowOff>152774</xdr:rowOff>
    </xdr:to>
    <xdr:sp macro="" textlink="Pivot!B40">
      <xdr:nvSpPr>
        <xdr:cNvPr id="10" name="Rectangle: Rounded Corners 9">
          <a:extLst>
            <a:ext uri="{FF2B5EF4-FFF2-40B4-BE49-F238E27FC236}">
              <a16:creationId xmlns:a16="http://schemas.microsoft.com/office/drawing/2014/main" id="{EC930D2E-DCEC-45D5-8C10-A742CC4CF709}"/>
            </a:ext>
          </a:extLst>
        </xdr:cNvPr>
        <xdr:cNvSpPr/>
      </xdr:nvSpPr>
      <xdr:spPr>
        <a:xfrm>
          <a:off x="8772556" y="124127"/>
          <a:ext cx="4402566" cy="751671"/>
        </a:xfrm>
        <a:prstGeom prst="roundRect">
          <a:avLst/>
        </a:prstGeom>
        <a:solidFill>
          <a:schemeClr val="bg1">
            <a:lumMod val="85000"/>
          </a:schemeClr>
        </a:solidFill>
        <a:ln>
          <a:solidFill>
            <a:schemeClr val="accent1">
              <a:lumMod val="75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sz="1400" b="0" i="0" u="none" strike="noStrike">
              <a:solidFill>
                <a:srgbClr val="000000"/>
              </a:solidFill>
              <a:latin typeface="Calibri"/>
              <a:ea typeface="Calibri"/>
              <a:cs typeface="Calibri"/>
            </a:rPr>
            <a:t>Average Earning/</a:t>
          </a:r>
          <a:r>
            <a:rPr lang="en-US" sz="1400" b="0" i="0" u="none" strike="noStrike" baseline="0">
              <a:solidFill>
                <a:srgbClr val="000000"/>
              </a:solidFill>
              <a:latin typeface="Calibri"/>
              <a:ea typeface="Calibri"/>
              <a:cs typeface="Calibri"/>
            </a:rPr>
            <a:t> Saler</a:t>
          </a:r>
          <a:endParaRPr lang="en-US" sz="1400" b="0" i="0" u="none" strike="noStrike">
            <a:solidFill>
              <a:srgbClr val="000000"/>
            </a:solidFill>
            <a:latin typeface="Calibri"/>
            <a:ea typeface="Calibri"/>
            <a:cs typeface="Calibri"/>
          </a:endParaRPr>
        </a:p>
        <a:p>
          <a:pPr algn="ctr"/>
          <a:fld id="{AE5F6C2E-9462-4008-9F4C-2016594CC187}" type="TxLink">
            <a:rPr lang="en-US" sz="1400" b="0" i="0" u="none" strike="noStrike">
              <a:solidFill>
                <a:srgbClr val="000000"/>
              </a:solidFill>
              <a:latin typeface="Calibri"/>
              <a:ea typeface="Calibri"/>
              <a:cs typeface="Calibri"/>
            </a:rPr>
            <a:pPr algn="ctr"/>
            <a:t>$1,24,087</a:t>
          </a:fld>
          <a:endParaRPr lang="en-US" sz="2400">
            <a:solidFill>
              <a:sysClr val="windowText" lastClr="000000"/>
            </a:solidFill>
          </a:endParaRPr>
        </a:p>
      </xdr:txBody>
    </xdr:sp>
    <xdr:clientData/>
  </xdr:twoCellAnchor>
  <xdr:twoCellAnchor editAs="absolute">
    <xdr:from>
      <xdr:col>20</xdr:col>
      <xdr:colOff>353542</xdr:colOff>
      <xdr:row>0</xdr:row>
      <xdr:rowOff>116798</xdr:rowOff>
    </xdr:from>
    <xdr:to>
      <xdr:col>27</xdr:col>
      <xdr:colOff>420384</xdr:colOff>
      <xdr:row>4</xdr:row>
      <xdr:rowOff>152773</xdr:rowOff>
    </xdr:to>
    <xdr:sp macro="" textlink="Pivot!B43">
      <xdr:nvSpPr>
        <xdr:cNvPr id="12" name="Rectangle: Rounded Corners 11">
          <a:extLst>
            <a:ext uri="{FF2B5EF4-FFF2-40B4-BE49-F238E27FC236}">
              <a16:creationId xmlns:a16="http://schemas.microsoft.com/office/drawing/2014/main" id="{C8A69C05-55DF-44EA-AC90-8D67CF85497F}"/>
            </a:ext>
          </a:extLst>
        </xdr:cNvPr>
        <xdr:cNvSpPr/>
      </xdr:nvSpPr>
      <xdr:spPr>
        <a:xfrm>
          <a:off x="13265480" y="116798"/>
          <a:ext cx="4586021" cy="779390"/>
        </a:xfrm>
        <a:prstGeom prst="roundRect">
          <a:avLst/>
        </a:prstGeom>
        <a:solidFill>
          <a:schemeClr val="bg1">
            <a:lumMod val="85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0" i="0" u="none" strike="noStrike">
              <a:solidFill>
                <a:srgbClr val="000000"/>
              </a:solidFill>
              <a:latin typeface="Calibri"/>
              <a:ea typeface="Calibri"/>
              <a:cs typeface="Calibri"/>
            </a:rPr>
            <a:t>Average</a:t>
          </a:r>
          <a:r>
            <a:rPr lang="en-US" sz="1400" b="0" i="0" u="none" strike="noStrike" baseline="0">
              <a:solidFill>
                <a:srgbClr val="000000"/>
              </a:solidFill>
              <a:latin typeface="Calibri"/>
              <a:ea typeface="Calibri"/>
              <a:cs typeface="Calibri"/>
            </a:rPr>
            <a:t> Units Sales/ Saler</a:t>
          </a:r>
          <a:endParaRPr lang="en-US" sz="1400" b="0" i="0" u="none" strike="noStrike">
            <a:solidFill>
              <a:srgbClr val="000000"/>
            </a:solidFill>
            <a:latin typeface="Calibri"/>
            <a:ea typeface="Calibri"/>
            <a:cs typeface="Calibri"/>
          </a:endParaRPr>
        </a:p>
        <a:p>
          <a:pPr algn="ctr"/>
          <a:fld id="{D005357A-AFB4-4F83-96FA-333DC617A43F}" type="TxLink">
            <a:rPr lang="en-US" sz="1400" b="0" i="0" u="none" strike="noStrike">
              <a:solidFill>
                <a:srgbClr val="000000"/>
              </a:solidFill>
              <a:latin typeface="Calibri"/>
              <a:ea typeface="Calibri"/>
              <a:cs typeface="Calibri"/>
            </a:rPr>
            <a:pPr algn="ctr"/>
            <a:t>4,566</a:t>
          </a:fld>
          <a:endParaRPr lang="en-US" sz="1800">
            <a:solidFill>
              <a:sysClr val="windowText" lastClr="000000"/>
            </a:solidFill>
          </a:endParaRPr>
        </a:p>
      </xdr:txBody>
    </xdr:sp>
    <xdr:clientData/>
  </xdr:twoCellAnchor>
  <xdr:twoCellAnchor editAs="absolute">
    <xdr:from>
      <xdr:col>2</xdr:col>
      <xdr:colOff>544140</xdr:colOff>
      <xdr:row>11</xdr:row>
      <xdr:rowOff>58692</xdr:rowOff>
    </xdr:from>
    <xdr:to>
      <xdr:col>5</xdr:col>
      <xdr:colOff>152636</xdr:colOff>
      <xdr:row>17</xdr:row>
      <xdr:rowOff>38886</xdr:rowOff>
    </xdr:to>
    <xdr:sp macro="" textlink="Pivot!B47">
      <xdr:nvSpPr>
        <xdr:cNvPr id="14" name="Rectangle: Rounded Corners 13">
          <a:extLst>
            <a:ext uri="{FF2B5EF4-FFF2-40B4-BE49-F238E27FC236}">
              <a16:creationId xmlns:a16="http://schemas.microsoft.com/office/drawing/2014/main" id="{8BABFAF6-1A7D-4894-A13E-FBFA0B1EC19E}"/>
            </a:ext>
          </a:extLst>
        </xdr:cNvPr>
        <xdr:cNvSpPr/>
      </xdr:nvSpPr>
      <xdr:spPr>
        <a:xfrm>
          <a:off x="1835334" y="2103082"/>
          <a:ext cx="1545286" cy="1095316"/>
        </a:xfrm>
        <a:prstGeom prst="roundRect">
          <a:avLst/>
        </a:prstGeom>
        <a:solidFill>
          <a:schemeClr val="bg1">
            <a:lumMod val="85000"/>
          </a:schemeClr>
        </a:solidFill>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200" b="0" i="0" u="none" strike="noStrike">
              <a:solidFill>
                <a:srgbClr val="000000"/>
              </a:solidFill>
              <a:latin typeface="Calibri"/>
              <a:ea typeface="Calibri"/>
              <a:cs typeface="Calibri"/>
            </a:rPr>
            <a:t>Total Units</a:t>
          </a:r>
        </a:p>
        <a:p>
          <a:pPr algn="ctr"/>
          <a:fld id="{CE3C6B13-B59A-4523-A849-0DEB9F052842}" type="TxLink">
            <a:rPr lang="en-US" sz="1200" b="0" i="0" u="none" strike="noStrike">
              <a:solidFill>
                <a:srgbClr val="000000"/>
              </a:solidFill>
              <a:latin typeface="Calibri"/>
              <a:ea typeface="Calibri"/>
              <a:cs typeface="Calibri"/>
            </a:rPr>
            <a:pPr algn="ctr"/>
            <a:t>45,660</a:t>
          </a:fld>
          <a:endParaRPr lang="en-US" sz="1600">
            <a:solidFill>
              <a:sysClr val="windowText" lastClr="00000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puter" refreshedDate="45536.640690972221" createdVersion="8" refreshedVersion="8" minRefreshableVersion="3" recordCount="300" xr:uid="{714B1BDA-52C3-4420-A049-7A5C5EA39003}">
  <cacheSource type="worksheet">
    <worksheetSource ref="A4:G304" sheet="Sheet1"/>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167">
      <sharedItems containsSemiMixedTypes="0" containsString="0" containsNumber="1" minValue="0.61635220125786161" maxValue="90.611111111111114"/>
    </cacheField>
    <cacheField name="Cost" numFmtId="169">
      <sharedItems containsSemiMixedTypes="0" containsString="0" containsNumber="1" minValue="0" maxValue="23649.5"/>
    </cacheField>
  </cacheFields>
  <extLst>
    <ext xmlns:x14="http://schemas.microsoft.com/office/spreadsheetml/2009/9/main" uri="{725AE2AE-9491-48be-B2B4-4EB974FC3084}">
      <x14:pivotCacheDefinition pivotCacheId="16032357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0.644794791668" backgroundQuery="1" createdVersion="8" refreshedVersion="8" minRefreshableVersion="3" recordCount="0" supportSubquery="1" supportAdvancedDrill="1" xr:uid="{F10C2F03-4894-400F-825D-177CAA132EB9}">
  <cacheSource type="external" connectionId="1"/>
  <cacheFields count="2">
    <cacheField name="[Salesp].[Sales Person].[Sales Person]" caption="Sales Person" numFmtId="0" hierarchy="7" level="1">
      <sharedItems count="10">
        <s v="Barr Faughny"/>
        <s v="Brien Boise"/>
        <s v="Carla Molina"/>
        <s v="Ches Bonnell"/>
        <s v="Curtice Advani"/>
        <s v="Gigi Bohling"/>
        <s v="Gunar Cockshoot"/>
        <s v="Husein Augar"/>
        <s v="Oby Sorrel"/>
        <s v="Ram Mahesh"/>
      </sharedItems>
    </cacheField>
    <cacheField name="[Measures].[Sum of Amount 2]" caption="Sum of Amount 2" numFmtId="0" hierarchy="15" level="32767"/>
  </cacheFields>
  <cacheHierarchies count="30">
    <cacheHierarchy uniqueName="[ddata].[Sales Person]" caption="Sales Person" attribute="1" defaultMemberUniqueName="[ddata].[Sales Person].[All]" allUniqueName="[ddata].[Sales Person].[All]" dimensionUniqueName="[ddata]" displayFolder="" count="0" memberValueDatatype="130" unbalanced="0"/>
    <cacheHierarchy uniqueName="[ddata].[Geography]" caption="Geography" attribute="1" defaultMemberUniqueName="[ddata].[Geography].[All]" allUniqueName="[ddata].[Geography].[All]" dimensionUniqueName="[ddata]" displayFolder="" count="0" memberValueDatatype="130" unbalanced="0"/>
    <cacheHierarchy uniqueName="[ddata].[Product]" caption="Product" attribute="1" defaultMemberUniqueName="[ddata].[Product].[All]" allUniqueName="[ddata].[Product].[All]" dimensionUniqueName="[ddata]" displayFolder="" count="0" memberValueDatatype="130" unbalanced="0"/>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2" memberValueDatatype="130" unbalanced="0">
      <fieldsUsage count="2">
        <fieldUsage x="-1"/>
        <fieldUsage x="0"/>
      </fieldsUsage>
    </cacheHierarchy>
    <cacheHierarchy uniqueName="[Salesp].[Geography]" caption="Geography" attribute="1" defaultMemberUniqueName="[Salesp].[Geography].[All]" allUniqueName="[Salesp].[Geography].[All]" dimensionUniqueName="[Salesp]" displayFolder="" count="0" memberValueDatatype="130" unbalanced="0"/>
    <cacheHierarchy uniqueName="[Salesp].[Product]" caption="Product" attribute="1" defaultMemberUniqueName="[Salesp].[Product].[All]" allUniqueName="[Salesp].[Product].[All]" dimensionUniqueName="[Salesp]" displayFolder="" count="0" memberValueDatatype="130" unbalanced="0"/>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oneField="1">
      <fieldsUsage count="1">
        <fieldUsage x="1"/>
      </fieldsUsage>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cacheHierarchy uniqueName="[Measures].[Ave/Country]" caption="Ave/Country" measure="1" displayFolder="" measureGroup="Salesp" count="0"/>
    <cacheHierarchy uniqueName="[Measures].[Ave Earning / Person]" caption="Ave Earning / Person" measure="1" displayFolder="" measureGroup="Salesp" count="0"/>
    <cacheHierarchy uniqueName="[Measures].[Ave unit sales/ Person]" caption="Ave unit sales/ Person" measure="1" displayFolder="" measureGroup="Salesp" count="0"/>
    <cacheHierarchy uniqueName="[Measures].[Total Units]" caption="Total Units" measure="1" displayFolder="" measureGroup="Salesp" count="0"/>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dimensions count="3">
    <dimension name="ddata" uniqueName="[ddata]" caption="ddata"/>
    <dimension measure="1" name="Measures" uniqueName="[Measures]" caption="Measures"/>
    <dimension name="Salesp" uniqueName="[Salesp]" caption="Salesp"/>
  </dimensions>
  <measureGroups count="2">
    <measureGroup name="ddata" caption="ddata"/>
    <measureGroup name="Salesp" caption="Salesp"/>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0.644802777781" backgroundQuery="1" createdVersion="8" refreshedVersion="8" minRefreshableVersion="3" recordCount="0" supportSubquery="1" supportAdvancedDrill="1" xr:uid="{BFAEF00F-034B-42B8-8984-62497C9BFA49}">
  <cacheSource type="external" connectionId="1"/>
  <cacheFields count="3">
    <cacheField name="[ddata].[Sales Person].[Sales Person]" caption="Sales Person" numFmtId="0" level="1">
      <sharedItems count="10">
        <s v="Barr Faughny"/>
        <s v="Brien Boise"/>
        <s v="Carla Molina"/>
        <s v="Ches Bonnell"/>
        <s v="Curtice Advani"/>
        <s v="Gigi Bohling"/>
        <s v="Gunar Cockshoot"/>
        <s v="Husein Augar"/>
        <s v="Oby Sorrel"/>
        <s v="Ram Mahesh"/>
      </sharedItems>
    </cacheField>
    <cacheField name="[Measures].[Sum of Amount]" caption="Sum of Amount" numFmtId="0" hierarchy="13" level="32767"/>
    <cacheField name="[Salesp].[Sales Person].[Sales Person]" caption="Sales Person" numFmtId="0" hierarchy="7" level="1">
      <sharedItems containsSemiMixedTypes="0" containsNonDate="0" containsString="0"/>
    </cacheField>
  </cacheFields>
  <cacheHierarchies count="30">
    <cacheHierarchy uniqueName="[ddata].[Sales Person]" caption="Sales Person" attribute="1" defaultMemberUniqueName="[ddata].[Sales Person].[All]" allUniqueName="[ddata].[Sales Person].[All]" dimensionUniqueName="[ddata]" displayFolder="" count="2" memberValueDatatype="130" unbalanced="0">
      <fieldsUsage count="2">
        <fieldUsage x="-1"/>
        <fieldUsage x="0"/>
      </fieldsUsage>
    </cacheHierarchy>
    <cacheHierarchy uniqueName="[ddata].[Geography]" caption="Geography" attribute="1" defaultMemberUniqueName="[ddata].[Geography].[All]" allUniqueName="[ddata].[Geography].[All]" dimensionUniqueName="[ddata]" displayFolder="" count="0" memberValueDatatype="130" unbalanced="0"/>
    <cacheHierarchy uniqueName="[ddata].[Product]" caption="Product" attribute="1" defaultMemberUniqueName="[ddata].[Product].[All]" allUniqueName="[ddata].[Product].[All]" dimensionUniqueName="[ddata]" displayFolder="" count="0" memberValueDatatype="130" unbalanced="0"/>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2" memberValueDatatype="130" unbalanced="0">
      <fieldsUsage count="2">
        <fieldUsage x="-1"/>
        <fieldUsage x="2"/>
      </fieldsUsage>
    </cacheHierarchy>
    <cacheHierarchy uniqueName="[Salesp].[Geography]" caption="Geography" attribute="1" defaultMemberUniqueName="[Salesp].[Geography].[All]" allUniqueName="[Salesp].[Geography].[All]" dimensionUniqueName="[Salesp]" displayFolder="" count="0" memberValueDatatype="130" unbalanced="0"/>
    <cacheHierarchy uniqueName="[Salesp].[Product]" caption="Product" attribute="1" defaultMemberUniqueName="[Salesp].[Product].[All]" allUniqueName="[Salesp].[Product].[All]" dimensionUniqueName="[Salesp]" displayFolder="" count="0" memberValueDatatype="130" unbalanced="0"/>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cacheHierarchy uniqueName="[Measures].[Ave/Country]" caption="Ave/Country" measure="1" displayFolder="" measureGroup="Salesp" count="0"/>
    <cacheHierarchy uniqueName="[Measures].[Ave Earning / Person]" caption="Ave Earning / Person" measure="1" displayFolder="" measureGroup="Salesp" count="0"/>
    <cacheHierarchy uniqueName="[Measures].[Ave unit sales/ Person]" caption="Ave unit sales/ Person" measure="1" displayFolder="" measureGroup="Salesp" count="0"/>
    <cacheHierarchy uniqueName="[Measures].[Total Units]" caption="Total Units" measure="1" displayFolder="" measureGroup="Salesp" count="0"/>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dimensions count="3">
    <dimension name="ddata" uniqueName="[ddata]" caption="ddata"/>
    <dimension measure="1" name="Measures" uniqueName="[Measures]" caption="Measures"/>
    <dimension name="Salesp" uniqueName="[Salesp]" caption="Salesp"/>
  </dimensions>
  <measureGroups count="2">
    <measureGroup name="ddata" caption="ddata"/>
    <measureGroup name="Salesp" caption="Salesp"/>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0.644804976851" backgroundQuery="1" createdVersion="8" refreshedVersion="8" minRefreshableVersion="3" recordCount="0" supportSubquery="1" supportAdvancedDrill="1" xr:uid="{C79210A4-260E-4FF6-9F3A-5C4AAB62AEEB}">
  <cacheSource type="external" connectionId="1"/>
  <cacheFields count="3">
    <cacheField name="[ddata].[Geography].[Geography]" caption="Geography" numFmtId="0" hierarchy="1" level="1">
      <sharedItems count="6">
        <s v="Australia"/>
        <s v="Canada"/>
        <s v="India"/>
        <s v="New Zealand"/>
        <s v="UK"/>
        <s v="USA"/>
      </sharedItems>
    </cacheField>
    <cacheField name="[ddata].[Sales Person].[Sales Person]" caption="Sales Person" numFmtId="0" level="1">
      <sharedItems count="4">
        <s v="Gigi Bohling"/>
        <s v="Ches Bonnell"/>
        <s v="Barr Faughny"/>
        <s v="Ram Mahesh"/>
      </sharedItems>
    </cacheField>
    <cacheField name="[Measures].[Sum of Amount]" caption="Sum of Amount" numFmtId="0" hierarchy="13" level="32767"/>
  </cacheFields>
  <cacheHierarchies count="30">
    <cacheHierarchy uniqueName="[ddata].[Sales Person]" caption="Sales Person" attribute="1" defaultMemberUniqueName="[ddata].[Sales Person].[All]" allUniqueName="[ddata].[Sales Person].[All]" dimensionUniqueName="[ddata]" displayFolder="" count="2" memberValueDatatype="130" unbalanced="0">
      <fieldsUsage count="2">
        <fieldUsage x="-1"/>
        <fieldUsage x="1"/>
      </fieldsUsage>
    </cacheHierarchy>
    <cacheHierarchy uniqueName="[ddata].[Geography]" caption="Geography" attribute="1" defaultMemberUniqueName="[ddata].[Geography].[All]" allUniqueName="[ddata].[Geography].[All]" dimensionUniqueName="[ddata]" displayFolder="" count="2" memberValueDatatype="130" unbalanced="0">
      <fieldsUsage count="2">
        <fieldUsage x="-1"/>
        <fieldUsage x="0"/>
      </fieldsUsage>
    </cacheHierarchy>
    <cacheHierarchy uniqueName="[ddata].[Product]" caption="Product" attribute="1" defaultMemberUniqueName="[ddata].[Product].[All]" allUniqueName="[ddata].[Product].[All]" dimensionUniqueName="[ddata]" displayFolder="" count="0" memberValueDatatype="130" unbalanced="0"/>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0" memberValueDatatype="130" unbalanced="0"/>
    <cacheHierarchy uniqueName="[Salesp].[Geography]" caption="Geography" attribute="1" defaultMemberUniqueName="[Salesp].[Geography].[All]" allUniqueName="[Salesp].[Geography].[All]" dimensionUniqueName="[Salesp]" displayFolder="" count="0" memberValueDatatype="130" unbalanced="0"/>
    <cacheHierarchy uniqueName="[Salesp].[Product]" caption="Product" attribute="1" defaultMemberUniqueName="[Salesp].[Product].[All]" allUniqueName="[Salesp].[Product].[All]" dimensionUniqueName="[Salesp]" displayFolder="" count="0" memberValueDatatype="130" unbalanced="0"/>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cacheHierarchy uniqueName="[Measures].[Ave/Country]" caption="Ave/Country" measure="1" displayFolder="" measureGroup="Salesp" count="0"/>
    <cacheHierarchy uniqueName="[Measures].[Ave Earning / Person]" caption="Ave Earning / Person" measure="1" displayFolder="" measureGroup="Salesp" count="0"/>
    <cacheHierarchy uniqueName="[Measures].[Ave unit sales/ Person]" caption="Ave unit sales/ Person" measure="1" displayFolder="" measureGroup="Salesp" count="0"/>
    <cacheHierarchy uniqueName="[Measures].[Total Units]" caption="Total Units" measure="1" displayFolder="" measureGroup="Salesp" count="0"/>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dimensions count="3">
    <dimension name="ddata" uniqueName="[ddata]" caption="ddata"/>
    <dimension measure="1" name="Measures" uniqueName="[Measures]" caption="Measures"/>
    <dimension name="Salesp" uniqueName="[Salesp]" caption="Salesp"/>
  </dimensions>
  <measureGroups count="2">
    <measureGroup name="ddata" caption="ddata"/>
    <measureGroup name="Salesp" caption="Salesp"/>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0.644806481483" backgroundQuery="1" createdVersion="8" refreshedVersion="8" minRefreshableVersion="3" recordCount="0" supportSubquery="1" supportAdvancedDrill="1" xr:uid="{72FA52AC-DD1E-431C-B145-7DF98428C781}">
  <cacheSource type="external" connectionId="1"/>
  <cacheFields count="2">
    <cacheField name="[ddata].[Product].[Product]" caption="Product" numFmtId="0" hierarchy="2" level="1">
      <sharedItems count="5">
        <s v="85% Dark Bars"/>
        <s v="After Nines"/>
        <s v="Baker's Choco Chips"/>
        <s v="Peanut Butter Cubes"/>
        <s v="Raspberry Choco"/>
      </sharedItems>
    </cacheField>
    <cacheField name="[Measures].[Amount/Unit]" caption="Amount/Unit" numFmtId="0" hierarchy="18" level="32767"/>
  </cacheFields>
  <cacheHierarchies count="30">
    <cacheHierarchy uniqueName="[ddata].[Sales Person]" caption="Sales Person" attribute="1" defaultMemberUniqueName="[ddata].[Sales Person].[All]" allUniqueName="[ddata].[Sales Person].[All]" dimensionUniqueName="[ddata]" displayFolder="" count="0" memberValueDatatype="130" unbalanced="0"/>
    <cacheHierarchy uniqueName="[ddata].[Geography]" caption="Geography" attribute="1" defaultMemberUniqueName="[ddata].[Geography].[All]" allUniqueName="[ddata].[Geography].[All]" dimensionUniqueName="[ddata]" displayFolder="" count="0" memberValueDatatype="130" unbalanced="0"/>
    <cacheHierarchy uniqueName="[ddata].[Product]" caption="Product" attribute="1" defaultMemberUniqueName="[ddata].[Product].[All]" allUniqueName="[ddata].[Product].[All]" dimensionUniqueName="[ddata]" displayFolder="" count="2" memberValueDatatype="130" unbalanced="0">
      <fieldsUsage count="2">
        <fieldUsage x="-1"/>
        <fieldUsage x="0"/>
      </fieldsUsage>
    </cacheHierarchy>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0" memberValueDatatype="130" unbalanced="0"/>
    <cacheHierarchy uniqueName="[Salesp].[Geography]" caption="Geography" attribute="1" defaultMemberUniqueName="[Salesp].[Geography].[All]" allUniqueName="[Salesp].[Geography].[All]" dimensionUniqueName="[Salesp]" displayFolder="" count="0" memberValueDatatype="130" unbalanced="0"/>
    <cacheHierarchy uniqueName="[Salesp].[Product]" caption="Product" attribute="1" defaultMemberUniqueName="[Salesp].[Product].[All]" allUniqueName="[Salesp].[Product].[All]" dimensionUniqueName="[Salesp]" displayFolder="" count="0" memberValueDatatype="130" unbalanced="0"/>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oneField="1">
      <fieldsUsage count="1">
        <fieldUsage x="1"/>
      </fieldsUsage>
    </cacheHierarchy>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cacheHierarchy uniqueName="[Measures].[Ave/Country]" caption="Ave/Country" measure="1" displayFolder="" measureGroup="Salesp" count="0"/>
    <cacheHierarchy uniqueName="[Measures].[Ave Earning / Person]" caption="Ave Earning / Person" measure="1" displayFolder="" measureGroup="Salesp" count="0"/>
    <cacheHierarchy uniqueName="[Measures].[Ave unit sales/ Person]" caption="Ave unit sales/ Person" measure="1" displayFolder="" measureGroup="Salesp" count="0"/>
    <cacheHierarchy uniqueName="[Measures].[Total Units]" caption="Total Units" measure="1" displayFolder="" measureGroup="Salesp" count="0"/>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dimensions count="3">
    <dimension name="ddata" uniqueName="[ddata]" caption="ddata"/>
    <dimension measure="1" name="Measures" uniqueName="[Measures]" caption="Measures"/>
    <dimension name="Salesp" uniqueName="[Salesp]" caption="Salesp"/>
  </dimensions>
  <measureGroups count="2">
    <measureGroup name="ddata" caption="ddata"/>
    <measureGroup name="Salesp" caption="Salesp"/>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0.644807986107" backgroundQuery="1" createdVersion="8" refreshedVersion="8" minRefreshableVersion="3" recordCount="0" supportSubquery="1" supportAdvancedDrill="1" xr:uid="{D1EE301D-DEE3-4BDF-9A05-1F1F62B9D7A9}">
  <cacheSource type="external" connectionId="1"/>
  <cacheFields count="2">
    <cacheField name="[d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Amount/Unit]" caption="Amount/Unit" numFmtId="0" hierarchy="18" level="32767"/>
  </cacheFields>
  <cacheHierarchies count="30">
    <cacheHierarchy uniqueName="[ddata].[Sales Person]" caption="Sales Person" attribute="1" defaultMemberUniqueName="[ddata].[Sales Person].[All]" allUniqueName="[ddata].[Sales Person].[All]" dimensionUniqueName="[ddata]" displayFolder="" count="0" memberValueDatatype="130" unbalanced="0"/>
    <cacheHierarchy uniqueName="[ddata].[Geography]" caption="Geography" attribute="1" defaultMemberUniqueName="[ddata].[Geography].[All]" allUniqueName="[ddata].[Geography].[All]" dimensionUniqueName="[ddata]" displayFolder="" count="0" memberValueDatatype="130" unbalanced="0"/>
    <cacheHierarchy uniqueName="[ddata].[Product]" caption="Product" attribute="1" defaultMemberUniqueName="[ddata].[Product].[All]" allUniqueName="[ddata].[Product].[All]" dimensionUniqueName="[ddata]" displayFolder="" count="2" memberValueDatatype="130" unbalanced="0">
      <fieldsUsage count="2">
        <fieldUsage x="-1"/>
        <fieldUsage x="0"/>
      </fieldsUsage>
    </cacheHierarchy>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0" memberValueDatatype="130" unbalanced="0"/>
    <cacheHierarchy uniqueName="[Salesp].[Geography]" caption="Geography" attribute="1" defaultMemberUniqueName="[Salesp].[Geography].[All]" allUniqueName="[Salesp].[Geography].[All]" dimensionUniqueName="[Salesp]" displayFolder="" count="0" memberValueDatatype="130" unbalanced="0"/>
    <cacheHierarchy uniqueName="[Salesp].[Product]" caption="Product" attribute="1" defaultMemberUniqueName="[Salesp].[Product].[All]" allUniqueName="[Salesp].[Product].[All]" dimensionUniqueName="[Salesp]" displayFolder="" count="0" memberValueDatatype="130" unbalanced="0"/>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oneField="1">
      <fieldsUsage count="1">
        <fieldUsage x="1"/>
      </fieldsUsage>
    </cacheHierarchy>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cacheHierarchy uniqueName="[Measures].[Ave/Country]" caption="Ave/Country" measure="1" displayFolder="" measureGroup="Salesp" count="0"/>
    <cacheHierarchy uniqueName="[Measures].[Ave Earning / Person]" caption="Ave Earning / Person" measure="1" displayFolder="" measureGroup="Salesp" count="0"/>
    <cacheHierarchy uniqueName="[Measures].[Ave unit sales/ Person]" caption="Ave unit sales/ Person" measure="1" displayFolder="" measureGroup="Salesp" count="0"/>
    <cacheHierarchy uniqueName="[Measures].[Total Units]" caption="Total Units" measure="1" displayFolder="" measureGroup="Salesp" count="0"/>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dimensions count="3">
    <dimension name="ddata" uniqueName="[ddata]" caption="ddata"/>
    <dimension measure="1" name="Measures" uniqueName="[Measures]" caption="Measures"/>
    <dimension name="Salesp" uniqueName="[Salesp]" caption="Salesp"/>
  </dimensions>
  <measureGroups count="2">
    <measureGroup name="ddata" caption="ddata"/>
    <measureGroup name="Salesp" caption="Salesp"/>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1.471648726852" backgroundQuery="1" createdVersion="8" refreshedVersion="8" minRefreshableVersion="3" recordCount="0" supportSubquery="1" supportAdvancedDrill="1" xr:uid="{438F0F1A-B22D-4B58-93CC-EEEED11D9235}">
  <cacheSource type="external" connectionId="1"/>
  <cacheFields count="2">
    <cacheField name="[Measures].[Ave Earning / Person]" caption="Ave Earning / Person" numFmtId="0" hierarchy="24" level="32767"/>
    <cacheField name="[Salesp].[Sales Person].[Sales Person]" caption="Sales Person" numFmtId="0" hierarchy="7" level="1">
      <sharedItems containsSemiMixedTypes="0" containsNonDate="0" containsString="0"/>
    </cacheField>
  </cacheFields>
  <cacheHierarchies count="30">
    <cacheHierarchy uniqueName="[ddata].[Sales Person]" caption="Sales Person" attribute="1" defaultMemberUniqueName="[ddata].[Sales Person].[All]" allUniqueName="[ddata].[Sales Person].[All]" dimensionUniqueName="[ddata]" displayFolder="" count="0" memberValueDatatype="130" unbalanced="0"/>
    <cacheHierarchy uniqueName="[ddata].[Geography]" caption="Geography" attribute="1" defaultMemberUniqueName="[ddata].[Geography].[All]" allUniqueName="[ddata].[Geography].[All]" dimensionUniqueName="[ddata]" displayFolder="" count="0" memberValueDatatype="130" unbalanced="0"/>
    <cacheHierarchy uniqueName="[ddata].[Product]" caption="Product" attribute="1" defaultMemberUniqueName="[ddata].[Product].[All]" allUniqueName="[ddata].[Product].[All]" dimensionUniqueName="[ddata]" displayFolder="" count="0" memberValueDatatype="130" unbalanced="0"/>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2" memberValueDatatype="130" unbalanced="0">
      <fieldsUsage count="2">
        <fieldUsage x="-1"/>
        <fieldUsage x="1"/>
      </fieldsUsage>
    </cacheHierarchy>
    <cacheHierarchy uniqueName="[Salesp].[Geography]" caption="Geography" attribute="1" defaultMemberUniqueName="[Salesp].[Geography].[All]" allUniqueName="[Salesp].[Geography].[All]" dimensionUniqueName="[Salesp]" displayFolder="" count="0" memberValueDatatype="130" unbalanced="0"/>
    <cacheHierarchy uniqueName="[Salesp].[Product]" caption="Product" attribute="1" defaultMemberUniqueName="[Salesp].[Product].[All]" allUniqueName="[Salesp].[Product].[All]" dimensionUniqueName="[Salesp]" displayFolder="" count="0" memberValueDatatype="130" unbalanced="0"/>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cacheHierarchy uniqueName="[Measures].[Ave/Country]" caption="Ave/Country" measure="1" displayFolder="" measureGroup="Salesp" count="0"/>
    <cacheHierarchy uniqueName="[Measures].[Ave Earning / Person]" caption="Ave Earning / Person" measure="1" displayFolder="" measureGroup="Salesp" count="0" oneField="1">
      <fieldsUsage count="1">
        <fieldUsage x="0"/>
      </fieldsUsage>
    </cacheHierarchy>
    <cacheHierarchy uniqueName="[Measures].[Ave unit sales/ Person]" caption="Ave unit sales/ Person" measure="1" displayFolder="" measureGroup="Salesp" count="0"/>
    <cacheHierarchy uniqueName="[Measures].[Total Units]" caption="Total Units" measure="1" displayFolder="" measureGroup="Salesp" count="0"/>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dimensions count="3">
    <dimension name="ddata" uniqueName="[ddata]" caption="ddata"/>
    <dimension measure="1" name="Measures" uniqueName="[Measures]" caption="Measures"/>
    <dimension name="Salesp" uniqueName="[Salesp]" caption="Salesp"/>
  </dimensions>
  <measureGroups count="2">
    <measureGroup name="ddata" caption="ddata"/>
    <measureGroup name="Salesp" caption="Salesp"/>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1.471648842591" backgroundQuery="1" createdVersion="8" refreshedVersion="8" minRefreshableVersion="3" recordCount="0" supportSubquery="1" supportAdvancedDrill="1" xr:uid="{54AA02BC-2722-48A3-B387-6205AD31CD95}">
  <cacheSource type="external" connectionId="1"/>
  <cacheFields count="2">
    <cacheField name="[Measures].[Ave unit sales/ Person]" caption="Ave unit sales/ Person" numFmtId="0" hierarchy="25" level="32767"/>
    <cacheField name="[Salesp].[Sales Person].[Sales Person]" caption="Sales Person" numFmtId="0" hierarchy="7" level="1">
      <sharedItems containsSemiMixedTypes="0" containsNonDate="0" containsString="0"/>
    </cacheField>
  </cacheFields>
  <cacheHierarchies count="30">
    <cacheHierarchy uniqueName="[ddata].[Sales Person]" caption="Sales Person" attribute="1" defaultMemberUniqueName="[ddata].[Sales Person].[All]" allUniqueName="[ddata].[Sales Person].[All]" dimensionUniqueName="[ddata]" displayFolder="" count="0" memberValueDatatype="130" unbalanced="0"/>
    <cacheHierarchy uniqueName="[ddata].[Geography]" caption="Geography" attribute="1" defaultMemberUniqueName="[ddata].[Geography].[All]" allUniqueName="[ddata].[Geography].[All]" dimensionUniqueName="[ddata]" displayFolder="" count="0" memberValueDatatype="130" unbalanced="0"/>
    <cacheHierarchy uniqueName="[ddata].[Product]" caption="Product" attribute="1" defaultMemberUniqueName="[ddata].[Product].[All]" allUniqueName="[ddata].[Product].[All]" dimensionUniqueName="[ddata]" displayFolder="" count="0" memberValueDatatype="130" unbalanced="0"/>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2" memberValueDatatype="130" unbalanced="0">
      <fieldsUsage count="2">
        <fieldUsage x="-1"/>
        <fieldUsage x="1"/>
      </fieldsUsage>
    </cacheHierarchy>
    <cacheHierarchy uniqueName="[Salesp].[Geography]" caption="Geography" attribute="1" defaultMemberUniqueName="[Salesp].[Geography].[All]" allUniqueName="[Salesp].[Geography].[All]" dimensionUniqueName="[Salesp]" displayFolder="" count="0" memberValueDatatype="130" unbalanced="0"/>
    <cacheHierarchy uniqueName="[Salesp].[Product]" caption="Product" attribute="1" defaultMemberUniqueName="[Salesp].[Product].[All]" allUniqueName="[Salesp].[Product].[All]" dimensionUniqueName="[Salesp]" displayFolder="" count="0" memberValueDatatype="130" unbalanced="0"/>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cacheHierarchy uniqueName="[Measures].[Ave/Country]" caption="Ave/Country" measure="1" displayFolder="" measureGroup="Salesp" count="0"/>
    <cacheHierarchy uniqueName="[Measures].[Ave Earning / Person]" caption="Ave Earning / Person" measure="1" displayFolder="" measureGroup="Salesp" count="0"/>
    <cacheHierarchy uniqueName="[Measures].[Ave unit sales/ Person]" caption="Ave unit sales/ Person" measure="1" displayFolder="" measureGroup="Salesp" count="0" oneField="1">
      <fieldsUsage count="1">
        <fieldUsage x="0"/>
      </fieldsUsage>
    </cacheHierarchy>
    <cacheHierarchy uniqueName="[Measures].[Total Units]" caption="Total Units" measure="1" displayFolder="" measureGroup="Salesp" count="0"/>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dimensions count="3">
    <dimension name="ddata" uniqueName="[ddata]" caption="ddata"/>
    <dimension measure="1" name="Measures" uniqueName="[Measures]" caption="Measures"/>
    <dimension name="Salesp" uniqueName="[Salesp]" caption="Salesp"/>
  </dimensions>
  <measureGroups count="2">
    <measureGroup name="ddata" caption="ddata"/>
    <measureGroup name="Salesp" caption="Salesp"/>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1.471649074076" backgroundQuery="1" createdVersion="8" refreshedVersion="8" minRefreshableVersion="3" recordCount="0" supportSubquery="1" supportAdvancedDrill="1" xr:uid="{A6C0ECE8-9088-418B-ADBE-AA095CFE3F7C}">
  <cacheSource type="external" connectionId="1"/>
  <cacheFields count="2">
    <cacheField name="[Measures].[Ave/Country]" caption="Ave/Country" numFmtId="0" hierarchy="23" level="32767"/>
    <cacheField name="[Salesp].[Sales Person].[Sales Person]" caption="Sales Person" numFmtId="0" hierarchy="7" level="1">
      <sharedItems containsSemiMixedTypes="0" containsNonDate="0" containsString="0"/>
    </cacheField>
  </cacheFields>
  <cacheHierarchies count="30">
    <cacheHierarchy uniqueName="[ddata].[Sales Person]" caption="Sales Person" attribute="1" defaultMemberUniqueName="[ddata].[Sales Person].[All]" allUniqueName="[ddata].[Sales Person].[All]" dimensionUniqueName="[ddata]" displayFolder="" count="0" memberValueDatatype="130" unbalanced="0"/>
    <cacheHierarchy uniqueName="[ddata].[Geography]" caption="Geography" attribute="1" defaultMemberUniqueName="[ddata].[Geography].[All]" allUniqueName="[ddata].[Geography].[All]" dimensionUniqueName="[ddata]" displayFolder="" count="0" memberValueDatatype="130" unbalanced="0"/>
    <cacheHierarchy uniqueName="[ddata].[Product]" caption="Product" attribute="1" defaultMemberUniqueName="[ddata].[Product].[All]" allUniqueName="[ddata].[Product].[All]" dimensionUniqueName="[ddata]" displayFolder="" count="0" memberValueDatatype="130" unbalanced="0"/>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2" memberValueDatatype="130" unbalanced="0">
      <fieldsUsage count="2">
        <fieldUsage x="-1"/>
        <fieldUsage x="1"/>
      </fieldsUsage>
    </cacheHierarchy>
    <cacheHierarchy uniqueName="[Salesp].[Geography]" caption="Geography" attribute="1" defaultMemberUniqueName="[Salesp].[Geography].[All]" allUniqueName="[Salesp].[Geography].[All]" dimensionUniqueName="[Salesp]" displayFolder="" count="0" memberValueDatatype="130" unbalanced="0"/>
    <cacheHierarchy uniqueName="[Salesp].[Product]" caption="Product" attribute="1" defaultMemberUniqueName="[Salesp].[Product].[All]" allUniqueName="[Salesp].[Product].[All]" dimensionUniqueName="[Salesp]" displayFolder="" count="0" memberValueDatatype="130" unbalanced="0"/>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cacheHierarchy uniqueName="[Measures].[Ave/Country]" caption="Ave/Country" measure="1" displayFolder="" measureGroup="Salesp" count="0" oneField="1">
      <fieldsUsage count="1">
        <fieldUsage x="0"/>
      </fieldsUsage>
    </cacheHierarchy>
    <cacheHierarchy uniqueName="[Measures].[Ave Earning / Person]" caption="Ave Earning / Person" measure="1" displayFolder="" measureGroup="Salesp" count="0"/>
    <cacheHierarchy uniqueName="[Measures].[Ave unit sales/ Person]" caption="Ave unit sales/ Person" measure="1" displayFolder="" measureGroup="Salesp" count="0"/>
    <cacheHierarchy uniqueName="[Measures].[Total Units]" caption="Total Units" measure="1" displayFolder="" measureGroup="Salesp" count="0"/>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dimensions count="3">
    <dimension name="ddata" uniqueName="[ddata]" caption="ddata"/>
    <dimension measure="1" name="Measures" uniqueName="[Measures]" caption="Measures"/>
    <dimension name="Salesp" uniqueName="[Salesp]" caption="Salesp"/>
  </dimensions>
  <measureGroups count="2">
    <measureGroup name="ddata" caption="ddata"/>
    <measureGroup name="Salesp" caption="Salesp"/>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1.471649421299" backgroundQuery="1" createdVersion="8" refreshedVersion="8" minRefreshableVersion="3" recordCount="0" supportSubquery="1" supportAdvancedDrill="1" xr:uid="{5B3895D5-A034-4BFE-BEC0-41D0AD14B2DB}">
  <cacheSource type="external" connectionId="1"/>
  <cacheFields count="3">
    <cacheField name="[Salesp].[Geography].[Geography]" caption="Geography" numFmtId="0" hierarchy="8" level="1">
      <sharedItems count="6">
        <s v="Australia"/>
        <s v="Canada"/>
        <s v="India"/>
        <s v="New Zealand"/>
        <s v="UK"/>
        <s v="USA"/>
      </sharedItems>
    </cacheField>
    <cacheField name="[Measures].[Sum of Amount 2]" caption="Sum of Amount 2" numFmtId="0" hierarchy="15" level="32767"/>
    <cacheField name="[Salesp].[Sales Person].[Sales Person]" caption="Sales Person" numFmtId="0" hierarchy="7" level="1">
      <sharedItems containsSemiMixedTypes="0" containsNonDate="0" containsString="0"/>
    </cacheField>
  </cacheFields>
  <cacheHierarchies count="30">
    <cacheHierarchy uniqueName="[ddata].[Sales Person]" caption="Sales Person" attribute="1" defaultMemberUniqueName="[ddata].[Sales Person].[All]" allUniqueName="[ddata].[Sales Person].[All]" dimensionUniqueName="[ddata]" displayFolder="" count="0" memberValueDatatype="130" unbalanced="0"/>
    <cacheHierarchy uniqueName="[ddata].[Geography]" caption="Geography" attribute="1" defaultMemberUniqueName="[ddata].[Geography].[All]" allUniqueName="[ddata].[Geography].[All]" dimensionUniqueName="[ddata]" displayFolder="" count="0" memberValueDatatype="130" unbalanced="0"/>
    <cacheHierarchy uniqueName="[ddata].[Product]" caption="Product" attribute="1" defaultMemberUniqueName="[ddata].[Product].[All]" allUniqueName="[ddata].[Product].[All]" dimensionUniqueName="[ddata]" displayFolder="" count="0" memberValueDatatype="130" unbalanced="0"/>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2" memberValueDatatype="130" unbalanced="0">
      <fieldsUsage count="2">
        <fieldUsage x="-1"/>
        <fieldUsage x="2"/>
      </fieldsUsage>
    </cacheHierarchy>
    <cacheHierarchy uniqueName="[Salesp].[Geography]" caption="Geography" attribute="1" defaultMemberUniqueName="[Salesp].[Geography].[All]" allUniqueName="[Salesp].[Geography].[All]" dimensionUniqueName="[Salesp]" displayFolder="" count="2" memberValueDatatype="130" unbalanced="0">
      <fieldsUsage count="2">
        <fieldUsage x="-1"/>
        <fieldUsage x="0"/>
      </fieldsUsage>
    </cacheHierarchy>
    <cacheHierarchy uniqueName="[Salesp].[Product]" caption="Product" attribute="1" defaultMemberUniqueName="[Salesp].[Product].[All]" allUniqueName="[Salesp].[Product].[All]" dimensionUniqueName="[Salesp]" displayFolder="" count="0" memberValueDatatype="130" unbalanced="0"/>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oneField="1">
      <fieldsUsage count="1">
        <fieldUsage x="1"/>
      </fieldsUsage>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cacheHierarchy uniqueName="[Measures].[Ave/Country]" caption="Ave/Country" measure="1" displayFolder="" measureGroup="Salesp" count="0"/>
    <cacheHierarchy uniqueName="[Measures].[Ave Earning / Person]" caption="Ave Earning / Person" measure="1" displayFolder="" measureGroup="Salesp" count="0"/>
    <cacheHierarchy uniqueName="[Measures].[Ave unit sales/ Person]" caption="Ave unit sales/ Person" measure="1" displayFolder="" measureGroup="Salesp" count="0"/>
    <cacheHierarchy uniqueName="[Measures].[Total Units]" caption="Total Units" measure="1" displayFolder="" measureGroup="Salesp" count="0"/>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dimensions count="3">
    <dimension name="ddata" uniqueName="[ddata]" caption="ddata"/>
    <dimension measure="1" name="Measures" uniqueName="[Measures]" caption="Measures"/>
    <dimension name="Salesp" uniqueName="[Salesp]" caption="Salesp"/>
  </dimensions>
  <measureGroups count="2">
    <measureGroup name="ddata" caption="ddata"/>
    <measureGroup name="Salesp" caption="Salesp"/>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1.471650231484" backgroundQuery="1" createdVersion="8" refreshedVersion="8" minRefreshableVersion="3" recordCount="0" supportSubquery="1" supportAdvancedDrill="1" xr:uid="{CBE1529D-A161-4304-A1C6-F92B07DC8313}">
  <cacheSource type="external" connectionId="1"/>
  <cacheFields count="5">
    <cacheField name="[Salesp].[Geography].[Geography]" caption="Geography" numFmtId="0" hierarchy="8" level="1">
      <sharedItems count="6">
        <s v="Australia"/>
        <s v="Canada"/>
        <s v="India"/>
        <s v="New Zealand"/>
        <s v="UK"/>
        <s v="USA"/>
      </sharedItems>
    </cacheField>
    <cacheField name="[Salesp].[Product].[Product]" caption="Product" numFmtId="0" hierarchy="9" level="1">
      <sharedItems count="13">
        <s v="Almond Choco"/>
        <s v="Mint Chip Choco"/>
        <s v="Orange Choco"/>
        <s v="Baker's Choco Chips"/>
        <s v="Peanut Butter Cubes"/>
        <s v="Raspberry Choco"/>
        <s v="After Nines" u="1"/>
        <s v="Milk Bars" u="1"/>
        <s v="85% Dark Bars" u="1"/>
        <s v="50% Dark Bites" u="1"/>
        <s v="Caramel Stuffed Bars" u="1"/>
        <s v="Choco Coated Almonds" u="1"/>
        <s v="99% Dark &amp; Pure" u="1"/>
      </sharedItems>
    </cacheField>
    <cacheField name="[Measures].[Sum of Amount 2]" caption="Sum of Amount 2" numFmtId="0" hierarchy="15" level="32767"/>
    <cacheField name="[Measures].[Sum of Units 2]" caption="Sum of Units 2" numFmtId="0" hierarchy="17" level="32767"/>
    <cacheField name="[Salesp].[Sales Person].[Sales Person]" caption="Sales Person" numFmtId="0" hierarchy="7" level="1">
      <sharedItems containsSemiMixedTypes="0" containsNonDate="0" containsString="0"/>
    </cacheField>
  </cacheFields>
  <cacheHierarchies count="30">
    <cacheHierarchy uniqueName="[ddata].[Sales Person]" caption="Sales Person" attribute="1" defaultMemberUniqueName="[ddata].[Sales Person].[All]" allUniqueName="[ddata].[Sales Person].[All]" dimensionUniqueName="[ddata]" displayFolder="" count="0" memberValueDatatype="130" unbalanced="0"/>
    <cacheHierarchy uniqueName="[ddata].[Geography]" caption="Geography" attribute="1" defaultMemberUniqueName="[ddata].[Geography].[All]" allUniqueName="[ddata].[Geography].[All]" dimensionUniqueName="[ddata]" displayFolder="" count="0" memberValueDatatype="130" unbalanced="0"/>
    <cacheHierarchy uniqueName="[ddata].[Product]" caption="Product" attribute="1" defaultMemberUniqueName="[ddata].[Product].[All]" allUniqueName="[ddata].[Product].[All]" dimensionUniqueName="[ddata]" displayFolder="" count="0" memberValueDatatype="130" unbalanced="0"/>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2" memberValueDatatype="130" unbalanced="0">
      <fieldsUsage count="2">
        <fieldUsage x="-1"/>
        <fieldUsage x="4"/>
      </fieldsUsage>
    </cacheHierarchy>
    <cacheHierarchy uniqueName="[Salesp].[Geography]" caption="Geography" attribute="1" defaultMemberUniqueName="[Salesp].[Geography].[All]" allUniqueName="[Salesp].[Geography].[All]" dimensionUniqueName="[Salesp]" displayFolder="" count="2" memberValueDatatype="130" unbalanced="0">
      <fieldsUsage count="2">
        <fieldUsage x="-1"/>
        <fieldUsage x="0"/>
      </fieldsUsage>
    </cacheHierarchy>
    <cacheHierarchy uniqueName="[Salesp].[Product]" caption="Product" attribute="1" defaultMemberUniqueName="[Salesp].[Product].[All]" allUniqueName="[Salesp].[Product].[All]" dimensionUniqueName="[Salesp]" displayFolder="" count="2" memberValueDatatype="130" unbalanced="0">
      <fieldsUsage count="2">
        <fieldUsage x="-1"/>
        <fieldUsage x="1"/>
      </fieldsUsage>
    </cacheHierarchy>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oneField="1">
      <fieldsUsage count="1">
        <fieldUsage x="2"/>
      </fieldsUsage>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oneField="1">
      <fieldsUsage count="1">
        <fieldUsage x="3"/>
      </fieldsUsage>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cacheHierarchy uniqueName="[Measures].[Ave/Country]" caption="Ave/Country" measure="1" displayFolder="" measureGroup="Salesp" count="0"/>
    <cacheHierarchy uniqueName="[Measures].[Ave Earning / Person]" caption="Ave Earning / Person" measure="1" displayFolder="" measureGroup="Salesp" count="0"/>
    <cacheHierarchy uniqueName="[Measures].[Ave unit sales/ Person]" caption="Ave unit sales/ Person" measure="1" displayFolder="" measureGroup="Salesp" count="0"/>
    <cacheHierarchy uniqueName="[Measures].[Total Units]" caption="Total Units" measure="1" displayFolder="" measureGroup="Salesp" count="0"/>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dimensions count="3">
    <dimension name="ddata" uniqueName="[ddata]" caption="ddata"/>
    <dimension measure="1" name="Measures" uniqueName="[Measures]" caption="Measures"/>
    <dimension name="Salesp" uniqueName="[Salesp]" caption="Salesp"/>
  </dimensions>
  <measureGroups count="2">
    <measureGroup name="ddata" caption="ddata"/>
    <measureGroup name="Salesp" caption="Salesp"/>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1.471650578707" backgroundQuery="1" createdVersion="8" refreshedVersion="8" minRefreshableVersion="3" recordCount="0" supportSubquery="1" supportAdvancedDrill="1" xr:uid="{6E752068-50BC-468A-A8D3-FD83660A17C0}">
  <cacheSource type="external" connectionId="1"/>
  <cacheFields count="4">
    <cacheField name="[Salesp].[Sales Person].[Sales Person]" caption="Sales Person" numFmtId="0" hierarchy="7" level="1">
      <sharedItems count="10">
        <s v="Barr Faughny"/>
        <s v="Brien Boise"/>
        <s v="Carla Molina"/>
        <s v="Ches Bonnell"/>
        <s v="Curtice Advani"/>
        <s v="Gigi Bohling"/>
        <s v="Gunar Cockshoot"/>
        <s v="Husein Augar"/>
        <s v="Oby Sorrel"/>
        <s v="Ram Mahesh"/>
      </sharedItems>
    </cacheField>
    <cacheField name="[Salesp].[Geography].[Geography]" caption="Geography" numFmtId="0" hierarchy="8" level="1">
      <sharedItems count="6">
        <s v="Australia"/>
        <s v="Canada"/>
        <s v="India"/>
        <s v="New Zealand"/>
        <s v="UK"/>
        <s v="USA"/>
      </sharedItems>
    </cacheField>
    <cacheField name="[Measures].[Sum of Units 2]" caption="Sum of Units 2" numFmtId="0" hierarchy="17" level="32767"/>
    <cacheField name="[Measures].[Sum of Amount 2]" caption="Sum of Amount 2" numFmtId="0" hierarchy="15" level="32767"/>
  </cacheFields>
  <cacheHierarchies count="30">
    <cacheHierarchy uniqueName="[ddata].[Sales Person]" caption="Sales Person" attribute="1" defaultMemberUniqueName="[ddata].[Sales Person].[All]" allUniqueName="[ddata].[Sales Person].[All]" dimensionUniqueName="[ddata]" displayFolder="" count="0" memberValueDatatype="130" unbalanced="0"/>
    <cacheHierarchy uniqueName="[ddata].[Geography]" caption="Geography" attribute="1" defaultMemberUniqueName="[ddata].[Geography].[All]" allUniqueName="[ddata].[Geography].[All]" dimensionUniqueName="[ddata]" displayFolder="" count="0" memberValueDatatype="130" unbalanced="0"/>
    <cacheHierarchy uniqueName="[ddata].[Product]" caption="Product" attribute="1" defaultMemberUniqueName="[ddata].[Product].[All]" allUniqueName="[ddata].[Product].[All]" dimensionUniqueName="[ddata]" displayFolder="" count="0" memberValueDatatype="130" unbalanced="0"/>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2" memberValueDatatype="130" unbalanced="0">
      <fieldsUsage count="2">
        <fieldUsage x="-1"/>
        <fieldUsage x="0"/>
      </fieldsUsage>
    </cacheHierarchy>
    <cacheHierarchy uniqueName="[Salesp].[Geography]" caption="Geography" attribute="1" defaultMemberUniqueName="[Salesp].[Geography].[All]" allUniqueName="[Salesp].[Geography].[All]" dimensionUniqueName="[Salesp]" displayFolder="" count="2" memberValueDatatype="130" unbalanced="0">
      <fieldsUsage count="2">
        <fieldUsage x="-1"/>
        <fieldUsage x="1"/>
      </fieldsUsage>
    </cacheHierarchy>
    <cacheHierarchy uniqueName="[Salesp].[Product]" caption="Product" attribute="1" defaultMemberUniqueName="[Salesp].[Product].[All]" allUniqueName="[Salesp].[Product].[All]" dimensionUniqueName="[Salesp]" displayFolder="" count="0" memberValueDatatype="130" unbalanced="0"/>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oneField="1">
      <fieldsUsage count="1">
        <fieldUsage x="3"/>
      </fieldsUsage>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oneField="1">
      <fieldsUsage count="1">
        <fieldUsage x="2"/>
      </fieldsUsage>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cacheHierarchy uniqueName="[Measures].[Ave/Country]" caption="Ave/Country" measure="1" displayFolder="" measureGroup="Salesp" count="0"/>
    <cacheHierarchy uniqueName="[Measures].[Ave Earning / Person]" caption="Ave Earning / Person" measure="1" displayFolder="" measureGroup="Salesp" count="0"/>
    <cacheHierarchy uniqueName="[Measures].[Ave unit sales/ Person]" caption="Ave unit sales/ Person" measure="1" displayFolder="" measureGroup="Salesp" count="0"/>
    <cacheHierarchy uniqueName="[Measures].[Total Units]" caption="Total Units" measure="1" displayFolder="" measureGroup="Salesp" count="0"/>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dimensions count="3">
    <dimension name="ddata" uniqueName="[ddata]" caption="ddata"/>
    <dimension measure="1" name="Measures" uniqueName="[Measures]" caption="Measures"/>
    <dimension name="Salesp" uniqueName="[Salesp]" caption="Salesp"/>
  </dimensions>
  <measureGroups count="2">
    <measureGroup name="ddata" caption="ddata"/>
    <measureGroup name="Salesp" caption="Salesp"/>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1.471650810185" backgroundQuery="1" createdVersion="8" refreshedVersion="8" minRefreshableVersion="3" recordCount="0" supportSubquery="1" supportAdvancedDrill="1" xr:uid="{8107A430-8BEE-46A7-998D-451384E12F8F}">
  <cacheSource type="external" connectionId="1"/>
  <cacheFields count="2">
    <cacheField name="[Measures].[Tot Amount]" caption="Tot Amount" numFmtId="0" hierarchy="22" level="32767"/>
    <cacheField name="[Salesp].[Sales Person].[Sales Person]" caption="Sales Person" numFmtId="0" hierarchy="7" level="1">
      <sharedItems containsSemiMixedTypes="0" containsNonDate="0" containsString="0"/>
    </cacheField>
  </cacheFields>
  <cacheHierarchies count="30">
    <cacheHierarchy uniqueName="[ddata].[Sales Person]" caption="Sales Person" attribute="1" defaultMemberUniqueName="[ddata].[Sales Person].[All]" allUniqueName="[ddata].[Sales Person].[All]" dimensionUniqueName="[ddata]" displayFolder="" count="0" memberValueDatatype="130" unbalanced="0"/>
    <cacheHierarchy uniqueName="[ddata].[Geography]" caption="Geography" attribute="1" defaultMemberUniqueName="[ddata].[Geography].[All]" allUniqueName="[ddata].[Geography].[All]" dimensionUniqueName="[ddata]" displayFolder="" count="0" memberValueDatatype="130" unbalanced="0"/>
    <cacheHierarchy uniqueName="[ddata].[Product]" caption="Product" attribute="1" defaultMemberUniqueName="[ddata].[Product].[All]" allUniqueName="[ddata].[Product].[All]" dimensionUniqueName="[ddata]" displayFolder="" count="0" memberValueDatatype="130" unbalanced="0"/>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2" memberValueDatatype="130" unbalanced="0">
      <fieldsUsage count="2">
        <fieldUsage x="-1"/>
        <fieldUsage x="1"/>
      </fieldsUsage>
    </cacheHierarchy>
    <cacheHierarchy uniqueName="[Salesp].[Geography]" caption="Geography" attribute="1" defaultMemberUniqueName="[Salesp].[Geography].[All]" allUniqueName="[Salesp].[Geography].[All]" dimensionUniqueName="[Salesp]" displayFolder="" count="0" memberValueDatatype="130" unbalanced="0"/>
    <cacheHierarchy uniqueName="[Salesp].[Product]" caption="Product" attribute="1" defaultMemberUniqueName="[Salesp].[Product].[All]" allUniqueName="[Salesp].[Product].[All]" dimensionUniqueName="[Salesp]" displayFolder="" count="0" memberValueDatatype="130" unbalanced="0"/>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oneField="1">
      <fieldsUsage count="1">
        <fieldUsage x="0"/>
      </fieldsUsage>
    </cacheHierarchy>
    <cacheHierarchy uniqueName="[Measures].[Ave/Country]" caption="Ave/Country" measure="1" displayFolder="" measureGroup="Salesp" count="0"/>
    <cacheHierarchy uniqueName="[Measures].[Ave Earning / Person]" caption="Ave Earning / Person" measure="1" displayFolder="" measureGroup="Salesp" count="0"/>
    <cacheHierarchy uniqueName="[Measures].[Ave unit sales/ Person]" caption="Ave unit sales/ Person" measure="1" displayFolder="" measureGroup="Salesp" count="0"/>
    <cacheHierarchy uniqueName="[Measures].[Total Units]" caption="Total Units" measure="1" displayFolder="" measureGroup="Salesp" count="0"/>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dimensions count="3">
    <dimension name="ddata" uniqueName="[ddata]" caption="ddata"/>
    <dimension measure="1" name="Measures" uniqueName="[Measures]" caption="Measures"/>
    <dimension name="Salesp" uniqueName="[Salesp]" caption="Salesp"/>
  </dimensions>
  <measureGroups count="2">
    <measureGroup name="ddata" caption="ddata"/>
    <measureGroup name="Salesp" caption="Salesp"/>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1.471650925923" backgroundQuery="1" createdVersion="8" refreshedVersion="8" minRefreshableVersion="3" recordCount="0" supportSubquery="1" supportAdvancedDrill="1" xr:uid="{F6A8C0B1-3BE2-4A9E-B433-86750082C5BE}">
  <cacheSource type="external" connectionId="1"/>
  <cacheFields count="2">
    <cacheField name="[Measures].[Total Units]" caption="Total Units" numFmtId="0" hierarchy="26" level="32767"/>
    <cacheField name="[Salesp].[Sales Person].[Sales Person]" caption="Sales Person" numFmtId="0" hierarchy="7" level="1">
      <sharedItems containsSemiMixedTypes="0" containsNonDate="0" containsString="0"/>
    </cacheField>
  </cacheFields>
  <cacheHierarchies count="30">
    <cacheHierarchy uniqueName="[ddata].[Sales Person]" caption="Sales Person" attribute="1" defaultMemberUniqueName="[ddata].[Sales Person].[All]" allUniqueName="[ddata].[Sales Person].[All]" dimensionUniqueName="[ddata]" displayFolder="" count="0" memberValueDatatype="130" unbalanced="0"/>
    <cacheHierarchy uniqueName="[ddata].[Geography]" caption="Geography" attribute="1" defaultMemberUniqueName="[ddata].[Geography].[All]" allUniqueName="[ddata].[Geography].[All]" dimensionUniqueName="[ddata]" displayFolder="" count="0" memberValueDatatype="130" unbalanced="0"/>
    <cacheHierarchy uniqueName="[ddata].[Product]" caption="Product" attribute="1" defaultMemberUniqueName="[ddata].[Product].[All]" allUniqueName="[ddata].[Product].[All]" dimensionUniqueName="[ddata]" displayFolder="" count="0" memberValueDatatype="130" unbalanced="0"/>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2" memberValueDatatype="130" unbalanced="0">
      <fieldsUsage count="2">
        <fieldUsage x="-1"/>
        <fieldUsage x="1"/>
      </fieldsUsage>
    </cacheHierarchy>
    <cacheHierarchy uniqueName="[Salesp].[Geography]" caption="Geography" attribute="1" defaultMemberUniqueName="[Salesp].[Geography].[All]" allUniqueName="[Salesp].[Geography].[All]" dimensionUniqueName="[Salesp]" displayFolder="" count="0" memberValueDatatype="130" unbalanced="0"/>
    <cacheHierarchy uniqueName="[Salesp].[Product]" caption="Product" attribute="1" defaultMemberUniqueName="[Salesp].[Product].[All]" allUniqueName="[Salesp].[Product].[All]" dimensionUniqueName="[Salesp]" displayFolder="" count="0" memberValueDatatype="130" unbalanced="0"/>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cacheHierarchy uniqueName="[Measures].[Ave/Country]" caption="Ave/Country" measure="1" displayFolder="" measureGroup="Salesp" count="0"/>
    <cacheHierarchy uniqueName="[Measures].[Ave Earning / Person]" caption="Ave Earning / Person" measure="1" displayFolder="" measureGroup="Salesp" count="0"/>
    <cacheHierarchy uniqueName="[Measures].[Ave unit sales/ Person]" caption="Ave unit sales/ Person" measure="1" displayFolder="" measureGroup="Salesp" count="0"/>
    <cacheHierarchy uniqueName="[Measures].[Total Units]" caption="Total Units" measure="1" displayFolder="" measureGroup="Salesp" count="0" oneField="1">
      <fieldsUsage count="1">
        <fieldUsage x="0"/>
      </fieldsUsage>
    </cacheHierarchy>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dimensions count="3">
    <dimension name="ddata" uniqueName="[ddata]" caption="ddata"/>
    <dimension measure="1" name="Measures" uniqueName="[Measures]" caption="Measures"/>
    <dimension name="Salesp" uniqueName="[Salesp]" caption="Salesp"/>
  </dimensions>
  <measureGroups count="2">
    <measureGroup name="ddata" caption="ddata"/>
    <measureGroup name="Salesp" caption="Salesp"/>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1.47165162037" backgroundQuery="1" createdVersion="8" refreshedVersion="8" minRefreshableVersion="3" recordCount="0" supportSubquery="1" supportAdvancedDrill="1" xr:uid="{05B84187-63E1-471F-9F54-0EADE25627C2}">
  <cacheSource type="external" connectionId="1"/>
  <cacheFields count="4">
    <cacheField name="[Salesp].[Product].[Product]" caption="Product" numFmtId="0" hierarchy="9" level="1">
      <sharedItems count="5">
        <s v="70% Dark Bites"/>
        <s v="Caramel Stuffed Bars"/>
        <s v="Eclairs"/>
        <s v="Manuka Honey Choco"/>
        <s v="Organic Choco Syrup"/>
      </sharedItems>
    </cacheField>
    <cacheField name="[Measures].[Sum of Units 2]" caption="Sum of Units 2" numFmtId="0" hierarchy="17" level="32767"/>
    <cacheField name="[Salesp].[Geography].[Geography]" caption="Geography" numFmtId="0" hierarchy="8" level="1">
      <sharedItems count="4">
        <s v="USA"/>
        <s v="New Zealand"/>
        <s v="India"/>
        <s v="Canada"/>
      </sharedItems>
    </cacheField>
    <cacheField name="[Salesp].[Sales Person].[Sales Person]" caption="Sales Person" numFmtId="0" hierarchy="7" level="1">
      <sharedItems containsSemiMixedTypes="0" containsNonDate="0" containsString="0"/>
    </cacheField>
  </cacheFields>
  <cacheHierarchies count="30">
    <cacheHierarchy uniqueName="[ddata].[Sales Person]" caption="Sales Person" attribute="1" defaultMemberUniqueName="[ddata].[Sales Person].[All]" allUniqueName="[ddata].[Sales Person].[All]" dimensionUniqueName="[ddata]" displayFolder="" count="0" memberValueDatatype="130" unbalanced="0"/>
    <cacheHierarchy uniqueName="[ddata].[Geography]" caption="Geography" attribute="1" defaultMemberUniqueName="[ddata].[Geography].[All]" allUniqueName="[ddata].[Geography].[All]" dimensionUniqueName="[ddata]" displayFolder="" count="0" memberValueDatatype="130" unbalanced="0"/>
    <cacheHierarchy uniqueName="[ddata].[Product]" caption="Product" attribute="1" defaultMemberUniqueName="[ddata].[Product].[All]" allUniqueName="[ddata].[Product].[All]" dimensionUniqueName="[ddata]" displayFolder="" count="0" memberValueDatatype="130" unbalanced="0"/>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2" memberValueDatatype="130" unbalanced="0">
      <fieldsUsage count="2">
        <fieldUsage x="-1"/>
        <fieldUsage x="3"/>
      </fieldsUsage>
    </cacheHierarchy>
    <cacheHierarchy uniqueName="[Salesp].[Geography]" caption="Geography" attribute="1" defaultMemberUniqueName="[Salesp].[Geography].[All]" allUniqueName="[Salesp].[Geography].[All]" dimensionUniqueName="[Salesp]" displayFolder="" count="2" memberValueDatatype="130" unbalanced="0">
      <fieldsUsage count="2">
        <fieldUsage x="-1"/>
        <fieldUsage x="2"/>
      </fieldsUsage>
    </cacheHierarchy>
    <cacheHierarchy uniqueName="[Salesp].[Product]" caption="Product" attribute="1" defaultMemberUniqueName="[Salesp].[Product].[All]" allUniqueName="[Salesp].[Product].[All]" dimensionUniqueName="[Salesp]" displayFolder="" count="2" memberValueDatatype="130" unbalanced="0">
      <fieldsUsage count="2">
        <fieldUsage x="-1"/>
        <fieldUsage x="0"/>
      </fieldsUsage>
    </cacheHierarchy>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oneField="1">
      <fieldsUsage count="1">
        <fieldUsage x="1"/>
      </fieldsUsage>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cacheHierarchy uniqueName="[Measures].[Ave/Country]" caption="Ave/Country" measure="1" displayFolder="" measureGroup="Salesp" count="0"/>
    <cacheHierarchy uniqueName="[Measures].[Ave Earning / Person]" caption="Ave Earning / Person" measure="1" displayFolder="" measureGroup="Salesp" count="0"/>
    <cacheHierarchy uniqueName="[Measures].[Ave unit sales/ Person]" caption="Ave unit sales/ Person" measure="1" displayFolder="" measureGroup="Salesp" count="0"/>
    <cacheHierarchy uniqueName="[Measures].[Total Units]" caption="Total Units" measure="1" displayFolder="" measureGroup="Salesp" count="0"/>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dimensions count="3">
    <dimension name="ddata" uniqueName="[ddata]" caption="ddata"/>
    <dimension measure="1" name="Measures" uniqueName="[Measures]" caption="Measures"/>
    <dimension name="Salesp" uniqueName="[Salesp]" caption="Salesp"/>
  </dimensions>
  <measureGroups count="2">
    <measureGroup name="ddata" caption="ddata"/>
    <measureGroup name="Salesp" caption="Salesp"/>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omputer" refreshedDate="45560.644809027777" backgroundQuery="1" createdVersion="3" refreshedVersion="8" minRefreshableVersion="3" recordCount="0" supportSubquery="1" supportAdvancedDrill="1" xr:uid="{12B2300F-65F6-424F-876D-040458E926F7}">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ddata].[Sales Person]" caption="Sales Person" attribute="1" defaultMemberUniqueName="[ddata].[Sales Person].[All]" allUniqueName="[ddata].[Sales Person].[All]" dimensionUniqueName="[ddata]" displayFolder="" count="0" memberValueDatatype="130" unbalanced="0"/>
    <cacheHierarchy uniqueName="[ddata].[Geography]" caption="Geography" attribute="1" defaultMemberUniqueName="[ddata].[Geography].[All]" allUniqueName="[ddata].[Geography].[All]" dimensionUniqueName="[ddata]" displayFolder="" count="0" memberValueDatatype="130" unbalanced="0"/>
    <cacheHierarchy uniqueName="[ddata].[Product]" caption="Product" attribute="1" defaultMemberUniqueName="[ddata].[Product].[All]" allUniqueName="[ddata].[Product].[All]" dimensionUniqueName="[ddata]" displayFolder="" count="0" memberValueDatatype="130" unbalanced="0"/>
    <cacheHierarchy uniqueName="[ddata].[Amount]" caption="Amount" attribute="1" defaultMemberUniqueName="[ddata].[Amount].[All]" allUniqueName="[ddata].[Amount].[All]" dimensionUniqueName="[ddata]" displayFolder="" count="0" memberValueDatatype="20" unbalanced="0"/>
    <cacheHierarchy uniqueName="[ddata].[Units]" caption="Units" attribute="1" defaultMemberUniqueName="[ddata].[Units].[All]" allUniqueName="[ddata].[Units].[All]" dimensionUniqueName="[ddata]" displayFolder="" count="0" memberValueDatatype="20" unbalanced="0"/>
    <cacheHierarchy uniqueName="[ddata].[Cost Per Unit]" caption="Cost Per Unit" attribute="1" defaultMemberUniqueName="[ddata].[Cost Per Unit].[All]" allUniqueName="[ddata].[Cost Per Unit].[All]" dimensionUniqueName="[ddata]" displayFolder="" count="0" memberValueDatatype="5" unbalanced="0"/>
    <cacheHierarchy uniqueName="[ddata].[Cost]" caption="Cost" attribute="1" defaultMemberUniqueName="[ddata].[Cost].[All]" allUniqueName="[ddata].[Cost].[All]" dimensionUniqueName="[ddata]" displayFolder="" count="0" memberValueDatatype="5" unbalanced="0"/>
    <cacheHierarchy uniqueName="[Salesp].[Sales Person]" caption="Sales Person" attribute="1" defaultMemberUniqueName="[Salesp].[Sales Person].[All]" allUniqueName="[Salesp].[Sales Person].[All]" dimensionUniqueName="[Salesp]" displayFolder="" count="2" memberValueDatatype="130" unbalanced="0"/>
    <cacheHierarchy uniqueName="[Salesp].[Geography]" caption="Geography" attribute="1" defaultMemberUniqueName="[Salesp].[Geography].[All]" allUniqueName="[Salesp].[Geography].[All]" dimensionUniqueName="[Salesp]" displayFolder="" count="0" memberValueDatatype="130" unbalanced="0"/>
    <cacheHierarchy uniqueName="[Salesp].[Product]" caption="Product" attribute="1" defaultMemberUniqueName="[Salesp].[Product].[All]" allUniqueName="[Salesp].[Product].[All]" dimensionUniqueName="[Salesp]" displayFolder="" count="0" memberValueDatatype="130" unbalanced="0"/>
    <cacheHierarchy uniqueName="[Salesp].[Amount]" caption="Amount" attribute="1" defaultMemberUniqueName="[Salesp].[Amount].[All]" allUniqueName="[Salesp].[Amount].[All]" dimensionUniqueName="[Salesp]" displayFolder="" count="0" memberValueDatatype="20" unbalanced="0"/>
    <cacheHierarchy uniqueName="[Salesp].[Units]" caption="Units" attribute="1" defaultMemberUniqueName="[Salesp].[Units].[All]" allUniqueName="[Salesp].[Units].[All]" dimensionUniqueName="[Salesp]" displayFolder="" count="0" memberValueDatatype="20" unbalanced="0"/>
    <cacheHierarchy uniqueName="[Salesp].[Cost]" caption="Cost" attribute="1" defaultMemberUniqueName="[Salesp].[Cost].[All]" allUniqueName="[Salesp].[Cost].[All]" dimensionUniqueName="[Salesp]" displayFolder="" count="0" memberValueDatatype="130" unbalanced="0"/>
    <cacheHierarchy uniqueName="[Measures].[Sum of Amount]" caption="Sum of Amount" measure="1" displayFolder="" measureGroup="d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Salesp" count="0">
      <extLst>
        <ext xmlns:x15="http://schemas.microsoft.com/office/spreadsheetml/2010/11/main" uri="{B97F6D7D-B522-45F9-BDA1-12C45D357490}">
          <x15:cacheHierarchy aggregatedColumn="10"/>
        </ext>
      </extLst>
    </cacheHierarchy>
    <cacheHierarchy uniqueName="[Measures].[Count of Product]" caption="Count of Product" measure="1" displayFolder="" measureGroup="Salesp" count="0">
      <extLst>
        <ext xmlns:x15="http://schemas.microsoft.com/office/spreadsheetml/2010/11/main" uri="{B97F6D7D-B522-45F9-BDA1-12C45D357490}">
          <x15:cacheHierarchy aggregatedColumn="9"/>
        </ext>
      </extLst>
    </cacheHierarchy>
    <cacheHierarchy uniqueName="[Measures].[Sum of Units 2]" caption="Sum of Units 2" measure="1" displayFolder="" measureGroup="Salesp" count="0">
      <extLst>
        <ext xmlns:x15="http://schemas.microsoft.com/office/spreadsheetml/2010/11/main" uri="{B97F6D7D-B522-45F9-BDA1-12C45D357490}">
          <x15:cacheHierarchy aggregatedColumn="11"/>
        </ext>
      </extLst>
    </cacheHierarchy>
    <cacheHierarchy uniqueName="[Measures].[Amount/Unit]" caption="Amount/Unit" measure="1" displayFolder="" measureGroup="ddata" count="0"/>
    <cacheHierarchy uniqueName="[Measures].[Total_Sum]" caption="Total_Sum" measure="1" displayFolder="" measureGroup="ddata" count="0"/>
    <cacheHierarchy uniqueName="[Measures].[Total Amount]" caption="Total Amount" measure="1" displayFolder="" measureGroup="ddata" count="0"/>
    <cacheHierarchy uniqueName="[Measures].[measure 1]" caption="measure 1" measure="1" displayFolder="" measureGroup="ddata" count="0"/>
    <cacheHierarchy uniqueName="[Measures].[Tot Amount]" caption="Tot Amount" measure="1" displayFolder="" measureGroup="Salesp" count="0"/>
    <cacheHierarchy uniqueName="[Measures].[Ave/Country]" caption="Ave/Country" measure="1" displayFolder="" measureGroup="Salesp" count="0"/>
    <cacheHierarchy uniqueName="[Measures].[Ave Earning / Person]" caption="Ave Earning / Person" measure="1" displayFolder="" measureGroup="Salesp" count="0"/>
    <cacheHierarchy uniqueName="[Measures].[Ave unit sales/ Person]" caption="Ave unit sales/ Person" measure="1" displayFolder="" measureGroup="Salesp" count="0"/>
    <cacheHierarchy uniqueName="[Measures].[Total Units]" caption="Total Units" measure="1" displayFolder="" measureGroup="Salesp" count="0"/>
    <cacheHierarchy uniqueName="[Measures].[__XL_Count ddata]" caption="__XL_Count ddata" measure="1" displayFolder="" measureGroup="ddata" count="0" hidden="1"/>
    <cacheHierarchy uniqueName="[Measures].[__XL_Count Salesp]" caption="__XL_Count Salesp" measure="1" displayFolder="" measureGroup="Salesp"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0786386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n v="14"/>
    <n v="1596"/>
  </r>
  <r>
    <x v="1"/>
    <x v="1"/>
    <s v="Choco Coated Almonds"/>
    <n v="6706"/>
    <n v="459"/>
    <n v="14.610021786492375"/>
    <n v="6706"/>
  </r>
  <r>
    <x v="2"/>
    <x v="1"/>
    <s v="Almond Choco"/>
    <n v="959"/>
    <n v="147"/>
    <n v="6.5238095238095237"/>
    <n v="959"/>
  </r>
  <r>
    <x v="3"/>
    <x v="2"/>
    <s v="Drinking Coco"/>
    <n v="9632"/>
    <n v="288"/>
    <n v="32.44"/>
    <n v="9342.7199999999993"/>
  </r>
  <r>
    <x v="4"/>
    <x v="3"/>
    <s v="White Choc"/>
    <n v="2100"/>
    <n v="414"/>
    <n v="5.0724637681159424"/>
    <n v="2100"/>
  </r>
  <r>
    <x v="0"/>
    <x v="1"/>
    <s v="Peanut Butter Cubes"/>
    <n v="8869"/>
    <n v="432"/>
    <n v="20.530092592592592"/>
    <n v="8869"/>
  </r>
  <r>
    <x v="4"/>
    <x v="4"/>
    <s v="Smooth Sliky Salty"/>
    <n v="2681"/>
    <n v="54"/>
    <n v="49.648148148148145"/>
    <n v="2681"/>
  </r>
  <r>
    <x v="1"/>
    <x v="1"/>
    <s v="After Nines"/>
    <n v="5012"/>
    <n v="210"/>
    <n v="23.866666666666667"/>
    <n v="5012"/>
  </r>
  <r>
    <x v="5"/>
    <x v="4"/>
    <s v="50% Dark Bites"/>
    <n v="1281"/>
    <n v="75"/>
    <n v="17.079999999999998"/>
    <n v="1280.9999999999998"/>
  </r>
  <r>
    <x v="6"/>
    <x v="0"/>
    <s v="50% Dark Bites"/>
    <n v="4991"/>
    <n v="12"/>
    <n v="17.079999999999998"/>
    <n v="204.95999999999998"/>
  </r>
  <r>
    <x v="7"/>
    <x v="3"/>
    <s v="White Choc"/>
    <n v="1785"/>
    <n v="462"/>
    <n v="5.0724637681159424"/>
    <n v="2343.4782608695655"/>
  </r>
  <r>
    <x v="8"/>
    <x v="0"/>
    <s v="Eclairs"/>
    <n v="3983"/>
    <n v="144"/>
    <n v="27.659722222222221"/>
    <n v="3983"/>
  </r>
  <r>
    <x v="2"/>
    <x v="4"/>
    <s v="Mint Chip Choco"/>
    <n v="2646"/>
    <n v="120"/>
    <n v="22.05"/>
    <n v="2646"/>
  </r>
  <r>
    <x v="7"/>
    <x v="5"/>
    <s v="Milk Bars"/>
    <n v="252"/>
    <n v="54"/>
    <n v="4.666666666666667"/>
    <n v="252.00000000000003"/>
  </r>
  <r>
    <x v="8"/>
    <x v="1"/>
    <s v="White Choc"/>
    <n v="2464"/>
    <n v="234"/>
    <n v="5.0724637681159424"/>
    <n v="1186.9565217391305"/>
  </r>
  <r>
    <x v="8"/>
    <x v="1"/>
    <s v="Manuka Honey Choco"/>
    <n v="2114"/>
    <n v="66"/>
    <n v="32.030303030303031"/>
    <n v="2114"/>
  </r>
  <r>
    <x v="4"/>
    <x v="0"/>
    <s v="Smooth Sliky Salty"/>
    <n v="7693"/>
    <n v="87"/>
    <n v="49.648148148148145"/>
    <n v="4319.3888888888887"/>
  </r>
  <r>
    <x v="6"/>
    <x v="5"/>
    <s v="Orange Choco"/>
    <n v="15610"/>
    <n v="339"/>
    <n v="46.047197640117993"/>
    <n v="15610"/>
  </r>
  <r>
    <x v="3"/>
    <x v="5"/>
    <s v="After Nines"/>
    <n v="336"/>
    <n v="144"/>
    <n v="23.866666666666667"/>
    <n v="3436.8"/>
  </r>
  <r>
    <x v="7"/>
    <x v="3"/>
    <s v="Orange Choco"/>
    <n v="9443"/>
    <n v="162"/>
    <n v="46.047197640117993"/>
    <n v="7459.646017699115"/>
  </r>
  <r>
    <x v="2"/>
    <x v="5"/>
    <s v="Fruit &amp; Nut Bars"/>
    <n v="8155"/>
    <n v="90"/>
    <n v="90.611111111111114"/>
    <n v="8155"/>
  </r>
  <r>
    <x v="1"/>
    <x v="4"/>
    <s v="Fruit &amp; Nut Bars"/>
    <n v="1701"/>
    <n v="234"/>
    <n v="90.611111111111114"/>
    <n v="21203"/>
  </r>
  <r>
    <x v="9"/>
    <x v="4"/>
    <s v="After Nines"/>
    <n v="2205"/>
    <n v="141"/>
    <n v="23.866666666666667"/>
    <n v="3365.2000000000003"/>
  </r>
  <r>
    <x v="1"/>
    <x v="0"/>
    <s v="99% Dark &amp; Pure"/>
    <n v="1771"/>
    <n v="204"/>
    <n v="8.6813725490196081"/>
    <n v="1771"/>
  </r>
  <r>
    <x v="3"/>
    <x v="1"/>
    <s v="Raspberry Choco"/>
    <n v="2114"/>
    <n v="186"/>
    <n v="11.365591397849462"/>
    <n v="2114"/>
  </r>
  <r>
    <x v="3"/>
    <x v="2"/>
    <s v="Milk Bars"/>
    <n v="10311"/>
    <n v="231"/>
    <n v="4.666666666666667"/>
    <n v="1078"/>
  </r>
  <r>
    <x v="8"/>
    <x v="3"/>
    <s v="Mint Chip Choco"/>
    <n v="21"/>
    <n v="168"/>
    <n v="22.05"/>
    <n v="3704.4"/>
  </r>
  <r>
    <x v="9"/>
    <x v="1"/>
    <s v="Orange Choco"/>
    <n v="1974"/>
    <n v="195"/>
    <n v="46.047197640117993"/>
    <n v="8979.2035398230091"/>
  </r>
  <r>
    <x v="6"/>
    <x v="2"/>
    <s v="Fruit &amp; Nut Bars"/>
    <n v="6314"/>
    <n v="15"/>
    <n v="90.611111111111114"/>
    <n v="1359.1666666666667"/>
  </r>
  <r>
    <x v="9"/>
    <x v="0"/>
    <s v="Fruit &amp; Nut Bars"/>
    <n v="4683"/>
    <n v="30"/>
    <n v="90.611111111111114"/>
    <n v="2718.3333333333335"/>
  </r>
  <r>
    <x v="3"/>
    <x v="0"/>
    <s v="85% Dark Bars"/>
    <n v="6398"/>
    <n v="102"/>
    <n v="62.725490196078432"/>
    <n v="6398"/>
  </r>
  <r>
    <x v="7"/>
    <x v="1"/>
    <s v="99% Dark &amp; Pure"/>
    <n v="553"/>
    <n v="15"/>
    <n v="8.6813725490196081"/>
    <n v="130.22058823529412"/>
  </r>
  <r>
    <x v="1"/>
    <x v="3"/>
    <s v="70% Dark Bites"/>
    <n v="7021"/>
    <n v="183"/>
    <n v="14"/>
    <n v="2562"/>
  </r>
  <r>
    <x v="0"/>
    <x v="3"/>
    <s v="After Nines"/>
    <n v="5817"/>
    <n v="12"/>
    <n v="23.866666666666667"/>
    <n v="286.39999999999998"/>
  </r>
  <r>
    <x v="3"/>
    <x v="3"/>
    <s v="50% Dark Bites"/>
    <n v="3976"/>
    <n v="72"/>
    <n v="17.079999999999998"/>
    <n v="1229.7599999999998"/>
  </r>
  <r>
    <x v="4"/>
    <x v="4"/>
    <s v="Organic Choco Syrup"/>
    <n v="1134"/>
    <n v="282"/>
    <n v="4.0212765957446805"/>
    <n v="1134"/>
  </r>
  <r>
    <x v="7"/>
    <x v="3"/>
    <s v="Caramel Stuffed Bars"/>
    <n v="6027"/>
    <n v="144"/>
    <n v="41.854166666666664"/>
    <n v="6027"/>
  </r>
  <r>
    <x v="4"/>
    <x v="0"/>
    <s v="Mint Chip Choco"/>
    <n v="1904"/>
    <n v="405"/>
    <n v="22.05"/>
    <n v="8930.25"/>
  </r>
  <r>
    <x v="5"/>
    <x v="5"/>
    <s v="Choco Coated Almonds"/>
    <n v="3262"/>
    <n v="75"/>
    <n v="14.610021786492375"/>
    <n v="1095.751633986928"/>
  </r>
  <r>
    <x v="0"/>
    <x v="5"/>
    <s v="Organic Choco Syrup"/>
    <n v="2289"/>
    <n v="135"/>
    <n v="4.0212765957446805"/>
    <n v="542.87234042553189"/>
  </r>
  <r>
    <x v="6"/>
    <x v="5"/>
    <s v="Organic Choco Syrup"/>
    <n v="6986"/>
    <n v="21"/>
    <n v="4.0212765957446805"/>
    <n v="84.446808510638292"/>
  </r>
  <r>
    <x v="7"/>
    <x v="4"/>
    <s v="Fruit &amp; Nut Bars"/>
    <n v="4417"/>
    <n v="153"/>
    <n v="90.611111111111114"/>
    <n v="13863.5"/>
  </r>
  <r>
    <x v="4"/>
    <x v="5"/>
    <s v="Raspberry Choco"/>
    <n v="1442"/>
    <n v="15"/>
    <n v="11.365591397849462"/>
    <n v="170.48387096774192"/>
  </r>
  <r>
    <x v="8"/>
    <x v="1"/>
    <s v="50% Dark Bites"/>
    <n v="2415"/>
    <n v="255"/>
    <n v="17.079999999999998"/>
    <n v="4355.3999999999996"/>
  </r>
  <r>
    <x v="7"/>
    <x v="0"/>
    <s v="99% Dark &amp; Pure"/>
    <n v="238"/>
    <n v="18"/>
    <n v="8.6813725490196081"/>
    <n v="156.26470588235296"/>
  </r>
  <r>
    <x v="4"/>
    <x v="0"/>
    <s v="Fruit &amp; Nut Bars"/>
    <n v="4949"/>
    <n v="189"/>
    <n v="90.611111111111114"/>
    <n v="17125.5"/>
  </r>
  <r>
    <x v="6"/>
    <x v="4"/>
    <s v="Choco Coated Almonds"/>
    <n v="5075"/>
    <n v="21"/>
    <n v="14.610021786492375"/>
    <n v="306.81045751633985"/>
  </r>
  <r>
    <x v="8"/>
    <x v="2"/>
    <s v="Mint Chip Choco"/>
    <n v="9198"/>
    <n v="36"/>
    <n v="22.05"/>
    <n v="793.80000000000007"/>
  </r>
  <r>
    <x v="4"/>
    <x v="5"/>
    <s v="Manuka Honey Choco"/>
    <n v="3339"/>
    <n v="75"/>
    <n v="32.030303030303031"/>
    <n v="2402.2727272727275"/>
  </r>
  <r>
    <x v="0"/>
    <x v="5"/>
    <s v="Eclairs"/>
    <n v="5019"/>
    <n v="156"/>
    <n v="27.659722222222221"/>
    <n v="4314.916666666667"/>
  </r>
  <r>
    <x v="6"/>
    <x v="2"/>
    <s v="Mint Chip Choco"/>
    <n v="16184"/>
    <n v="39"/>
    <n v="22.05"/>
    <n v="859.95"/>
  </r>
  <r>
    <x v="4"/>
    <x v="2"/>
    <s v="Spicy Special Slims"/>
    <n v="497"/>
    <n v="63"/>
    <n v="7.8888888888888893"/>
    <n v="497"/>
  </r>
  <r>
    <x v="7"/>
    <x v="2"/>
    <s v="Manuka Honey Choco"/>
    <n v="8211"/>
    <n v="75"/>
    <n v="32.030303030303031"/>
    <n v="2402.2727272727275"/>
  </r>
  <r>
    <x v="7"/>
    <x v="4"/>
    <s v="Caramel Stuffed Bars"/>
    <n v="6580"/>
    <n v="183"/>
    <n v="41.854166666666664"/>
    <n v="7659.3125"/>
  </r>
  <r>
    <x v="3"/>
    <x v="1"/>
    <s v="Milk Bars"/>
    <n v="4760"/>
    <n v="69"/>
    <n v="4.666666666666667"/>
    <n v="322"/>
  </r>
  <r>
    <x v="0"/>
    <x v="2"/>
    <s v="White Choc"/>
    <n v="5439"/>
    <n v="30"/>
    <n v="5.0724637681159424"/>
    <n v="152.17391304347828"/>
  </r>
  <r>
    <x v="3"/>
    <x v="5"/>
    <s v="Eclairs"/>
    <n v="1463"/>
    <n v="39"/>
    <n v="27.659722222222221"/>
    <n v="1078.7291666666667"/>
  </r>
  <r>
    <x v="8"/>
    <x v="5"/>
    <s v="Choco Coated Almonds"/>
    <n v="7777"/>
    <n v="504"/>
    <n v="14.610021786492375"/>
    <n v="7363.4509803921574"/>
  </r>
  <r>
    <x v="2"/>
    <x v="0"/>
    <s v="Manuka Honey Choco"/>
    <n v="1085"/>
    <n v="273"/>
    <n v="32.030303030303031"/>
    <n v="8744.2727272727279"/>
  </r>
  <r>
    <x v="6"/>
    <x v="0"/>
    <s v="Smooth Sliky Salty"/>
    <n v="182"/>
    <n v="48"/>
    <n v="49.648148148148145"/>
    <n v="2383.1111111111109"/>
  </r>
  <r>
    <x v="4"/>
    <x v="5"/>
    <s v="Organic Choco Syrup"/>
    <n v="4242"/>
    <n v="207"/>
    <n v="4.0212765957446805"/>
    <n v="832.40425531914889"/>
  </r>
  <r>
    <x v="4"/>
    <x v="2"/>
    <s v="Choco Coated Almonds"/>
    <n v="6118"/>
    <n v="9"/>
    <n v="14.610021786492375"/>
    <n v="131.49019607843138"/>
  </r>
  <r>
    <x v="9"/>
    <x v="2"/>
    <s v="Fruit &amp; Nut Bars"/>
    <n v="2317"/>
    <n v="261"/>
    <n v="90.611111111111114"/>
    <n v="23649.5"/>
  </r>
  <r>
    <x v="4"/>
    <x v="4"/>
    <s v="Mint Chip Choco"/>
    <n v="938"/>
    <n v="6"/>
    <n v="22.05"/>
    <n v="132.30000000000001"/>
  </r>
  <r>
    <x v="1"/>
    <x v="0"/>
    <s v="Raspberry Choco"/>
    <n v="9709"/>
    <n v="30"/>
    <n v="11.365591397849462"/>
    <n v="340.96774193548384"/>
  </r>
  <r>
    <x v="5"/>
    <x v="5"/>
    <s v="Orange Choco"/>
    <n v="2205"/>
    <n v="138"/>
    <n v="46.047197640117993"/>
    <n v="6354.5132743362828"/>
  </r>
  <r>
    <x v="5"/>
    <x v="0"/>
    <s v="Eclairs"/>
    <n v="4487"/>
    <n v="111"/>
    <n v="27.659722222222221"/>
    <n v="3070.2291666666665"/>
  </r>
  <r>
    <x v="6"/>
    <x v="1"/>
    <s v="Drinking Coco"/>
    <n v="2415"/>
    <n v="15"/>
    <n v="32.44"/>
    <n v="486.59999999999997"/>
  </r>
  <r>
    <x v="0"/>
    <x v="5"/>
    <s v="99% Dark &amp; Pure"/>
    <n v="4018"/>
    <n v="162"/>
    <n v="8.6813725490196081"/>
    <n v="1406.3823529411766"/>
  </r>
  <r>
    <x v="6"/>
    <x v="5"/>
    <s v="99% Dark &amp; Pure"/>
    <n v="861"/>
    <n v="195"/>
    <n v="8.6813725490196081"/>
    <n v="1692.8676470588236"/>
  </r>
  <r>
    <x v="9"/>
    <x v="4"/>
    <s v="50% Dark Bites"/>
    <n v="5586"/>
    <n v="525"/>
    <n v="17.079999999999998"/>
    <n v="8967"/>
  </r>
  <r>
    <x v="5"/>
    <x v="5"/>
    <s v="Peanut Butter Cubes"/>
    <n v="2226"/>
    <n v="48"/>
    <n v="20.530092592592592"/>
    <n v="985.44444444444434"/>
  </r>
  <r>
    <x v="2"/>
    <x v="5"/>
    <s v="Caramel Stuffed Bars"/>
    <n v="14329"/>
    <n v="150"/>
    <n v="41.854166666666664"/>
    <n v="6278.125"/>
  </r>
  <r>
    <x v="2"/>
    <x v="5"/>
    <s v="Orange Choco"/>
    <n v="8463"/>
    <n v="492"/>
    <n v="46.047197640117993"/>
    <n v="22655.221238938051"/>
  </r>
  <r>
    <x v="6"/>
    <x v="5"/>
    <s v="Manuka Honey Choco"/>
    <n v="2891"/>
    <n v="102"/>
    <n v="32.030303030303031"/>
    <n v="3267.090909090909"/>
  </r>
  <r>
    <x v="8"/>
    <x v="2"/>
    <s v="Fruit &amp; Nut Bars"/>
    <n v="3773"/>
    <n v="165"/>
    <n v="90.611111111111114"/>
    <n v="14950.833333333334"/>
  </r>
  <r>
    <x v="3"/>
    <x v="2"/>
    <s v="Caramel Stuffed Bars"/>
    <n v="854"/>
    <n v="309"/>
    <n v="41.854166666666664"/>
    <n v="12932.9375"/>
  </r>
  <r>
    <x v="4"/>
    <x v="2"/>
    <s v="Eclairs"/>
    <n v="4970"/>
    <n v="156"/>
    <n v="27.659722222222221"/>
    <n v="4314.916666666667"/>
  </r>
  <r>
    <x v="2"/>
    <x v="1"/>
    <s v="Baker's Choco Chips"/>
    <n v="98"/>
    <n v="159"/>
    <n v="0.61635220125786161"/>
    <n v="98"/>
  </r>
  <r>
    <x v="6"/>
    <x v="1"/>
    <s v="Raspberry Choco"/>
    <n v="13391"/>
    <n v="201"/>
    <n v="11.365591397849462"/>
    <n v="2284.483870967742"/>
  </r>
  <r>
    <x v="1"/>
    <x v="3"/>
    <s v="Smooth Sliky Salty"/>
    <n v="8890"/>
    <n v="210"/>
    <n v="49.648148148148145"/>
    <n v="10426.111111111111"/>
  </r>
  <r>
    <x v="7"/>
    <x v="4"/>
    <s v="Milk Bars"/>
    <n v="56"/>
    <n v="51"/>
    <n v="4.666666666666667"/>
    <n v="238.00000000000003"/>
  </r>
  <r>
    <x v="8"/>
    <x v="2"/>
    <s v="White Choc"/>
    <n v="3339"/>
    <n v="39"/>
    <n v="5.0724637681159424"/>
    <n v="197.82608695652175"/>
  </r>
  <r>
    <x v="9"/>
    <x v="1"/>
    <s v="Drinking Coco"/>
    <n v="3808"/>
    <n v="279"/>
    <n v="32.44"/>
    <n v="9050.76"/>
  </r>
  <r>
    <x v="9"/>
    <x v="4"/>
    <s v="Milk Bars"/>
    <n v="63"/>
    <n v="123"/>
    <n v="4.666666666666667"/>
    <n v="574"/>
  </r>
  <r>
    <x v="7"/>
    <x v="3"/>
    <s v="Organic Choco Syrup"/>
    <n v="7812"/>
    <n v="81"/>
    <n v="4.0212765957446805"/>
    <n v="325.72340425531911"/>
  </r>
  <r>
    <x v="0"/>
    <x v="0"/>
    <s v="99% Dark &amp; Pure"/>
    <n v="7693"/>
    <n v="21"/>
    <n v="8.6813725490196081"/>
    <n v="182.30882352941177"/>
  </r>
  <r>
    <x v="8"/>
    <x v="2"/>
    <s v="Caramel Stuffed Bars"/>
    <n v="973"/>
    <n v="162"/>
    <n v="41.854166666666664"/>
    <n v="6780.375"/>
  </r>
  <r>
    <x v="9"/>
    <x v="1"/>
    <s v="Spicy Special Slims"/>
    <n v="567"/>
    <n v="228"/>
    <n v="7.8888888888888893"/>
    <n v="1798.6666666666667"/>
  </r>
  <r>
    <x v="9"/>
    <x v="2"/>
    <s v="Manuka Honey Choco"/>
    <n v="2471"/>
    <n v="342"/>
    <n v="32.030303030303031"/>
    <n v="10954.363636363636"/>
  </r>
  <r>
    <x v="6"/>
    <x v="4"/>
    <s v="Milk Bars"/>
    <n v="7189"/>
    <n v="54"/>
    <n v="4.666666666666667"/>
    <n v="252.00000000000003"/>
  </r>
  <r>
    <x v="3"/>
    <x v="1"/>
    <s v="Caramel Stuffed Bars"/>
    <n v="7455"/>
    <n v="216"/>
    <n v="41.854166666666664"/>
    <n v="9040.5"/>
  </r>
  <r>
    <x v="8"/>
    <x v="5"/>
    <s v="Baker's Choco Chips"/>
    <n v="3108"/>
    <n v="54"/>
    <n v="0.61635220125786161"/>
    <n v="33.283018867924525"/>
  </r>
  <r>
    <x v="4"/>
    <x v="4"/>
    <s v="White Choc"/>
    <n v="469"/>
    <n v="75"/>
    <n v="5.0724637681159424"/>
    <n v="380.43478260869568"/>
  </r>
  <r>
    <x v="2"/>
    <x v="0"/>
    <s v="Fruit &amp; Nut Bars"/>
    <n v="2737"/>
    <n v="93"/>
    <n v="90.611111111111114"/>
    <n v="8426.8333333333339"/>
  </r>
  <r>
    <x v="2"/>
    <x v="0"/>
    <s v="White Choc"/>
    <n v="4305"/>
    <n v="156"/>
    <n v="5.0724637681159424"/>
    <n v="791.304347826087"/>
  </r>
  <r>
    <x v="2"/>
    <x v="4"/>
    <s v="Eclairs"/>
    <n v="2408"/>
    <n v="9"/>
    <n v="27.659722222222221"/>
    <n v="248.9375"/>
  </r>
  <r>
    <x v="8"/>
    <x v="2"/>
    <s v="99% Dark &amp; Pure"/>
    <n v="1281"/>
    <n v="18"/>
    <n v="8.6813725490196081"/>
    <n v="156.26470588235296"/>
  </r>
  <r>
    <x v="0"/>
    <x v="1"/>
    <s v="Choco Coated Almonds"/>
    <n v="12348"/>
    <n v="234"/>
    <n v="14.610021786492375"/>
    <n v="3418.7450980392159"/>
  </r>
  <r>
    <x v="8"/>
    <x v="5"/>
    <s v="Caramel Stuffed Bars"/>
    <n v="3689"/>
    <n v="312"/>
    <n v="41.854166666666664"/>
    <n v="13058.5"/>
  </r>
  <r>
    <x v="5"/>
    <x v="2"/>
    <s v="99% Dark &amp; Pure"/>
    <n v="2870"/>
    <n v="300"/>
    <n v="8.6813725490196081"/>
    <n v="2604.4117647058824"/>
  </r>
  <r>
    <x v="7"/>
    <x v="2"/>
    <s v="Organic Choco Syrup"/>
    <n v="798"/>
    <n v="519"/>
    <n v="4.0212765957446805"/>
    <n v="2087.0425531914893"/>
  </r>
  <r>
    <x v="3"/>
    <x v="0"/>
    <s v="Spicy Special Slims"/>
    <n v="2933"/>
    <n v="9"/>
    <n v="7.8888888888888893"/>
    <n v="71"/>
  </r>
  <r>
    <x v="6"/>
    <x v="1"/>
    <s v="Almond Choco"/>
    <n v="2744"/>
    <n v="9"/>
    <n v="6.5238095238095237"/>
    <n v="58.714285714285715"/>
  </r>
  <r>
    <x v="0"/>
    <x v="2"/>
    <s v="Peanut Butter Cubes"/>
    <n v="9772"/>
    <n v="90"/>
    <n v="20.530092592592592"/>
    <n v="1847.7083333333333"/>
  </r>
  <r>
    <x v="5"/>
    <x v="5"/>
    <s v="White Choc"/>
    <n v="1568"/>
    <n v="96"/>
    <n v="5.0724637681159424"/>
    <n v="486.95652173913049"/>
  </r>
  <r>
    <x v="7"/>
    <x v="2"/>
    <s v="Mint Chip Choco"/>
    <n v="11417"/>
    <n v="21"/>
    <n v="22.05"/>
    <n v="463.05"/>
  </r>
  <r>
    <x v="0"/>
    <x v="5"/>
    <s v="Baker's Choco Chips"/>
    <n v="6748"/>
    <n v="48"/>
    <n v="0.61635220125786161"/>
    <n v="29.584905660377359"/>
  </r>
  <r>
    <x v="9"/>
    <x v="2"/>
    <s v="Organic Choco Syrup"/>
    <n v="1407"/>
    <n v="72"/>
    <n v="4.0212765957446805"/>
    <n v="289.531914893617"/>
  </r>
  <r>
    <x v="1"/>
    <x v="1"/>
    <s v="Manuka Honey Choco"/>
    <n v="2023"/>
    <n v="168"/>
    <n v="32.030303030303031"/>
    <n v="5381.090909090909"/>
  </r>
  <r>
    <x v="6"/>
    <x v="3"/>
    <s v="Baker's Choco Chips"/>
    <n v="5236"/>
    <n v="51"/>
    <n v="0.61635220125786161"/>
    <n v="31.433962264150942"/>
  </r>
  <r>
    <x v="3"/>
    <x v="2"/>
    <s v="99% Dark &amp; Pure"/>
    <n v="1925"/>
    <n v="192"/>
    <n v="8.6813725490196081"/>
    <n v="1666.8235294117649"/>
  </r>
  <r>
    <x v="5"/>
    <x v="0"/>
    <s v="50% Dark Bites"/>
    <n v="6608"/>
    <n v="225"/>
    <n v="17.079999999999998"/>
    <n v="3842.9999999999995"/>
  </r>
  <r>
    <x v="4"/>
    <x v="5"/>
    <s v="Baker's Choco Chips"/>
    <n v="8008"/>
    <n v="456"/>
    <n v="0.61635220125786161"/>
    <n v="281.05660377358487"/>
  </r>
  <r>
    <x v="9"/>
    <x v="5"/>
    <s v="White Choc"/>
    <n v="1428"/>
    <n v="93"/>
    <n v="5.0724637681159424"/>
    <n v="471.73913043478262"/>
  </r>
  <r>
    <x v="4"/>
    <x v="5"/>
    <s v="Almond Choco"/>
    <n v="525"/>
    <n v="48"/>
    <n v="6.5238095238095237"/>
    <n v="313.14285714285711"/>
  </r>
  <r>
    <x v="4"/>
    <x v="0"/>
    <s v="Drinking Coco"/>
    <n v="1505"/>
    <n v="102"/>
    <n v="32.44"/>
    <n v="3308.8799999999997"/>
  </r>
  <r>
    <x v="5"/>
    <x v="1"/>
    <s v="70% Dark Bites"/>
    <n v="6755"/>
    <n v="252"/>
    <n v="14"/>
    <n v="3528"/>
  </r>
  <r>
    <x v="7"/>
    <x v="0"/>
    <s v="Drinking Coco"/>
    <n v="11571"/>
    <n v="138"/>
    <n v="32.44"/>
    <n v="4476.7199999999993"/>
  </r>
  <r>
    <x v="0"/>
    <x v="4"/>
    <s v="White Choc"/>
    <n v="2541"/>
    <n v="90"/>
    <n v="5.0724637681159424"/>
    <n v="456.52173913043481"/>
  </r>
  <r>
    <x v="3"/>
    <x v="0"/>
    <s v="70% Dark Bites"/>
    <n v="1526"/>
    <n v="240"/>
    <n v="14"/>
    <n v="3360"/>
  </r>
  <r>
    <x v="0"/>
    <x v="4"/>
    <s v="Almond Choco"/>
    <n v="6125"/>
    <n v="102"/>
    <n v="6.5238095238095237"/>
    <n v="665.42857142857144"/>
  </r>
  <r>
    <x v="3"/>
    <x v="1"/>
    <s v="Organic Choco Syrup"/>
    <n v="847"/>
    <n v="129"/>
    <n v="4.0212765957446805"/>
    <n v="518.74468085106378"/>
  </r>
  <r>
    <x v="1"/>
    <x v="1"/>
    <s v="Organic Choco Syrup"/>
    <n v="4753"/>
    <n v="300"/>
    <n v="4.0212765957446805"/>
    <n v="1206.3829787234042"/>
  </r>
  <r>
    <x v="4"/>
    <x v="4"/>
    <s v="Peanut Butter Cubes"/>
    <n v="959"/>
    <n v="135"/>
    <n v="20.530092592592592"/>
    <n v="2771.5625"/>
  </r>
  <r>
    <x v="5"/>
    <x v="1"/>
    <s v="85% Dark Bars"/>
    <n v="2793"/>
    <n v="114"/>
    <n v="62.725490196078432"/>
    <n v="7150.7058823529414"/>
  </r>
  <r>
    <x v="5"/>
    <x v="1"/>
    <s v="50% Dark Bites"/>
    <n v="4606"/>
    <n v="63"/>
    <n v="17.079999999999998"/>
    <n v="1076.04"/>
  </r>
  <r>
    <x v="5"/>
    <x v="2"/>
    <s v="Manuka Honey Choco"/>
    <n v="5551"/>
    <n v="252"/>
    <n v="32.030303030303031"/>
    <n v="8071.636363636364"/>
  </r>
  <r>
    <x v="9"/>
    <x v="2"/>
    <s v="Choco Coated Almonds"/>
    <n v="6657"/>
    <n v="303"/>
    <n v="14.610021786492375"/>
    <n v="4426.83660130719"/>
  </r>
  <r>
    <x v="5"/>
    <x v="3"/>
    <s v="Eclairs"/>
    <n v="4438"/>
    <n v="246"/>
    <n v="27.659722222222221"/>
    <n v="6804.2916666666661"/>
  </r>
  <r>
    <x v="1"/>
    <x v="4"/>
    <s v="After Nines"/>
    <n v="168"/>
    <n v="84"/>
    <n v="23.866666666666667"/>
    <n v="2004.8"/>
  </r>
  <r>
    <x v="5"/>
    <x v="5"/>
    <s v="Eclairs"/>
    <n v="7777"/>
    <n v="39"/>
    <n v="27.659722222222221"/>
    <n v="1078.7291666666667"/>
  </r>
  <r>
    <x v="6"/>
    <x v="2"/>
    <s v="Eclairs"/>
    <n v="3339"/>
    <n v="348"/>
    <n v="27.659722222222221"/>
    <n v="9625.5833333333339"/>
  </r>
  <r>
    <x v="5"/>
    <x v="0"/>
    <s v="Peanut Butter Cubes"/>
    <n v="6391"/>
    <n v="48"/>
    <n v="20.530092592592592"/>
    <n v="985.44444444444434"/>
  </r>
  <r>
    <x v="6"/>
    <x v="0"/>
    <s v="After Nines"/>
    <n v="518"/>
    <n v="75"/>
    <n v="23.866666666666667"/>
    <n v="1790"/>
  </r>
  <r>
    <x v="5"/>
    <x v="4"/>
    <s v="Caramel Stuffed Bars"/>
    <n v="5677"/>
    <n v="258"/>
    <n v="41.854166666666664"/>
    <n v="10798.375"/>
  </r>
  <r>
    <x v="4"/>
    <x v="3"/>
    <s v="Eclairs"/>
    <n v="6048"/>
    <n v="27"/>
    <n v="27.659722222222221"/>
    <n v="746.8125"/>
  </r>
  <r>
    <x v="1"/>
    <x v="4"/>
    <s v="Choco Coated Almonds"/>
    <n v="3752"/>
    <n v="213"/>
    <n v="14.610021786492375"/>
    <n v="3111.9346405228757"/>
  </r>
  <r>
    <x v="6"/>
    <x v="1"/>
    <s v="Manuka Honey Choco"/>
    <n v="4480"/>
    <n v="357"/>
    <n v="32.030303030303031"/>
    <n v="11434.818181818182"/>
  </r>
  <r>
    <x v="2"/>
    <x v="0"/>
    <s v="Almond Choco"/>
    <n v="259"/>
    <n v="207"/>
    <n v="6.5238095238095237"/>
    <n v="1350.4285714285713"/>
  </r>
  <r>
    <x v="1"/>
    <x v="0"/>
    <s v="70% Dark Bites"/>
    <n v="42"/>
    <n v="150"/>
    <n v="14"/>
    <n v="2100"/>
  </r>
  <r>
    <x v="3"/>
    <x v="2"/>
    <s v="Baker's Choco Chips"/>
    <n v="98"/>
    <n v="204"/>
    <n v="0.61635220125786161"/>
    <n v="125.73584905660377"/>
  </r>
  <r>
    <x v="5"/>
    <x v="1"/>
    <s v="Organic Choco Syrup"/>
    <n v="2478"/>
    <n v="21"/>
    <n v="4.0212765957446805"/>
    <n v="84.446808510638292"/>
  </r>
  <r>
    <x v="3"/>
    <x v="5"/>
    <s v="Peanut Butter Cubes"/>
    <n v="7847"/>
    <n v="174"/>
    <n v="20.530092592592592"/>
    <n v="3572.2361111111109"/>
  </r>
  <r>
    <x v="7"/>
    <x v="0"/>
    <s v="Eclairs"/>
    <n v="9926"/>
    <n v="201"/>
    <n v="27.659722222222221"/>
    <n v="5559.6041666666661"/>
  </r>
  <r>
    <x v="1"/>
    <x v="4"/>
    <s v="Milk Bars"/>
    <n v="819"/>
    <n v="510"/>
    <n v="4.666666666666667"/>
    <n v="2380"/>
  </r>
  <r>
    <x v="4"/>
    <x v="3"/>
    <s v="Manuka Honey Choco"/>
    <n v="3052"/>
    <n v="378"/>
    <n v="32.030303030303031"/>
    <n v="12107.454545454546"/>
  </r>
  <r>
    <x v="2"/>
    <x v="5"/>
    <s v="Spicy Special Slims"/>
    <n v="6832"/>
    <n v="27"/>
    <n v="7.8888888888888893"/>
    <n v="213"/>
  </r>
  <r>
    <x v="7"/>
    <x v="3"/>
    <s v="Mint Chip Choco"/>
    <n v="2016"/>
    <n v="117"/>
    <n v="22.05"/>
    <n v="2579.85"/>
  </r>
  <r>
    <x v="4"/>
    <x v="4"/>
    <s v="Spicy Special Slims"/>
    <n v="7322"/>
    <n v="36"/>
    <n v="7.8888888888888893"/>
    <n v="284"/>
  </r>
  <r>
    <x v="1"/>
    <x v="1"/>
    <s v="Peanut Butter Cubes"/>
    <n v="357"/>
    <n v="126"/>
    <n v="20.530092592592592"/>
    <n v="2586.7916666666665"/>
  </r>
  <r>
    <x v="2"/>
    <x v="3"/>
    <s v="White Choc"/>
    <n v="3192"/>
    <n v="72"/>
    <n v="5.0724637681159424"/>
    <n v="365.21739130434787"/>
  </r>
  <r>
    <x v="5"/>
    <x v="2"/>
    <s v="After Nines"/>
    <n v="8435"/>
    <n v="42"/>
    <n v="23.866666666666667"/>
    <n v="1002.4"/>
  </r>
  <r>
    <x v="0"/>
    <x v="3"/>
    <s v="Manuka Honey Choco"/>
    <n v="0"/>
    <n v="135"/>
    <n v="32.030303030303031"/>
    <n v="4324.090909090909"/>
  </r>
  <r>
    <x v="5"/>
    <x v="5"/>
    <s v="85% Dark Bars"/>
    <n v="8862"/>
    <n v="189"/>
    <n v="62.725490196078432"/>
    <n v="11855.117647058823"/>
  </r>
  <r>
    <x v="4"/>
    <x v="0"/>
    <s v="Caramel Stuffed Bars"/>
    <n v="3556"/>
    <n v="459"/>
    <n v="41.854166666666664"/>
    <n v="19211.0625"/>
  </r>
  <r>
    <x v="6"/>
    <x v="5"/>
    <s v="Raspberry Choco"/>
    <n v="7280"/>
    <n v="201"/>
    <n v="11.365591397849462"/>
    <n v="2284.483870967742"/>
  </r>
  <r>
    <x v="4"/>
    <x v="5"/>
    <s v="70% Dark Bites"/>
    <n v="3402"/>
    <n v="366"/>
    <n v="14"/>
    <n v="5124"/>
  </r>
  <r>
    <x v="8"/>
    <x v="0"/>
    <s v="Manuka Honey Choco"/>
    <n v="4592"/>
    <n v="324"/>
    <n v="32.030303030303031"/>
    <n v="10377.818181818182"/>
  </r>
  <r>
    <x v="2"/>
    <x v="1"/>
    <s v="Raspberry Choco"/>
    <n v="7833"/>
    <n v="243"/>
    <n v="11.365591397849462"/>
    <n v="2761.8387096774195"/>
  </r>
  <r>
    <x v="7"/>
    <x v="3"/>
    <s v="Spicy Special Slims"/>
    <n v="7651"/>
    <n v="213"/>
    <n v="7.8888888888888893"/>
    <n v="1680.3333333333335"/>
  </r>
  <r>
    <x v="0"/>
    <x v="1"/>
    <s v="70% Dark Bites"/>
    <n v="2275"/>
    <n v="447"/>
    <n v="14"/>
    <n v="6258"/>
  </r>
  <r>
    <x v="0"/>
    <x v="4"/>
    <s v="Milk Bars"/>
    <n v="5670"/>
    <n v="297"/>
    <n v="4.666666666666667"/>
    <n v="1386"/>
  </r>
  <r>
    <x v="5"/>
    <x v="1"/>
    <s v="Mint Chip Choco"/>
    <n v="2135"/>
    <n v="27"/>
    <n v="22.05"/>
    <n v="595.35"/>
  </r>
  <r>
    <x v="0"/>
    <x v="5"/>
    <s v="Fruit &amp; Nut Bars"/>
    <n v="2779"/>
    <n v="75"/>
    <n v="90.611111111111114"/>
    <n v="6795.8333333333339"/>
  </r>
  <r>
    <x v="9"/>
    <x v="3"/>
    <s v="Peanut Butter Cubes"/>
    <n v="12950"/>
    <n v="30"/>
    <n v="20.530092592592592"/>
    <n v="615.90277777777771"/>
  </r>
  <r>
    <x v="5"/>
    <x v="2"/>
    <s v="Drinking Coco"/>
    <n v="2646"/>
    <n v="177"/>
    <n v="32.44"/>
    <n v="5741.8799999999992"/>
  </r>
  <r>
    <x v="0"/>
    <x v="5"/>
    <s v="Peanut Butter Cubes"/>
    <n v="3794"/>
    <n v="159"/>
    <n v="20.530092592592592"/>
    <n v="3264.2847222222222"/>
  </r>
  <r>
    <x v="8"/>
    <x v="1"/>
    <s v="Peanut Butter Cubes"/>
    <n v="819"/>
    <n v="306"/>
    <n v="20.530092592592592"/>
    <n v="6282.208333333333"/>
  </r>
  <r>
    <x v="8"/>
    <x v="5"/>
    <s v="Orange Choco"/>
    <n v="2583"/>
    <n v="18"/>
    <n v="46.047197640117993"/>
    <n v="828.84955752212386"/>
  </r>
  <r>
    <x v="5"/>
    <x v="1"/>
    <s v="99% Dark &amp; Pure"/>
    <n v="4585"/>
    <n v="240"/>
    <n v="8.6813725490196081"/>
    <n v="2083.5294117647059"/>
  </r>
  <r>
    <x v="6"/>
    <x v="5"/>
    <s v="Peanut Butter Cubes"/>
    <n v="1652"/>
    <n v="93"/>
    <n v="20.530092592592592"/>
    <n v="1909.2986111111111"/>
  </r>
  <r>
    <x v="9"/>
    <x v="5"/>
    <s v="Baker's Choco Chips"/>
    <n v="4991"/>
    <n v="9"/>
    <n v="0.61635220125786161"/>
    <n v="5.5471698113207548"/>
  </r>
  <r>
    <x v="1"/>
    <x v="5"/>
    <s v="Mint Chip Choco"/>
    <n v="2009"/>
    <n v="219"/>
    <n v="22.05"/>
    <n v="4828.95"/>
  </r>
  <r>
    <x v="7"/>
    <x v="3"/>
    <s v="After Nines"/>
    <n v="1568"/>
    <n v="141"/>
    <n v="23.866666666666667"/>
    <n v="3365.2000000000003"/>
  </r>
  <r>
    <x v="3"/>
    <x v="0"/>
    <s v="Orange Choco"/>
    <n v="3388"/>
    <n v="123"/>
    <n v="46.047197640117993"/>
    <n v="5663.8053097345128"/>
  </r>
  <r>
    <x v="0"/>
    <x v="4"/>
    <s v="85% Dark Bars"/>
    <n v="623"/>
    <n v="51"/>
    <n v="62.725490196078432"/>
    <n v="3199"/>
  </r>
  <r>
    <x v="4"/>
    <x v="2"/>
    <s v="Almond Choco"/>
    <n v="10073"/>
    <n v="120"/>
    <n v="6.5238095238095237"/>
    <n v="782.85714285714289"/>
  </r>
  <r>
    <x v="1"/>
    <x v="3"/>
    <s v="Baker's Choco Chips"/>
    <n v="1561"/>
    <n v="27"/>
    <n v="0.61635220125786161"/>
    <n v="16.641509433962263"/>
  </r>
  <r>
    <x v="2"/>
    <x v="2"/>
    <s v="Organic Choco Syrup"/>
    <n v="11522"/>
    <n v="204"/>
    <n v="4.0212765957446805"/>
    <n v="820.34042553191489"/>
  </r>
  <r>
    <x v="4"/>
    <x v="4"/>
    <s v="Milk Bars"/>
    <n v="2317"/>
    <n v="123"/>
    <n v="4.666666666666667"/>
    <n v="574"/>
  </r>
  <r>
    <x v="9"/>
    <x v="0"/>
    <s v="Caramel Stuffed Bars"/>
    <n v="3059"/>
    <n v="27"/>
    <n v="41.854166666666664"/>
    <n v="1130.0625"/>
  </r>
  <r>
    <x v="3"/>
    <x v="0"/>
    <s v="Baker's Choco Chips"/>
    <n v="2324"/>
    <n v="177"/>
    <n v="0.61635220125786161"/>
    <n v="109.0943396226415"/>
  </r>
  <r>
    <x v="8"/>
    <x v="3"/>
    <s v="Baker's Choco Chips"/>
    <n v="4956"/>
    <n v="171"/>
    <n v="0.61635220125786161"/>
    <n v="105.39622641509433"/>
  </r>
  <r>
    <x v="9"/>
    <x v="5"/>
    <s v="99% Dark &amp; Pure"/>
    <n v="5355"/>
    <n v="204"/>
    <n v="8.6813725490196081"/>
    <n v="1771"/>
  </r>
  <r>
    <x v="8"/>
    <x v="5"/>
    <s v="50% Dark Bites"/>
    <n v="7259"/>
    <n v="276"/>
    <n v="17.079999999999998"/>
    <n v="4714.08"/>
  </r>
  <r>
    <x v="1"/>
    <x v="0"/>
    <s v="Baker's Choco Chips"/>
    <n v="6279"/>
    <n v="45"/>
    <n v="0.61635220125786161"/>
    <n v="27.735849056603772"/>
  </r>
  <r>
    <x v="0"/>
    <x v="4"/>
    <s v="Manuka Honey Choco"/>
    <n v="2541"/>
    <n v="45"/>
    <n v="32.030303030303031"/>
    <n v="1441.3636363636365"/>
  </r>
  <r>
    <x v="4"/>
    <x v="1"/>
    <s v="Organic Choco Syrup"/>
    <n v="3864"/>
    <n v="177"/>
    <n v="4.0212765957446805"/>
    <n v="711.76595744680844"/>
  </r>
  <r>
    <x v="6"/>
    <x v="2"/>
    <s v="Milk Bars"/>
    <n v="6146"/>
    <n v="63"/>
    <n v="4.666666666666667"/>
    <n v="294"/>
  </r>
  <r>
    <x v="2"/>
    <x v="3"/>
    <s v="Drinking Coco"/>
    <n v="2639"/>
    <n v="204"/>
    <n v="32.44"/>
    <n v="6617.7599999999993"/>
  </r>
  <r>
    <x v="1"/>
    <x v="0"/>
    <s v="After Nines"/>
    <n v="1890"/>
    <n v="195"/>
    <n v="23.866666666666667"/>
    <n v="4654"/>
  </r>
  <r>
    <x v="5"/>
    <x v="5"/>
    <s v="50% Dark Bites"/>
    <n v="1932"/>
    <n v="369"/>
    <n v="17.079999999999998"/>
    <n v="6302.5199999999995"/>
  </r>
  <r>
    <x v="8"/>
    <x v="5"/>
    <s v="White Choc"/>
    <n v="6300"/>
    <n v="42"/>
    <n v="5.0724637681159424"/>
    <n v="213.04347826086959"/>
  </r>
  <r>
    <x v="4"/>
    <x v="0"/>
    <s v="70% Dark Bites"/>
    <n v="560"/>
    <n v="81"/>
    <n v="14"/>
    <n v="1134"/>
  </r>
  <r>
    <x v="2"/>
    <x v="0"/>
    <s v="Baker's Choco Chips"/>
    <n v="2856"/>
    <n v="246"/>
    <n v="0.61635220125786161"/>
    <n v="151.62264150943395"/>
  </r>
  <r>
    <x v="2"/>
    <x v="5"/>
    <s v="Eclairs"/>
    <n v="707"/>
    <n v="174"/>
    <n v="27.659722222222221"/>
    <n v="4812.791666666667"/>
  </r>
  <r>
    <x v="1"/>
    <x v="1"/>
    <s v="70% Dark Bites"/>
    <n v="3598"/>
    <n v="81"/>
    <n v="14"/>
    <n v="1134"/>
  </r>
  <r>
    <x v="0"/>
    <x v="1"/>
    <s v="After Nines"/>
    <n v="6853"/>
    <n v="372"/>
    <n v="23.866666666666667"/>
    <n v="8878.4"/>
  </r>
  <r>
    <x v="0"/>
    <x v="1"/>
    <s v="Mint Chip Choco"/>
    <n v="4725"/>
    <n v="174"/>
    <n v="22.05"/>
    <n v="3836.7000000000003"/>
  </r>
  <r>
    <x v="3"/>
    <x v="2"/>
    <s v="Choco Coated Almonds"/>
    <n v="10304"/>
    <n v="84"/>
    <n v="14.610021786492375"/>
    <n v="1227.2418300653594"/>
  </r>
  <r>
    <x v="3"/>
    <x v="5"/>
    <s v="Mint Chip Choco"/>
    <n v="1274"/>
    <n v="225"/>
    <n v="22.05"/>
    <n v="4961.25"/>
  </r>
  <r>
    <x v="6"/>
    <x v="2"/>
    <s v="70% Dark Bites"/>
    <n v="1526"/>
    <n v="105"/>
    <n v="14"/>
    <n v="1470"/>
  </r>
  <r>
    <x v="0"/>
    <x v="3"/>
    <s v="Caramel Stuffed Bars"/>
    <n v="3101"/>
    <n v="225"/>
    <n v="41.854166666666664"/>
    <n v="9417.1875"/>
  </r>
  <r>
    <x v="7"/>
    <x v="0"/>
    <s v="50% Dark Bites"/>
    <n v="1057"/>
    <n v="54"/>
    <n v="17.079999999999998"/>
    <n v="922.31999999999994"/>
  </r>
  <r>
    <x v="5"/>
    <x v="0"/>
    <s v="Baker's Choco Chips"/>
    <n v="5306"/>
    <n v="0"/>
    <n v="0.61635220125786161"/>
    <n v="0"/>
  </r>
  <r>
    <x v="6"/>
    <x v="3"/>
    <s v="85% Dark Bars"/>
    <n v="4018"/>
    <n v="171"/>
    <n v="62.725490196078432"/>
    <n v="10726.058823529413"/>
  </r>
  <r>
    <x v="2"/>
    <x v="5"/>
    <s v="Mint Chip Choco"/>
    <n v="938"/>
    <n v="189"/>
    <n v="22.05"/>
    <n v="4167.45"/>
  </r>
  <r>
    <x v="5"/>
    <x v="4"/>
    <s v="Drinking Coco"/>
    <n v="1778"/>
    <n v="270"/>
    <n v="32.44"/>
    <n v="8758.7999999999993"/>
  </r>
  <r>
    <x v="4"/>
    <x v="3"/>
    <s v="70% Dark Bites"/>
    <n v="1638"/>
    <n v="63"/>
    <n v="14"/>
    <n v="882"/>
  </r>
  <r>
    <x v="3"/>
    <x v="4"/>
    <s v="White Choc"/>
    <n v="154"/>
    <n v="21"/>
    <n v="5.0724637681159424"/>
    <n v="106.5217391304348"/>
  </r>
  <r>
    <x v="5"/>
    <x v="0"/>
    <s v="After Nines"/>
    <n v="9835"/>
    <n v="207"/>
    <n v="23.866666666666667"/>
    <n v="4940.4000000000005"/>
  </r>
  <r>
    <x v="2"/>
    <x v="0"/>
    <s v="Orange Choco"/>
    <n v="7273"/>
    <n v="96"/>
    <n v="46.047197640117993"/>
    <n v="4420.5309734513276"/>
  </r>
  <r>
    <x v="6"/>
    <x v="3"/>
    <s v="After Nines"/>
    <n v="6909"/>
    <n v="81"/>
    <n v="23.866666666666667"/>
    <n v="1933.2"/>
  </r>
  <r>
    <x v="2"/>
    <x v="3"/>
    <s v="85% Dark Bars"/>
    <n v="3920"/>
    <n v="306"/>
    <n v="62.725490196078432"/>
    <n v="19194"/>
  </r>
  <r>
    <x v="9"/>
    <x v="3"/>
    <s v="Spicy Special Slims"/>
    <n v="4858"/>
    <n v="279"/>
    <n v="7.8888888888888893"/>
    <n v="2201"/>
  </r>
  <r>
    <x v="7"/>
    <x v="4"/>
    <s v="Almond Choco"/>
    <n v="3549"/>
    <n v="3"/>
    <n v="6.5238095238095237"/>
    <n v="19.571428571428569"/>
  </r>
  <r>
    <x v="5"/>
    <x v="3"/>
    <s v="Organic Choco Syrup"/>
    <n v="966"/>
    <n v="198"/>
    <n v="4.0212765957446805"/>
    <n v="796.21276595744678"/>
  </r>
  <r>
    <x v="6"/>
    <x v="3"/>
    <s v="Drinking Coco"/>
    <n v="385"/>
    <n v="249"/>
    <n v="32.44"/>
    <n v="8077.5599999999995"/>
  </r>
  <r>
    <x v="4"/>
    <x v="5"/>
    <s v="Mint Chip Choco"/>
    <n v="2219"/>
    <n v="75"/>
    <n v="22.05"/>
    <n v="1653.75"/>
  </r>
  <r>
    <x v="2"/>
    <x v="2"/>
    <s v="Choco Coated Almonds"/>
    <n v="2954"/>
    <n v="189"/>
    <n v="14.610021786492375"/>
    <n v="2761.294117647059"/>
  </r>
  <r>
    <x v="5"/>
    <x v="2"/>
    <s v="Choco Coated Almonds"/>
    <n v="280"/>
    <n v="87"/>
    <n v="14.610021786492375"/>
    <n v="1271.0718954248366"/>
  </r>
  <r>
    <x v="3"/>
    <x v="2"/>
    <s v="70% Dark Bites"/>
    <n v="6118"/>
    <n v="174"/>
    <n v="14"/>
    <n v="2436"/>
  </r>
  <r>
    <x v="7"/>
    <x v="3"/>
    <s v="Raspberry Choco"/>
    <n v="4802"/>
    <n v="36"/>
    <n v="11.365591397849462"/>
    <n v="409.16129032258061"/>
  </r>
  <r>
    <x v="2"/>
    <x v="4"/>
    <s v="85% Dark Bars"/>
    <n v="4137"/>
    <n v="60"/>
    <n v="62.725490196078432"/>
    <n v="3763.5294117647059"/>
  </r>
  <r>
    <x v="8"/>
    <x v="1"/>
    <s v="Fruit &amp; Nut Bars"/>
    <n v="2023"/>
    <n v="78"/>
    <n v="90.611111111111114"/>
    <n v="7067.666666666667"/>
  </r>
  <r>
    <x v="2"/>
    <x v="2"/>
    <s v="70% Dark Bites"/>
    <n v="9051"/>
    <n v="57"/>
    <n v="14"/>
    <n v="798"/>
  </r>
  <r>
    <x v="2"/>
    <x v="0"/>
    <s v="Caramel Stuffed Bars"/>
    <n v="2919"/>
    <n v="45"/>
    <n v="41.854166666666664"/>
    <n v="1883.4375"/>
  </r>
  <r>
    <x v="3"/>
    <x v="4"/>
    <s v="After Nines"/>
    <n v="5915"/>
    <n v="3"/>
    <n v="23.866666666666667"/>
    <n v="71.599999999999994"/>
  </r>
  <r>
    <x v="9"/>
    <x v="1"/>
    <s v="Raspberry Choco"/>
    <n v="2562"/>
    <n v="6"/>
    <n v="11.365591397849462"/>
    <n v="68.193548387096769"/>
  </r>
  <r>
    <x v="6"/>
    <x v="0"/>
    <s v="White Choc"/>
    <n v="8813"/>
    <n v="21"/>
    <n v="5.0724637681159424"/>
    <n v="106.5217391304348"/>
  </r>
  <r>
    <x v="6"/>
    <x v="2"/>
    <s v="Drinking Coco"/>
    <n v="6111"/>
    <n v="3"/>
    <n v="32.44"/>
    <n v="97.32"/>
  </r>
  <r>
    <x v="1"/>
    <x v="5"/>
    <s v="Smooth Sliky Salty"/>
    <n v="3507"/>
    <n v="288"/>
    <n v="49.648148148148145"/>
    <n v="14298.666666666666"/>
  </r>
  <r>
    <x v="4"/>
    <x v="2"/>
    <s v="Milk Bars"/>
    <n v="4319"/>
    <n v="30"/>
    <n v="4.666666666666667"/>
    <n v="140"/>
  </r>
  <r>
    <x v="0"/>
    <x v="4"/>
    <s v="Baker's Choco Chips"/>
    <n v="609"/>
    <n v="87"/>
    <n v="0.61635220125786161"/>
    <n v="53.622641509433961"/>
  </r>
  <r>
    <x v="0"/>
    <x v="3"/>
    <s v="Organic Choco Syrup"/>
    <n v="6370"/>
    <n v="30"/>
    <n v="4.0212765957446805"/>
    <n v="120.63829787234042"/>
  </r>
  <r>
    <x v="6"/>
    <x v="4"/>
    <s v="99% Dark &amp; Pure"/>
    <n v="5474"/>
    <n v="168"/>
    <n v="8.6813725490196081"/>
    <n v="1458.4705882352941"/>
  </r>
  <r>
    <x v="0"/>
    <x v="2"/>
    <s v="Organic Choco Syrup"/>
    <n v="3164"/>
    <n v="306"/>
    <n v="4.0212765957446805"/>
    <n v="1230.5106382978722"/>
  </r>
  <r>
    <x v="4"/>
    <x v="1"/>
    <s v="Almond Choco"/>
    <n v="1302"/>
    <n v="402"/>
    <n v="6.5238095238095237"/>
    <n v="2622.5714285714284"/>
  </r>
  <r>
    <x v="8"/>
    <x v="0"/>
    <s v="Caramel Stuffed Bars"/>
    <n v="7308"/>
    <n v="327"/>
    <n v="41.854166666666664"/>
    <n v="13686.3125"/>
  </r>
  <r>
    <x v="0"/>
    <x v="0"/>
    <s v="Organic Choco Syrup"/>
    <n v="6132"/>
    <n v="93"/>
    <n v="4.0212765957446805"/>
    <n v="373.97872340425528"/>
  </r>
  <r>
    <x v="9"/>
    <x v="1"/>
    <s v="50% Dark Bites"/>
    <n v="3472"/>
    <n v="96"/>
    <n v="17.079999999999998"/>
    <n v="1639.6799999999998"/>
  </r>
  <r>
    <x v="1"/>
    <x v="3"/>
    <s v="Drinking Coco"/>
    <n v="9660"/>
    <n v="27"/>
    <n v="32.44"/>
    <n v="875.87999999999988"/>
  </r>
  <r>
    <x v="2"/>
    <x v="4"/>
    <s v="Baker's Choco Chips"/>
    <n v="2436"/>
    <n v="99"/>
    <n v="0.61635220125786161"/>
    <n v="61.018867924528301"/>
  </r>
  <r>
    <x v="2"/>
    <x v="4"/>
    <s v="Peanut Butter Cubes"/>
    <n v="9506"/>
    <n v="87"/>
    <n v="20.530092592592592"/>
    <n v="1786.1180555555554"/>
  </r>
  <r>
    <x v="9"/>
    <x v="0"/>
    <s v="Spicy Special Slims"/>
    <n v="245"/>
    <n v="288"/>
    <n v="7.8888888888888893"/>
    <n v="2272"/>
  </r>
  <r>
    <x v="1"/>
    <x v="1"/>
    <s v="Orange Choco"/>
    <n v="2702"/>
    <n v="363"/>
    <n v="46.047197640117993"/>
    <n v="16715.132743362832"/>
  </r>
  <r>
    <x v="9"/>
    <x v="5"/>
    <s v="Eclairs"/>
    <n v="700"/>
    <n v="87"/>
    <n v="27.659722222222221"/>
    <n v="2406.3958333333335"/>
  </r>
  <r>
    <x v="4"/>
    <x v="5"/>
    <s v="Eclairs"/>
    <n v="3759"/>
    <n v="150"/>
    <n v="27.659722222222221"/>
    <n v="4148.958333333333"/>
  </r>
  <r>
    <x v="7"/>
    <x v="1"/>
    <s v="Eclairs"/>
    <n v="1589"/>
    <n v="303"/>
    <n v="27.659722222222221"/>
    <n v="8380.8958333333339"/>
  </r>
  <r>
    <x v="5"/>
    <x v="1"/>
    <s v="Caramel Stuffed Bars"/>
    <n v="5194"/>
    <n v="288"/>
    <n v="41.854166666666664"/>
    <n v="12054"/>
  </r>
  <r>
    <x v="9"/>
    <x v="2"/>
    <s v="Milk Bars"/>
    <n v="945"/>
    <n v="75"/>
    <n v="4.666666666666667"/>
    <n v="350"/>
  </r>
  <r>
    <x v="0"/>
    <x v="4"/>
    <s v="Smooth Sliky Salty"/>
    <n v="1988"/>
    <n v="39"/>
    <n v="49.648148148148145"/>
    <n v="1936.2777777777776"/>
  </r>
  <r>
    <x v="4"/>
    <x v="5"/>
    <s v="Choco Coated Almonds"/>
    <n v="6734"/>
    <n v="123"/>
    <n v="14.610021786492375"/>
    <n v="1797.0326797385621"/>
  </r>
  <r>
    <x v="0"/>
    <x v="2"/>
    <s v="Almond Choco"/>
    <n v="217"/>
    <n v="36"/>
    <n v="6.5238095238095237"/>
    <n v="234.85714285714286"/>
  </r>
  <r>
    <x v="6"/>
    <x v="5"/>
    <s v="After Nines"/>
    <n v="6279"/>
    <n v="237"/>
    <n v="23.866666666666667"/>
    <n v="5656.4000000000005"/>
  </r>
  <r>
    <x v="0"/>
    <x v="2"/>
    <s v="Milk Bars"/>
    <n v="4424"/>
    <n v="201"/>
    <n v="4.666666666666667"/>
    <n v="938.00000000000011"/>
  </r>
  <r>
    <x v="7"/>
    <x v="2"/>
    <s v="Eclairs"/>
    <n v="189"/>
    <n v="48"/>
    <n v="27.659722222222221"/>
    <n v="1327.6666666666665"/>
  </r>
  <r>
    <x v="6"/>
    <x v="1"/>
    <s v="After Nines"/>
    <n v="490"/>
    <n v="84"/>
    <n v="23.866666666666667"/>
    <n v="2004.8"/>
  </r>
  <r>
    <x v="1"/>
    <x v="0"/>
    <s v="Spicy Special Slims"/>
    <n v="434"/>
    <n v="87"/>
    <n v="7.8888888888888893"/>
    <n v="686.33333333333337"/>
  </r>
  <r>
    <x v="5"/>
    <x v="4"/>
    <s v="70% Dark Bites"/>
    <n v="10129"/>
    <n v="312"/>
    <n v="14"/>
    <n v="4368"/>
  </r>
  <r>
    <x v="8"/>
    <x v="3"/>
    <s v="Caramel Stuffed Bars"/>
    <n v="1652"/>
    <n v="102"/>
    <n v="41.854166666666664"/>
    <n v="4269.125"/>
  </r>
  <r>
    <x v="1"/>
    <x v="4"/>
    <s v="Spicy Special Slims"/>
    <n v="6433"/>
    <n v="78"/>
    <n v="7.8888888888888893"/>
    <n v="615.33333333333337"/>
  </r>
  <r>
    <x v="8"/>
    <x v="5"/>
    <s v="Fruit &amp; Nut Bars"/>
    <n v="2212"/>
    <n v="117"/>
    <n v="90.611111111111114"/>
    <n v="10601.5"/>
  </r>
  <r>
    <x v="3"/>
    <x v="1"/>
    <s v="99% Dark &amp; Pure"/>
    <n v="609"/>
    <n v="99"/>
    <n v="8.6813725490196081"/>
    <n v="859.45588235294122"/>
  </r>
  <r>
    <x v="0"/>
    <x v="1"/>
    <s v="85% Dark Bars"/>
    <n v="1638"/>
    <n v="48"/>
    <n v="62.725490196078432"/>
    <n v="3010.8235294117649"/>
  </r>
  <r>
    <x v="5"/>
    <x v="5"/>
    <s v="Raspberry Choco"/>
    <n v="3829"/>
    <n v="24"/>
    <n v="11.365591397849462"/>
    <n v="272.77419354838707"/>
  </r>
  <r>
    <x v="0"/>
    <x v="3"/>
    <s v="Raspberry Choco"/>
    <n v="5775"/>
    <n v="42"/>
    <n v="11.365591397849462"/>
    <n v="477.35483870967738"/>
  </r>
  <r>
    <x v="4"/>
    <x v="1"/>
    <s v="Orange Choco"/>
    <n v="1071"/>
    <n v="270"/>
    <n v="46.047197640117993"/>
    <n v="12432.743362831858"/>
  </r>
  <r>
    <x v="1"/>
    <x v="2"/>
    <s v="Fruit &amp; Nut Bars"/>
    <n v="5019"/>
    <n v="150"/>
    <n v="90.611111111111114"/>
    <n v="13591.666666666668"/>
  </r>
  <r>
    <x v="7"/>
    <x v="0"/>
    <s v="Raspberry Choco"/>
    <n v="2863"/>
    <n v="42"/>
    <n v="11.365591397849462"/>
    <n v="477.35483870967738"/>
  </r>
  <r>
    <x v="0"/>
    <x v="1"/>
    <s v="Manuka Honey Choco"/>
    <n v="1617"/>
    <n v="126"/>
    <n v="32.030303030303031"/>
    <n v="4035.818181818182"/>
  </r>
  <r>
    <x v="4"/>
    <x v="0"/>
    <s v="Baker's Choco Chips"/>
    <n v="6818"/>
    <n v="6"/>
    <n v="0.61635220125786161"/>
    <n v="3.6981132075471699"/>
  </r>
  <r>
    <x v="8"/>
    <x v="1"/>
    <s v="Raspberry Choco"/>
    <n v="6657"/>
    <n v="276"/>
    <n v="11.365591397849462"/>
    <n v="3136.9032258064517"/>
  </r>
  <r>
    <x v="8"/>
    <x v="5"/>
    <s v="Eclairs"/>
    <n v="2919"/>
    <n v="93"/>
    <n v="27.659722222222221"/>
    <n v="2572.3541666666665"/>
  </r>
  <r>
    <x v="7"/>
    <x v="2"/>
    <s v="Smooth Sliky Salty"/>
    <n v="3094"/>
    <n v="246"/>
    <n v="49.648148148148145"/>
    <n v="12213.444444444443"/>
  </r>
  <r>
    <x v="4"/>
    <x v="3"/>
    <s v="85% Dark Bars"/>
    <n v="2989"/>
    <n v="3"/>
    <n v="62.725490196078432"/>
    <n v="188.1764705882353"/>
  </r>
  <r>
    <x v="1"/>
    <x v="4"/>
    <s v="Organic Choco Syrup"/>
    <n v="2268"/>
    <n v="63"/>
    <n v="4.0212765957446805"/>
    <n v="253.34042553191489"/>
  </r>
  <r>
    <x v="6"/>
    <x v="1"/>
    <s v="Smooth Sliky Salty"/>
    <n v="4753"/>
    <n v="246"/>
    <n v="49.648148148148145"/>
    <n v="12213.444444444443"/>
  </r>
  <r>
    <x v="7"/>
    <x v="5"/>
    <s v="99% Dark &amp; Pure"/>
    <n v="7511"/>
    <n v="120"/>
    <n v="8.6813725490196081"/>
    <n v="1041.7647058823529"/>
  </r>
  <r>
    <x v="7"/>
    <x v="4"/>
    <s v="Smooth Sliky Salty"/>
    <n v="4326"/>
    <n v="348"/>
    <n v="49.648148148148145"/>
    <n v="17277.555555555555"/>
  </r>
  <r>
    <x v="3"/>
    <x v="5"/>
    <s v="Fruit &amp; Nut Bars"/>
    <n v="4935"/>
    <n v="126"/>
    <n v="90.611111111111114"/>
    <n v="11417"/>
  </r>
  <r>
    <x v="4"/>
    <x v="1"/>
    <s v="70% Dark Bites"/>
    <n v="4781"/>
    <n v="123"/>
    <n v="14"/>
    <n v="1722"/>
  </r>
  <r>
    <x v="6"/>
    <x v="4"/>
    <s v="White Choc"/>
    <n v="7483"/>
    <n v="45"/>
    <n v="5.0724637681159424"/>
    <n v="228.2608695652174"/>
  </r>
  <r>
    <x v="9"/>
    <x v="4"/>
    <s v="Almond Choco"/>
    <n v="6860"/>
    <n v="126"/>
    <n v="6.5238095238095237"/>
    <n v="822"/>
  </r>
  <r>
    <x v="0"/>
    <x v="0"/>
    <s v="Manuka Honey Choco"/>
    <n v="9002"/>
    <n v="72"/>
    <n v="32.030303030303031"/>
    <n v="2306.181818181818"/>
  </r>
  <r>
    <x v="4"/>
    <x v="2"/>
    <s v="Manuka Honey Choco"/>
    <n v="1400"/>
    <n v="135"/>
    <n v="32.030303030303031"/>
    <n v="4324.090909090909"/>
  </r>
  <r>
    <x v="9"/>
    <x v="5"/>
    <s v="After Nines"/>
    <n v="4053"/>
    <n v="24"/>
    <n v="23.866666666666667"/>
    <n v="572.79999999999995"/>
  </r>
  <r>
    <x v="5"/>
    <x v="2"/>
    <s v="Smooth Sliky Salty"/>
    <n v="2149"/>
    <n v="117"/>
    <n v="49.648148148148145"/>
    <n v="5808.833333333333"/>
  </r>
  <r>
    <x v="8"/>
    <x v="3"/>
    <s v="Manuka Honey Choco"/>
    <n v="3640"/>
    <n v="51"/>
    <n v="32.030303030303031"/>
    <n v="1633.5454545454545"/>
  </r>
  <r>
    <x v="7"/>
    <x v="3"/>
    <s v="Fruit &amp; Nut Bars"/>
    <n v="630"/>
    <n v="36"/>
    <n v="90.611111111111114"/>
    <n v="3262"/>
  </r>
  <r>
    <x v="2"/>
    <x v="1"/>
    <s v="Organic Choco Syrup"/>
    <n v="2429"/>
    <n v="144"/>
    <n v="4.0212765957446805"/>
    <n v="579.063829787234"/>
  </r>
  <r>
    <x v="2"/>
    <x v="2"/>
    <s v="White Choc"/>
    <n v="2142"/>
    <n v="114"/>
    <n v="5.0724637681159424"/>
    <n v="578.26086956521738"/>
  </r>
  <r>
    <x v="5"/>
    <x v="0"/>
    <s v="70% Dark Bites"/>
    <n v="6454"/>
    <n v="54"/>
    <n v="14"/>
    <n v="756"/>
  </r>
  <r>
    <x v="5"/>
    <x v="0"/>
    <s v="Mint Chip Choco"/>
    <n v="4487"/>
    <n v="333"/>
    <n v="22.05"/>
    <n v="7342.6500000000005"/>
  </r>
  <r>
    <x v="8"/>
    <x v="0"/>
    <s v="Almond Choco"/>
    <n v="938"/>
    <n v="366"/>
    <n v="6.5238095238095237"/>
    <n v="2387.7142857142858"/>
  </r>
  <r>
    <x v="8"/>
    <x v="4"/>
    <s v="Baker's Choco Chips"/>
    <n v="8841"/>
    <n v="303"/>
    <n v="0.61635220125786161"/>
    <n v="186.75471698113208"/>
  </r>
  <r>
    <x v="7"/>
    <x v="3"/>
    <s v="Peanut Butter Cubes"/>
    <n v="4018"/>
    <n v="126"/>
    <n v="20.530092592592592"/>
    <n v="2586.7916666666665"/>
  </r>
  <r>
    <x v="3"/>
    <x v="0"/>
    <s v="Raspberry Choco"/>
    <n v="714"/>
    <n v="231"/>
    <n v="11.365591397849462"/>
    <n v="2625.4516129032259"/>
  </r>
  <r>
    <x v="2"/>
    <x v="4"/>
    <s v="White Choc"/>
    <n v="3850"/>
    <n v="102"/>
    <n v="5.0724637681159424"/>
    <n v="517.391304347826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1AC3E8-EA33-432A-83B6-E7E091A17D81}"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7:F13" firstHeaderRow="0" firstDataRow="1" firstDataCol="1"/>
  <pivotFields count="7">
    <pivotField showAll="0">
      <items count="11">
        <item h="1" x="7"/>
        <item h="1" x="1"/>
        <item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numFmtId="167" showAll="0"/>
    <pivotField numFmtId="167" showAll="0"/>
  </pivotFields>
  <rowFields count="1">
    <field x="1"/>
  </rowFields>
  <rowItems count="6">
    <i>
      <x v="1"/>
    </i>
    <i>
      <x v="3"/>
    </i>
    <i>
      <x v="2"/>
    </i>
    <i>
      <x v="5"/>
    </i>
    <i>
      <x/>
    </i>
    <i>
      <x v="4"/>
    </i>
  </rowItems>
  <colFields count="1">
    <field x="-2"/>
  </colFields>
  <colItems count="3">
    <i>
      <x/>
    </i>
    <i i="1">
      <x v="1"/>
    </i>
    <i i="2">
      <x v="2"/>
    </i>
  </colItems>
  <dataFields count="3">
    <dataField name="Sum of Amount" fld="3" baseField="0" baseItem="0" numFmtId="170"/>
    <dataField name="Amount Bar" fld="3" baseField="1" baseItem="2"/>
    <dataField name="Sum of Units" fld="4" baseField="0" baseItem="0"/>
  </dataFields>
  <formats count="11">
    <format dxfId="297">
      <pivotArea type="all" dataOnly="0" outline="0" fieldPosition="0"/>
    </format>
    <format dxfId="296">
      <pivotArea outline="0" collapsedLevelsAreSubtotals="1" fieldPosition="0"/>
    </format>
    <format dxfId="295">
      <pivotArea field="1" type="button" dataOnly="0" labelOnly="1" outline="0" axis="axisRow" fieldPosition="0"/>
    </format>
    <format dxfId="294">
      <pivotArea dataOnly="0" labelOnly="1" fieldPosition="0">
        <references count="1">
          <reference field="1" count="0"/>
        </references>
      </pivotArea>
    </format>
    <format dxfId="293">
      <pivotArea dataOnly="0" labelOnly="1" outline="0" fieldPosition="0">
        <references count="1">
          <reference field="4294967294" count="3">
            <x v="0"/>
            <x v="1"/>
            <x v="2"/>
          </reference>
        </references>
      </pivotArea>
    </format>
    <format dxfId="292">
      <pivotArea type="all" dataOnly="0" outline="0" fieldPosition="0"/>
    </format>
    <format dxfId="291">
      <pivotArea outline="0" collapsedLevelsAreSubtotals="1" fieldPosition="0"/>
    </format>
    <format dxfId="290">
      <pivotArea field="1" type="button" dataOnly="0" labelOnly="1" outline="0" axis="axisRow" fieldPosition="0"/>
    </format>
    <format dxfId="289">
      <pivotArea dataOnly="0" labelOnly="1" fieldPosition="0">
        <references count="1">
          <reference field="1" count="0"/>
        </references>
      </pivotArea>
    </format>
    <format dxfId="288">
      <pivotArea dataOnly="0" labelOnly="1" outline="0" fieldPosition="0">
        <references count="1">
          <reference field="4294967294" count="3">
            <x v="0"/>
            <x v="1"/>
            <x v="2"/>
          </reference>
        </references>
      </pivotArea>
    </format>
    <format dxfId="287">
      <pivotArea outline="0" collapsedLevelsAreSubtotals="1" fieldPosition="0">
        <references count="1">
          <reference field="4294967294" count="1" selected="0">
            <x v="0"/>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63CFD5-31D3-42FE-830E-882F4931B106}" name="PivotTable1" cacheId="4" applyNumberFormats="0" applyBorderFormats="0" applyFontFormats="0" applyPatternFormats="0" applyAlignmentFormats="0" applyWidthHeightFormats="1" dataCaption="Values" tag="edfb3e74-af63-4c5f-8cf1-872fd98e7dbe" updatedVersion="8" minRefreshableVersion="3" useAutoFormatting="1" subtotalHiddenItems="1" rowGrandTotals="0" colGrandTotals="0" itemPrintTitles="1" createdVersion="8" indent="0" outline="1" outlineData="1" multipleFieldFilters="0" rowHeaderCaption=" Product">
  <location ref="G10:H15"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4"/>
    </i>
    <i>
      <x v="3"/>
    </i>
    <i>
      <x/>
    </i>
    <i>
      <x v="2"/>
    </i>
    <i>
      <x v="1"/>
    </i>
  </rowItems>
  <colItems count="1">
    <i/>
  </colItems>
  <dataFields count="1">
    <dataField name="Cost Per Unit" fld="1" subtotal="count" baseField="0" baseItem="0" numFmtId="168"/>
  </dataFields>
  <formats count="1">
    <format dxfId="285">
      <pivotArea outline="0" collapsedLevelsAreSubtotals="1" fieldPosition="0"/>
    </format>
  </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caption="Cost Per Uni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8">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ddata">
        <x15:activeTabTopLevelEntity name="[d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CBC3F5-5A21-4458-8A5B-570529FDB5C9}" name="Product" cacheId="5" applyNumberFormats="0" applyBorderFormats="0" applyFontFormats="0" applyPatternFormats="0" applyAlignmentFormats="0" applyWidthHeightFormats="1" dataCaption="Values" tag="c375bfa4-c315-4335-b631-4a0ba9dbb4ff" updatedVersion="8" minRefreshableVersion="3" useAutoFormatting="1" subtotalHiddenItems="1" rowGrandTotals="0" colGrandTotals="0" itemPrintTitles="1" createdVersion="8" indent="0" outline="1" outlineData="1" multipleFieldFilters="0" rowHeaderCaption=" Product">
  <location ref="D8:E30" firstHeaderRow="1" firstDataRow="1" firstDataCol="1"/>
  <pivotFields count="2">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22">
    <i>
      <x v="18"/>
    </i>
    <i>
      <x v="17"/>
    </i>
    <i>
      <x v="2"/>
    </i>
    <i>
      <x v="6"/>
    </i>
    <i>
      <x v="4"/>
    </i>
    <i>
      <x v="8"/>
    </i>
    <i>
      <x v="11"/>
    </i>
    <i>
      <x v="9"/>
    </i>
    <i>
      <x v="20"/>
    </i>
    <i>
      <x v="14"/>
    </i>
    <i>
      <x v="10"/>
    </i>
    <i>
      <x v="21"/>
    </i>
    <i>
      <x v="13"/>
    </i>
    <i>
      <x v="15"/>
    </i>
    <i>
      <x v="1"/>
    </i>
    <i>
      <x v="19"/>
    </i>
    <i>
      <x v="16"/>
    </i>
    <i>
      <x v="3"/>
    </i>
    <i>
      <x v="7"/>
    </i>
    <i>
      <x v="5"/>
    </i>
    <i>
      <x/>
    </i>
    <i>
      <x v="12"/>
    </i>
  </rowItems>
  <colItems count="1">
    <i/>
  </colItems>
  <dataFields count="1">
    <dataField name="Cost Per Unit" fld="1" subtotal="count" baseField="0" baseItem="0" numFmtId="168"/>
  </dataFields>
  <formats count="1">
    <format dxfId="286">
      <pivotArea outline="0" collapsedLevelsAreSubtotals="1" fieldPosition="0"/>
    </format>
  </formats>
  <pivotHierarchies count="3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caption="Cost Per Uni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ddata">
        <x15:activeTabTopLevelEntity name="[d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2FC158-9B90-4ABC-BEFD-D4CFDFE168AA}" name="PivotTable1" cacheId="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3">
  <location ref="B5:C17"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2">
    <i>
      <x/>
    </i>
    <i r="1">
      <x/>
    </i>
    <i>
      <x v="1"/>
    </i>
    <i r="1">
      <x/>
    </i>
    <i>
      <x v="2"/>
    </i>
    <i r="1">
      <x/>
    </i>
    <i>
      <x v="3"/>
    </i>
    <i r="1">
      <x v="1"/>
    </i>
    <i>
      <x v="4"/>
    </i>
    <i r="1">
      <x v="2"/>
    </i>
    <i>
      <x v="5"/>
    </i>
    <i r="1">
      <x v="3"/>
    </i>
  </rowItems>
  <colItems count="1">
    <i/>
  </colItems>
  <dataFields count="1">
    <dataField name="Sum of Amount" fld="2" baseField="0" baseItem="0"/>
  </dataFields>
  <formats count="23">
    <format dxfId="270">
      <pivotArea type="all" dataOnly="0" outline="0" fieldPosition="0"/>
    </format>
    <format dxfId="269">
      <pivotArea outline="0" collapsedLevelsAreSubtotals="1" fieldPosition="0"/>
    </format>
    <format dxfId="268">
      <pivotArea field="0" type="button" dataOnly="0" labelOnly="1" outline="0" axis="axisRow" fieldPosition="0"/>
    </format>
    <format dxfId="267">
      <pivotArea dataOnly="0" labelOnly="1" fieldPosition="0">
        <references count="1">
          <reference field="0" count="0"/>
        </references>
      </pivotArea>
    </format>
    <format dxfId="266">
      <pivotArea dataOnly="0" labelOnly="1" grandRow="1" outline="0" fieldPosition="0"/>
    </format>
    <format dxfId="265">
      <pivotArea dataOnly="0" labelOnly="1" fieldPosition="0">
        <references count="2">
          <reference field="0" count="1" selected="0">
            <x v="0"/>
          </reference>
          <reference field="1" count="1">
            <x v="0"/>
          </reference>
        </references>
      </pivotArea>
    </format>
    <format dxfId="264">
      <pivotArea dataOnly="0" labelOnly="1" fieldPosition="0">
        <references count="2">
          <reference field="0" count="1" selected="0">
            <x v="1"/>
          </reference>
          <reference field="1" count="1">
            <x v="0"/>
          </reference>
        </references>
      </pivotArea>
    </format>
    <format dxfId="263">
      <pivotArea dataOnly="0" labelOnly="1" fieldPosition="0">
        <references count="2">
          <reference field="0" count="1" selected="0">
            <x v="2"/>
          </reference>
          <reference field="1" count="1">
            <x v="0"/>
          </reference>
        </references>
      </pivotArea>
    </format>
    <format dxfId="262">
      <pivotArea dataOnly="0" labelOnly="1" fieldPosition="0">
        <references count="2">
          <reference field="0" count="1" selected="0">
            <x v="3"/>
          </reference>
          <reference field="1" count="1">
            <x v="1"/>
          </reference>
        </references>
      </pivotArea>
    </format>
    <format dxfId="261">
      <pivotArea dataOnly="0" labelOnly="1" fieldPosition="0">
        <references count="2">
          <reference field="0" count="1" selected="0">
            <x v="4"/>
          </reference>
          <reference field="1" count="1">
            <x v="2"/>
          </reference>
        </references>
      </pivotArea>
    </format>
    <format dxfId="260">
      <pivotArea dataOnly="0" labelOnly="1" fieldPosition="0">
        <references count="2">
          <reference field="0" count="1" selected="0">
            <x v="5"/>
          </reference>
          <reference field="1" count="1">
            <x v="3"/>
          </reference>
        </references>
      </pivotArea>
    </format>
    <format dxfId="259">
      <pivotArea dataOnly="0" labelOnly="1" outline="0" axis="axisValues" fieldPosition="0"/>
    </format>
    <format dxfId="258">
      <pivotArea type="all" dataOnly="0" outline="0" fieldPosition="0"/>
    </format>
    <format dxfId="257">
      <pivotArea outline="0" collapsedLevelsAreSubtotals="1" fieldPosition="0"/>
    </format>
    <format dxfId="256">
      <pivotArea field="0" type="button" dataOnly="0" labelOnly="1" outline="0" axis="axisRow" fieldPosition="0"/>
    </format>
    <format dxfId="255">
      <pivotArea dataOnly="0" labelOnly="1" fieldPosition="0">
        <references count="1">
          <reference field="0" count="0"/>
        </references>
      </pivotArea>
    </format>
    <format dxfId="254">
      <pivotArea dataOnly="0" labelOnly="1" fieldPosition="0">
        <references count="2">
          <reference field="0" count="1" selected="0">
            <x v="0"/>
          </reference>
          <reference field="1" count="1">
            <x v="0"/>
          </reference>
        </references>
      </pivotArea>
    </format>
    <format dxfId="253">
      <pivotArea dataOnly="0" labelOnly="1" fieldPosition="0">
        <references count="2">
          <reference field="0" count="1" selected="0">
            <x v="1"/>
          </reference>
          <reference field="1" count="1">
            <x v="0"/>
          </reference>
        </references>
      </pivotArea>
    </format>
    <format dxfId="252">
      <pivotArea dataOnly="0" labelOnly="1" fieldPosition="0">
        <references count="2">
          <reference field="0" count="1" selected="0">
            <x v="2"/>
          </reference>
          <reference field="1" count="1">
            <x v="0"/>
          </reference>
        </references>
      </pivotArea>
    </format>
    <format dxfId="251">
      <pivotArea dataOnly="0" labelOnly="1" fieldPosition="0">
        <references count="2">
          <reference field="0" count="1" selected="0">
            <x v="3"/>
          </reference>
          <reference field="1" count="1">
            <x v="1"/>
          </reference>
        </references>
      </pivotArea>
    </format>
    <format dxfId="250">
      <pivotArea dataOnly="0" labelOnly="1" fieldPosition="0">
        <references count="2">
          <reference field="0" count="1" selected="0">
            <x v="4"/>
          </reference>
          <reference field="1" count="1">
            <x v="2"/>
          </reference>
        </references>
      </pivotArea>
    </format>
    <format dxfId="249">
      <pivotArea dataOnly="0" labelOnly="1" fieldPosition="0">
        <references count="2">
          <reference field="0" count="1" selected="0">
            <x v="5"/>
          </reference>
          <reference field="1" count="1">
            <x v="3"/>
          </reference>
        </references>
      </pivotArea>
    </format>
    <format dxfId="248">
      <pivotArea dataOnly="0" labelOnly="1" outline="0" axis="axisValues" fieldPosition="0"/>
    </format>
  </formats>
  <chartFormats count="1">
    <chartFormat chart="2" format="0"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13">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ddata">
        <x15:activeTabTopLevelEntity name="[d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83F447-2BE0-431A-B1C2-231560CC1328}" name="PivotTable2" cacheId="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2">
  <location ref="B21:C31" firstHeaderRow="1" firstDataRow="1" firstDataCol="1"/>
  <pivotFields count="3">
    <pivotField axis="axisRow" allDrilled="1" subtotalTop="0" showAll="0"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0">
    <i>
      <x v="5"/>
    </i>
    <i>
      <x v="9"/>
    </i>
    <i>
      <x v="3"/>
    </i>
    <i>
      <x v="7"/>
    </i>
    <i>
      <x v="4"/>
    </i>
    <i>
      <x/>
    </i>
    <i>
      <x v="6"/>
    </i>
    <i>
      <x v="2"/>
    </i>
    <i>
      <x v="1"/>
    </i>
    <i>
      <x v="8"/>
    </i>
  </rowItems>
  <colItems count="1">
    <i/>
  </colItems>
  <dataFields count="1">
    <dataField name="Sum of Amount" fld="1" baseField="0" baseItem="0"/>
  </dataFields>
  <formats count="11">
    <format dxfId="281">
      <pivotArea type="all" dataOnly="0" outline="0" fieldPosition="0"/>
    </format>
    <format dxfId="280">
      <pivotArea outline="0" collapsedLevelsAreSubtotals="1" fieldPosition="0"/>
    </format>
    <format dxfId="279">
      <pivotArea field="0" type="button" dataOnly="0" labelOnly="1" outline="0" axis="axisRow" fieldPosition="0"/>
    </format>
    <format dxfId="278">
      <pivotArea dataOnly="0" labelOnly="1" fieldPosition="0">
        <references count="1">
          <reference field="0" count="0"/>
        </references>
      </pivotArea>
    </format>
    <format dxfId="277">
      <pivotArea dataOnly="0" labelOnly="1" grandRow="1" outline="0" fieldPosition="0"/>
    </format>
    <format dxfId="276">
      <pivotArea dataOnly="0" labelOnly="1" outline="0" axis="axisValues" fieldPosition="0"/>
    </format>
    <format dxfId="275">
      <pivotArea type="all" dataOnly="0" outline="0" fieldPosition="0"/>
    </format>
    <format dxfId="274">
      <pivotArea outline="0" collapsedLevelsAreSubtotals="1" fieldPosition="0"/>
    </format>
    <format dxfId="273">
      <pivotArea field="0" type="button" dataOnly="0" labelOnly="1" outline="0" axis="axisRow" fieldPosition="0"/>
    </format>
    <format dxfId="272">
      <pivotArea dataOnly="0" labelOnly="1" fieldPosition="0">
        <references count="1">
          <reference field="0" count="0"/>
        </references>
      </pivotArea>
    </format>
    <format dxfId="271">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alesp].[Sales Person].&amp;[Gunar Cockshoot]"/>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ddata">
        <x15:activeTabTopLevelEntity name="[d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607BB9A-173D-438D-9687-243B0BD07AF6}" name="ave Ear/Person" cacheId="263" applyNumberFormats="0" applyBorderFormats="0" applyFontFormats="0" applyPatternFormats="0" applyAlignmentFormats="0" applyWidthHeightFormats="1" dataCaption="Values" tag="4ba7b7dd-3c92-4a92-af08-829a73d7a424" updatedVersion="8" minRefreshableVersion="3" useAutoFormatting="1" subtotalHiddenItems="1" rowGrandTotals="0" colGrandTotals="0" itemPrintTitles="1" createdVersion="8" indent="0" outline="1" outlineData="1" multipleFieldFilters="0" chartFormat="9">
  <location ref="B39:B40"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formats count="1">
    <format dxfId="204">
      <pivotArea outline="0" collapsedLevelsAreSubtotals="1" fieldPosition="0"/>
    </format>
  </formats>
  <pivotHierarchies count="3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p]"/>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AB6FF0D-4CD8-487E-B8B5-E1A2A9CB5889}" name="Ave unit" cacheId="266" applyNumberFormats="0" applyBorderFormats="0" applyFontFormats="0" applyPatternFormats="0" applyAlignmentFormats="0" applyWidthHeightFormats="1" dataCaption="Values" tag="456b98d0-4bd9-44a9-b8b0-f0ac510100d0" updatedVersion="8" minRefreshableVersion="3" useAutoFormatting="1" subtotalHiddenItems="1" rowGrandTotals="0" colGrandTotals="0" itemPrintTitles="1" createdVersion="8" indent="0" outline="1" outlineData="1" multipleFieldFilters="0" chartFormat="9">
  <location ref="B42:B43"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numFmtId="3"/>
  </dataFields>
  <formats count="1">
    <format dxfId="205">
      <pivotArea outline="0" collapsedLevelsAreSubtotals="1" fieldPosition="0"/>
    </format>
  </formats>
  <pivotHierarchies count="3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p]"/>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0A06879-B48F-416D-9414-D44E204B11C6}" name="Total unit" cacheId="284" applyNumberFormats="0" applyBorderFormats="0" applyFontFormats="0" applyPatternFormats="0" applyAlignmentFormats="0" applyWidthHeightFormats="1" dataCaption="Values" tag="98452d51-ac21-48ea-af89-f146a8f27596" updatedVersion="8" minRefreshableVersion="3" useAutoFormatting="1" subtotalHiddenItems="1" rowGrandTotals="0" colGrandTotals="0" itemPrintTitles="1" createdVersion="8" indent="0" outline="1" outlineData="1" multipleFieldFilters="0" chartFormat="9">
  <location ref="B46:B47"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Units2" fld="0" subtotal="count" baseField="0" baseItem="0" numFmtId="3"/>
  </dataFields>
  <formats count="1">
    <format dxfId="206">
      <pivotArea outline="0" collapsedLevelsAreSubtotals="1" fieldPosition="0"/>
    </format>
  </formats>
  <pivotHierarchies count="3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Salesp">
        <x15:activeTabTopLevelEntity name="[Salesp]"/>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ECF8F96-4629-47C8-972B-D360875D2576}" name="Total" cacheId="281" applyNumberFormats="0" applyBorderFormats="0" applyFontFormats="0" applyPatternFormats="0" applyAlignmentFormats="0" applyWidthHeightFormats="1" dataCaption="Values" tag="5d3f4f37-7c96-485d-9a4e-6fb47392575d" updatedVersion="8" minRefreshableVersion="3" useAutoFormatting="1" subtotalHiddenItems="1" rowGrandTotals="0" colGrandTotals="0" itemPrintTitles="1" createdVersion="8" indent="0" outline="1" outlineData="1" multipleFieldFilters="0" chartFormat="9">
  <location ref="B33:B3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formats count="1">
    <format dxfId="207">
      <pivotArea outline="0" collapsedLevelsAreSubtotals="1" fieldPosition="0"/>
    </format>
  </formats>
  <pivotHierarchies count="3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Salesp">
        <x15:activeTabTopLevelEntity name="[Salesp]"/>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1BE29E1-E880-4203-BB04-A3F5D2633EB9}" name="TS" cacheId="1" applyNumberFormats="0" applyBorderFormats="0" applyFontFormats="0" applyPatternFormats="0" applyAlignmentFormats="0" applyWidthHeightFormats="1" dataCaption="Values" tag="355a5564-2893-4fe1-9eca-0a7c3c41fd8a" updatedVersion="8" minRefreshableVersion="3" useAutoFormatting="1" subtotalHiddenItems="1" rowGrandTotals="0" colGrandTotals="0" itemPrintTitles="1" createdVersion="8" indent="0" outline="1" outlineData="1" multipleFieldFilters="0" chartFormat="13">
  <location ref="B20:C30" firstHeaderRow="1" firstDataRow="1" firstDataCol="1"/>
  <pivotFields count="2">
    <pivotField axis="axisRow" allDrilled="1" subtotalTop="0" showAll="0"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0">
    <i>
      <x v="5"/>
    </i>
    <i>
      <x v="9"/>
    </i>
    <i>
      <x v="3"/>
    </i>
    <i>
      <x v="7"/>
    </i>
    <i>
      <x v="4"/>
    </i>
    <i>
      <x/>
    </i>
    <i>
      <x v="6"/>
    </i>
    <i>
      <x v="2"/>
    </i>
    <i>
      <x v="1"/>
    </i>
    <i>
      <x v="8"/>
    </i>
  </rowItems>
  <colItems count="1">
    <i/>
  </colItems>
  <dataFields count="1">
    <dataField name="Sum of Amount" fld="1" baseField="0" baseItem="0" numFmtId="169"/>
  </dataFields>
  <formats count="1">
    <format dxfId="208">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Salesp">
        <x15:activeTabTopLevelEntity name="[Salesp]"/>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093B14C-DE12-4944-BDD1-DDC3DDD709E4}" name="Ave_Country" cacheId="269" applyNumberFormats="0" applyBorderFormats="0" applyFontFormats="0" applyPatternFormats="0" applyAlignmentFormats="0" applyWidthHeightFormats="1" dataCaption="Values" tag="5acd2ff2-8824-4ac1-9b0f-3d0775c39a2b" updatedVersion="8" minRefreshableVersion="3" useAutoFormatting="1" subtotalHiddenItems="1" rowGrandTotals="0" colGrandTotals="0" itemPrintTitles="1" createdVersion="8" indent="0" outline="1" outlineData="1" multipleFieldFilters="0" chartFormat="9">
  <location ref="B36:B37"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fld="0" subtotal="count" baseField="0" baseItem="0"/>
  </dataFields>
  <formats count="1">
    <format dxfId="209">
      <pivotArea outline="0" collapsedLevelsAreSubtotals="1" fieldPosition="0"/>
    </format>
  </formats>
  <pivotHierarchies count="3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Salesp">
        <x15:activeTabTopLevelEntity name="[Salesp]"/>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BE6BA0-1860-4623-ABA4-32FC9036D400}" name="PAU" cacheId="275" applyNumberFormats="0" applyBorderFormats="0" applyFontFormats="0" applyPatternFormats="0" applyAlignmentFormats="0" applyWidthHeightFormats="1" dataCaption="Values" tag="622438a9-0d81-48ed-9b9c-1a0cadcd63ce" updatedVersion="8" minRefreshableVersion="3" useAutoFormatting="1" subtotalHiddenItems="1" rowGrandTotals="0" colGrandTotals="0" itemPrintTitles="1" createdVersion="8" indent="0" outline="1" outlineData="1" multipleFieldFilters="0" chartFormat="21">
  <location ref="E8:G20" firstHeaderRow="0" firstDataRow="1" firstDataCol="1"/>
  <pivotFields count="5">
    <pivotField axis="axisRow" allDrilled="1" subtotalTop="0" showAll="0" defaultSubtotal="0" defaultAttributeDrillState="1">
      <items count="6">
        <item x="2"/>
        <item x="0"/>
        <item x="1"/>
        <item x="3"/>
        <item x="4"/>
        <item x="5"/>
      </items>
    </pivotField>
    <pivotField axis="axisRow" allDrilled="1" subtotalTop="0" showAll="0" measureFilter="1" defaultSubtotal="0" defaultAttributeDrillState="1">
      <items count="13">
        <item x="2"/>
        <item x="12"/>
        <item x="6"/>
        <item x="8"/>
        <item x="7"/>
        <item x="4"/>
        <item x="9"/>
        <item x="10"/>
        <item x="1"/>
        <item x="5"/>
        <item x="3"/>
        <item x="11"/>
        <item x="0"/>
      </items>
    </pivotField>
    <pivotField dataField="1" subtotalTop="0" showAll="0" defaultSubtotal="0"/>
    <pivotField dataField="1" subtotalTop="0" showAll="0" defaultSubtotal="0"/>
    <pivotField allDrilled="1" subtotalTop="0" showAll="0" dataSourceSort="1" defaultSubtotal="0" defaultAttributeDrillState="1"/>
  </pivotFields>
  <rowFields count="2">
    <field x="0"/>
    <field x="1"/>
  </rowFields>
  <rowItems count="12">
    <i>
      <x/>
    </i>
    <i r="1">
      <x/>
    </i>
    <i>
      <x v="1"/>
    </i>
    <i r="1">
      <x v="12"/>
    </i>
    <i>
      <x v="2"/>
    </i>
    <i r="1">
      <x v="8"/>
    </i>
    <i>
      <x v="3"/>
    </i>
    <i r="1">
      <x v="10"/>
    </i>
    <i>
      <x v="4"/>
    </i>
    <i r="1">
      <x v="5"/>
    </i>
    <i>
      <x v="5"/>
    </i>
    <i r="1">
      <x v="9"/>
    </i>
  </rowItems>
  <colFields count="1">
    <field x="-2"/>
  </colFields>
  <colItems count="2">
    <i>
      <x/>
    </i>
    <i i="1">
      <x v="1"/>
    </i>
  </colItems>
  <dataFields count="2">
    <dataField name="Sum of Amount" fld="2" baseField="0" baseItem="0"/>
    <dataField name="Sum of Units" fld="3" baseField="0" baseItem="0"/>
  </dataFields>
  <formats count="17">
    <format dxfId="226">
      <pivotArea collapsedLevelsAreSubtotals="1" fieldPosition="0">
        <references count="3">
          <reference field="4294967294" count="1" selected="0">
            <x v="0"/>
          </reference>
          <reference field="0" count="1" selected="0">
            <x v="0"/>
          </reference>
          <reference field="1" count="1">
            <x v="5"/>
          </reference>
        </references>
      </pivotArea>
    </format>
    <format dxfId="225">
      <pivotArea collapsedLevelsAreSubtotals="1" fieldPosition="0">
        <references count="3">
          <reference field="4294967294" count="1" selected="0">
            <x v="0"/>
          </reference>
          <reference field="0" count="1" selected="0">
            <x v="1"/>
          </reference>
          <reference field="1" count="1">
            <x v="2"/>
          </reference>
        </references>
      </pivotArea>
    </format>
    <format dxfId="224">
      <pivotArea collapsedLevelsAreSubtotals="1" fieldPosition="0">
        <references count="3">
          <reference field="4294967294" count="1" selected="0">
            <x v="0"/>
          </reference>
          <reference field="0" count="1" selected="0">
            <x v="2"/>
          </reference>
          <reference field="1" count="1">
            <x v="4"/>
          </reference>
        </references>
      </pivotArea>
    </format>
    <format dxfId="223">
      <pivotArea collapsedLevelsAreSubtotals="1" fieldPosition="0">
        <references count="3">
          <reference field="4294967294" count="1" selected="0">
            <x v="0"/>
          </reference>
          <reference field="0" count="1" selected="0">
            <x v="3"/>
          </reference>
          <reference field="1" count="1">
            <x v="3"/>
          </reference>
        </references>
      </pivotArea>
    </format>
    <format dxfId="222">
      <pivotArea collapsedLevelsAreSubtotals="1" fieldPosition="0">
        <references count="3">
          <reference field="4294967294" count="1" selected="0">
            <x v="0"/>
          </reference>
          <reference field="0" count="1" selected="0">
            <x v="4"/>
          </reference>
          <reference field="1" count="1">
            <x v="6"/>
          </reference>
        </references>
      </pivotArea>
    </format>
    <format dxfId="221">
      <pivotArea collapsedLevelsAreSubtotals="1" fieldPosition="0">
        <references count="3">
          <reference field="4294967294" count="1" selected="0">
            <x v="0"/>
          </reference>
          <reference field="0" count="1" selected="0">
            <x v="5"/>
          </reference>
          <reference field="1" count="1">
            <x v="7"/>
          </reference>
        </references>
      </pivotArea>
    </format>
    <format dxfId="220">
      <pivotArea collapsedLevelsAreSubtotals="1" fieldPosition="0">
        <references count="3">
          <reference field="4294967294" count="1" selected="0">
            <x v="0"/>
          </reference>
          <reference field="0" count="1" selected="0">
            <x v="0"/>
          </reference>
          <reference field="1" count="1">
            <x v="11"/>
          </reference>
        </references>
      </pivotArea>
    </format>
    <format dxfId="219">
      <pivotArea collapsedLevelsAreSubtotals="1" fieldPosition="0">
        <references count="2">
          <reference field="4294967294" count="1" selected="0">
            <x v="0"/>
          </reference>
          <reference field="0" count="1">
            <x v="1"/>
          </reference>
        </references>
      </pivotArea>
    </format>
    <format dxfId="218">
      <pivotArea collapsedLevelsAreSubtotals="1" fieldPosition="0">
        <references count="3">
          <reference field="4294967294" count="1" selected="0">
            <x v="0"/>
          </reference>
          <reference field="0" count="1" selected="0">
            <x v="1"/>
          </reference>
          <reference field="1" count="1">
            <x v="10"/>
          </reference>
        </references>
      </pivotArea>
    </format>
    <format dxfId="217">
      <pivotArea collapsedLevelsAreSubtotals="1" fieldPosition="0">
        <references count="2">
          <reference field="4294967294" count="1" selected="0">
            <x v="0"/>
          </reference>
          <reference field="0" count="1">
            <x v="2"/>
          </reference>
        </references>
      </pivotArea>
    </format>
    <format dxfId="216">
      <pivotArea collapsedLevelsAreSubtotals="1" fieldPosition="0">
        <references count="3">
          <reference field="4294967294" count="1" selected="0">
            <x v="0"/>
          </reference>
          <reference field="0" count="1" selected="0">
            <x v="2"/>
          </reference>
          <reference field="1" count="1">
            <x v="8"/>
          </reference>
        </references>
      </pivotArea>
    </format>
    <format dxfId="215">
      <pivotArea collapsedLevelsAreSubtotals="1" fieldPosition="0">
        <references count="2">
          <reference field="4294967294" count="1" selected="0">
            <x v="0"/>
          </reference>
          <reference field="0" count="1">
            <x v="3"/>
          </reference>
        </references>
      </pivotArea>
    </format>
    <format dxfId="214">
      <pivotArea collapsedLevelsAreSubtotals="1" fieldPosition="0">
        <references count="3">
          <reference field="4294967294" count="1" selected="0">
            <x v="0"/>
          </reference>
          <reference field="0" count="1" selected="0">
            <x v="3"/>
          </reference>
          <reference field="1" count="1">
            <x v="7"/>
          </reference>
        </references>
      </pivotArea>
    </format>
    <format dxfId="213">
      <pivotArea collapsedLevelsAreSubtotals="1" fieldPosition="0">
        <references count="2">
          <reference field="4294967294" count="1" selected="0">
            <x v="0"/>
          </reference>
          <reference field="0" count="1">
            <x v="4"/>
          </reference>
        </references>
      </pivotArea>
    </format>
    <format dxfId="212">
      <pivotArea collapsedLevelsAreSubtotals="1" fieldPosition="0">
        <references count="3">
          <reference field="4294967294" count="1" selected="0">
            <x v="0"/>
          </reference>
          <reference field="0" count="1" selected="0">
            <x v="4"/>
          </reference>
          <reference field="1" count="1">
            <x v="10"/>
          </reference>
        </references>
      </pivotArea>
    </format>
    <format dxfId="211">
      <pivotArea collapsedLevelsAreSubtotals="1" fieldPosition="0">
        <references count="2">
          <reference field="4294967294" count="1" selected="0">
            <x v="0"/>
          </reference>
          <reference field="0" count="1">
            <x v="5"/>
          </reference>
        </references>
      </pivotArea>
    </format>
    <format dxfId="210">
      <pivotArea collapsedLevelsAreSubtotals="1" fieldPosition="0">
        <references count="3">
          <reference field="4294967294" count="1" selected="0">
            <x v="0"/>
          </reference>
          <reference field="0" count="1" selected="0">
            <x v="5"/>
          </reference>
          <reference field="1" count="1">
            <x v="9"/>
          </reference>
        </references>
      </pivotArea>
    </format>
  </formats>
  <chartFormats count="6">
    <chartFormat chart="12" format="8" series="1">
      <pivotArea type="data" outline="0" fieldPosition="0">
        <references count="1">
          <reference field="4294967294" count="1" selected="0">
            <x v="0"/>
          </reference>
        </references>
      </pivotArea>
    </chartFormat>
    <chartFormat chart="12" format="9">
      <pivotArea type="data" outline="0" fieldPosition="0">
        <references count="3">
          <reference field="4294967294" count="1" selected="0">
            <x v="0"/>
          </reference>
          <reference field="0" count="1" selected="0">
            <x v="0"/>
          </reference>
          <reference field="1" count="1" selected="0">
            <x v="0"/>
          </reference>
        </references>
      </pivotArea>
    </chartFormat>
    <chartFormat chart="12" format="10" series="1">
      <pivotArea type="data" outline="0" fieldPosition="0">
        <references count="1">
          <reference field="4294967294" count="1" selected="0">
            <x v="1"/>
          </reference>
        </references>
      </pivotArea>
    </chartFormat>
    <chartFormat chart="12" format="11">
      <pivotArea type="data" outline="0" fieldPosition="0">
        <references count="3">
          <reference field="4294967294" count="1" selected="0">
            <x v="1"/>
          </reference>
          <reference field="0" count="1" selected="0">
            <x v="0"/>
          </reference>
          <reference field="1" count="1" selected="0">
            <x v="0"/>
          </reference>
        </references>
      </pivotArea>
    </chartFormat>
    <chartFormat chart="12" format="12">
      <pivotArea type="data" outline="0" fieldPosition="0">
        <references count="3">
          <reference field="4294967294" count="1" selected="0">
            <x v="1"/>
          </reference>
          <reference field="0" count="1" selected="0">
            <x v="0"/>
          </reference>
          <reference field="1" count="1" selected="0">
            <x v="1"/>
          </reference>
        </references>
      </pivotArea>
    </chartFormat>
    <chartFormat chart="12" format="13">
      <pivotArea type="data" outline="0" fieldPosition="0">
        <references count="3">
          <reference field="4294967294" count="1" selected="0">
            <x v="1"/>
          </reference>
          <reference field="0" count="1" selected="0">
            <x v="0"/>
          </reference>
          <reference field="1" count="1" selected="0">
            <x v="7"/>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3" iMeasureHier="15">
      <autoFilter ref="A1">
        <filterColumn colId="0">
          <top10 val="1" filterVal="1"/>
        </filterColumn>
      </autoFilter>
    </filter>
  </filters>
  <rowHierarchiesUsage count="2">
    <rowHierarchyUsage hierarchyUsage="8"/>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Salesp">
        <x15:activeTabTopLevelEntity name="[Salesp]"/>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BAAA53E-3B4D-412A-A3BE-2E27CC82F4A2}" name="TPU" cacheId="287" applyNumberFormats="0" applyBorderFormats="0" applyFontFormats="0" applyPatternFormats="0" applyAlignmentFormats="0" applyWidthHeightFormats="1" dataCaption="Values" tag="8a778de5-38d7-4268-9afd-91bce6f7c015" updatedVersion="8" minRefreshableVersion="3" useAutoFormatting="1" subtotalHiddenItems="1" rowGrandTotals="0" colGrandTotals="0" itemPrintTitles="1" createdVersion="8" indent="0" outline="1" outlineData="1" multipleFieldFilters="0" chartFormat="17">
  <location ref="E24:F34" firstHeaderRow="1" firstDataRow="1"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2">
    <field x="0"/>
    <field x="2"/>
  </rowFields>
  <rowItems count="10">
    <i>
      <x v="4"/>
    </i>
    <i r="1">
      <x v="3"/>
    </i>
    <i>
      <x/>
    </i>
    <i r="1">
      <x/>
    </i>
    <i>
      <x v="1"/>
    </i>
    <i r="1">
      <x v="1"/>
    </i>
    <i>
      <x v="3"/>
    </i>
    <i r="1">
      <x v="3"/>
    </i>
    <i>
      <x v="2"/>
    </i>
    <i r="1">
      <x v="2"/>
    </i>
  </rowItems>
  <colItems count="1">
    <i/>
  </colItems>
  <dataFields count="1">
    <dataField name="Sum of Units" fld="1" baseField="0" baseItem="0"/>
  </dataFields>
  <chartFormats count="1">
    <chartFormat chart="11"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0" type="count" id="2" iMeasureHier="17">
      <autoFilter ref="A1">
        <filterColumn colId="0">
          <top10 val="5" filterVal="5"/>
        </filterColumn>
      </autoFilter>
    </filter>
    <filter fld="2" type="count" evalOrder="1" id="3" iMeasureHier="17">
      <autoFilter ref="A1">
        <filterColumn colId="0">
          <top10 val="1" filterVal="1"/>
        </filterColumn>
      </autoFilter>
    </filter>
  </filters>
  <rowHierarchiesUsage count="2">
    <rowHierarchyUsage hierarchyUsage="9"/>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Salesp">
        <x15:activeTabTopLevelEntity name="[Salesp]"/>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DEF3B4E-DA64-4B40-82D4-7EE47FA0E97A}" name="CA" cacheId="272" applyNumberFormats="0" applyBorderFormats="0" applyFontFormats="0" applyPatternFormats="0" applyAlignmentFormats="0" applyWidthHeightFormats="1" dataCaption="Values" tag="02708310-99dc-4cb3-b6df-6cace711d22a" updatedVersion="8" minRefreshableVersion="3" useAutoFormatting="1" subtotalHiddenItems="1" rowGrandTotals="0" colGrandTotals="0" itemPrintTitles="1" createdVersion="8" indent="0" outline="1" outlineData="1" multipleFieldFilters="0" chartFormat="8">
  <location ref="B9:C15" firstHeaderRow="1" firstDataRow="1" firstDataCol="1"/>
  <pivotFields count="3">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6">
    <i>
      <x v="2"/>
    </i>
    <i>
      <x v="1"/>
    </i>
    <i>
      <x v="3"/>
    </i>
    <i>
      <x v="5"/>
    </i>
    <i>
      <x v="4"/>
    </i>
    <i>
      <x/>
    </i>
  </rowItems>
  <colItems count="1">
    <i/>
  </colItems>
  <dataFields count="1">
    <dataField name="Sum of Amount" fld="1" baseField="0" baseItem="0" numFmtId="169"/>
  </dataFields>
  <formats count="1">
    <format dxfId="227">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 1.xlsx!Salesp">
        <x15:activeTabTopLevelEntity name="[Salesp]"/>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6504184-CB9B-4D3A-B0FA-8A86BF343204}" name="SU" cacheId="278" applyNumberFormats="0" applyBorderFormats="0" applyFontFormats="0" applyPatternFormats="0" applyAlignmentFormats="0" applyWidthHeightFormats="1" dataCaption="Values" tag="546440b7-d4f5-49d7-af94-3eb7dc3f2e54" updatedVersion="8" minRefreshableVersion="3" useAutoFormatting="1" subtotalHiddenItems="1" rowGrandTotals="0" colGrandTotals="0" itemPrintTitles="1" createdVersion="8" indent="0" outline="1" outlineData="1" multipleFieldFilters="0" chartFormat="29">
  <location ref="I8:K74" firstHeaderRow="0" firstDataRow="1" firstDataCol="1"/>
  <pivotFields count="4">
    <pivotField axis="axisRow" allDrilled="1" subtotalTop="0" showAll="0" defaultSubtotal="0" defaultAttributeDrillState="1">
      <items count="10">
        <item x="2"/>
        <item x="0"/>
        <item x="1"/>
        <item x="3"/>
        <item x="4"/>
        <item x="5"/>
        <item x="6"/>
        <item x="7"/>
        <item x="8"/>
        <item x="9"/>
      </items>
    </pivotField>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2">
    <field x="1"/>
    <field x="0"/>
  </rowFields>
  <rowItems count="66">
    <i>
      <x/>
    </i>
    <i r="1">
      <x/>
    </i>
    <i r="1">
      <x v="1"/>
    </i>
    <i r="1">
      <x v="2"/>
    </i>
    <i r="1">
      <x v="3"/>
    </i>
    <i r="1">
      <x v="4"/>
    </i>
    <i r="1">
      <x v="5"/>
    </i>
    <i r="1">
      <x v="6"/>
    </i>
    <i r="1">
      <x v="7"/>
    </i>
    <i r="1">
      <x v="8"/>
    </i>
    <i r="1">
      <x v="9"/>
    </i>
    <i>
      <x v="1"/>
    </i>
    <i r="1">
      <x/>
    </i>
    <i r="1">
      <x v="1"/>
    </i>
    <i r="1">
      <x v="2"/>
    </i>
    <i r="1">
      <x v="3"/>
    </i>
    <i r="1">
      <x v="4"/>
    </i>
    <i r="1">
      <x v="5"/>
    </i>
    <i r="1">
      <x v="6"/>
    </i>
    <i r="1">
      <x v="7"/>
    </i>
    <i r="1">
      <x v="8"/>
    </i>
    <i r="1">
      <x v="9"/>
    </i>
    <i>
      <x v="2"/>
    </i>
    <i r="1">
      <x/>
    </i>
    <i r="1">
      <x v="1"/>
    </i>
    <i r="1">
      <x v="2"/>
    </i>
    <i r="1">
      <x v="3"/>
    </i>
    <i r="1">
      <x v="4"/>
    </i>
    <i r="1">
      <x v="5"/>
    </i>
    <i r="1">
      <x v="6"/>
    </i>
    <i r="1">
      <x v="7"/>
    </i>
    <i r="1">
      <x v="8"/>
    </i>
    <i r="1">
      <x v="9"/>
    </i>
    <i>
      <x v="3"/>
    </i>
    <i r="1">
      <x/>
    </i>
    <i r="1">
      <x v="1"/>
    </i>
    <i r="1">
      <x v="2"/>
    </i>
    <i r="1">
      <x v="3"/>
    </i>
    <i r="1">
      <x v="4"/>
    </i>
    <i r="1">
      <x v="5"/>
    </i>
    <i r="1">
      <x v="6"/>
    </i>
    <i r="1">
      <x v="7"/>
    </i>
    <i r="1">
      <x v="8"/>
    </i>
    <i r="1">
      <x v="9"/>
    </i>
    <i>
      <x v="4"/>
    </i>
    <i r="1">
      <x/>
    </i>
    <i r="1">
      <x v="1"/>
    </i>
    <i r="1">
      <x v="2"/>
    </i>
    <i r="1">
      <x v="3"/>
    </i>
    <i r="1">
      <x v="4"/>
    </i>
    <i r="1">
      <x v="5"/>
    </i>
    <i r="1">
      <x v="6"/>
    </i>
    <i r="1">
      <x v="7"/>
    </i>
    <i r="1">
      <x v="8"/>
    </i>
    <i r="1">
      <x v="9"/>
    </i>
    <i>
      <x v="5"/>
    </i>
    <i r="1">
      <x/>
    </i>
    <i r="1">
      <x v="1"/>
    </i>
    <i r="1">
      <x v="2"/>
    </i>
    <i r="1">
      <x v="3"/>
    </i>
    <i r="1">
      <x v="4"/>
    </i>
    <i r="1">
      <x v="5"/>
    </i>
    <i r="1">
      <x v="6"/>
    </i>
    <i r="1">
      <x v="7"/>
    </i>
    <i r="1">
      <x v="8"/>
    </i>
    <i r="1">
      <x v="9"/>
    </i>
  </rowItems>
  <colFields count="1">
    <field x="-2"/>
  </colFields>
  <colItems count="2">
    <i>
      <x/>
    </i>
    <i i="1">
      <x v="1"/>
    </i>
  </colItems>
  <dataFields count="2">
    <dataField name="Sum of Amount" fld="3" baseField="0" baseItem="0"/>
    <dataField name="Sum of Units" fld="2" baseField="0" baseItem="0"/>
  </dataFields>
  <formats count="11">
    <format dxfId="238">
      <pivotArea collapsedLevelsAreSubtotals="1" fieldPosition="0">
        <references count="3">
          <reference field="4294967294" count="1" selected="0">
            <x v="0"/>
          </reference>
          <reference field="0" count="0"/>
          <reference field="1" count="1" selected="0">
            <x v="0"/>
          </reference>
        </references>
      </pivotArea>
    </format>
    <format dxfId="237">
      <pivotArea collapsedLevelsAreSubtotals="1" fieldPosition="0">
        <references count="2">
          <reference field="4294967294" count="1" selected="0">
            <x v="0"/>
          </reference>
          <reference field="1" count="1">
            <x v="1"/>
          </reference>
        </references>
      </pivotArea>
    </format>
    <format dxfId="236">
      <pivotArea collapsedLevelsAreSubtotals="1" fieldPosition="0">
        <references count="3">
          <reference field="4294967294" count="1" selected="0">
            <x v="0"/>
          </reference>
          <reference field="0" count="0"/>
          <reference field="1" count="1" selected="0">
            <x v="1"/>
          </reference>
        </references>
      </pivotArea>
    </format>
    <format dxfId="235">
      <pivotArea collapsedLevelsAreSubtotals="1" fieldPosition="0">
        <references count="2">
          <reference field="4294967294" count="1" selected="0">
            <x v="0"/>
          </reference>
          <reference field="1" count="1">
            <x v="2"/>
          </reference>
        </references>
      </pivotArea>
    </format>
    <format dxfId="234">
      <pivotArea collapsedLevelsAreSubtotals="1" fieldPosition="0">
        <references count="3">
          <reference field="4294967294" count="1" selected="0">
            <x v="0"/>
          </reference>
          <reference field="0" count="0"/>
          <reference field="1" count="1" selected="0">
            <x v="2"/>
          </reference>
        </references>
      </pivotArea>
    </format>
    <format dxfId="233">
      <pivotArea collapsedLevelsAreSubtotals="1" fieldPosition="0">
        <references count="2">
          <reference field="4294967294" count="1" selected="0">
            <x v="0"/>
          </reference>
          <reference field="1" count="1">
            <x v="3"/>
          </reference>
        </references>
      </pivotArea>
    </format>
    <format dxfId="232">
      <pivotArea collapsedLevelsAreSubtotals="1" fieldPosition="0">
        <references count="3">
          <reference field="4294967294" count="1" selected="0">
            <x v="0"/>
          </reference>
          <reference field="0" count="0"/>
          <reference field="1" count="1" selected="0">
            <x v="3"/>
          </reference>
        </references>
      </pivotArea>
    </format>
    <format dxfId="231">
      <pivotArea collapsedLevelsAreSubtotals="1" fieldPosition="0">
        <references count="2">
          <reference field="4294967294" count="1" selected="0">
            <x v="0"/>
          </reference>
          <reference field="1" count="1">
            <x v="4"/>
          </reference>
        </references>
      </pivotArea>
    </format>
    <format dxfId="230">
      <pivotArea collapsedLevelsAreSubtotals="1" fieldPosition="0">
        <references count="3">
          <reference field="4294967294" count="1" selected="0">
            <x v="0"/>
          </reference>
          <reference field="0" count="0"/>
          <reference field="1" count="1" selected="0">
            <x v="4"/>
          </reference>
        </references>
      </pivotArea>
    </format>
    <format dxfId="229">
      <pivotArea collapsedLevelsAreSubtotals="1" fieldPosition="0">
        <references count="2">
          <reference field="4294967294" count="1" selected="0">
            <x v="0"/>
          </reference>
          <reference field="1" count="1">
            <x v="5"/>
          </reference>
        </references>
      </pivotArea>
    </format>
    <format dxfId="228">
      <pivotArea collapsedLevelsAreSubtotals="1" fieldPosition="0">
        <references count="3">
          <reference field="4294967294" count="1" selected="0">
            <x v="0"/>
          </reference>
          <reference field="0" count="0"/>
          <reference field="1" count="1" selected="0">
            <x v="5"/>
          </reference>
        </references>
      </pivotArea>
    </format>
  </formats>
  <chartFormats count="3">
    <chartFormat chart="11" format="3"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3">
          <reference field="4294967294" count="1" selected="0">
            <x v="0"/>
          </reference>
          <reference field="0" count="1" selected="0">
            <x v="0"/>
          </reference>
          <reference field="1" count="1" selected="0">
            <x v="2"/>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8"/>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p]"/>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9048684-D107-4912-8936-56421B7AA606}" sourceName="Sales Person">
  <pivotTables>
    <pivotTable tabId="6" name="PivotTable1"/>
  </pivotTables>
  <data>
    <tabular pivotCacheId="1603235748">
      <items count="10">
        <i x="7"/>
        <i x="1"/>
        <i x="3" s="1"/>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1" xr10:uid="{D35FBBB5-C63F-4605-942B-813BB32CB9BE}" sourceName="[Salesp].[Sales Person]">
  <pivotTables>
    <pivotTable tabId="21" name="ave Ear/Person"/>
    <pivotTable tabId="21" name="Ave unit"/>
    <pivotTable tabId="21" name="Ave_Country"/>
    <pivotTable tabId="21" name="CA"/>
    <pivotTable tabId="21" name="PAU"/>
    <pivotTable tabId="21" name="SU"/>
    <pivotTable tabId="21" name="Total"/>
    <pivotTable tabId="21" name="Total unit"/>
    <pivotTable tabId="21" name="TPU"/>
  </pivotTables>
  <data>
    <olap pivotCacheId="1607863865">
      <levels count="2">
        <level uniqueName="[Salesp].[Sales Person].[(All)]" sourceCaption="(All)" count="0"/>
        <level uniqueName="[Salesp].[Sales Person].[Sales Person]" sourceCaption="Sales Person" count="10">
          <ranges>
            <range startItem="0">
              <i n="[Salesp].[Sales Person].&amp;[Barr Faughny]" c="Barr Faughny"/>
              <i n="[Salesp].[Sales Person].&amp;[Brien Boise]" c="Brien Boise"/>
              <i n="[Salesp].[Sales Person].&amp;[Carla Molina]" c="Carla Molina"/>
              <i n="[Salesp].[Sales Person].&amp;[Ches Bonnell]" c="Ches Bonnell"/>
              <i n="[Salesp].[Sales Person].&amp;[Curtice Advani]" c="Curtice Advani"/>
              <i n="[Salesp].[Sales Person].&amp;[Gigi Bohling]" c="Gigi Bohling"/>
              <i n="[Salesp].[Sales Person].&amp;[Gunar Cockshoot]" c="Gunar Cockshoot"/>
              <i n="[Salesp].[Sales Person].&amp;[Husein Augar]" c="Husein Augar"/>
              <i n="[Salesp].[Sales Person].&amp;[Oby Sorrel]" c="Oby Sorrel"/>
              <i n="[Salesp].[Sales Person].&amp;[Ram Mahesh]" c="Ram Mahesh"/>
            </range>
          </ranges>
        </level>
      </levels>
      <selections count="1">
        <selection n="[Salesp].[Sales Pers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F0601A4C-5763-4115-A08D-45C5E0EEDA9A}" cache="Slicer_Sales_Person" caption="Sales Person" columnCount="2" style="SlicerStyleLight2" rowHeight="324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1" xr10:uid="{F2591C63-8E67-4F95-BD12-E08F02C9EFDB}" cache="Slicer_Sales_Person1" caption="Sales Person" level="1" style="SlicerStyleLight5" rowHeight="57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30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4002913-43A1-4A81-B546-772EF3A34E2C}" name="Data" displayName="Data" ref="A4:E304" totalsRowShown="0" headerRowDxfId="308" dataDxfId="307" tableBorderDxfId="306">
  <autoFilter ref="A4:E304" xr:uid="{F4002913-43A1-4A81-B546-772EF3A34E2C}"/>
  <tableColumns count="5">
    <tableColumn id="1" xr3:uid="{5CA51E01-2245-466E-A9B8-D38F3413072C}" name="Sales Person" dataDxfId="305"/>
    <tableColumn id="2" xr3:uid="{B58278EB-331E-418B-8818-C9B7AF7594C8}" name="Geography" dataDxfId="304"/>
    <tableColumn id="3" xr3:uid="{59F41FB1-87B1-42C2-912A-60D251725C78}" name="Product" dataDxfId="303"/>
    <tableColumn id="4" xr3:uid="{F96990AD-2F3F-4735-B8EF-8635166B2B4A}" name="Amount" dataDxfId="302"/>
    <tableColumn id="5" xr3:uid="{53EF91C7-B244-4BE1-8209-781586E97876}" name="Units" dataDxfId="30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F930F2-FB01-4417-983B-258E00F3E6A4}" name="ddata4" displayName="ddata4" ref="B6:F306" totalsRowShown="0" headerRowDxfId="300">
  <autoFilter ref="B6:F306" xr:uid="{BDF930F2-FB01-4417-983B-258E00F3E6A4}">
    <filterColumn colId="3">
      <top10 val="10" filterVal="10311"/>
    </filterColumn>
  </autoFilter>
  <sortState xmlns:xlrd2="http://schemas.microsoft.com/office/spreadsheetml/2017/richdata2" ref="B7:F306">
    <sortCondition descending="1" ref="E6:E306"/>
  </sortState>
  <tableColumns count="5">
    <tableColumn id="1" xr3:uid="{BCD7BA5A-CE16-4234-8E19-5AAB52D16E35}" name="Sales Person"/>
    <tableColumn id="2" xr3:uid="{6FB5208F-507D-49FB-8525-880F2629790F}" name="Geography"/>
    <tableColumn id="3" xr3:uid="{F47435CB-D731-4466-836E-D2F392E022BD}" name="Product"/>
    <tableColumn id="4" xr3:uid="{50229E41-36FA-464C-BCD7-7B2E82932C02}" name="Amount"/>
    <tableColumn id="5" xr3:uid="{C9A2B09B-6488-434F-896A-C773FD638F6D}" name="Units" dataDxfId="29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DEBD5A3-2FBD-4E50-AF4B-66E0DD55849F}" name="Table4" displayName="Table4" ref="C9:F16" headerRowDxfId="298">
  <autoFilter ref="C9:F16" xr:uid="{ADEBD5A3-2FBD-4E50-AF4B-66E0DD55849F}"/>
  <tableColumns count="4">
    <tableColumn id="1" xr3:uid="{5B75E747-225D-4C38-8D55-CE2E30B18694}" name="Column1" totalsRowLabel="Total"/>
    <tableColumn id="2" xr3:uid="{3CCFEB2E-409A-4EBB-BCE8-8947796FA6A3}" name="Column2"/>
    <tableColumn id="3" xr3:uid="{1C212712-AB73-46E7-995C-617EE40F35A4}" name="Column3"/>
    <tableColumn id="4" xr3:uid="{1B608620-EB1E-4120-B2E8-F8754CF08E0B}" name="Column4" totalsRowFunction="count"/>
  </tableColumns>
  <tableStyleInfo name="TableStyleDark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CD1836-2118-4A7A-B606-2E2DADBA3039}" name="ddata6" displayName="ddata6" ref="B6:F306" totalsRowShown="0" headerRowDxfId="284">
  <tableColumns count="5">
    <tableColumn id="1" xr3:uid="{47D5D3E0-B116-4FA6-9DD7-BCBA9AB27362}" name="Sales Person"/>
    <tableColumn id="2" xr3:uid="{D1C3AA86-F4DB-4904-B5D4-CB703F7069CE}" name="Geography"/>
    <tableColumn id="3" xr3:uid="{2CAB41CA-4E5D-4A97-8B3F-DC7E5061E344}" name="Product"/>
    <tableColumn id="4" xr3:uid="{AA253B10-A224-4610-A194-E7D703CBB771}" name="Amount" dataDxfId="283"/>
    <tableColumn id="5" xr3:uid="{7013158B-5867-4078-B107-EE8E58FBE5C5}" name="Units" dataDxfId="28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837D769-7E68-4E18-9DC5-5E9DAC8DE0F5}" name="Salesp" displayName="Salesp" ref="B4:G304" totalsRowShown="0" headerRowDxfId="247" dataDxfId="246" tableBorderDxfId="245">
  <tableColumns count="6">
    <tableColumn id="1" xr3:uid="{E2BE7910-97C1-4922-A97F-9664E0C8AFA1}" name="Sales Person" dataDxfId="244"/>
    <tableColumn id="2" xr3:uid="{2E1F6CE9-18BF-4603-A21F-26267965A2F8}" name="Geography" dataDxfId="243"/>
    <tableColumn id="3" xr3:uid="{8AA9403F-38D5-4DD9-A6FF-EBB3A690F0CA}" name="Product" dataDxfId="242"/>
    <tableColumn id="4" xr3:uid="{BD7ADAFC-B2C2-4012-B0FE-6AAE10B7AC7F}" name="Amount" dataDxfId="241"/>
    <tableColumn id="5" xr3:uid="{4CAE3CA8-BDCB-4B9F-83FF-69483A4E5FBF}" name="Units" dataDxfId="240"/>
    <tableColumn id="6" xr3:uid="{1CD6DDE0-44DC-45D5-A16A-5808B5694DF5}" name="Cost" dataDxfId="239">
      <calculatedColumnFormula>Table!$E5/Table!$F5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13.xml"/><Relationship Id="rId3" Type="http://schemas.openxmlformats.org/officeDocument/2006/relationships/pivotTable" Target="../pivotTables/pivotTable8.xml"/><Relationship Id="rId7" Type="http://schemas.openxmlformats.org/officeDocument/2006/relationships/pivotTable" Target="../pivotTables/pivotTable12.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5" Type="http://schemas.openxmlformats.org/officeDocument/2006/relationships/pivotTable" Target="../pivotTables/pivotTable10.xml"/><Relationship Id="rId10" Type="http://schemas.openxmlformats.org/officeDocument/2006/relationships/pivotTable" Target="../pivotTables/pivotTable15.xml"/><Relationship Id="rId4" Type="http://schemas.openxmlformats.org/officeDocument/2006/relationships/pivotTable" Target="../pivotTables/pivotTable9.xml"/><Relationship Id="rId9" Type="http://schemas.openxmlformats.org/officeDocument/2006/relationships/pivotTable" Target="../pivotTables/pivotTable14.xml"/></Relationships>
</file>

<file path=xl/worksheets/_rels/sheet1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topLeftCell="A28" zoomScale="145" zoomScaleNormal="145" workbookViewId="0">
      <selection activeCell="K96" sqref="K96"/>
    </sheetView>
  </sheetViews>
  <sheetFormatPr defaultRowHeight="14.55"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6" customHeight="1" x14ac:dyDescent="0.3">
      <c r="A1" s="1"/>
      <c r="C1" s="3" t="s">
        <v>42</v>
      </c>
    </row>
    <row r="11" spans="1:26" x14ac:dyDescent="0.3">
      <c r="C11" s="6" t="s">
        <v>11</v>
      </c>
      <c r="D11" s="6" t="s">
        <v>12</v>
      </c>
      <c r="E11" s="6" t="s">
        <v>0</v>
      </c>
      <c r="F11" s="10" t="s">
        <v>1</v>
      </c>
      <c r="G11" s="10" t="s">
        <v>50</v>
      </c>
      <c r="J11" s="9" t="s">
        <v>43</v>
      </c>
      <c r="K11" s="2"/>
      <c r="Y11" t="s">
        <v>0</v>
      </c>
      <c r="Z11" t="s">
        <v>51</v>
      </c>
    </row>
    <row r="12" spans="1:26" x14ac:dyDescent="0.3">
      <c r="C12" t="s">
        <v>40</v>
      </c>
      <c r="D12" t="s">
        <v>37</v>
      </c>
      <c r="E12" t="s">
        <v>30</v>
      </c>
      <c r="F12" s="4">
        <v>1624</v>
      </c>
      <c r="G12" s="5">
        <v>114</v>
      </c>
      <c r="J12" s="7">
        <v>1</v>
      </c>
      <c r="K12" s="8" t="s">
        <v>44</v>
      </c>
      <c r="Y12" t="s">
        <v>13</v>
      </c>
      <c r="Z12" s="11">
        <v>9.33</v>
      </c>
    </row>
    <row r="13" spans="1:26" x14ac:dyDescent="0.3">
      <c r="C13" t="s">
        <v>8</v>
      </c>
      <c r="D13" t="s">
        <v>35</v>
      </c>
      <c r="E13" t="s">
        <v>32</v>
      </c>
      <c r="F13" s="4">
        <v>6706</v>
      </c>
      <c r="G13" s="5">
        <v>459</v>
      </c>
      <c r="J13" s="7">
        <v>2</v>
      </c>
      <c r="K13" s="8" t="s">
        <v>53</v>
      </c>
      <c r="Y13" t="s">
        <v>14</v>
      </c>
      <c r="Z13" s="11">
        <v>11.7</v>
      </c>
    </row>
    <row r="14" spans="1:26" x14ac:dyDescent="0.3">
      <c r="C14" t="s">
        <v>9</v>
      </c>
      <c r="D14" t="s">
        <v>35</v>
      </c>
      <c r="E14" t="s">
        <v>4</v>
      </c>
      <c r="F14" s="4">
        <v>959</v>
      </c>
      <c r="G14" s="5">
        <v>147</v>
      </c>
      <c r="J14" s="7">
        <v>3</v>
      </c>
      <c r="K14" s="8" t="s">
        <v>45</v>
      </c>
      <c r="Y14" t="s">
        <v>4</v>
      </c>
      <c r="Z14" s="11">
        <v>11.88</v>
      </c>
    </row>
    <row r="15" spans="1:26" x14ac:dyDescent="0.3">
      <c r="C15" t="s">
        <v>41</v>
      </c>
      <c r="D15" t="s">
        <v>36</v>
      </c>
      <c r="E15" t="s">
        <v>18</v>
      </c>
      <c r="F15" s="4">
        <v>9632</v>
      </c>
      <c r="G15" s="5">
        <v>288</v>
      </c>
      <c r="J15" s="7">
        <v>4</v>
      </c>
      <c r="K15" s="8" t="s">
        <v>46</v>
      </c>
      <c r="Y15" t="s">
        <v>15</v>
      </c>
      <c r="Z15" s="11">
        <v>11.73</v>
      </c>
    </row>
    <row r="16" spans="1:26" x14ac:dyDescent="0.3">
      <c r="C16" t="s">
        <v>6</v>
      </c>
      <c r="D16" t="s">
        <v>39</v>
      </c>
      <c r="E16" t="s">
        <v>25</v>
      </c>
      <c r="F16" s="4">
        <v>2100</v>
      </c>
      <c r="G16" s="5">
        <v>414</v>
      </c>
      <c r="J16" s="7">
        <v>5</v>
      </c>
      <c r="K16" s="8" t="s">
        <v>54</v>
      </c>
      <c r="Y16" t="s">
        <v>16</v>
      </c>
      <c r="Z16" s="11">
        <v>8.7899999999999991</v>
      </c>
    </row>
    <row r="17" spans="3:26" x14ac:dyDescent="0.3">
      <c r="C17" t="s">
        <v>40</v>
      </c>
      <c r="D17" t="s">
        <v>35</v>
      </c>
      <c r="E17" t="s">
        <v>33</v>
      </c>
      <c r="F17" s="4">
        <v>8869</v>
      </c>
      <c r="G17" s="5">
        <v>432</v>
      </c>
      <c r="J17" s="7">
        <v>6</v>
      </c>
      <c r="K17" s="8" t="s">
        <v>55</v>
      </c>
      <c r="Y17" t="s">
        <v>17</v>
      </c>
      <c r="Z17" s="11">
        <v>3.11</v>
      </c>
    </row>
    <row r="18" spans="3:26" x14ac:dyDescent="0.3">
      <c r="C18" t="s">
        <v>6</v>
      </c>
      <c r="D18" t="s">
        <v>38</v>
      </c>
      <c r="E18" t="s">
        <v>31</v>
      </c>
      <c r="F18" s="4">
        <v>2681</v>
      </c>
      <c r="G18" s="5">
        <v>54</v>
      </c>
      <c r="J18" s="7">
        <v>7</v>
      </c>
      <c r="K18" s="8" t="s">
        <v>49</v>
      </c>
      <c r="Y18" t="s">
        <v>18</v>
      </c>
      <c r="Z18" s="11">
        <v>6.47</v>
      </c>
    </row>
    <row r="19" spans="3:26" x14ac:dyDescent="0.3">
      <c r="C19" t="s">
        <v>8</v>
      </c>
      <c r="D19" t="s">
        <v>35</v>
      </c>
      <c r="E19" t="s">
        <v>22</v>
      </c>
      <c r="F19" s="4">
        <v>5012</v>
      </c>
      <c r="G19" s="5">
        <v>210</v>
      </c>
      <c r="J19" s="7">
        <v>8</v>
      </c>
      <c r="K19" s="8" t="s">
        <v>52</v>
      </c>
      <c r="Y19" t="s">
        <v>19</v>
      </c>
      <c r="Z19" s="11">
        <v>7.64</v>
      </c>
    </row>
    <row r="20" spans="3:26" x14ac:dyDescent="0.3">
      <c r="C20" t="s">
        <v>7</v>
      </c>
      <c r="D20" t="s">
        <v>38</v>
      </c>
      <c r="E20" t="s">
        <v>14</v>
      </c>
      <c r="F20" s="4">
        <v>1281</v>
      </c>
      <c r="G20" s="5">
        <v>75</v>
      </c>
      <c r="J20" s="7">
        <v>9</v>
      </c>
      <c r="K20" s="8" t="s">
        <v>47</v>
      </c>
      <c r="Y20" t="s">
        <v>20</v>
      </c>
      <c r="Z20" s="11">
        <v>10.62</v>
      </c>
    </row>
    <row r="21" spans="3:26" x14ac:dyDescent="0.3">
      <c r="C21" t="s">
        <v>5</v>
      </c>
      <c r="D21" t="s">
        <v>37</v>
      </c>
      <c r="E21" t="s">
        <v>14</v>
      </c>
      <c r="F21" s="4">
        <v>4991</v>
      </c>
      <c r="G21" s="5">
        <v>12</v>
      </c>
      <c r="J21" s="7">
        <v>10</v>
      </c>
      <c r="K21" s="8" t="s">
        <v>48</v>
      </c>
      <c r="Y21" t="s">
        <v>21</v>
      </c>
      <c r="Z21" s="11">
        <v>9</v>
      </c>
    </row>
    <row r="22" spans="3:26" x14ac:dyDescent="0.3">
      <c r="C22" t="s">
        <v>2</v>
      </c>
      <c r="D22" t="s">
        <v>39</v>
      </c>
      <c r="E22" t="s">
        <v>25</v>
      </c>
      <c r="F22" s="4">
        <v>1785</v>
      </c>
      <c r="G22" s="5">
        <v>462</v>
      </c>
      <c r="Y22" t="s">
        <v>22</v>
      </c>
      <c r="Z22" s="11">
        <v>9.77</v>
      </c>
    </row>
    <row r="23" spans="3:26" x14ac:dyDescent="0.3">
      <c r="C23" t="s">
        <v>3</v>
      </c>
      <c r="D23" t="s">
        <v>37</v>
      </c>
      <c r="E23" t="s">
        <v>17</v>
      </c>
      <c r="F23" s="4">
        <v>3983</v>
      </c>
      <c r="G23" s="5">
        <v>144</v>
      </c>
      <c r="Y23" t="s">
        <v>23</v>
      </c>
      <c r="Z23" s="11">
        <v>6.49</v>
      </c>
    </row>
    <row r="24" spans="3:26" x14ac:dyDescent="0.3">
      <c r="C24" t="s">
        <v>9</v>
      </c>
      <c r="D24" t="s">
        <v>38</v>
      </c>
      <c r="E24" t="s">
        <v>16</v>
      </c>
      <c r="F24" s="4">
        <v>2646</v>
      </c>
      <c r="G24" s="5">
        <v>120</v>
      </c>
      <c r="Y24" t="s">
        <v>24</v>
      </c>
      <c r="Z24" s="11">
        <v>4.97</v>
      </c>
    </row>
    <row r="25" spans="3:26" x14ac:dyDescent="0.3">
      <c r="C25" t="s">
        <v>2</v>
      </c>
      <c r="D25" t="s">
        <v>34</v>
      </c>
      <c r="E25" t="s">
        <v>13</v>
      </c>
      <c r="F25" s="4">
        <v>252</v>
      </c>
      <c r="G25" s="5">
        <v>54</v>
      </c>
      <c r="Y25" t="s">
        <v>25</v>
      </c>
      <c r="Z25" s="11">
        <v>13.15</v>
      </c>
    </row>
    <row r="26" spans="3:26" x14ac:dyDescent="0.3">
      <c r="C26" t="s">
        <v>3</v>
      </c>
      <c r="D26" t="s">
        <v>35</v>
      </c>
      <c r="E26" t="s">
        <v>25</v>
      </c>
      <c r="F26" s="4">
        <v>2464</v>
      </c>
      <c r="G26" s="5">
        <v>234</v>
      </c>
      <c r="Y26" t="s">
        <v>26</v>
      </c>
      <c r="Z26" s="11">
        <v>5.6</v>
      </c>
    </row>
    <row r="27" spans="3:26" x14ac:dyDescent="0.3">
      <c r="C27" t="s">
        <v>3</v>
      </c>
      <c r="D27" t="s">
        <v>35</v>
      </c>
      <c r="E27" t="s">
        <v>29</v>
      </c>
      <c r="F27" s="4">
        <v>2114</v>
      </c>
      <c r="G27" s="5">
        <v>66</v>
      </c>
      <c r="Y27" t="s">
        <v>27</v>
      </c>
      <c r="Z27" s="11">
        <v>16.73</v>
      </c>
    </row>
    <row r="28" spans="3:26" x14ac:dyDescent="0.3">
      <c r="C28" t="s">
        <v>6</v>
      </c>
      <c r="D28" t="s">
        <v>37</v>
      </c>
      <c r="E28" t="s">
        <v>31</v>
      </c>
      <c r="F28" s="4">
        <v>7693</v>
      </c>
      <c r="G28" s="5">
        <v>87</v>
      </c>
      <c r="Y28" t="s">
        <v>28</v>
      </c>
      <c r="Z28" s="11">
        <v>10.38</v>
      </c>
    </row>
    <row r="29" spans="3:26" x14ac:dyDescent="0.3">
      <c r="C29" t="s">
        <v>5</v>
      </c>
      <c r="D29" t="s">
        <v>34</v>
      </c>
      <c r="E29" t="s">
        <v>20</v>
      </c>
      <c r="F29" s="4">
        <v>15610</v>
      </c>
      <c r="G29" s="5">
        <v>339</v>
      </c>
      <c r="Y29" t="s">
        <v>29</v>
      </c>
      <c r="Z29" s="11">
        <v>7.16</v>
      </c>
    </row>
    <row r="30" spans="3:26" x14ac:dyDescent="0.3">
      <c r="C30" t="s">
        <v>41</v>
      </c>
      <c r="D30" t="s">
        <v>34</v>
      </c>
      <c r="E30" t="s">
        <v>22</v>
      </c>
      <c r="F30" s="4">
        <v>336</v>
      </c>
      <c r="G30" s="5">
        <v>144</v>
      </c>
      <c r="Y30" t="s">
        <v>30</v>
      </c>
      <c r="Z30" s="11">
        <v>14.49</v>
      </c>
    </row>
    <row r="31" spans="3:26" x14ac:dyDescent="0.3">
      <c r="C31" t="s">
        <v>2</v>
      </c>
      <c r="D31" t="s">
        <v>39</v>
      </c>
      <c r="E31" t="s">
        <v>20</v>
      </c>
      <c r="F31" s="4">
        <v>9443</v>
      </c>
      <c r="G31" s="5">
        <v>162</v>
      </c>
      <c r="Y31" t="s">
        <v>31</v>
      </c>
      <c r="Z31" s="11">
        <v>5.79</v>
      </c>
    </row>
    <row r="32" spans="3:26" x14ac:dyDescent="0.3">
      <c r="C32" t="s">
        <v>9</v>
      </c>
      <c r="D32" t="s">
        <v>34</v>
      </c>
      <c r="E32" t="s">
        <v>23</v>
      </c>
      <c r="F32" s="4">
        <v>8155</v>
      </c>
      <c r="G32" s="5">
        <v>90</v>
      </c>
      <c r="Y32" t="s">
        <v>32</v>
      </c>
      <c r="Z32" s="11">
        <v>8.65</v>
      </c>
    </row>
    <row r="33" spans="3:26" x14ac:dyDescent="0.3">
      <c r="C33" t="s">
        <v>8</v>
      </c>
      <c r="D33" t="s">
        <v>38</v>
      </c>
      <c r="E33" t="s">
        <v>23</v>
      </c>
      <c r="F33" s="4">
        <v>1701</v>
      </c>
      <c r="G33" s="5">
        <v>234</v>
      </c>
      <c r="Y33" t="s">
        <v>33</v>
      </c>
      <c r="Z33" s="11">
        <v>12.37</v>
      </c>
    </row>
    <row r="34" spans="3:26" x14ac:dyDescent="0.3">
      <c r="C34" t="s">
        <v>10</v>
      </c>
      <c r="D34" t="s">
        <v>38</v>
      </c>
      <c r="E34" t="s">
        <v>22</v>
      </c>
      <c r="F34" s="4">
        <v>2205</v>
      </c>
      <c r="G34" s="5">
        <v>141</v>
      </c>
    </row>
    <row r="35" spans="3:26" x14ac:dyDescent="0.3">
      <c r="C35" t="s">
        <v>8</v>
      </c>
      <c r="D35" t="s">
        <v>37</v>
      </c>
      <c r="E35" t="s">
        <v>19</v>
      </c>
      <c r="F35" s="4">
        <v>1771</v>
      </c>
      <c r="G35" s="5">
        <v>204</v>
      </c>
    </row>
    <row r="36" spans="3:26" x14ac:dyDescent="0.3">
      <c r="C36" t="s">
        <v>41</v>
      </c>
      <c r="D36" t="s">
        <v>35</v>
      </c>
      <c r="E36" t="s">
        <v>15</v>
      </c>
      <c r="F36" s="4">
        <v>2114</v>
      </c>
      <c r="G36" s="5">
        <v>186</v>
      </c>
    </row>
    <row r="37" spans="3:26" x14ac:dyDescent="0.3">
      <c r="C37" t="s">
        <v>41</v>
      </c>
      <c r="D37" t="s">
        <v>36</v>
      </c>
      <c r="E37" t="s">
        <v>13</v>
      </c>
      <c r="F37" s="4">
        <v>10311</v>
      </c>
      <c r="G37" s="5">
        <v>231</v>
      </c>
    </row>
    <row r="38" spans="3:26" x14ac:dyDescent="0.3">
      <c r="C38" t="s">
        <v>3</v>
      </c>
      <c r="D38" t="s">
        <v>39</v>
      </c>
      <c r="E38" t="s">
        <v>16</v>
      </c>
      <c r="F38" s="4">
        <v>21</v>
      </c>
      <c r="G38" s="5">
        <v>168</v>
      </c>
    </row>
    <row r="39" spans="3:26" x14ac:dyDescent="0.3">
      <c r="C39" t="s">
        <v>10</v>
      </c>
      <c r="D39" t="s">
        <v>35</v>
      </c>
      <c r="E39" t="s">
        <v>20</v>
      </c>
      <c r="F39" s="4">
        <v>1974</v>
      </c>
      <c r="G39" s="5">
        <v>195</v>
      </c>
    </row>
    <row r="40" spans="3:26" x14ac:dyDescent="0.3">
      <c r="C40" t="s">
        <v>5</v>
      </c>
      <c r="D40" t="s">
        <v>36</v>
      </c>
      <c r="E40" t="s">
        <v>23</v>
      </c>
      <c r="F40" s="4">
        <v>6314</v>
      </c>
      <c r="G40" s="5">
        <v>15</v>
      </c>
    </row>
    <row r="41" spans="3:26" x14ac:dyDescent="0.3">
      <c r="C41" t="s">
        <v>10</v>
      </c>
      <c r="D41" t="s">
        <v>37</v>
      </c>
      <c r="E41" t="s">
        <v>23</v>
      </c>
      <c r="F41" s="4">
        <v>4683</v>
      </c>
      <c r="G41" s="5">
        <v>30</v>
      </c>
    </row>
    <row r="42" spans="3:26" x14ac:dyDescent="0.3">
      <c r="C42" t="s">
        <v>41</v>
      </c>
      <c r="D42" t="s">
        <v>37</v>
      </c>
      <c r="E42" t="s">
        <v>24</v>
      </c>
      <c r="F42" s="4">
        <v>6398</v>
      </c>
      <c r="G42" s="5">
        <v>102</v>
      </c>
    </row>
    <row r="43" spans="3:26" x14ac:dyDescent="0.3">
      <c r="C43" t="s">
        <v>2</v>
      </c>
      <c r="D43" t="s">
        <v>35</v>
      </c>
      <c r="E43" t="s">
        <v>19</v>
      </c>
      <c r="F43" s="4">
        <v>553</v>
      </c>
      <c r="G43" s="5">
        <v>15</v>
      </c>
    </row>
    <row r="44" spans="3:26" x14ac:dyDescent="0.3">
      <c r="C44" t="s">
        <v>8</v>
      </c>
      <c r="D44" t="s">
        <v>39</v>
      </c>
      <c r="E44" t="s">
        <v>30</v>
      </c>
      <c r="F44" s="4">
        <v>7021</v>
      </c>
      <c r="G44" s="5">
        <v>183</v>
      </c>
    </row>
    <row r="45" spans="3:26" x14ac:dyDescent="0.3">
      <c r="C45" t="s">
        <v>40</v>
      </c>
      <c r="D45" t="s">
        <v>39</v>
      </c>
      <c r="E45" t="s">
        <v>22</v>
      </c>
      <c r="F45" s="4">
        <v>5817</v>
      </c>
      <c r="G45" s="5">
        <v>12</v>
      </c>
    </row>
    <row r="46" spans="3:26" x14ac:dyDescent="0.3">
      <c r="C46" t="s">
        <v>41</v>
      </c>
      <c r="D46" t="s">
        <v>39</v>
      </c>
      <c r="E46" t="s">
        <v>14</v>
      </c>
      <c r="F46" s="4">
        <v>3976</v>
      </c>
      <c r="G46" s="5">
        <v>72</v>
      </c>
    </row>
    <row r="47" spans="3:26" x14ac:dyDescent="0.3">
      <c r="C47" t="s">
        <v>6</v>
      </c>
      <c r="D47" t="s">
        <v>38</v>
      </c>
      <c r="E47" t="s">
        <v>27</v>
      </c>
      <c r="F47" s="4">
        <v>1134</v>
      </c>
      <c r="G47" s="5">
        <v>282</v>
      </c>
    </row>
    <row r="48" spans="3:26" x14ac:dyDescent="0.3">
      <c r="C48" t="s">
        <v>2</v>
      </c>
      <c r="D48" t="s">
        <v>39</v>
      </c>
      <c r="E48" t="s">
        <v>28</v>
      </c>
      <c r="F48" s="4">
        <v>6027</v>
      </c>
      <c r="G48" s="5">
        <v>144</v>
      </c>
    </row>
    <row r="49" spans="3:7" x14ac:dyDescent="0.3">
      <c r="C49" t="s">
        <v>6</v>
      </c>
      <c r="D49" t="s">
        <v>37</v>
      </c>
      <c r="E49" t="s">
        <v>16</v>
      </c>
      <c r="F49" s="4">
        <v>1904</v>
      </c>
      <c r="G49" s="5">
        <v>405</v>
      </c>
    </row>
    <row r="50" spans="3:7" x14ac:dyDescent="0.3">
      <c r="C50" t="s">
        <v>7</v>
      </c>
      <c r="D50" t="s">
        <v>34</v>
      </c>
      <c r="E50" t="s">
        <v>32</v>
      </c>
      <c r="F50" s="4">
        <v>3262</v>
      </c>
      <c r="G50" s="5">
        <v>75</v>
      </c>
    </row>
    <row r="51" spans="3:7" x14ac:dyDescent="0.3">
      <c r="C51" t="s">
        <v>40</v>
      </c>
      <c r="D51" t="s">
        <v>34</v>
      </c>
      <c r="E51" t="s">
        <v>27</v>
      </c>
      <c r="F51" s="4">
        <v>2289</v>
      </c>
      <c r="G51" s="5">
        <v>135</v>
      </c>
    </row>
    <row r="52" spans="3:7" x14ac:dyDescent="0.3">
      <c r="C52" t="s">
        <v>5</v>
      </c>
      <c r="D52" t="s">
        <v>34</v>
      </c>
      <c r="E52" t="s">
        <v>27</v>
      </c>
      <c r="F52" s="4">
        <v>6986</v>
      </c>
      <c r="G52" s="5">
        <v>21</v>
      </c>
    </row>
    <row r="53" spans="3:7" x14ac:dyDescent="0.3">
      <c r="C53" t="s">
        <v>2</v>
      </c>
      <c r="D53" t="s">
        <v>38</v>
      </c>
      <c r="E53" t="s">
        <v>23</v>
      </c>
      <c r="F53" s="4">
        <v>4417</v>
      </c>
      <c r="G53" s="5">
        <v>153</v>
      </c>
    </row>
    <row r="54" spans="3:7" x14ac:dyDescent="0.3">
      <c r="C54" t="s">
        <v>6</v>
      </c>
      <c r="D54" t="s">
        <v>34</v>
      </c>
      <c r="E54" t="s">
        <v>15</v>
      </c>
      <c r="F54" s="4">
        <v>1442</v>
      </c>
      <c r="G54" s="5">
        <v>15</v>
      </c>
    </row>
    <row r="55" spans="3:7" x14ac:dyDescent="0.3">
      <c r="C55" t="s">
        <v>3</v>
      </c>
      <c r="D55" t="s">
        <v>35</v>
      </c>
      <c r="E55" t="s">
        <v>14</v>
      </c>
      <c r="F55" s="4">
        <v>2415</v>
      </c>
      <c r="G55" s="5">
        <v>255</v>
      </c>
    </row>
    <row r="56" spans="3:7" x14ac:dyDescent="0.3">
      <c r="C56" t="s">
        <v>2</v>
      </c>
      <c r="D56" t="s">
        <v>37</v>
      </c>
      <c r="E56" t="s">
        <v>19</v>
      </c>
      <c r="F56" s="4">
        <v>238</v>
      </c>
      <c r="G56" s="5">
        <v>18</v>
      </c>
    </row>
    <row r="57" spans="3:7" x14ac:dyDescent="0.3">
      <c r="C57" t="s">
        <v>6</v>
      </c>
      <c r="D57" t="s">
        <v>37</v>
      </c>
      <c r="E57" t="s">
        <v>23</v>
      </c>
      <c r="F57" s="4">
        <v>4949</v>
      </c>
      <c r="G57" s="5">
        <v>189</v>
      </c>
    </row>
    <row r="58" spans="3:7" x14ac:dyDescent="0.3">
      <c r="C58" t="s">
        <v>5</v>
      </c>
      <c r="D58" t="s">
        <v>38</v>
      </c>
      <c r="E58" t="s">
        <v>32</v>
      </c>
      <c r="F58" s="4">
        <v>5075</v>
      </c>
      <c r="G58" s="5">
        <v>21</v>
      </c>
    </row>
    <row r="59" spans="3:7" x14ac:dyDescent="0.3">
      <c r="C59" t="s">
        <v>3</v>
      </c>
      <c r="D59" t="s">
        <v>36</v>
      </c>
      <c r="E59" t="s">
        <v>16</v>
      </c>
      <c r="F59" s="4">
        <v>9198</v>
      </c>
      <c r="G59" s="5">
        <v>36</v>
      </c>
    </row>
    <row r="60" spans="3:7" x14ac:dyDescent="0.3">
      <c r="C60" t="s">
        <v>6</v>
      </c>
      <c r="D60" t="s">
        <v>34</v>
      </c>
      <c r="E60" t="s">
        <v>29</v>
      </c>
      <c r="F60" s="4">
        <v>3339</v>
      </c>
      <c r="G60" s="5">
        <v>75</v>
      </c>
    </row>
    <row r="61" spans="3:7" x14ac:dyDescent="0.3">
      <c r="C61" t="s">
        <v>40</v>
      </c>
      <c r="D61" t="s">
        <v>34</v>
      </c>
      <c r="E61" t="s">
        <v>17</v>
      </c>
      <c r="F61" s="4">
        <v>5019</v>
      </c>
      <c r="G61" s="5">
        <v>156</v>
      </c>
    </row>
    <row r="62" spans="3:7" x14ac:dyDescent="0.3">
      <c r="C62" t="s">
        <v>5</v>
      </c>
      <c r="D62" t="s">
        <v>36</v>
      </c>
      <c r="E62" t="s">
        <v>16</v>
      </c>
      <c r="F62" s="4">
        <v>16184</v>
      </c>
      <c r="G62" s="5">
        <v>39</v>
      </c>
    </row>
    <row r="63" spans="3:7" x14ac:dyDescent="0.3">
      <c r="C63" t="s">
        <v>6</v>
      </c>
      <c r="D63" t="s">
        <v>36</v>
      </c>
      <c r="E63" t="s">
        <v>21</v>
      </c>
      <c r="F63" s="4">
        <v>497</v>
      </c>
      <c r="G63" s="5">
        <v>63</v>
      </c>
    </row>
    <row r="64" spans="3:7" x14ac:dyDescent="0.3">
      <c r="C64" t="s">
        <v>2</v>
      </c>
      <c r="D64" t="s">
        <v>36</v>
      </c>
      <c r="E64" t="s">
        <v>29</v>
      </c>
      <c r="F64" s="4">
        <v>8211</v>
      </c>
      <c r="G64" s="5">
        <v>75</v>
      </c>
    </row>
    <row r="65" spans="3:7" x14ac:dyDescent="0.3">
      <c r="C65" t="s">
        <v>2</v>
      </c>
      <c r="D65" t="s">
        <v>38</v>
      </c>
      <c r="E65" t="s">
        <v>28</v>
      </c>
      <c r="F65" s="4">
        <v>6580</v>
      </c>
      <c r="G65" s="5">
        <v>183</v>
      </c>
    </row>
    <row r="66" spans="3:7" x14ac:dyDescent="0.3">
      <c r="C66" t="s">
        <v>41</v>
      </c>
      <c r="D66" t="s">
        <v>35</v>
      </c>
      <c r="E66" t="s">
        <v>13</v>
      </c>
      <c r="F66" s="4">
        <v>4760</v>
      </c>
      <c r="G66" s="5">
        <v>69</v>
      </c>
    </row>
    <row r="67" spans="3:7" x14ac:dyDescent="0.3">
      <c r="C67" t="s">
        <v>40</v>
      </c>
      <c r="D67" t="s">
        <v>36</v>
      </c>
      <c r="E67" t="s">
        <v>25</v>
      </c>
      <c r="F67" s="4">
        <v>5439</v>
      </c>
      <c r="G67" s="5">
        <v>30</v>
      </c>
    </row>
    <row r="68" spans="3:7" x14ac:dyDescent="0.3">
      <c r="C68" t="s">
        <v>41</v>
      </c>
      <c r="D68" t="s">
        <v>34</v>
      </c>
      <c r="E68" t="s">
        <v>17</v>
      </c>
      <c r="F68" s="4">
        <v>1463</v>
      </c>
      <c r="G68" s="5">
        <v>39</v>
      </c>
    </row>
    <row r="69" spans="3:7" x14ac:dyDescent="0.3">
      <c r="C69" t="s">
        <v>3</v>
      </c>
      <c r="D69" t="s">
        <v>34</v>
      </c>
      <c r="E69" t="s">
        <v>32</v>
      </c>
      <c r="F69" s="4">
        <v>7777</v>
      </c>
      <c r="G69" s="5">
        <v>504</v>
      </c>
    </row>
    <row r="70" spans="3:7" x14ac:dyDescent="0.3">
      <c r="C70" t="s">
        <v>9</v>
      </c>
      <c r="D70" t="s">
        <v>37</v>
      </c>
      <c r="E70" t="s">
        <v>29</v>
      </c>
      <c r="F70" s="4">
        <v>1085</v>
      </c>
      <c r="G70" s="5">
        <v>273</v>
      </c>
    </row>
    <row r="71" spans="3:7" x14ac:dyDescent="0.3">
      <c r="C71" t="s">
        <v>5</v>
      </c>
      <c r="D71" t="s">
        <v>37</v>
      </c>
      <c r="E71" t="s">
        <v>31</v>
      </c>
      <c r="F71" s="4">
        <v>182</v>
      </c>
      <c r="G71" s="5">
        <v>48</v>
      </c>
    </row>
    <row r="72" spans="3:7" x14ac:dyDescent="0.3">
      <c r="C72" t="s">
        <v>6</v>
      </c>
      <c r="D72" t="s">
        <v>34</v>
      </c>
      <c r="E72" t="s">
        <v>27</v>
      </c>
      <c r="F72" s="4">
        <v>4242</v>
      </c>
      <c r="G72" s="5">
        <v>207</v>
      </c>
    </row>
    <row r="73" spans="3:7" x14ac:dyDescent="0.3">
      <c r="C73" t="s">
        <v>6</v>
      </c>
      <c r="D73" t="s">
        <v>36</v>
      </c>
      <c r="E73" t="s">
        <v>32</v>
      </c>
      <c r="F73" s="4">
        <v>6118</v>
      </c>
      <c r="G73" s="5">
        <v>9</v>
      </c>
    </row>
    <row r="74" spans="3:7" x14ac:dyDescent="0.3">
      <c r="C74" t="s">
        <v>10</v>
      </c>
      <c r="D74" t="s">
        <v>36</v>
      </c>
      <c r="E74" t="s">
        <v>23</v>
      </c>
      <c r="F74" s="4">
        <v>2317</v>
      </c>
      <c r="G74" s="5">
        <v>261</v>
      </c>
    </row>
    <row r="75" spans="3:7" x14ac:dyDescent="0.3">
      <c r="C75" t="s">
        <v>6</v>
      </c>
      <c r="D75" t="s">
        <v>38</v>
      </c>
      <c r="E75" t="s">
        <v>16</v>
      </c>
      <c r="F75" s="4">
        <v>938</v>
      </c>
      <c r="G75" s="5">
        <v>6</v>
      </c>
    </row>
    <row r="76" spans="3:7" x14ac:dyDescent="0.3">
      <c r="C76" t="s">
        <v>8</v>
      </c>
      <c r="D76" t="s">
        <v>37</v>
      </c>
      <c r="E76" t="s">
        <v>15</v>
      </c>
      <c r="F76" s="4">
        <v>9709</v>
      </c>
      <c r="G76" s="5">
        <v>30</v>
      </c>
    </row>
    <row r="77" spans="3:7" x14ac:dyDescent="0.3">
      <c r="C77" t="s">
        <v>7</v>
      </c>
      <c r="D77" t="s">
        <v>34</v>
      </c>
      <c r="E77" t="s">
        <v>20</v>
      </c>
      <c r="F77" s="4">
        <v>2205</v>
      </c>
      <c r="G77" s="5">
        <v>138</v>
      </c>
    </row>
    <row r="78" spans="3:7" x14ac:dyDescent="0.3">
      <c r="C78" t="s">
        <v>7</v>
      </c>
      <c r="D78" t="s">
        <v>37</v>
      </c>
      <c r="E78" t="s">
        <v>17</v>
      </c>
      <c r="F78" s="4">
        <v>4487</v>
      </c>
      <c r="G78" s="5">
        <v>111</v>
      </c>
    </row>
    <row r="79" spans="3:7" x14ac:dyDescent="0.3">
      <c r="C79" t="s">
        <v>5</v>
      </c>
      <c r="D79" t="s">
        <v>35</v>
      </c>
      <c r="E79" t="s">
        <v>18</v>
      </c>
      <c r="F79" s="4">
        <v>2415</v>
      </c>
      <c r="G79" s="5">
        <v>15</v>
      </c>
    </row>
    <row r="80" spans="3:7" x14ac:dyDescent="0.3">
      <c r="C80" t="s">
        <v>40</v>
      </c>
      <c r="D80" t="s">
        <v>34</v>
      </c>
      <c r="E80" t="s">
        <v>19</v>
      </c>
      <c r="F80" s="4">
        <v>4018</v>
      </c>
      <c r="G80" s="5">
        <v>162</v>
      </c>
    </row>
    <row r="81" spans="3:7" x14ac:dyDescent="0.3">
      <c r="C81" t="s">
        <v>5</v>
      </c>
      <c r="D81" t="s">
        <v>34</v>
      </c>
      <c r="E81" t="s">
        <v>19</v>
      </c>
      <c r="F81" s="4">
        <v>861</v>
      </c>
      <c r="G81" s="5">
        <v>195</v>
      </c>
    </row>
    <row r="82" spans="3:7" x14ac:dyDescent="0.3">
      <c r="C82" t="s">
        <v>10</v>
      </c>
      <c r="D82" t="s">
        <v>38</v>
      </c>
      <c r="E82" t="s">
        <v>14</v>
      </c>
      <c r="F82" s="4">
        <v>5586</v>
      </c>
      <c r="G82" s="5">
        <v>525</v>
      </c>
    </row>
    <row r="83" spans="3:7" x14ac:dyDescent="0.3">
      <c r="C83" t="s">
        <v>7</v>
      </c>
      <c r="D83" t="s">
        <v>34</v>
      </c>
      <c r="E83" t="s">
        <v>33</v>
      </c>
      <c r="F83" s="4">
        <v>2226</v>
      </c>
      <c r="G83" s="5">
        <v>48</v>
      </c>
    </row>
    <row r="84" spans="3:7" x14ac:dyDescent="0.3">
      <c r="C84" t="s">
        <v>9</v>
      </c>
      <c r="D84" t="s">
        <v>34</v>
      </c>
      <c r="E84" t="s">
        <v>28</v>
      </c>
      <c r="F84" s="4">
        <v>14329</v>
      </c>
      <c r="G84" s="5">
        <v>150</v>
      </c>
    </row>
    <row r="85" spans="3:7" x14ac:dyDescent="0.3">
      <c r="C85" t="s">
        <v>9</v>
      </c>
      <c r="D85" t="s">
        <v>34</v>
      </c>
      <c r="E85" t="s">
        <v>20</v>
      </c>
      <c r="F85" s="4">
        <v>8463</v>
      </c>
      <c r="G85" s="5">
        <v>492</v>
      </c>
    </row>
    <row r="86" spans="3:7" x14ac:dyDescent="0.3">
      <c r="C86" t="s">
        <v>5</v>
      </c>
      <c r="D86" t="s">
        <v>34</v>
      </c>
      <c r="E86" t="s">
        <v>29</v>
      </c>
      <c r="F86" s="4">
        <v>2891</v>
      </c>
      <c r="G86" s="5">
        <v>102</v>
      </c>
    </row>
    <row r="87" spans="3:7" x14ac:dyDescent="0.3">
      <c r="C87" t="s">
        <v>3</v>
      </c>
      <c r="D87" t="s">
        <v>36</v>
      </c>
      <c r="E87" t="s">
        <v>23</v>
      </c>
      <c r="F87" s="4">
        <v>3773</v>
      </c>
      <c r="G87" s="5">
        <v>165</v>
      </c>
    </row>
    <row r="88" spans="3:7" x14ac:dyDescent="0.3">
      <c r="C88" t="s">
        <v>41</v>
      </c>
      <c r="D88" t="s">
        <v>36</v>
      </c>
      <c r="E88" t="s">
        <v>28</v>
      </c>
      <c r="F88" s="4">
        <v>854</v>
      </c>
      <c r="G88" s="5">
        <v>309</v>
      </c>
    </row>
    <row r="89" spans="3:7" x14ac:dyDescent="0.3">
      <c r="C89" t="s">
        <v>6</v>
      </c>
      <c r="D89" t="s">
        <v>36</v>
      </c>
      <c r="E89" t="s">
        <v>17</v>
      </c>
      <c r="F89" s="4">
        <v>4970</v>
      </c>
      <c r="G89" s="5">
        <v>156</v>
      </c>
    </row>
    <row r="90" spans="3:7" x14ac:dyDescent="0.3">
      <c r="C90" t="s">
        <v>9</v>
      </c>
      <c r="D90" t="s">
        <v>35</v>
      </c>
      <c r="E90" t="s">
        <v>26</v>
      </c>
      <c r="F90" s="4">
        <v>98</v>
      </c>
      <c r="G90" s="5">
        <v>159</v>
      </c>
    </row>
    <row r="91" spans="3:7" x14ac:dyDescent="0.3">
      <c r="C91" t="s">
        <v>5</v>
      </c>
      <c r="D91" t="s">
        <v>35</v>
      </c>
      <c r="E91" t="s">
        <v>15</v>
      </c>
      <c r="F91" s="4">
        <v>13391</v>
      </c>
      <c r="G91" s="5">
        <v>201</v>
      </c>
    </row>
    <row r="92" spans="3:7" x14ac:dyDescent="0.3">
      <c r="C92" t="s">
        <v>8</v>
      </c>
      <c r="D92" t="s">
        <v>39</v>
      </c>
      <c r="E92" t="s">
        <v>31</v>
      </c>
      <c r="F92" s="4">
        <v>8890</v>
      </c>
      <c r="G92" s="5">
        <v>210</v>
      </c>
    </row>
    <row r="93" spans="3:7" x14ac:dyDescent="0.3">
      <c r="C93" t="s">
        <v>2</v>
      </c>
      <c r="D93" t="s">
        <v>38</v>
      </c>
      <c r="E93" t="s">
        <v>13</v>
      </c>
      <c r="F93" s="4">
        <v>56</v>
      </c>
      <c r="G93" s="5">
        <v>51</v>
      </c>
    </row>
    <row r="94" spans="3:7" x14ac:dyDescent="0.3">
      <c r="C94" t="s">
        <v>3</v>
      </c>
      <c r="D94" t="s">
        <v>36</v>
      </c>
      <c r="E94" t="s">
        <v>25</v>
      </c>
      <c r="F94" s="4">
        <v>3339</v>
      </c>
      <c r="G94" s="5">
        <v>39</v>
      </c>
    </row>
    <row r="95" spans="3:7" x14ac:dyDescent="0.3">
      <c r="C95" t="s">
        <v>10</v>
      </c>
      <c r="D95" t="s">
        <v>35</v>
      </c>
      <c r="E95" t="s">
        <v>18</v>
      </c>
      <c r="F95" s="4">
        <v>3808</v>
      </c>
      <c r="G95" s="5">
        <v>279</v>
      </c>
    </row>
    <row r="96" spans="3:7" x14ac:dyDescent="0.3">
      <c r="C96" t="s">
        <v>10</v>
      </c>
      <c r="D96" t="s">
        <v>38</v>
      </c>
      <c r="E96" t="s">
        <v>13</v>
      </c>
      <c r="F96" s="4">
        <v>63</v>
      </c>
      <c r="G96" s="5">
        <v>123</v>
      </c>
    </row>
    <row r="97" spans="3:7" x14ac:dyDescent="0.3">
      <c r="C97" t="s">
        <v>2</v>
      </c>
      <c r="D97" t="s">
        <v>39</v>
      </c>
      <c r="E97" t="s">
        <v>27</v>
      </c>
      <c r="F97" s="4">
        <v>7812</v>
      </c>
      <c r="G97" s="5">
        <v>81</v>
      </c>
    </row>
    <row r="98" spans="3:7" x14ac:dyDescent="0.3">
      <c r="C98" t="s">
        <v>40</v>
      </c>
      <c r="D98" t="s">
        <v>37</v>
      </c>
      <c r="E98" t="s">
        <v>19</v>
      </c>
      <c r="F98" s="4">
        <v>7693</v>
      </c>
      <c r="G98" s="5">
        <v>21</v>
      </c>
    </row>
    <row r="99" spans="3:7" x14ac:dyDescent="0.3">
      <c r="C99" t="s">
        <v>3</v>
      </c>
      <c r="D99" t="s">
        <v>36</v>
      </c>
      <c r="E99" t="s">
        <v>28</v>
      </c>
      <c r="F99" s="4">
        <v>973</v>
      </c>
      <c r="G99" s="5">
        <v>162</v>
      </c>
    </row>
    <row r="100" spans="3:7" x14ac:dyDescent="0.3">
      <c r="C100" t="s">
        <v>10</v>
      </c>
      <c r="D100" t="s">
        <v>35</v>
      </c>
      <c r="E100" t="s">
        <v>21</v>
      </c>
      <c r="F100" s="4">
        <v>567</v>
      </c>
      <c r="G100" s="5">
        <v>228</v>
      </c>
    </row>
    <row r="101" spans="3:7" x14ac:dyDescent="0.3">
      <c r="C101" t="s">
        <v>10</v>
      </c>
      <c r="D101" t="s">
        <v>36</v>
      </c>
      <c r="E101" t="s">
        <v>29</v>
      </c>
      <c r="F101" s="4">
        <v>2471</v>
      </c>
      <c r="G101" s="5">
        <v>342</v>
      </c>
    </row>
    <row r="102" spans="3:7" x14ac:dyDescent="0.3">
      <c r="C102" t="s">
        <v>5</v>
      </c>
      <c r="D102" t="s">
        <v>38</v>
      </c>
      <c r="E102" t="s">
        <v>13</v>
      </c>
      <c r="F102" s="4">
        <v>7189</v>
      </c>
      <c r="G102" s="5">
        <v>54</v>
      </c>
    </row>
    <row r="103" spans="3:7" x14ac:dyDescent="0.3">
      <c r="C103" t="s">
        <v>41</v>
      </c>
      <c r="D103" t="s">
        <v>35</v>
      </c>
      <c r="E103" t="s">
        <v>28</v>
      </c>
      <c r="F103" s="4">
        <v>7455</v>
      </c>
      <c r="G103" s="5">
        <v>216</v>
      </c>
    </row>
    <row r="104" spans="3:7" x14ac:dyDescent="0.3">
      <c r="C104" t="s">
        <v>3</v>
      </c>
      <c r="D104" t="s">
        <v>34</v>
      </c>
      <c r="E104" t="s">
        <v>26</v>
      </c>
      <c r="F104" s="4">
        <v>3108</v>
      </c>
      <c r="G104" s="5">
        <v>54</v>
      </c>
    </row>
    <row r="105" spans="3:7" x14ac:dyDescent="0.3">
      <c r="C105" t="s">
        <v>6</v>
      </c>
      <c r="D105" t="s">
        <v>38</v>
      </c>
      <c r="E105" t="s">
        <v>25</v>
      </c>
      <c r="F105" s="4">
        <v>469</v>
      </c>
      <c r="G105" s="5">
        <v>75</v>
      </c>
    </row>
    <row r="106" spans="3:7" x14ac:dyDescent="0.3">
      <c r="C106" t="s">
        <v>9</v>
      </c>
      <c r="D106" t="s">
        <v>37</v>
      </c>
      <c r="E106" t="s">
        <v>23</v>
      </c>
      <c r="F106" s="4">
        <v>2737</v>
      </c>
      <c r="G106" s="5">
        <v>93</v>
      </c>
    </row>
    <row r="107" spans="3:7" x14ac:dyDescent="0.3">
      <c r="C107" t="s">
        <v>9</v>
      </c>
      <c r="D107" t="s">
        <v>37</v>
      </c>
      <c r="E107" t="s">
        <v>25</v>
      </c>
      <c r="F107" s="4">
        <v>4305</v>
      </c>
      <c r="G107" s="5">
        <v>156</v>
      </c>
    </row>
    <row r="108" spans="3:7" x14ac:dyDescent="0.3">
      <c r="C108" t="s">
        <v>9</v>
      </c>
      <c r="D108" t="s">
        <v>38</v>
      </c>
      <c r="E108" t="s">
        <v>17</v>
      </c>
      <c r="F108" s="4">
        <v>2408</v>
      </c>
      <c r="G108" s="5">
        <v>9</v>
      </c>
    </row>
    <row r="109" spans="3:7" x14ac:dyDescent="0.3">
      <c r="C109" t="s">
        <v>3</v>
      </c>
      <c r="D109" t="s">
        <v>36</v>
      </c>
      <c r="E109" t="s">
        <v>19</v>
      </c>
      <c r="F109" s="4">
        <v>1281</v>
      </c>
      <c r="G109" s="5">
        <v>18</v>
      </c>
    </row>
    <row r="110" spans="3:7" x14ac:dyDescent="0.3">
      <c r="C110" t="s">
        <v>40</v>
      </c>
      <c r="D110" t="s">
        <v>35</v>
      </c>
      <c r="E110" t="s">
        <v>32</v>
      </c>
      <c r="F110" s="4">
        <v>12348</v>
      </c>
      <c r="G110" s="5">
        <v>234</v>
      </c>
    </row>
    <row r="111" spans="3:7" x14ac:dyDescent="0.3">
      <c r="C111" t="s">
        <v>3</v>
      </c>
      <c r="D111" t="s">
        <v>34</v>
      </c>
      <c r="E111" t="s">
        <v>28</v>
      </c>
      <c r="F111" s="4">
        <v>3689</v>
      </c>
      <c r="G111" s="5">
        <v>312</v>
      </c>
    </row>
    <row r="112" spans="3:7" x14ac:dyDescent="0.3">
      <c r="C112" t="s">
        <v>7</v>
      </c>
      <c r="D112" t="s">
        <v>36</v>
      </c>
      <c r="E112" t="s">
        <v>19</v>
      </c>
      <c r="F112" s="4">
        <v>2870</v>
      </c>
      <c r="G112" s="5">
        <v>300</v>
      </c>
    </row>
    <row r="113" spans="3:7" x14ac:dyDescent="0.3">
      <c r="C113" t="s">
        <v>2</v>
      </c>
      <c r="D113" t="s">
        <v>36</v>
      </c>
      <c r="E113" t="s">
        <v>27</v>
      </c>
      <c r="F113" s="4">
        <v>798</v>
      </c>
      <c r="G113" s="5">
        <v>519</v>
      </c>
    </row>
    <row r="114" spans="3:7" x14ac:dyDescent="0.3">
      <c r="C114" t="s">
        <v>41</v>
      </c>
      <c r="D114" t="s">
        <v>37</v>
      </c>
      <c r="E114" t="s">
        <v>21</v>
      </c>
      <c r="F114" s="4">
        <v>2933</v>
      </c>
      <c r="G114" s="5">
        <v>9</v>
      </c>
    </row>
    <row r="115" spans="3:7" x14ac:dyDescent="0.3">
      <c r="C115" t="s">
        <v>5</v>
      </c>
      <c r="D115" t="s">
        <v>35</v>
      </c>
      <c r="E115" t="s">
        <v>4</v>
      </c>
      <c r="F115" s="4">
        <v>2744</v>
      </c>
      <c r="G115" s="5">
        <v>9</v>
      </c>
    </row>
    <row r="116" spans="3:7" x14ac:dyDescent="0.3">
      <c r="C116" t="s">
        <v>40</v>
      </c>
      <c r="D116" t="s">
        <v>36</v>
      </c>
      <c r="E116" t="s">
        <v>33</v>
      </c>
      <c r="F116" s="4">
        <v>9772</v>
      </c>
      <c r="G116" s="5">
        <v>90</v>
      </c>
    </row>
    <row r="117" spans="3:7" x14ac:dyDescent="0.3">
      <c r="C117" t="s">
        <v>7</v>
      </c>
      <c r="D117" t="s">
        <v>34</v>
      </c>
      <c r="E117" t="s">
        <v>25</v>
      </c>
      <c r="F117" s="4">
        <v>1568</v>
      </c>
      <c r="G117" s="5">
        <v>96</v>
      </c>
    </row>
    <row r="118" spans="3:7" x14ac:dyDescent="0.3">
      <c r="C118" t="s">
        <v>2</v>
      </c>
      <c r="D118" t="s">
        <v>36</v>
      </c>
      <c r="E118" t="s">
        <v>16</v>
      </c>
      <c r="F118" s="4">
        <v>11417</v>
      </c>
      <c r="G118" s="5">
        <v>21</v>
      </c>
    </row>
    <row r="119" spans="3:7" x14ac:dyDescent="0.3">
      <c r="C119" t="s">
        <v>40</v>
      </c>
      <c r="D119" t="s">
        <v>34</v>
      </c>
      <c r="E119" t="s">
        <v>26</v>
      </c>
      <c r="F119" s="4">
        <v>6748</v>
      </c>
      <c r="G119" s="5">
        <v>48</v>
      </c>
    </row>
    <row r="120" spans="3:7" x14ac:dyDescent="0.3">
      <c r="C120" t="s">
        <v>10</v>
      </c>
      <c r="D120" t="s">
        <v>36</v>
      </c>
      <c r="E120" t="s">
        <v>27</v>
      </c>
      <c r="F120" s="4">
        <v>1407</v>
      </c>
      <c r="G120" s="5">
        <v>72</v>
      </c>
    </row>
    <row r="121" spans="3:7" x14ac:dyDescent="0.3">
      <c r="C121" t="s">
        <v>8</v>
      </c>
      <c r="D121" t="s">
        <v>35</v>
      </c>
      <c r="E121" t="s">
        <v>29</v>
      </c>
      <c r="F121" s="4">
        <v>2023</v>
      </c>
      <c r="G121" s="5">
        <v>168</v>
      </c>
    </row>
    <row r="122" spans="3:7" x14ac:dyDescent="0.3">
      <c r="C122" t="s">
        <v>5</v>
      </c>
      <c r="D122" t="s">
        <v>39</v>
      </c>
      <c r="E122" t="s">
        <v>26</v>
      </c>
      <c r="F122" s="4">
        <v>5236</v>
      </c>
      <c r="G122" s="5">
        <v>51</v>
      </c>
    </row>
    <row r="123" spans="3:7" x14ac:dyDescent="0.3">
      <c r="C123" t="s">
        <v>41</v>
      </c>
      <c r="D123" t="s">
        <v>36</v>
      </c>
      <c r="E123" t="s">
        <v>19</v>
      </c>
      <c r="F123" s="4">
        <v>1925</v>
      </c>
      <c r="G123" s="5">
        <v>192</v>
      </c>
    </row>
    <row r="124" spans="3:7" x14ac:dyDescent="0.3">
      <c r="C124" t="s">
        <v>7</v>
      </c>
      <c r="D124" t="s">
        <v>37</v>
      </c>
      <c r="E124" t="s">
        <v>14</v>
      </c>
      <c r="F124" s="4">
        <v>6608</v>
      </c>
      <c r="G124" s="5">
        <v>225</v>
      </c>
    </row>
    <row r="125" spans="3:7" x14ac:dyDescent="0.3">
      <c r="C125" t="s">
        <v>6</v>
      </c>
      <c r="D125" t="s">
        <v>34</v>
      </c>
      <c r="E125" t="s">
        <v>26</v>
      </c>
      <c r="F125" s="4">
        <v>8008</v>
      </c>
      <c r="G125" s="5">
        <v>456</v>
      </c>
    </row>
    <row r="126" spans="3:7" x14ac:dyDescent="0.3">
      <c r="C126" t="s">
        <v>10</v>
      </c>
      <c r="D126" t="s">
        <v>34</v>
      </c>
      <c r="E126" t="s">
        <v>25</v>
      </c>
      <c r="F126" s="4">
        <v>1428</v>
      </c>
      <c r="G126" s="5">
        <v>93</v>
      </c>
    </row>
    <row r="127" spans="3:7" x14ac:dyDescent="0.3">
      <c r="C127" t="s">
        <v>6</v>
      </c>
      <c r="D127" t="s">
        <v>34</v>
      </c>
      <c r="E127" t="s">
        <v>4</v>
      </c>
      <c r="F127" s="4">
        <v>525</v>
      </c>
      <c r="G127" s="5">
        <v>48</v>
      </c>
    </row>
    <row r="128" spans="3:7" x14ac:dyDescent="0.3">
      <c r="C128" t="s">
        <v>6</v>
      </c>
      <c r="D128" t="s">
        <v>37</v>
      </c>
      <c r="E128" t="s">
        <v>18</v>
      </c>
      <c r="F128" s="4">
        <v>1505</v>
      </c>
      <c r="G128" s="5">
        <v>102</v>
      </c>
    </row>
    <row r="129" spans="3:7" x14ac:dyDescent="0.3">
      <c r="C129" t="s">
        <v>7</v>
      </c>
      <c r="D129" t="s">
        <v>35</v>
      </c>
      <c r="E129" t="s">
        <v>30</v>
      </c>
      <c r="F129" s="4">
        <v>6755</v>
      </c>
      <c r="G129" s="5">
        <v>252</v>
      </c>
    </row>
    <row r="130" spans="3:7" x14ac:dyDescent="0.3">
      <c r="C130" t="s">
        <v>2</v>
      </c>
      <c r="D130" t="s">
        <v>37</v>
      </c>
      <c r="E130" t="s">
        <v>18</v>
      </c>
      <c r="F130" s="4">
        <v>11571</v>
      </c>
      <c r="G130" s="5">
        <v>138</v>
      </c>
    </row>
    <row r="131" spans="3:7" x14ac:dyDescent="0.3">
      <c r="C131" t="s">
        <v>40</v>
      </c>
      <c r="D131" t="s">
        <v>38</v>
      </c>
      <c r="E131" t="s">
        <v>25</v>
      </c>
      <c r="F131" s="4">
        <v>2541</v>
      </c>
      <c r="G131" s="5">
        <v>90</v>
      </c>
    </row>
    <row r="132" spans="3:7" x14ac:dyDescent="0.3">
      <c r="C132" t="s">
        <v>41</v>
      </c>
      <c r="D132" t="s">
        <v>37</v>
      </c>
      <c r="E132" t="s">
        <v>30</v>
      </c>
      <c r="F132" s="4">
        <v>1526</v>
      </c>
      <c r="G132" s="5">
        <v>240</v>
      </c>
    </row>
    <row r="133" spans="3:7" x14ac:dyDescent="0.3">
      <c r="C133" t="s">
        <v>40</v>
      </c>
      <c r="D133" t="s">
        <v>38</v>
      </c>
      <c r="E133" t="s">
        <v>4</v>
      </c>
      <c r="F133" s="4">
        <v>6125</v>
      </c>
      <c r="G133" s="5">
        <v>102</v>
      </c>
    </row>
    <row r="134" spans="3:7" x14ac:dyDescent="0.3">
      <c r="C134" t="s">
        <v>41</v>
      </c>
      <c r="D134" t="s">
        <v>35</v>
      </c>
      <c r="E134" t="s">
        <v>27</v>
      </c>
      <c r="F134" s="4">
        <v>847</v>
      </c>
      <c r="G134" s="5">
        <v>129</v>
      </c>
    </row>
    <row r="135" spans="3:7" x14ac:dyDescent="0.3">
      <c r="C135" t="s">
        <v>8</v>
      </c>
      <c r="D135" t="s">
        <v>35</v>
      </c>
      <c r="E135" t="s">
        <v>27</v>
      </c>
      <c r="F135" s="4">
        <v>4753</v>
      </c>
      <c r="G135" s="5">
        <v>300</v>
      </c>
    </row>
    <row r="136" spans="3:7" x14ac:dyDescent="0.3">
      <c r="C136" t="s">
        <v>6</v>
      </c>
      <c r="D136" t="s">
        <v>38</v>
      </c>
      <c r="E136" t="s">
        <v>33</v>
      </c>
      <c r="F136" s="4">
        <v>959</v>
      </c>
      <c r="G136" s="5">
        <v>135</v>
      </c>
    </row>
    <row r="137" spans="3:7" x14ac:dyDescent="0.3">
      <c r="C137" t="s">
        <v>7</v>
      </c>
      <c r="D137" t="s">
        <v>35</v>
      </c>
      <c r="E137" t="s">
        <v>24</v>
      </c>
      <c r="F137" s="4">
        <v>2793</v>
      </c>
      <c r="G137" s="5">
        <v>114</v>
      </c>
    </row>
    <row r="138" spans="3:7" x14ac:dyDescent="0.3">
      <c r="C138" t="s">
        <v>7</v>
      </c>
      <c r="D138" t="s">
        <v>35</v>
      </c>
      <c r="E138" t="s">
        <v>14</v>
      </c>
      <c r="F138" s="4">
        <v>4606</v>
      </c>
      <c r="G138" s="5">
        <v>63</v>
      </c>
    </row>
    <row r="139" spans="3:7" x14ac:dyDescent="0.3">
      <c r="C139" t="s">
        <v>7</v>
      </c>
      <c r="D139" t="s">
        <v>36</v>
      </c>
      <c r="E139" t="s">
        <v>29</v>
      </c>
      <c r="F139" s="4">
        <v>5551</v>
      </c>
      <c r="G139" s="5">
        <v>252</v>
      </c>
    </row>
    <row r="140" spans="3:7" x14ac:dyDescent="0.3">
      <c r="C140" t="s">
        <v>10</v>
      </c>
      <c r="D140" t="s">
        <v>36</v>
      </c>
      <c r="E140" t="s">
        <v>32</v>
      </c>
      <c r="F140" s="4">
        <v>6657</v>
      </c>
      <c r="G140" s="5">
        <v>303</v>
      </c>
    </row>
    <row r="141" spans="3:7" x14ac:dyDescent="0.3">
      <c r="C141" t="s">
        <v>7</v>
      </c>
      <c r="D141" t="s">
        <v>39</v>
      </c>
      <c r="E141" t="s">
        <v>17</v>
      </c>
      <c r="F141" s="4">
        <v>4438</v>
      </c>
      <c r="G141" s="5">
        <v>246</v>
      </c>
    </row>
    <row r="142" spans="3:7" x14ac:dyDescent="0.3">
      <c r="C142" t="s">
        <v>8</v>
      </c>
      <c r="D142" t="s">
        <v>38</v>
      </c>
      <c r="E142" t="s">
        <v>22</v>
      </c>
      <c r="F142" s="4">
        <v>168</v>
      </c>
      <c r="G142" s="5">
        <v>84</v>
      </c>
    </row>
    <row r="143" spans="3:7" x14ac:dyDescent="0.3">
      <c r="C143" t="s">
        <v>7</v>
      </c>
      <c r="D143" t="s">
        <v>34</v>
      </c>
      <c r="E143" t="s">
        <v>17</v>
      </c>
      <c r="F143" s="4">
        <v>7777</v>
      </c>
      <c r="G143" s="5">
        <v>39</v>
      </c>
    </row>
    <row r="144" spans="3:7" x14ac:dyDescent="0.3">
      <c r="C144" t="s">
        <v>5</v>
      </c>
      <c r="D144" t="s">
        <v>36</v>
      </c>
      <c r="E144" t="s">
        <v>17</v>
      </c>
      <c r="F144" s="4">
        <v>3339</v>
      </c>
      <c r="G144" s="5">
        <v>348</v>
      </c>
    </row>
    <row r="145" spans="3:7" x14ac:dyDescent="0.3">
      <c r="C145" t="s">
        <v>7</v>
      </c>
      <c r="D145" t="s">
        <v>37</v>
      </c>
      <c r="E145" t="s">
        <v>33</v>
      </c>
      <c r="F145" s="4">
        <v>6391</v>
      </c>
      <c r="G145" s="5">
        <v>48</v>
      </c>
    </row>
    <row r="146" spans="3:7" x14ac:dyDescent="0.3">
      <c r="C146" t="s">
        <v>5</v>
      </c>
      <c r="D146" t="s">
        <v>37</v>
      </c>
      <c r="E146" t="s">
        <v>22</v>
      </c>
      <c r="F146" s="4">
        <v>518</v>
      </c>
      <c r="G146" s="5">
        <v>75</v>
      </c>
    </row>
    <row r="147" spans="3:7" x14ac:dyDescent="0.3">
      <c r="C147" t="s">
        <v>7</v>
      </c>
      <c r="D147" t="s">
        <v>38</v>
      </c>
      <c r="E147" t="s">
        <v>28</v>
      </c>
      <c r="F147" s="4">
        <v>5677</v>
      </c>
      <c r="G147" s="5">
        <v>258</v>
      </c>
    </row>
    <row r="148" spans="3:7" x14ac:dyDescent="0.3">
      <c r="C148" t="s">
        <v>6</v>
      </c>
      <c r="D148" t="s">
        <v>39</v>
      </c>
      <c r="E148" t="s">
        <v>17</v>
      </c>
      <c r="F148" s="4">
        <v>6048</v>
      </c>
      <c r="G148" s="5">
        <v>27</v>
      </c>
    </row>
    <row r="149" spans="3:7" x14ac:dyDescent="0.3">
      <c r="C149" t="s">
        <v>8</v>
      </c>
      <c r="D149" t="s">
        <v>38</v>
      </c>
      <c r="E149" t="s">
        <v>32</v>
      </c>
      <c r="F149" s="4">
        <v>3752</v>
      </c>
      <c r="G149" s="5">
        <v>213</v>
      </c>
    </row>
    <row r="150" spans="3:7" x14ac:dyDescent="0.3">
      <c r="C150" t="s">
        <v>5</v>
      </c>
      <c r="D150" t="s">
        <v>35</v>
      </c>
      <c r="E150" t="s">
        <v>29</v>
      </c>
      <c r="F150" s="4">
        <v>4480</v>
      </c>
      <c r="G150" s="5">
        <v>357</v>
      </c>
    </row>
    <row r="151" spans="3:7" x14ac:dyDescent="0.3">
      <c r="C151" t="s">
        <v>9</v>
      </c>
      <c r="D151" t="s">
        <v>37</v>
      </c>
      <c r="E151" t="s">
        <v>4</v>
      </c>
      <c r="F151" s="4">
        <v>259</v>
      </c>
      <c r="G151" s="5">
        <v>207</v>
      </c>
    </row>
    <row r="152" spans="3:7" x14ac:dyDescent="0.3">
      <c r="C152" t="s">
        <v>8</v>
      </c>
      <c r="D152" t="s">
        <v>37</v>
      </c>
      <c r="E152" t="s">
        <v>30</v>
      </c>
      <c r="F152" s="4">
        <v>42</v>
      </c>
      <c r="G152" s="5">
        <v>150</v>
      </c>
    </row>
    <row r="153" spans="3:7" x14ac:dyDescent="0.3">
      <c r="C153" t="s">
        <v>41</v>
      </c>
      <c r="D153" t="s">
        <v>36</v>
      </c>
      <c r="E153" t="s">
        <v>26</v>
      </c>
      <c r="F153" s="4">
        <v>98</v>
      </c>
      <c r="G153" s="5">
        <v>204</v>
      </c>
    </row>
    <row r="154" spans="3:7" x14ac:dyDescent="0.3">
      <c r="C154" t="s">
        <v>7</v>
      </c>
      <c r="D154" t="s">
        <v>35</v>
      </c>
      <c r="E154" t="s">
        <v>27</v>
      </c>
      <c r="F154" s="4">
        <v>2478</v>
      </c>
      <c r="G154" s="5">
        <v>21</v>
      </c>
    </row>
    <row r="155" spans="3:7" x14ac:dyDescent="0.3">
      <c r="C155" t="s">
        <v>41</v>
      </c>
      <c r="D155" t="s">
        <v>34</v>
      </c>
      <c r="E155" t="s">
        <v>33</v>
      </c>
      <c r="F155" s="4">
        <v>7847</v>
      </c>
      <c r="G155" s="5">
        <v>174</v>
      </c>
    </row>
    <row r="156" spans="3:7" x14ac:dyDescent="0.3">
      <c r="C156" t="s">
        <v>2</v>
      </c>
      <c r="D156" t="s">
        <v>37</v>
      </c>
      <c r="E156" t="s">
        <v>17</v>
      </c>
      <c r="F156" s="4">
        <v>9926</v>
      </c>
      <c r="G156" s="5">
        <v>201</v>
      </c>
    </row>
    <row r="157" spans="3:7" x14ac:dyDescent="0.3">
      <c r="C157" t="s">
        <v>8</v>
      </c>
      <c r="D157" t="s">
        <v>38</v>
      </c>
      <c r="E157" t="s">
        <v>13</v>
      </c>
      <c r="F157" s="4">
        <v>819</v>
      </c>
      <c r="G157" s="5">
        <v>510</v>
      </c>
    </row>
    <row r="158" spans="3:7" x14ac:dyDescent="0.3">
      <c r="C158" t="s">
        <v>6</v>
      </c>
      <c r="D158" t="s">
        <v>39</v>
      </c>
      <c r="E158" t="s">
        <v>29</v>
      </c>
      <c r="F158" s="4">
        <v>3052</v>
      </c>
      <c r="G158" s="5">
        <v>378</v>
      </c>
    </row>
    <row r="159" spans="3:7" x14ac:dyDescent="0.3">
      <c r="C159" t="s">
        <v>9</v>
      </c>
      <c r="D159" t="s">
        <v>34</v>
      </c>
      <c r="E159" t="s">
        <v>21</v>
      </c>
      <c r="F159" s="4">
        <v>6832</v>
      </c>
      <c r="G159" s="5">
        <v>27</v>
      </c>
    </row>
    <row r="160" spans="3:7" x14ac:dyDescent="0.3">
      <c r="C160" t="s">
        <v>2</v>
      </c>
      <c r="D160" t="s">
        <v>39</v>
      </c>
      <c r="E160" t="s">
        <v>16</v>
      </c>
      <c r="F160" s="4">
        <v>2016</v>
      </c>
      <c r="G160" s="5">
        <v>117</v>
      </c>
    </row>
    <row r="161" spans="3:7" x14ac:dyDescent="0.3">
      <c r="C161" t="s">
        <v>6</v>
      </c>
      <c r="D161" t="s">
        <v>38</v>
      </c>
      <c r="E161" t="s">
        <v>21</v>
      </c>
      <c r="F161" s="4">
        <v>7322</v>
      </c>
      <c r="G161" s="5">
        <v>36</v>
      </c>
    </row>
    <row r="162" spans="3:7" x14ac:dyDescent="0.3">
      <c r="C162" t="s">
        <v>8</v>
      </c>
      <c r="D162" t="s">
        <v>35</v>
      </c>
      <c r="E162" t="s">
        <v>33</v>
      </c>
      <c r="F162" s="4">
        <v>357</v>
      </c>
      <c r="G162" s="5">
        <v>126</v>
      </c>
    </row>
    <row r="163" spans="3:7" x14ac:dyDescent="0.3">
      <c r="C163" t="s">
        <v>9</v>
      </c>
      <c r="D163" t="s">
        <v>39</v>
      </c>
      <c r="E163" t="s">
        <v>25</v>
      </c>
      <c r="F163" s="4">
        <v>3192</v>
      </c>
      <c r="G163" s="5">
        <v>72</v>
      </c>
    </row>
    <row r="164" spans="3:7" x14ac:dyDescent="0.3">
      <c r="C164" t="s">
        <v>7</v>
      </c>
      <c r="D164" t="s">
        <v>36</v>
      </c>
      <c r="E164" t="s">
        <v>22</v>
      </c>
      <c r="F164" s="4">
        <v>8435</v>
      </c>
      <c r="G164" s="5">
        <v>42</v>
      </c>
    </row>
    <row r="165" spans="3:7" x14ac:dyDescent="0.3">
      <c r="C165" t="s">
        <v>40</v>
      </c>
      <c r="D165" t="s">
        <v>39</v>
      </c>
      <c r="E165" t="s">
        <v>29</v>
      </c>
      <c r="F165" s="4">
        <v>0</v>
      </c>
      <c r="G165" s="5">
        <v>135</v>
      </c>
    </row>
    <row r="166" spans="3:7" x14ac:dyDescent="0.3">
      <c r="C166" t="s">
        <v>7</v>
      </c>
      <c r="D166" t="s">
        <v>34</v>
      </c>
      <c r="E166" t="s">
        <v>24</v>
      </c>
      <c r="F166" s="4">
        <v>8862</v>
      </c>
      <c r="G166" s="5">
        <v>189</v>
      </c>
    </row>
    <row r="167" spans="3:7" x14ac:dyDescent="0.3">
      <c r="C167" t="s">
        <v>6</v>
      </c>
      <c r="D167" t="s">
        <v>37</v>
      </c>
      <c r="E167" t="s">
        <v>28</v>
      </c>
      <c r="F167" s="4">
        <v>3556</v>
      </c>
      <c r="G167" s="5">
        <v>459</v>
      </c>
    </row>
    <row r="168" spans="3:7" x14ac:dyDescent="0.3">
      <c r="C168" t="s">
        <v>5</v>
      </c>
      <c r="D168" t="s">
        <v>34</v>
      </c>
      <c r="E168" t="s">
        <v>15</v>
      </c>
      <c r="F168" s="4">
        <v>7280</v>
      </c>
      <c r="G168" s="5">
        <v>201</v>
      </c>
    </row>
    <row r="169" spans="3:7" x14ac:dyDescent="0.3">
      <c r="C169" t="s">
        <v>6</v>
      </c>
      <c r="D169" t="s">
        <v>34</v>
      </c>
      <c r="E169" t="s">
        <v>30</v>
      </c>
      <c r="F169" s="4">
        <v>3402</v>
      </c>
      <c r="G169" s="5">
        <v>366</v>
      </c>
    </row>
    <row r="170" spans="3:7" x14ac:dyDescent="0.3">
      <c r="C170" t="s">
        <v>3</v>
      </c>
      <c r="D170" t="s">
        <v>37</v>
      </c>
      <c r="E170" t="s">
        <v>29</v>
      </c>
      <c r="F170" s="4">
        <v>4592</v>
      </c>
      <c r="G170" s="5">
        <v>324</v>
      </c>
    </row>
    <row r="171" spans="3:7" x14ac:dyDescent="0.3">
      <c r="C171" t="s">
        <v>9</v>
      </c>
      <c r="D171" t="s">
        <v>35</v>
      </c>
      <c r="E171" t="s">
        <v>15</v>
      </c>
      <c r="F171" s="4">
        <v>7833</v>
      </c>
      <c r="G171" s="5">
        <v>243</v>
      </c>
    </row>
    <row r="172" spans="3:7" x14ac:dyDescent="0.3">
      <c r="C172" t="s">
        <v>2</v>
      </c>
      <c r="D172" t="s">
        <v>39</v>
      </c>
      <c r="E172" t="s">
        <v>21</v>
      </c>
      <c r="F172" s="4">
        <v>7651</v>
      </c>
      <c r="G172" s="5">
        <v>213</v>
      </c>
    </row>
    <row r="173" spans="3:7" x14ac:dyDescent="0.3">
      <c r="C173" t="s">
        <v>40</v>
      </c>
      <c r="D173" t="s">
        <v>35</v>
      </c>
      <c r="E173" t="s">
        <v>30</v>
      </c>
      <c r="F173" s="4">
        <v>2275</v>
      </c>
      <c r="G173" s="5">
        <v>447</v>
      </c>
    </row>
    <row r="174" spans="3:7" x14ac:dyDescent="0.3">
      <c r="C174" t="s">
        <v>40</v>
      </c>
      <c r="D174" t="s">
        <v>38</v>
      </c>
      <c r="E174" t="s">
        <v>13</v>
      </c>
      <c r="F174" s="4">
        <v>5670</v>
      </c>
      <c r="G174" s="5">
        <v>297</v>
      </c>
    </row>
    <row r="175" spans="3:7" x14ac:dyDescent="0.3">
      <c r="C175" t="s">
        <v>7</v>
      </c>
      <c r="D175" t="s">
        <v>35</v>
      </c>
      <c r="E175" t="s">
        <v>16</v>
      </c>
      <c r="F175" s="4">
        <v>2135</v>
      </c>
      <c r="G175" s="5">
        <v>27</v>
      </c>
    </row>
    <row r="176" spans="3:7" x14ac:dyDescent="0.3">
      <c r="C176" t="s">
        <v>40</v>
      </c>
      <c r="D176" t="s">
        <v>34</v>
      </c>
      <c r="E176" t="s">
        <v>23</v>
      </c>
      <c r="F176" s="4">
        <v>2779</v>
      </c>
      <c r="G176" s="5">
        <v>75</v>
      </c>
    </row>
    <row r="177" spans="3:7" x14ac:dyDescent="0.3">
      <c r="C177" t="s">
        <v>10</v>
      </c>
      <c r="D177" t="s">
        <v>39</v>
      </c>
      <c r="E177" t="s">
        <v>33</v>
      </c>
      <c r="F177" s="4">
        <v>12950</v>
      </c>
      <c r="G177" s="5">
        <v>30</v>
      </c>
    </row>
    <row r="178" spans="3:7" x14ac:dyDescent="0.3">
      <c r="C178" t="s">
        <v>7</v>
      </c>
      <c r="D178" t="s">
        <v>36</v>
      </c>
      <c r="E178" t="s">
        <v>18</v>
      </c>
      <c r="F178" s="4">
        <v>2646</v>
      </c>
      <c r="G178" s="5">
        <v>177</v>
      </c>
    </row>
    <row r="179" spans="3:7" x14ac:dyDescent="0.3">
      <c r="C179" t="s">
        <v>40</v>
      </c>
      <c r="D179" t="s">
        <v>34</v>
      </c>
      <c r="E179" t="s">
        <v>33</v>
      </c>
      <c r="F179" s="4">
        <v>3794</v>
      </c>
      <c r="G179" s="5">
        <v>159</v>
      </c>
    </row>
    <row r="180" spans="3:7" x14ac:dyDescent="0.3">
      <c r="C180" t="s">
        <v>3</v>
      </c>
      <c r="D180" t="s">
        <v>35</v>
      </c>
      <c r="E180" t="s">
        <v>33</v>
      </c>
      <c r="F180" s="4">
        <v>819</v>
      </c>
      <c r="G180" s="5">
        <v>306</v>
      </c>
    </row>
    <row r="181" spans="3:7" x14ac:dyDescent="0.3">
      <c r="C181" t="s">
        <v>3</v>
      </c>
      <c r="D181" t="s">
        <v>34</v>
      </c>
      <c r="E181" t="s">
        <v>20</v>
      </c>
      <c r="F181" s="4">
        <v>2583</v>
      </c>
      <c r="G181" s="5">
        <v>18</v>
      </c>
    </row>
    <row r="182" spans="3:7" x14ac:dyDescent="0.3">
      <c r="C182" t="s">
        <v>7</v>
      </c>
      <c r="D182" t="s">
        <v>35</v>
      </c>
      <c r="E182" t="s">
        <v>19</v>
      </c>
      <c r="F182" s="4">
        <v>4585</v>
      </c>
      <c r="G182" s="5">
        <v>240</v>
      </c>
    </row>
    <row r="183" spans="3:7" x14ac:dyDescent="0.3">
      <c r="C183" t="s">
        <v>5</v>
      </c>
      <c r="D183" t="s">
        <v>34</v>
      </c>
      <c r="E183" t="s">
        <v>33</v>
      </c>
      <c r="F183" s="4">
        <v>1652</v>
      </c>
      <c r="G183" s="5">
        <v>93</v>
      </c>
    </row>
    <row r="184" spans="3:7" x14ac:dyDescent="0.3">
      <c r="C184" t="s">
        <v>10</v>
      </c>
      <c r="D184" t="s">
        <v>34</v>
      </c>
      <c r="E184" t="s">
        <v>26</v>
      </c>
      <c r="F184" s="4">
        <v>4991</v>
      </c>
      <c r="G184" s="5">
        <v>9</v>
      </c>
    </row>
    <row r="185" spans="3:7" x14ac:dyDescent="0.3">
      <c r="C185" t="s">
        <v>8</v>
      </c>
      <c r="D185" t="s">
        <v>34</v>
      </c>
      <c r="E185" t="s">
        <v>16</v>
      </c>
      <c r="F185" s="4">
        <v>2009</v>
      </c>
      <c r="G185" s="5">
        <v>219</v>
      </c>
    </row>
    <row r="186" spans="3:7" x14ac:dyDescent="0.3">
      <c r="C186" t="s">
        <v>2</v>
      </c>
      <c r="D186" t="s">
        <v>39</v>
      </c>
      <c r="E186" t="s">
        <v>22</v>
      </c>
      <c r="F186" s="4">
        <v>1568</v>
      </c>
      <c r="G186" s="5">
        <v>141</v>
      </c>
    </row>
    <row r="187" spans="3:7" x14ac:dyDescent="0.3">
      <c r="C187" t="s">
        <v>41</v>
      </c>
      <c r="D187" t="s">
        <v>37</v>
      </c>
      <c r="E187" t="s">
        <v>20</v>
      </c>
      <c r="F187" s="4">
        <v>3388</v>
      </c>
      <c r="G187" s="5">
        <v>123</v>
      </c>
    </row>
    <row r="188" spans="3:7" x14ac:dyDescent="0.3">
      <c r="C188" t="s">
        <v>40</v>
      </c>
      <c r="D188" t="s">
        <v>38</v>
      </c>
      <c r="E188" t="s">
        <v>24</v>
      </c>
      <c r="F188" s="4">
        <v>623</v>
      </c>
      <c r="G188" s="5">
        <v>51</v>
      </c>
    </row>
    <row r="189" spans="3:7" x14ac:dyDescent="0.3">
      <c r="C189" t="s">
        <v>6</v>
      </c>
      <c r="D189" t="s">
        <v>36</v>
      </c>
      <c r="E189" t="s">
        <v>4</v>
      </c>
      <c r="F189" s="4">
        <v>10073</v>
      </c>
      <c r="G189" s="5">
        <v>120</v>
      </c>
    </row>
    <row r="190" spans="3:7" x14ac:dyDescent="0.3">
      <c r="C190" t="s">
        <v>8</v>
      </c>
      <c r="D190" t="s">
        <v>39</v>
      </c>
      <c r="E190" t="s">
        <v>26</v>
      </c>
      <c r="F190" s="4">
        <v>1561</v>
      </c>
      <c r="G190" s="5">
        <v>27</v>
      </c>
    </row>
    <row r="191" spans="3:7" x14ac:dyDescent="0.3">
      <c r="C191" t="s">
        <v>9</v>
      </c>
      <c r="D191" t="s">
        <v>36</v>
      </c>
      <c r="E191" t="s">
        <v>27</v>
      </c>
      <c r="F191" s="4">
        <v>11522</v>
      </c>
      <c r="G191" s="5">
        <v>204</v>
      </c>
    </row>
    <row r="192" spans="3:7" x14ac:dyDescent="0.3">
      <c r="C192" t="s">
        <v>6</v>
      </c>
      <c r="D192" t="s">
        <v>38</v>
      </c>
      <c r="E192" t="s">
        <v>13</v>
      </c>
      <c r="F192" s="4">
        <v>2317</v>
      </c>
      <c r="G192" s="5">
        <v>123</v>
      </c>
    </row>
    <row r="193" spans="3:7" x14ac:dyDescent="0.3">
      <c r="C193" t="s">
        <v>10</v>
      </c>
      <c r="D193" t="s">
        <v>37</v>
      </c>
      <c r="E193" t="s">
        <v>28</v>
      </c>
      <c r="F193" s="4">
        <v>3059</v>
      </c>
      <c r="G193" s="5">
        <v>27</v>
      </c>
    </row>
    <row r="194" spans="3:7" x14ac:dyDescent="0.3">
      <c r="C194" t="s">
        <v>41</v>
      </c>
      <c r="D194" t="s">
        <v>37</v>
      </c>
      <c r="E194" t="s">
        <v>26</v>
      </c>
      <c r="F194" s="4">
        <v>2324</v>
      </c>
      <c r="G194" s="5">
        <v>177</v>
      </c>
    </row>
    <row r="195" spans="3:7" x14ac:dyDescent="0.3">
      <c r="C195" t="s">
        <v>3</v>
      </c>
      <c r="D195" t="s">
        <v>39</v>
      </c>
      <c r="E195" t="s">
        <v>26</v>
      </c>
      <c r="F195" s="4">
        <v>4956</v>
      </c>
      <c r="G195" s="5">
        <v>171</v>
      </c>
    </row>
    <row r="196" spans="3:7" x14ac:dyDescent="0.3">
      <c r="C196" t="s">
        <v>10</v>
      </c>
      <c r="D196" t="s">
        <v>34</v>
      </c>
      <c r="E196" t="s">
        <v>19</v>
      </c>
      <c r="F196" s="4">
        <v>5355</v>
      </c>
      <c r="G196" s="5">
        <v>204</v>
      </c>
    </row>
    <row r="197" spans="3:7" x14ac:dyDescent="0.3">
      <c r="C197" t="s">
        <v>3</v>
      </c>
      <c r="D197" t="s">
        <v>34</v>
      </c>
      <c r="E197" t="s">
        <v>14</v>
      </c>
      <c r="F197" s="4">
        <v>7259</v>
      </c>
      <c r="G197" s="5">
        <v>276</v>
      </c>
    </row>
    <row r="198" spans="3:7" x14ac:dyDescent="0.3">
      <c r="C198" t="s">
        <v>8</v>
      </c>
      <c r="D198" t="s">
        <v>37</v>
      </c>
      <c r="E198" t="s">
        <v>26</v>
      </c>
      <c r="F198" s="4">
        <v>6279</v>
      </c>
      <c r="G198" s="5">
        <v>45</v>
      </c>
    </row>
    <row r="199" spans="3:7" x14ac:dyDescent="0.3">
      <c r="C199" t="s">
        <v>40</v>
      </c>
      <c r="D199" t="s">
        <v>38</v>
      </c>
      <c r="E199" t="s">
        <v>29</v>
      </c>
      <c r="F199" s="4">
        <v>2541</v>
      </c>
      <c r="G199" s="5">
        <v>45</v>
      </c>
    </row>
    <row r="200" spans="3:7" x14ac:dyDescent="0.3">
      <c r="C200" t="s">
        <v>6</v>
      </c>
      <c r="D200" t="s">
        <v>35</v>
      </c>
      <c r="E200" t="s">
        <v>27</v>
      </c>
      <c r="F200" s="4">
        <v>3864</v>
      </c>
      <c r="G200" s="5">
        <v>177</v>
      </c>
    </row>
    <row r="201" spans="3:7" x14ac:dyDescent="0.3">
      <c r="C201" t="s">
        <v>5</v>
      </c>
      <c r="D201" t="s">
        <v>36</v>
      </c>
      <c r="E201" t="s">
        <v>13</v>
      </c>
      <c r="F201" s="4">
        <v>6146</v>
      </c>
      <c r="G201" s="5">
        <v>63</v>
      </c>
    </row>
    <row r="202" spans="3:7" x14ac:dyDescent="0.3">
      <c r="C202" t="s">
        <v>9</v>
      </c>
      <c r="D202" t="s">
        <v>39</v>
      </c>
      <c r="E202" t="s">
        <v>18</v>
      </c>
      <c r="F202" s="4">
        <v>2639</v>
      </c>
      <c r="G202" s="5">
        <v>204</v>
      </c>
    </row>
    <row r="203" spans="3:7" x14ac:dyDescent="0.3">
      <c r="C203" t="s">
        <v>8</v>
      </c>
      <c r="D203" t="s">
        <v>37</v>
      </c>
      <c r="E203" t="s">
        <v>22</v>
      </c>
      <c r="F203" s="4">
        <v>1890</v>
      </c>
      <c r="G203" s="5">
        <v>195</v>
      </c>
    </row>
    <row r="204" spans="3:7" x14ac:dyDescent="0.3">
      <c r="C204" t="s">
        <v>7</v>
      </c>
      <c r="D204" t="s">
        <v>34</v>
      </c>
      <c r="E204" t="s">
        <v>14</v>
      </c>
      <c r="F204" s="4">
        <v>1932</v>
      </c>
      <c r="G204" s="5">
        <v>369</v>
      </c>
    </row>
    <row r="205" spans="3:7" x14ac:dyDescent="0.3">
      <c r="C205" t="s">
        <v>3</v>
      </c>
      <c r="D205" t="s">
        <v>34</v>
      </c>
      <c r="E205" t="s">
        <v>25</v>
      </c>
      <c r="F205" s="4">
        <v>6300</v>
      </c>
      <c r="G205" s="5">
        <v>42</v>
      </c>
    </row>
    <row r="206" spans="3:7" x14ac:dyDescent="0.3">
      <c r="C206" t="s">
        <v>6</v>
      </c>
      <c r="D206" t="s">
        <v>37</v>
      </c>
      <c r="E206" t="s">
        <v>30</v>
      </c>
      <c r="F206" s="4">
        <v>560</v>
      </c>
      <c r="G206" s="5">
        <v>81</v>
      </c>
    </row>
    <row r="207" spans="3:7" x14ac:dyDescent="0.3">
      <c r="C207" t="s">
        <v>9</v>
      </c>
      <c r="D207" t="s">
        <v>37</v>
      </c>
      <c r="E207" t="s">
        <v>26</v>
      </c>
      <c r="F207" s="4">
        <v>2856</v>
      </c>
      <c r="G207" s="5">
        <v>246</v>
      </c>
    </row>
    <row r="208" spans="3:7" x14ac:dyDescent="0.3">
      <c r="C208" t="s">
        <v>9</v>
      </c>
      <c r="D208" t="s">
        <v>34</v>
      </c>
      <c r="E208" t="s">
        <v>17</v>
      </c>
      <c r="F208" s="4">
        <v>707</v>
      </c>
      <c r="G208" s="5">
        <v>174</v>
      </c>
    </row>
    <row r="209" spans="3:7" x14ac:dyDescent="0.3">
      <c r="C209" t="s">
        <v>8</v>
      </c>
      <c r="D209" t="s">
        <v>35</v>
      </c>
      <c r="E209" t="s">
        <v>30</v>
      </c>
      <c r="F209" s="4">
        <v>3598</v>
      </c>
      <c r="G209" s="5">
        <v>81</v>
      </c>
    </row>
    <row r="210" spans="3:7" x14ac:dyDescent="0.3">
      <c r="C210" t="s">
        <v>40</v>
      </c>
      <c r="D210" t="s">
        <v>35</v>
      </c>
      <c r="E210" t="s">
        <v>22</v>
      </c>
      <c r="F210" s="4">
        <v>6853</v>
      </c>
      <c r="G210" s="5">
        <v>372</v>
      </c>
    </row>
    <row r="211" spans="3:7" x14ac:dyDescent="0.3">
      <c r="C211" t="s">
        <v>40</v>
      </c>
      <c r="D211" t="s">
        <v>35</v>
      </c>
      <c r="E211" t="s">
        <v>16</v>
      </c>
      <c r="F211" s="4">
        <v>4725</v>
      </c>
      <c r="G211" s="5">
        <v>174</v>
      </c>
    </row>
    <row r="212" spans="3:7" x14ac:dyDescent="0.3">
      <c r="C212" t="s">
        <v>41</v>
      </c>
      <c r="D212" t="s">
        <v>36</v>
      </c>
      <c r="E212" t="s">
        <v>32</v>
      </c>
      <c r="F212" s="4">
        <v>10304</v>
      </c>
      <c r="G212" s="5">
        <v>84</v>
      </c>
    </row>
    <row r="213" spans="3:7" x14ac:dyDescent="0.3">
      <c r="C213" t="s">
        <v>41</v>
      </c>
      <c r="D213" t="s">
        <v>34</v>
      </c>
      <c r="E213" t="s">
        <v>16</v>
      </c>
      <c r="F213" s="4">
        <v>1274</v>
      </c>
      <c r="G213" s="5">
        <v>225</v>
      </c>
    </row>
    <row r="214" spans="3:7" x14ac:dyDescent="0.3">
      <c r="C214" t="s">
        <v>5</v>
      </c>
      <c r="D214" t="s">
        <v>36</v>
      </c>
      <c r="E214" t="s">
        <v>30</v>
      </c>
      <c r="F214" s="4">
        <v>1526</v>
      </c>
      <c r="G214" s="5">
        <v>105</v>
      </c>
    </row>
    <row r="215" spans="3:7" x14ac:dyDescent="0.3">
      <c r="C215" t="s">
        <v>40</v>
      </c>
      <c r="D215" t="s">
        <v>39</v>
      </c>
      <c r="E215" t="s">
        <v>28</v>
      </c>
      <c r="F215" s="4">
        <v>3101</v>
      </c>
      <c r="G215" s="5">
        <v>225</v>
      </c>
    </row>
    <row r="216" spans="3:7" x14ac:dyDescent="0.3">
      <c r="C216" t="s">
        <v>2</v>
      </c>
      <c r="D216" t="s">
        <v>37</v>
      </c>
      <c r="E216" t="s">
        <v>14</v>
      </c>
      <c r="F216" s="4">
        <v>1057</v>
      </c>
      <c r="G216" s="5">
        <v>54</v>
      </c>
    </row>
    <row r="217" spans="3:7" x14ac:dyDescent="0.3">
      <c r="C217" t="s">
        <v>7</v>
      </c>
      <c r="D217" t="s">
        <v>37</v>
      </c>
      <c r="E217" t="s">
        <v>26</v>
      </c>
      <c r="F217" s="4">
        <v>5306</v>
      </c>
      <c r="G217" s="5">
        <v>0</v>
      </c>
    </row>
    <row r="218" spans="3:7" x14ac:dyDescent="0.3">
      <c r="C218" t="s">
        <v>5</v>
      </c>
      <c r="D218" t="s">
        <v>39</v>
      </c>
      <c r="E218" t="s">
        <v>24</v>
      </c>
      <c r="F218" s="4">
        <v>4018</v>
      </c>
      <c r="G218" s="5">
        <v>171</v>
      </c>
    </row>
    <row r="219" spans="3:7" x14ac:dyDescent="0.3">
      <c r="C219" t="s">
        <v>9</v>
      </c>
      <c r="D219" t="s">
        <v>34</v>
      </c>
      <c r="E219" t="s">
        <v>16</v>
      </c>
      <c r="F219" s="4">
        <v>938</v>
      </c>
      <c r="G219" s="5">
        <v>189</v>
      </c>
    </row>
    <row r="220" spans="3:7" x14ac:dyDescent="0.3">
      <c r="C220" t="s">
        <v>7</v>
      </c>
      <c r="D220" t="s">
        <v>38</v>
      </c>
      <c r="E220" t="s">
        <v>18</v>
      </c>
      <c r="F220" s="4">
        <v>1778</v>
      </c>
      <c r="G220" s="5">
        <v>270</v>
      </c>
    </row>
    <row r="221" spans="3:7" x14ac:dyDescent="0.3">
      <c r="C221" t="s">
        <v>6</v>
      </c>
      <c r="D221" t="s">
        <v>39</v>
      </c>
      <c r="E221" t="s">
        <v>30</v>
      </c>
      <c r="F221" s="4">
        <v>1638</v>
      </c>
      <c r="G221" s="5">
        <v>63</v>
      </c>
    </row>
    <row r="222" spans="3:7" x14ac:dyDescent="0.3">
      <c r="C222" t="s">
        <v>41</v>
      </c>
      <c r="D222" t="s">
        <v>38</v>
      </c>
      <c r="E222" t="s">
        <v>25</v>
      </c>
      <c r="F222" s="4">
        <v>154</v>
      </c>
      <c r="G222" s="5">
        <v>21</v>
      </c>
    </row>
    <row r="223" spans="3:7" x14ac:dyDescent="0.3">
      <c r="C223" t="s">
        <v>7</v>
      </c>
      <c r="D223" t="s">
        <v>37</v>
      </c>
      <c r="E223" t="s">
        <v>22</v>
      </c>
      <c r="F223" s="4">
        <v>9835</v>
      </c>
      <c r="G223" s="5">
        <v>207</v>
      </c>
    </row>
    <row r="224" spans="3:7" x14ac:dyDescent="0.3">
      <c r="C224" t="s">
        <v>9</v>
      </c>
      <c r="D224" t="s">
        <v>37</v>
      </c>
      <c r="E224" t="s">
        <v>20</v>
      </c>
      <c r="F224" s="4">
        <v>7273</v>
      </c>
      <c r="G224" s="5">
        <v>96</v>
      </c>
    </row>
    <row r="225" spans="3:7" x14ac:dyDescent="0.3">
      <c r="C225" t="s">
        <v>5</v>
      </c>
      <c r="D225" t="s">
        <v>39</v>
      </c>
      <c r="E225" t="s">
        <v>22</v>
      </c>
      <c r="F225" s="4">
        <v>6909</v>
      </c>
      <c r="G225" s="5">
        <v>81</v>
      </c>
    </row>
    <row r="226" spans="3:7" x14ac:dyDescent="0.3">
      <c r="C226" t="s">
        <v>9</v>
      </c>
      <c r="D226" t="s">
        <v>39</v>
      </c>
      <c r="E226" t="s">
        <v>24</v>
      </c>
      <c r="F226" s="4">
        <v>3920</v>
      </c>
      <c r="G226" s="5">
        <v>306</v>
      </c>
    </row>
    <row r="227" spans="3:7" x14ac:dyDescent="0.3">
      <c r="C227" t="s">
        <v>10</v>
      </c>
      <c r="D227" t="s">
        <v>39</v>
      </c>
      <c r="E227" t="s">
        <v>21</v>
      </c>
      <c r="F227" s="4">
        <v>4858</v>
      </c>
      <c r="G227" s="5">
        <v>279</v>
      </c>
    </row>
    <row r="228" spans="3:7" x14ac:dyDescent="0.3">
      <c r="C228" t="s">
        <v>2</v>
      </c>
      <c r="D228" t="s">
        <v>38</v>
      </c>
      <c r="E228" t="s">
        <v>4</v>
      </c>
      <c r="F228" s="4">
        <v>3549</v>
      </c>
      <c r="G228" s="5">
        <v>3</v>
      </c>
    </row>
    <row r="229" spans="3:7" x14ac:dyDescent="0.3">
      <c r="C229" t="s">
        <v>7</v>
      </c>
      <c r="D229" t="s">
        <v>39</v>
      </c>
      <c r="E229" t="s">
        <v>27</v>
      </c>
      <c r="F229" s="4">
        <v>966</v>
      </c>
      <c r="G229" s="5">
        <v>198</v>
      </c>
    </row>
    <row r="230" spans="3:7" x14ac:dyDescent="0.3">
      <c r="C230" t="s">
        <v>5</v>
      </c>
      <c r="D230" t="s">
        <v>39</v>
      </c>
      <c r="E230" t="s">
        <v>18</v>
      </c>
      <c r="F230" s="4">
        <v>385</v>
      </c>
      <c r="G230" s="5">
        <v>249</v>
      </c>
    </row>
    <row r="231" spans="3:7" x14ac:dyDescent="0.3">
      <c r="C231" t="s">
        <v>6</v>
      </c>
      <c r="D231" t="s">
        <v>34</v>
      </c>
      <c r="E231" t="s">
        <v>16</v>
      </c>
      <c r="F231" s="4">
        <v>2219</v>
      </c>
      <c r="G231" s="5">
        <v>75</v>
      </c>
    </row>
    <row r="232" spans="3:7" x14ac:dyDescent="0.3">
      <c r="C232" t="s">
        <v>9</v>
      </c>
      <c r="D232" t="s">
        <v>36</v>
      </c>
      <c r="E232" t="s">
        <v>32</v>
      </c>
      <c r="F232" s="4">
        <v>2954</v>
      </c>
      <c r="G232" s="5">
        <v>189</v>
      </c>
    </row>
    <row r="233" spans="3:7" x14ac:dyDescent="0.3">
      <c r="C233" t="s">
        <v>7</v>
      </c>
      <c r="D233" t="s">
        <v>36</v>
      </c>
      <c r="E233" t="s">
        <v>32</v>
      </c>
      <c r="F233" s="4">
        <v>280</v>
      </c>
      <c r="G233" s="5">
        <v>87</v>
      </c>
    </row>
    <row r="234" spans="3:7" x14ac:dyDescent="0.3">
      <c r="C234" t="s">
        <v>41</v>
      </c>
      <c r="D234" t="s">
        <v>36</v>
      </c>
      <c r="E234" t="s">
        <v>30</v>
      </c>
      <c r="F234" s="4">
        <v>6118</v>
      </c>
      <c r="G234" s="5">
        <v>174</v>
      </c>
    </row>
    <row r="235" spans="3:7" x14ac:dyDescent="0.3">
      <c r="C235" t="s">
        <v>2</v>
      </c>
      <c r="D235" t="s">
        <v>39</v>
      </c>
      <c r="E235" t="s">
        <v>15</v>
      </c>
      <c r="F235" s="4">
        <v>4802</v>
      </c>
      <c r="G235" s="5">
        <v>36</v>
      </c>
    </row>
    <row r="236" spans="3:7" x14ac:dyDescent="0.3">
      <c r="C236" t="s">
        <v>9</v>
      </c>
      <c r="D236" t="s">
        <v>38</v>
      </c>
      <c r="E236" t="s">
        <v>24</v>
      </c>
      <c r="F236" s="4">
        <v>4137</v>
      </c>
      <c r="G236" s="5">
        <v>60</v>
      </c>
    </row>
    <row r="237" spans="3:7" x14ac:dyDescent="0.3">
      <c r="C237" t="s">
        <v>3</v>
      </c>
      <c r="D237" t="s">
        <v>35</v>
      </c>
      <c r="E237" t="s">
        <v>23</v>
      </c>
      <c r="F237" s="4">
        <v>2023</v>
      </c>
      <c r="G237" s="5">
        <v>78</v>
      </c>
    </row>
    <row r="238" spans="3:7" x14ac:dyDescent="0.3">
      <c r="C238" t="s">
        <v>9</v>
      </c>
      <c r="D238" t="s">
        <v>36</v>
      </c>
      <c r="E238" t="s">
        <v>30</v>
      </c>
      <c r="F238" s="4">
        <v>9051</v>
      </c>
      <c r="G238" s="5">
        <v>57</v>
      </c>
    </row>
    <row r="239" spans="3:7" x14ac:dyDescent="0.3">
      <c r="C239" t="s">
        <v>9</v>
      </c>
      <c r="D239" t="s">
        <v>37</v>
      </c>
      <c r="E239" t="s">
        <v>28</v>
      </c>
      <c r="F239" s="4">
        <v>2919</v>
      </c>
      <c r="G239" s="5">
        <v>45</v>
      </c>
    </row>
    <row r="240" spans="3:7" x14ac:dyDescent="0.3">
      <c r="C240" t="s">
        <v>41</v>
      </c>
      <c r="D240" t="s">
        <v>38</v>
      </c>
      <c r="E240" t="s">
        <v>22</v>
      </c>
      <c r="F240" s="4">
        <v>5915</v>
      </c>
      <c r="G240" s="5">
        <v>3</v>
      </c>
    </row>
    <row r="241" spans="3:7" x14ac:dyDescent="0.3">
      <c r="C241" t="s">
        <v>10</v>
      </c>
      <c r="D241" t="s">
        <v>35</v>
      </c>
      <c r="E241" t="s">
        <v>15</v>
      </c>
      <c r="F241" s="4">
        <v>2562</v>
      </c>
      <c r="G241" s="5">
        <v>6</v>
      </c>
    </row>
    <row r="242" spans="3:7" x14ac:dyDescent="0.3">
      <c r="C242" t="s">
        <v>5</v>
      </c>
      <c r="D242" t="s">
        <v>37</v>
      </c>
      <c r="E242" t="s">
        <v>25</v>
      </c>
      <c r="F242" s="4">
        <v>8813</v>
      </c>
      <c r="G242" s="5">
        <v>21</v>
      </c>
    </row>
    <row r="243" spans="3:7" x14ac:dyDescent="0.3">
      <c r="C243" t="s">
        <v>5</v>
      </c>
      <c r="D243" t="s">
        <v>36</v>
      </c>
      <c r="E243" t="s">
        <v>18</v>
      </c>
      <c r="F243" s="4">
        <v>6111</v>
      </c>
      <c r="G243" s="5">
        <v>3</v>
      </c>
    </row>
    <row r="244" spans="3:7" x14ac:dyDescent="0.3">
      <c r="C244" t="s">
        <v>8</v>
      </c>
      <c r="D244" t="s">
        <v>34</v>
      </c>
      <c r="E244" t="s">
        <v>31</v>
      </c>
      <c r="F244" s="4">
        <v>3507</v>
      </c>
      <c r="G244" s="5">
        <v>288</v>
      </c>
    </row>
    <row r="245" spans="3:7" x14ac:dyDescent="0.3">
      <c r="C245" t="s">
        <v>6</v>
      </c>
      <c r="D245" t="s">
        <v>36</v>
      </c>
      <c r="E245" t="s">
        <v>13</v>
      </c>
      <c r="F245" s="4">
        <v>4319</v>
      </c>
      <c r="G245" s="5">
        <v>30</v>
      </c>
    </row>
    <row r="246" spans="3:7" x14ac:dyDescent="0.3">
      <c r="C246" t="s">
        <v>40</v>
      </c>
      <c r="D246" t="s">
        <v>38</v>
      </c>
      <c r="E246" t="s">
        <v>26</v>
      </c>
      <c r="F246" s="4">
        <v>609</v>
      </c>
      <c r="G246" s="5">
        <v>87</v>
      </c>
    </row>
    <row r="247" spans="3:7" x14ac:dyDescent="0.3">
      <c r="C247" t="s">
        <v>40</v>
      </c>
      <c r="D247" t="s">
        <v>39</v>
      </c>
      <c r="E247" t="s">
        <v>27</v>
      </c>
      <c r="F247" s="4">
        <v>6370</v>
      </c>
      <c r="G247" s="5">
        <v>30</v>
      </c>
    </row>
    <row r="248" spans="3:7" x14ac:dyDescent="0.3">
      <c r="C248" t="s">
        <v>5</v>
      </c>
      <c r="D248" t="s">
        <v>38</v>
      </c>
      <c r="E248" t="s">
        <v>19</v>
      </c>
      <c r="F248" s="4">
        <v>5474</v>
      </c>
      <c r="G248" s="5">
        <v>168</v>
      </c>
    </row>
    <row r="249" spans="3:7" x14ac:dyDescent="0.3">
      <c r="C249" t="s">
        <v>40</v>
      </c>
      <c r="D249" t="s">
        <v>36</v>
      </c>
      <c r="E249" t="s">
        <v>27</v>
      </c>
      <c r="F249" s="4">
        <v>3164</v>
      </c>
      <c r="G249" s="5">
        <v>306</v>
      </c>
    </row>
    <row r="250" spans="3:7" x14ac:dyDescent="0.3">
      <c r="C250" t="s">
        <v>6</v>
      </c>
      <c r="D250" t="s">
        <v>35</v>
      </c>
      <c r="E250" t="s">
        <v>4</v>
      </c>
      <c r="F250" s="4">
        <v>1302</v>
      </c>
      <c r="G250" s="5">
        <v>402</v>
      </c>
    </row>
    <row r="251" spans="3:7" x14ac:dyDescent="0.3">
      <c r="C251" t="s">
        <v>3</v>
      </c>
      <c r="D251" t="s">
        <v>37</v>
      </c>
      <c r="E251" t="s">
        <v>28</v>
      </c>
      <c r="F251" s="4">
        <v>7308</v>
      </c>
      <c r="G251" s="5">
        <v>327</v>
      </c>
    </row>
    <row r="252" spans="3:7" x14ac:dyDescent="0.3">
      <c r="C252" t="s">
        <v>40</v>
      </c>
      <c r="D252" t="s">
        <v>37</v>
      </c>
      <c r="E252" t="s">
        <v>27</v>
      </c>
      <c r="F252" s="4">
        <v>6132</v>
      </c>
      <c r="G252" s="5">
        <v>93</v>
      </c>
    </row>
    <row r="253" spans="3:7" x14ac:dyDescent="0.3">
      <c r="C253" t="s">
        <v>10</v>
      </c>
      <c r="D253" t="s">
        <v>35</v>
      </c>
      <c r="E253" t="s">
        <v>14</v>
      </c>
      <c r="F253" s="4">
        <v>3472</v>
      </c>
      <c r="G253" s="5">
        <v>96</v>
      </c>
    </row>
    <row r="254" spans="3:7" x14ac:dyDescent="0.3">
      <c r="C254" t="s">
        <v>8</v>
      </c>
      <c r="D254" t="s">
        <v>39</v>
      </c>
      <c r="E254" t="s">
        <v>18</v>
      </c>
      <c r="F254" s="4">
        <v>9660</v>
      </c>
      <c r="G254" s="5">
        <v>27</v>
      </c>
    </row>
    <row r="255" spans="3:7" x14ac:dyDescent="0.3">
      <c r="C255" t="s">
        <v>9</v>
      </c>
      <c r="D255" t="s">
        <v>38</v>
      </c>
      <c r="E255" t="s">
        <v>26</v>
      </c>
      <c r="F255" s="4">
        <v>2436</v>
      </c>
      <c r="G255" s="5">
        <v>99</v>
      </c>
    </row>
    <row r="256" spans="3:7" x14ac:dyDescent="0.3">
      <c r="C256" t="s">
        <v>9</v>
      </c>
      <c r="D256" t="s">
        <v>38</v>
      </c>
      <c r="E256" t="s">
        <v>33</v>
      </c>
      <c r="F256" s="4">
        <v>9506</v>
      </c>
      <c r="G256" s="5">
        <v>87</v>
      </c>
    </row>
    <row r="257" spans="3:7" x14ac:dyDescent="0.3">
      <c r="C257" t="s">
        <v>10</v>
      </c>
      <c r="D257" t="s">
        <v>37</v>
      </c>
      <c r="E257" t="s">
        <v>21</v>
      </c>
      <c r="F257" s="4">
        <v>245</v>
      </c>
      <c r="G257" s="5">
        <v>288</v>
      </c>
    </row>
    <row r="258" spans="3:7" x14ac:dyDescent="0.3">
      <c r="C258" t="s">
        <v>8</v>
      </c>
      <c r="D258" t="s">
        <v>35</v>
      </c>
      <c r="E258" t="s">
        <v>20</v>
      </c>
      <c r="F258" s="4">
        <v>2702</v>
      </c>
      <c r="G258" s="5">
        <v>363</v>
      </c>
    </row>
    <row r="259" spans="3:7" x14ac:dyDescent="0.3">
      <c r="C259" t="s">
        <v>10</v>
      </c>
      <c r="D259" t="s">
        <v>34</v>
      </c>
      <c r="E259" t="s">
        <v>17</v>
      </c>
      <c r="F259" s="4">
        <v>700</v>
      </c>
      <c r="G259" s="5">
        <v>87</v>
      </c>
    </row>
    <row r="260" spans="3:7" x14ac:dyDescent="0.3">
      <c r="C260" t="s">
        <v>6</v>
      </c>
      <c r="D260" t="s">
        <v>34</v>
      </c>
      <c r="E260" t="s">
        <v>17</v>
      </c>
      <c r="F260" s="4">
        <v>3759</v>
      </c>
      <c r="G260" s="5">
        <v>150</v>
      </c>
    </row>
    <row r="261" spans="3:7" x14ac:dyDescent="0.3">
      <c r="C261" t="s">
        <v>2</v>
      </c>
      <c r="D261" t="s">
        <v>35</v>
      </c>
      <c r="E261" t="s">
        <v>17</v>
      </c>
      <c r="F261" s="4">
        <v>1589</v>
      </c>
      <c r="G261" s="5">
        <v>303</v>
      </c>
    </row>
    <row r="262" spans="3:7" x14ac:dyDescent="0.3">
      <c r="C262" t="s">
        <v>7</v>
      </c>
      <c r="D262" t="s">
        <v>35</v>
      </c>
      <c r="E262" t="s">
        <v>28</v>
      </c>
      <c r="F262" s="4">
        <v>5194</v>
      </c>
      <c r="G262" s="5">
        <v>288</v>
      </c>
    </row>
    <row r="263" spans="3:7" x14ac:dyDescent="0.3">
      <c r="C263" t="s">
        <v>10</v>
      </c>
      <c r="D263" t="s">
        <v>36</v>
      </c>
      <c r="E263" t="s">
        <v>13</v>
      </c>
      <c r="F263" s="4">
        <v>945</v>
      </c>
      <c r="G263" s="5">
        <v>75</v>
      </c>
    </row>
    <row r="264" spans="3:7" x14ac:dyDescent="0.3">
      <c r="C264" t="s">
        <v>40</v>
      </c>
      <c r="D264" t="s">
        <v>38</v>
      </c>
      <c r="E264" t="s">
        <v>31</v>
      </c>
      <c r="F264" s="4">
        <v>1988</v>
      </c>
      <c r="G264" s="5">
        <v>39</v>
      </c>
    </row>
    <row r="265" spans="3:7" x14ac:dyDescent="0.3">
      <c r="C265" t="s">
        <v>6</v>
      </c>
      <c r="D265" t="s">
        <v>34</v>
      </c>
      <c r="E265" t="s">
        <v>32</v>
      </c>
      <c r="F265" s="4">
        <v>6734</v>
      </c>
      <c r="G265" s="5">
        <v>123</v>
      </c>
    </row>
    <row r="266" spans="3:7" x14ac:dyDescent="0.3">
      <c r="C266" t="s">
        <v>40</v>
      </c>
      <c r="D266" t="s">
        <v>36</v>
      </c>
      <c r="E266" t="s">
        <v>4</v>
      </c>
      <c r="F266" s="4">
        <v>217</v>
      </c>
      <c r="G266" s="5">
        <v>36</v>
      </c>
    </row>
    <row r="267" spans="3:7" x14ac:dyDescent="0.3">
      <c r="C267" t="s">
        <v>5</v>
      </c>
      <c r="D267" t="s">
        <v>34</v>
      </c>
      <c r="E267" t="s">
        <v>22</v>
      </c>
      <c r="F267" s="4">
        <v>6279</v>
      </c>
      <c r="G267" s="5">
        <v>237</v>
      </c>
    </row>
    <row r="268" spans="3:7" x14ac:dyDescent="0.3">
      <c r="C268" t="s">
        <v>40</v>
      </c>
      <c r="D268" t="s">
        <v>36</v>
      </c>
      <c r="E268" t="s">
        <v>13</v>
      </c>
      <c r="F268" s="4">
        <v>4424</v>
      </c>
      <c r="G268" s="5">
        <v>201</v>
      </c>
    </row>
    <row r="269" spans="3:7" x14ac:dyDescent="0.3">
      <c r="C269" t="s">
        <v>2</v>
      </c>
      <c r="D269" t="s">
        <v>36</v>
      </c>
      <c r="E269" t="s">
        <v>17</v>
      </c>
      <c r="F269" s="4">
        <v>189</v>
      </c>
      <c r="G269" s="5">
        <v>48</v>
      </c>
    </row>
    <row r="270" spans="3:7" x14ac:dyDescent="0.3">
      <c r="C270" t="s">
        <v>5</v>
      </c>
      <c r="D270" t="s">
        <v>35</v>
      </c>
      <c r="E270" t="s">
        <v>22</v>
      </c>
      <c r="F270" s="4">
        <v>490</v>
      </c>
      <c r="G270" s="5">
        <v>84</v>
      </c>
    </row>
    <row r="271" spans="3:7" x14ac:dyDescent="0.3">
      <c r="C271" t="s">
        <v>8</v>
      </c>
      <c r="D271" t="s">
        <v>37</v>
      </c>
      <c r="E271" t="s">
        <v>21</v>
      </c>
      <c r="F271" s="4">
        <v>434</v>
      </c>
      <c r="G271" s="5">
        <v>87</v>
      </c>
    </row>
    <row r="272" spans="3:7" x14ac:dyDescent="0.3">
      <c r="C272" t="s">
        <v>7</v>
      </c>
      <c r="D272" t="s">
        <v>38</v>
      </c>
      <c r="E272" t="s">
        <v>30</v>
      </c>
      <c r="F272" s="4">
        <v>10129</v>
      </c>
      <c r="G272" s="5">
        <v>312</v>
      </c>
    </row>
    <row r="273" spans="3:7" x14ac:dyDescent="0.3">
      <c r="C273" t="s">
        <v>3</v>
      </c>
      <c r="D273" t="s">
        <v>39</v>
      </c>
      <c r="E273" t="s">
        <v>28</v>
      </c>
      <c r="F273" s="4">
        <v>1652</v>
      </c>
      <c r="G273" s="5">
        <v>102</v>
      </c>
    </row>
    <row r="274" spans="3:7" x14ac:dyDescent="0.3">
      <c r="C274" t="s">
        <v>8</v>
      </c>
      <c r="D274" t="s">
        <v>38</v>
      </c>
      <c r="E274" t="s">
        <v>21</v>
      </c>
      <c r="F274" s="4">
        <v>6433</v>
      </c>
      <c r="G274" s="5">
        <v>78</v>
      </c>
    </row>
    <row r="275" spans="3:7" x14ac:dyDescent="0.3">
      <c r="C275" t="s">
        <v>3</v>
      </c>
      <c r="D275" t="s">
        <v>34</v>
      </c>
      <c r="E275" t="s">
        <v>23</v>
      </c>
      <c r="F275" s="4">
        <v>2212</v>
      </c>
      <c r="G275" s="5">
        <v>117</v>
      </c>
    </row>
    <row r="276" spans="3:7" x14ac:dyDescent="0.3">
      <c r="C276" t="s">
        <v>41</v>
      </c>
      <c r="D276" t="s">
        <v>35</v>
      </c>
      <c r="E276" t="s">
        <v>19</v>
      </c>
      <c r="F276" s="4">
        <v>609</v>
      </c>
      <c r="G276" s="5">
        <v>99</v>
      </c>
    </row>
    <row r="277" spans="3:7" x14ac:dyDescent="0.3">
      <c r="C277" t="s">
        <v>40</v>
      </c>
      <c r="D277" t="s">
        <v>35</v>
      </c>
      <c r="E277" t="s">
        <v>24</v>
      </c>
      <c r="F277" s="4">
        <v>1638</v>
      </c>
      <c r="G277" s="5">
        <v>48</v>
      </c>
    </row>
    <row r="278" spans="3:7" x14ac:dyDescent="0.3">
      <c r="C278" t="s">
        <v>7</v>
      </c>
      <c r="D278" t="s">
        <v>34</v>
      </c>
      <c r="E278" t="s">
        <v>15</v>
      </c>
      <c r="F278" s="4">
        <v>3829</v>
      </c>
      <c r="G278" s="5">
        <v>24</v>
      </c>
    </row>
    <row r="279" spans="3:7" x14ac:dyDescent="0.3">
      <c r="C279" t="s">
        <v>40</v>
      </c>
      <c r="D279" t="s">
        <v>39</v>
      </c>
      <c r="E279" t="s">
        <v>15</v>
      </c>
      <c r="F279" s="4">
        <v>5775</v>
      </c>
      <c r="G279" s="5">
        <v>42</v>
      </c>
    </row>
    <row r="280" spans="3:7" x14ac:dyDescent="0.3">
      <c r="C280" t="s">
        <v>6</v>
      </c>
      <c r="D280" t="s">
        <v>35</v>
      </c>
      <c r="E280" t="s">
        <v>20</v>
      </c>
      <c r="F280" s="4">
        <v>1071</v>
      </c>
      <c r="G280" s="5">
        <v>270</v>
      </c>
    </row>
    <row r="281" spans="3:7" x14ac:dyDescent="0.3">
      <c r="C281" t="s">
        <v>8</v>
      </c>
      <c r="D281" t="s">
        <v>36</v>
      </c>
      <c r="E281" t="s">
        <v>23</v>
      </c>
      <c r="F281" s="4">
        <v>5019</v>
      </c>
      <c r="G281" s="5">
        <v>150</v>
      </c>
    </row>
    <row r="282" spans="3:7" x14ac:dyDescent="0.3">
      <c r="C282" t="s">
        <v>2</v>
      </c>
      <c r="D282" t="s">
        <v>37</v>
      </c>
      <c r="E282" t="s">
        <v>15</v>
      </c>
      <c r="F282" s="4">
        <v>2863</v>
      </c>
      <c r="G282" s="5">
        <v>42</v>
      </c>
    </row>
    <row r="283" spans="3:7" x14ac:dyDescent="0.3">
      <c r="C283" t="s">
        <v>40</v>
      </c>
      <c r="D283" t="s">
        <v>35</v>
      </c>
      <c r="E283" t="s">
        <v>29</v>
      </c>
      <c r="F283" s="4">
        <v>1617</v>
      </c>
      <c r="G283" s="5">
        <v>126</v>
      </c>
    </row>
    <row r="284" spans="3:7" x14ac:dyDescent="0.3">
      <c r="C284" t="s">
        <v>6</v>
      </c>
      <c r="D284" t="s">
        <v>37</v>
      </c>
      <c r="E284" t="s">
        <v>26</v>
      </c>
      <c r="F284" s="4">
        <v>6818</v>
      </c>
      <c r="G284" s="5">
        <v>6</v>
      </c>
    </row>
    <row r="285" spans="3:7" x14ac:dyDescent="0.3">
      <c r="C285" t="s">
        <v>3</v>
      </c>
      <c r="D285" t="s">
        <v>35</v>
      </c>
      <c r="E285" t="s">
        <v>15</v>
      </c>
      <c r="F285" s="4">
        <v>6657</v>
      </c>
      <c r="G285" s="5">
        <v>276</v>
      </c>
    </row>
    <row r="286" spans="3:7" x14ac:dyDescent="0.3">
      <c r="C286" t="s">
        <v>3</v>
      </c>
      <c r="D286" t="s">
        <v>34</v>
      </c>
      <c r="E286" t="s">
        <v>17</v>
      </c>
      <c r="F286" s="4">
        <v>2919</v>
      </c>
      <c r="G286" s="5">
        <v>93</v>
      </c>
    </row>
    <row r="287" spans="3:7" x14ac:dyDescent="0.3">
      <c r="C287" t="s">
        <v>2</v>
      </c>
      <c r="D287" t="s">
        <v>36</v>
      </c>
      <c r="E287" t="s">
        <v>31</v>
      </c>
      <c r="F287" s="4">
        <v>3094</v>
      </c>
      <c r="G287" s="5">
        <v>246</v>
      </c>
    </row>
    <row r="288" spans="3:7" x14ac:dyDescent="0.3">
      <c r="C288" t="s">
        <v>6</v>
      </c>
      <c r="D288" t="s">
        <v>39</v>
      </c>
      <c r="E288" t="s">
        <v>24</v>
      </c>
      <c r="F288" s="4">
        <v>2989</v>
      </c>
      <c r="G288" s="5">
        <v>3</v>
      </c>
    </row>
    <row r="289" spans="3:7" x14ac:dyDescent="0.3">
      <c r="C289" t="s">
        <v>8</v>
      </c>
      <c r="D289" t="s">
        <v>38</v>
      </c>
      <c r="E289" t="s">
        <v>27</v>
      </c>
      <c r="F289" s="4">
        <v>2268</v>
      </c>
      <c r="G289" s="5">
        <v>63</v>
      </c>
    </row>
    <row r="290" spans="3:7" x14ac:dyDescent="0.3">
      <c r="C290" t="s">
        <v>5</v>
      </c>
      <c r="D290" t="s">
        <v>35</v>
      </c>
      <c r="E290" t="s">
        <v>31</v>
      </c>
      <c r="F290" s="4">
        <v>4753</v>
      </c>
      <c r="G290" s="5">
        <v>246</v>
      </c>
    </row>
    <row r="291" spans="3:7" x14ac:dyDescent="0.3">
      <c r="C291" t="s">
        <v>2</v>
      </c>
      <c r="D291" t="s">
        <v>34</v>
      </c>
      <c r="E291" t="s">
        <v>19</v>
      </c>
      <c r="F291" s="4">
        <v>7511</v>
      </c>
      <c r="G291" s="5">
        <v>120</v>
      </c>
    </row>
    <row r="292" spans="3:7" x14ac:dyDescent="0.3">
      <c r="C292" t="s">
        <v>2</v>
      </c>
      <c r="D292" t="s">
        <v>38</v>
      </c>
      <c r="E292" t="s">
        <v>31</v>
      </c>
      <c r="F292" s="4">
        <v>4326</v>
      </c>
      <c r="G292" s="5">
        <v>348</v>
      </c>
    </row>
    <row r="293" spans="3:7" x14ac:dyDescent="0.3">
      <c r="C293" t="s">
        <v>41</v>
      </c>
      <c r="D293" t="s">
        <v>34</v>
      </c>
      <c r="E293" t="s">
        <v>23</v>
      </c>
      <c r="F293" s="4">
        <v>4935</v>
      </c>
      <c r="G293" s="5">
        <v>126</v>
      </c>
    </row>
    <row r="294" spans="3:7" x14ac:dyDescent="0.3">
      <c r="C294" t="s">
        <v>6</v>
      </c>
      <c r="D294" t="s">
        <v>35</v>
      </c>
      <c r="E294" t="s">
        <v>30</v>
      </c>
      <c r="F294" s="4">
        <v>4781</v>
      </c>
      <c r="G294" s="5">
        <v>123</v>
      </c>
    </row>
    <row r="295" spans="3:7" x14ac:dyDescent="0.3">
      <c r="C295" t="s">
        <v>5</v>
      </c>
      <c r="D295" t="s">
        <v>38</v>
      </c>
      <c r="E295" t="s">
        <v>25</v>
      </c>
      <c r="F295" s="4">
        <v>7483</v>
      </c>
      <c r="G295" s="5">
        <v>45</v>
      </c>
    </row>
    <row r="296" spans="3:7" x14ac:dyDescent="0.3">
      <c r="C296" t="s">
        <v>10</v>
      </c>
      <c r="D296" t="s">
        <v>38</v>
      </c>
      <c r="E296" t="s">
        <v>4</v>
      </c>
      <c r="F296" s="4">
        <v>6860</v>
      </c>
      <c r="G296" s="5">
        <v>126</v>
      </c>
    </row>
    <row r="297" spans="3:7" x14ac:dyDescent="0.3">
      <c r="C297" t="s">
        <v>40</v>
      </c>
      <c r="D297" t="s">
        <v>37</v>
      </c>
      <c r="E297" t="s">
        <v>29</v>
      </c>
      <c r="F297" s="4">
        <v>9002</v>
      </c>
      <c r="G297" s="5">
        <v>72</v>
      </c>
    </row>
    <row r="298" spans="3:7" x14ac:dyDescent="0.3">
      <c r="C298" t="s">
        <v>6</v>
      </c>
      <c r="D298" t="s">
        <v>36</v>
      </c>
      <c r="E298" t="s">
        <v>29</v>
      </c>
      <c r="F298" s="4">
        <v>1400</v>
      </c>
      <c r="G298" s="5">
        <v>135</v>
      </c>
    </row>
    <row r="299" spans="3:7" x14ac:dyDescent="0.3">
      <c r="C299" t="s">
        <v>10</v>
      </c>
      <c r="D299" t="s">
        <v>34</v>
      </c>
      <c r="E299" t="s">
        <v>22</v>
      </c>
      <c r="F299" s="4">
        <v>4053</v>
      </c>
      <c r="G299" s="5">
        <v>24</v>
      </c>
    </row>
    <row r="300" spans="3:7" x14ac:dyDescent="0.3">
      <c r="C300" t="s">
        <v>7</v>
      </c>
      <c r="D300" t="s">
        <v>36</v>
      </c>
      <c r="E300" t="s">
        <v>31</v>
      </c>
      <c r="F300" s="4">
        <v>2149</v>
      </c>
      <c r="G300" s="5">
        <v>117</v>
      </c>
    </row>
    <row r="301" spans="3:7" x14ac:dyDescent="0.3">
      <c r="C301" t="s">
        <v>3</v>
      </c>
      <c r="D301" t="s">
        <v>39</v>
      </c>
      <c r="E301" t="s">
        <v>29</v>
      </c>
      <c r="F301" s="4">
        <v>3640</v>
      </c>
      <c r="G301" s="5">
        <v>51</v>
      </c>
    </row>
    <row r="302" spans="3:7" x14ac:dyDescent="0.3">
      <c r="C302" t="s">
        <v>2</v>
      </c>
      <c r="D302" t="s">
        <v>39</v>
      </c>
      <c r="E302" t="s">
        <v>23</v>
      </c>
      <c r="F302" s="4">
        <v>630</v>
      </c>
      <c r="G302" s="5">
        <v>36</v>
      </c>
    </row>
    <row r="303" spans="3:7" x14ac:dyDescent="0.3">
      <c r="C303" t="s">
        <v>9</v>
      </c>
      <c r="D303" t="s">
        <v>35</v>
      </c>
      <c r="E303" t="s">
        <v>27</v>
      </c>
      <c r="F303" s="4">
        <v>2429</v>
      </c>
      <c r="G303" s="5">
        <v>144</v>
      </c>
    </row>
    <row r="304" spans="3:7" x14ac:dyDescent="0.3">
      <c r="C304" t="s">
        <v>9</v>
      </c>
      <c r="D304" t="s">
        <v>36</v>
      </c>
      <c r="E304" t="s">
        <v>25</v>
      </c>
      <c r="F304" s="4">
        <v>2142</v>
      </c>
      <c r="G304" s="5">
        <v>114</v>
      </c>
    </row>
    <row r="305" spans="3:7" x14ac:dyDescent="0.3">
      <c r="C305" t="s">
        <v>7</v>
      </c>
      <c r="D305" t="s">
        <v>37</v>
      </c>
      <c r="E305" t="s">
        <v>30</v>
      </c>
      <c r="F305" s="4">
        <v>6454</v>
      </c>
      <c r="G305" s="5">
        <v>54</v>
      </c>
    </row>
    <row r="306" spans="3:7" x14ac:dyDescent="0.3">
      <c r="C306" t="s">
        <v>7</v>
      </c>
      <c r="D306" t="s">
        <v>37</v>
      </c>
      <c r="E306" t="s">
        <v>16</v>
      </c>
      <c r="F306" s="4">
        <v>4487</v>
      </c>
      <c r="G306" s="5">
        <v>333</v>
      </c>
    </row>
    <row r="307" spans="3:7" x14ac:dyDescent="0.3">
      <c r="C307" t="s">
        <v>3</v>
      </c>
      <c r="D307" t="s">
        <v>37</v>
      </c>
      <c r="E307" t="s">
        <v>4</v>
      </c>
      <c r="F307" s="4">
        <v>938</v>
      </c>
      <c r="G307" s="5">
        <v>366</v>
      </c>
    </row>
    <row r="308" spans="3:7" x14ac:dyDescent="0.3">
      <c r="C308" t="s">
        <v>3</v>
      </c>
      <c r="D308" t="s">
        <v>38</v>
      </c>
      <c r="E308" t="s">
        <v>26</v>
      </c>
      <c r="F308" s="4">
        <v>8841</v>
      </c>
      <c r="G308" s="5">
        <v>303</v>
      </c>
    </row>
    <row r="309" spans="3:7" x14ac:dyDescent="0.3">
      <c r="C309" t="s">
        <v>2</v>
      </c>
      <c r="D309" t="s">
        <v>39</v>
      </c>
      <c r="E309" t="s">
        <v>33</v>
      </c>
      <c r="F309" s="4">
        <v>4018</v>
      </c>
      <c r="G309" s="5">
        <v>126</v>
      </c>
    </row>
    <row r="310" spans="3:7" x14ac:dyDescent="0.3">
      <c r="C310" t="s">
        <v>41</v>
      </c>
      <c r="D310" t="s">
        <v>37</v>
      </c>
      <c r="E310" t="s">
        <v>15</v>
      </c>
      <c r="F310" s="4">
        <v>714</v>
      </c>
      <c r="G310" s="5">
        <v>231</v>
      </c>
    </row>
    <row r="311" spans="3:7" x14ac:dyDescent="0.3">
      <c r="C311" t="s">
        <v>9</v>
      </c>
      <c r="D311" t="s">
        <v>38</v>
      </c>
      <c r="E311" t="s">
        <v>25</v>
      </c>
      <c r="F311" s="4">
        <v>3850</v>
      </c>
      <c r="G311" s="5">
        <v>102</v>
      </c>
    </row>
    <row r="312" spans="3:7" x14ac:dyDescent="0.3">
      <c r="F312" s="4"/>
      <c r="G312" s="5"/>
    </row>
    <row r="313" spans="3:7" x14ac:dyDescent="0.3">
      <c r="F313" s="4"/>
      <c r="G313" s="5"/>
    </row>
    <row r="314" spans="3:7" x14ac:dyDescent="0.3">
      <c r="F314" s="4"/>
      <c r="G314" s="5"/>
    </row>
    <row r="315" spans="3:7" x14ac:dyDescent="0.3">
      <c r="F315" s="4"/>
      <c r="G315" s="5"/>
    </row>
    <row r="316" spans="3:7" x14ac:dyDescent="0.3">
      <c r="F316" s="4"/>
      <c r="G316" s="5"/>
    </row>
    <row r="317" spans="3:7" x14ac:dyDescent="0.3">
      <c r="F317" s="4"/>
      <c r="G317" s="5"/>
    </row>
    <row r="318" spans="3:7" x14ac:dyDescent="0.3">
      <c r="F318" s="4"/>
      <c r="G318" s="5"/>
    </row>
    <row r="319" spans="3:7" x14ac:dyDescent="0.3">
      <c r="F319" s="4"/>
      <c r="G319" s="5"/>
    </row>
    <row r="320" spans="3: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3D204-6AE2-49D6-BC05-B65DE7C42B63}">
  <dimension ref="A3:P304"/>
  <sheetViews>
    <sheetView zoomScale="107" workbookViewId="0">
      <selection activeCell="F14" sqref="F14"/>
    </sheetView>
  </sheetViews>
  <sheetFormatPr defaultRowHeight="14.55" x14ac:dyDescent="0.3"/>
  <cols>
    <col min="1" max="1" width="14.44140625" bestFit="1" customWidth="1"/>
    <col min="2" max="2" width="11.5546875" customWidth="1"/>
    <col min="3" max="3" width="19.21875" bestFit="1" customWidth="1"/>
    <col min="4" max="4" width="9.21875" customWidth="1"/>
    <col min="5" max="5" width="13.77734375" customWidth="1"/>
    <col min="6" max="6" width="11.77734375" bestFit="1" customWidth="1"/>
    <col min="7" max="7" width="11.33203125" bestFit="1" customWidth="1"/>
    <col min="8" max="8" width="10.88671875" bestFit="1" customWidth="1"/>
  </cols>
  <sheetData>
    <row r="3" spans="1:16" x14ac:dyDescent="0.3">
      <c r="M3" s="56" t="s">
        <v>80</v>
      </c>
      <c r="N3" s="56"/>
      <c r="O3" s="56"/>
      <c r="P3" s="56"/>
    </row>
    <row r="4" spans="1:16" x14ac:dyDescent="0.3">
      <c r="A4" s="25" t="s">
        <v>11</v>
      </c>
      <c r="B4" s="25" t="s">
        <v>12</v>
      </c>
      <c r="C4" s="25" t="s">
        <v>0</v>
      </c>
      <c r="D4" s="26" t="s">
        <v>1</v>
      </c>
      <c r="E4" s="26" t="s">
        <v>50</v>
      </c>
    </row>
    <row r="5" spans="1:16" x14ac:dyDescent="0.3">
      <c r="A5" s="19" t="s">
        <v>40</v>
      </c>
      <c r="B5" s="19" t="s">
        <v>37</v>
      </c>
      <c r="C5" s="19" t="s">
        <v>30</v>
      </c>
      <c r="D5" s="20">
        <v>1624</v>
      </c>
      <c r="E5" s="21">
        <v>114</v>
      </c>
    </row>
    <row r="6" spans="1:16" x14ac:dyDescent="0.3">
      <c r="A6" s="22" t="s">
        <v>8</v>
      </c>
      <c r="B6" s="22" t="s">
        <v>35</v>
      </c>
      <c r="C6" s="22" t="s">
        <v>32</v>
      </c>
      <c r="D6" s="23">
        <v>6706</v>
      </c>
      <c r="E6" s="24">
        <v>459</v>
      </c>
    </row>
    <row r="7" spans="1:16" x14ac:dyDescent="0.3">
      <c r="A7" s="19" t="s">
        <v>9</v>
      </c>
      <c r="B7" s="19" t="s">
        <v>35</v>
      </c>
      <c r="C7" s="19" t="s">
        <v>4</v>
      </c>
      <c r="D7" s="20">
        <v>959</v>
      </c>
      <c r="E7" s="21">
        <v>147</v>
      </c>
    </row>
    <row r="8" spans="1:16" x14ac:dyDescent="0.3">
      <c r="A8" s="22" t="s">
        <v>41</v>
      </c>
      <c r="B8" s="22" t="s">
        <v>36</v>
      </c>
      <c r="C8" s="22" t="s">
        <v>18</v>
      </c>
      <c r="D8" s="23">
        <v>9632</v>
      </c>
      <c r="E8" s="24">
        <v>288</v>
      </c>
    </row>
    <row r="9" spans="1:16" x14ac:dyDescent="0.3">
      <c r="A9" s="19" t="s">
        <v>6</v>
      </c>
      <c r="B9" s="19" t="s">
        <v>39</v>
      </c>
      <c r="C9" s="19" t="s">
        <v>25</v>
      </c>
      <c r="D9" s="20">
        <v>2100</v>
      </c>
      <c r="E9" s="21">
        <v>414</v>
      </c>
    </row>
    <row r="10" spans="1:16" x14ac:dyDescent="0.3">
      <c r="A10" s="22" t="s">
        <v>40</v>
      </c>
      <c r="B10" s="22" t="s">
        <v>35</v>
      </c>
      <c r="C10" s="22" t="s">
        <v>33</v>
      </c>
      <c r="D10" s="23">
        <v>8869</v>
      </c>
      <c r="E10" s="24">
        <v>432</v>
      </c>
    </row>
    <row r="11" spans="1:16" x14ac:dyDescent="0.3">
      <c r="A11" s="19" t="s">
        <v>6</v>
      </c>
      <c r="B11" s="19" t="s">
        <v>38</v>
      </c>
      <c r="C11" s="19" t="s">
        <v>31</v>
      </c>
      <c r="D11" s="20">
        <v>2681</v>
      </c>
      <c r="E11" s="21">
        <v>54</v>
      </c>
    </row>
    <row r="12" spans="1:16" x14ac:dyDescent="0.3">
      <c r="A12" s="22" t="s">
        <v>8</v>
      </c>
      <c r="B12" s="22" t="s">
        <v>35</v>
      </c>
      <c r="C12" s="22" t="s">
        <v>22</v>
      </c>
      <c r="D12" s="23">
        <v>5012</v>
      </c>
      <c r="E12" s="24">
        <v>210</v>
      </c>
    </row>
    <row r="13" spans="1:16" x14ac:dyDescent="0.3">
      <c r="A13" s="19" t="s">
        <v>7</v>
      </c>
      <c r="B13" s="19" t="s">
        <v>38</v>
      </c>
      <c r="C13" s="19" t="s">
        <v>14</v>
      </c>
      <c r="D13" s="20">
        <v>1281</v>
      </c>
      <c r="E13" s="21">
        <v>75</v>
      </c>
    </row>
    <row r="14" spans="1:16" x14ac:dyDescent="0.3">
      <c r="A14" s="22" t="s">
        <v>5</v>
      </c>
      <c r="B14" s="22" t="s">
        <v>37</v>
      </c>
      <c r="C14" s="22" t="s">
        <v>14</v>
      </c>
      <c r="D14" s="23">
        <v>4991</v>
      </c>
      <c r="E14" s="24">
        <v>12</v>
      </c>
    </row>
    <row r="15" spans="1:16" x14ac:dyDescent="0.3">
      <c r="A15" s="19" t="s">
        <v>2</v>
      </c>
      <c r="B15" s="19" t="s">
        <v>39</v>
      </c>
      <c r="C15" s="19" t="s">
        <v>25</v>
      </c>
      <c r="D15" s="20">
        <v>1785</v>
      </c>
      <c r="E15" s="21">
        <v>462</v>
      </c>
    </row>
    <row r="16" spans="1:16" x14ac:dyDescent="0.3">
      <c r="A16" s="22" t="s">
        <v>3</v>
      </c>
      <c r="B16" s="22" t="s">
        <v>37</v>
      </c>
      <c r="C16" s="22" t="s">
        <v>17</v>
      </c>
      <c r="D16" s="23">
        <v>3983</v>
      </c>
      <c r="E16" s="24">
        <v>144</v>
      </c>
    </row>
    <row r="17" spans="1:5" x14ac:dyDescent="0.3">
      <c r="A17" s="19" t="s">
        <v>9</v>
      </c>
      <c r="B17" s="19" t="s">
        <v>38</v>
      </c>
      <c r="C17" s="19" t="s">
        <v>16</v>
      </c>
      <c r="D17" s="20">
        <v>2646</v>
      </c>
      <c r="E17" s="21">
        <v>120</v>
      </c>
    </row>
    <row r="18" spans="1:5" x14ac:dyDescent="0.3">
      <c r="A18" s="22" t="s">
        <v>2</v>
      </c>
      <c r="B18" s="22" t="s">
        <v>34</v>
      </c>
      <c r="C18" s="22" t="s">
        <v>13</v>
      </c>
      <c r="D18" s="23">
        <v>252</v>
      </c>
      <c r="E18" s="24">
        <v>54</v>
      </c>
    </row>
    <row r="19" spans="1:5" x14ac:dyDescent="0.3">
      <c r="A19" s="19" t="s">
        <v>3</v>
      </c>
      <c r="B19" s="19" t="s">
        <v>35</v>
      </c>
      <c r="C19" s="19" t="s">
        <v>25</v>
      </c>
      <c r="D19" s="20">
        <v>2464</v>
      </c>
      <c r="E19" s="21">
        <v>234</v>
      </c>
    </row>
    <row r="20" spans="1:5" x14ac:dyDescent="0.3">
      <c r="A20" s="22" t="s">
        <v>3</v>
      </c>
      <c r="B20" s="22" t="s">
        <v>35</v>
      </c>
      <c r="C20" s="22" t="s">
        <v>29</v>
      </c>
      <c r="D20" s="23">
        <v>2114</v>
      </c>
      <c r="E20" s="24">
        <v>66</v>
      </c>
    </row>
    <row r="21" spans="1:5" x14ac:dyDescent="0.3">
      <c r="A21" s="19" t="s">
        <v>6</v>
      </c>
      <c r="B21" s="19" t="s">
        <v>37</v>
      </c>
      <c r="C21" s="19" t="s">
        <v>31</v>
      </c>
      <c r="D21" s="20">
        <v>7693</v>
      </c>
      <c r="E21" s="21">
        <v>87</v>
      </c>
    </row>
    <row r="22" spans="1:5" x14ac:dyDescent="0.3">
      <c r="A22" s="22" t="s">
        <v>5</v>
      </c>
      <c r="B22" s="22" t="s">
        <v>34</v>
      </c>
      <c r="C22" s="22" t="s">
        <v>20</v>
      </c>
      <c r="D22" s="23">
        <v>15610</v>
      </c>
      <c r="E22" s="24">
        <v>339</v>
      </c>
    </row>
    <row r="23" spans="1:5" x14ac:dyDescent="0.3">
      <c r="A23" s="19" t="s">
        <v>41</v>
      </c>
      <c r="B23" s="19" t="s">
        <v>34</v>
      </c>
      <c r="C23" s="19" t="s">
        <v>22</v>
      </c>
      <c r="D23" s="20">
        <v>336</v>
      </c>
      <c r="E23" s="21">
        <v>144</v>
      </c>
    </row>
    <row r="24" spans="1:5" x14ac:dyDescent="0.3">
      <c r="A24" s="22" t="s">
        <v>2</v>
      </c>
      <c r="B24" s="22" t="s">
        <v>39</v>
      </c>
      <c r="C24" s="22" t="s">
        <v>20</v>
      </c>
      <c r="D24" s="23">
        <v>9443</v>
      </c>
      <c r="E24" s="24">
        <v>162</v>
      </c>
    </row>
    <row r="25" spans="1:5" x14ac:dyDescent="0.3">
      <c r="A25" s="19" t="s">
        <v>9</v>
      </c>
      <c r="B25" s="19" t="s">
        <v>34</v>
      </c>
      <c r="C25" s="19" t="s">
        <v>23</v>
      </c>
      <c r="D25" s="20">
        <v>8155</v>
      </c>
      <c r="E25" s="21">
        <v>90</v>
      </c>
    </row>
    <row r="26" spans="1:5" x14ac:dyDescent="0.3">
      <c r="A26" s="22" t="s">
        <v>8</v>
      </c>
      <c r="B26" s="22" t="s">
        <v>38</v>
      </c>
      <c r="C26" s="22" t="s">
        <v>23</v>
      </c>
      <c r="D26" s="23">
        <v>1701</v>
      </c>
      <c r="E26" s="24">
        <v>234</v>
      </c>
    </row>
    <row r="27" spans="1:5" x14ac:dyDescent="0.3">
      <c r="A27" s="19" t="s">
        <v>10</v>
      </c>
      <c r="B27" s="19" t="s">
        <v>38</v>
      </c>
      <c r="C27" s="19" t="s">
        <v>22</v>
      </c>
      <c r="D27" s="20">
        <v>2205</v>
      </c>
      <c r="E27" s="21">
        <v>141</v>
      </c>
    </row>
    <row r="28" spans="1:5" x14ac:dyDescent="0.3">
      <c r="A28" s="22" t="s">
        <v>8</v>
      </c>
      <c r="B28" s="22" t="s">
        <v>37</v>
      </c>
      <c r="C28" s="22" t="s">
        <v>19</v>
      </c>
      <c r="D28" s="23">
        <v>1771</v>
      </c>
      <c r="E28" s="24">
        <v>204</v>
      </c>
    </row>
    <row r="29" spans="1:5" x14ac:dyDescent="0.3">
      <c r="A29" s="19" t="s">
        <v>41</v>
      </c>
      <c r="B29" s="19" t="s">
        <v>35</v>
      </c>
      <c r="C29" s="19" t="s">
        <v>15</v>
      </c>
      <c r="D29" s="20">
        <v>2114</v>
      </c>
      <c r="E29" s="21">
        <v>186</v>
      </c>
    </row>
    <row r="30" spans="1:5" x14ac:dyDescent="0.3">
      <c r="A30" s="22" t="s">
        <v>41</v>
      </c>
      <c r="B30" s="22" t="s">
        <v>36</v>
      </c>
      <c r="C30" s="22" t="s">
        <v>13</v>
      </c>
      <c r="D30" s="23">
        <v>10311</v>
      </c>
      <c r="E30" s="24">
        <v>231</v>
      </c>
    </row>
    <row r="31" spans="1:5" x14ac:dyDescent="0.3">
      <c r="A31" s="19" t="s">
        <v>3</v>
      </c>
      <c r="B31" s="19" t="s">
        <v>39</v>
      </c>
      <c r="C31" s="19" t="s">
        <v>16</v>
      </c>
      <c r="D31" s="20">
        <v>21</v>
      </c>
      <c r="E31" s="21">
        <v>168</v>
      </c>
    </row>
    <row r="32" spans="1:5" x14ac:dyDescent="0.3">
      <c r="A32" s="22" t="s">
        <v>10</v>
      </c>
      <c r="B32" s="22" t="s">
        <v>35</v>
      </c>
      <c r="C32" s="22" t="s">
        <v>20</v>
      </c>
      <c r="D32" s="23">
        <v>1974</v>
      </c>
      <c r="E32" s="24">
        <v>195</v>
      </c>
    </row>
    <row r="33" spans="1:5" x14ac:dyDescent="0.3">
      <c r="A33" s="19" t="s">
        <v>5</v>
      </c>
      <c r="B33" s="19" t="s">
        <v>36</v>
      </c>
      <c r="C33" s="19" t="s">
        <v>23</v>
      </c>
      <c r="D33" s="20">
        <v>6314</v>
      </c>
      <c r="E33" s="21">
        <v>15</v>
      </c>
    </row>
    <row r="34" spans="1:5" x14ac:dyDescent="0.3">
      <c r="A34" s="22" t="s">
        <v>10</v>
      </c>
      <c r="B34" s="22" t="s">
        <v>37</v>
      </c>
      <c r="C34" s="22" t="s">
        <v>23</v>
      </c>
      <c r="D34" s="23">
        <v>4683</v>
      </c>
      <c r="E34" s="24">
        <v>30</v>
      </c>
    </row>
    <row r="35" spans="1:5" x14ac:dyDescent="0.3">
      <c r="A35" s="19" t="s">
        <v>41</v>
      </c>
      <c r="B35" s="19" t="s">
        <v>37</v>
      </c>
      <c r="C35" s="19" t="s">
        <v>24</v>
      </c>
      <c r="D35" s="20">
        <v>6398</v>
      </c>
      <c r="E35" s="21">
        <v>102</v>
      </c>
    </row>
    <row r="36" spans="1:5" x14ac:dyDescent="0.3">
      <c r="A36" s="22" t="s">
        <v>2</v>
      </c>
      <c r="B36" s="22" t="s">
        <v>35</v>
      </c>
      <c r="C36" s="22" t="s">
        <v>19</v>
      </c>
      <c r="D36" s="23">
        <v>553</v>
      </c>
      <c r="E36" s="24">
        <v>15</v>
      </c>
    </row>
    <row r="37" spans="1:5" x14ac:dyDescent="0.3">
      <c r="A37" s="19" t="s">
        <v>8</v>
      </c>
      <c r="B37" s="19" t="s">
        <v>39</v>
      </c>
      <c r="C37" s="19" t="s">
        <v>30</v>
      </c>
      <c r="D37" s="20">
        <v>7021</v>
      </c>
      <c r="E37" s="21">
        <v>183</v>
      </c>
    </row>
    <row r="38" spans="1:5" x14ac:dyDescent="0.3">
      <c r="A38" s="22" t="s">
        <v>40</v>
      </c>
      <c r="B38" s="22" t="s">
        <v>39</v>
      </c>
      <c r="C38" s="22" t="s">
        <v>22</v>
      </c>
      <c r="D38" s="23">
        <v>5817</v>
      </c>
      <c r="E38" s="24">
        <v>12</v>
      </c>
    </row>
    <row r="39" spans="1:5" x14ac:dyDescent="0.3">
      <c r="A39" s="19" t="s">
        <v>41</v>
      </c>
      <c r="B39" s="19" t="s">
        <v>39</v>
      </c>
      <c r="C39" s="19" t="s">
        <v>14</v>
      </c>
      <c r="D39" s="20">
        <v>3976</v>
      </c>
      <c r="E39" s="21">
        <v>72</v>
      </c>
    </row>
    <row r="40" spans="1:5" x14ac:dyDescent="0.3">
      <c r="A40" s="22" t="s">
        <v>6</v>
      </c>
      <c r="B40" s="22" t="s">
        <v>38</v>
      </c>
      <c r="C40" s="22" t="s">
        <v>27</v>
      </c>
      <c r="D40" s="23">
        <v>1134</v>
      </c>
      <c r="E40" s="24">
        <v>282</v>
      </c>
    </row>
    <row r="41" spans="1:5" x14ac:dyDescent="0.3">
      <c r="A41" s="19" t="s">
        <v>2</v>
      </c>
      <c r="B41" s="19" t="s">
        <v>39</v>
      </c>
      <c r="C41" s="19" t="s">
        <v>28</v>
      </c>
      <c r="D41" s="20">
        <v>6027</v>
      </c>
      <c r="E41" s="21">
        <v>144</v>
      </c>
    </row>
    <row r="42" spans="1:5" x14ac:dyDescent="0.3">
      <c r="A42" s="22" t="s">
        <v>6</v>
      </c>
      <c r="B42" s="22" t="s">
        <v>37</v>
      </c>
      <c r="C42" s="22" t="s">
        <v>16</v>
      </c>
      <c r="D42" s="23">
        <v>1904</v>
      </c>
      <c r="E42" s="24">
        <v>405</v>
      </c>
    </row>
    <row r="43" spans="1:5" x14ac:dyDescent="0.3">
      <c r="A43" s="19" t="s">
        <v>7</v>
      </c>
      <c r="B43" s="19" t="s">
        <v>34</v>
      </c>
      <c r="C43" s="19" t="s">
        <v>32</v>
      </c>
      <c r="D43" s="20">
        <v>3262</v>
      </c>
      <c r="E43" s="21">
        <v>75</v>
      </c>
    </row>
    <row r="44" spans="1:5" x14ac:dyDescent="0.3">
      <c r="A44" s="22" t="s">
        <v>40</v>
      </c>
      <c r="B44" s="22" t="s">
        <v>34</v>
      </c>
      <c r="C44" s="22" t="s">
        <v>27</v>
      </c>
      <c r="D44" s="23">
        <v>2289</v>
      </c>
      <c r="E44" s="24">
        <v>135</v>
      </c>
    </row>
    <row r="45" spans="1:5" x14ac:dyDescent="0.3">
      <c r="A45" s="19" t="s">
        <v>5</v>
      </c>
      <c r="B45" s="19" t="s">
        <v>34</v>
      </c>
      <c r="C45" s="19" t="s">
        <v>27</v>
      </c>
      <c r="D45" s="20">
        <v>6986</v>
      </c>
      <c r="E45" s="21">
        <v>21</v>
      </c>
    </row>
    <row r="46" spans="1:5" x14ac:dyDescent="0.3">
      <c r="A46" s="22" t="s">
        <v>2</v>
      </c>
      <c r="B46" s="22" t="s">
        <v>38</v>
      </c>
      <c r="C46" s="22" t="s">
        <v>23</v>
      </c>
      <c r="D46" s="23">
        <v>4417</v>
      </c>
      <c r="E46" s="24">
        <v>153</v>
      </c>
    </row>
    <row r="47" spans="1:5" x14ac:dyDescent="0.3">
      <c r="A47" s="19" t="s">
        <v>6</v>
      </c>
      <c r="B47" s="19" t="s">
        <v>34</v>
      </c>
      <c r="C47" s="19" t="s">
        <v>15</v>
      </c>
      <c r="D47" s="20">
        <v>1442</v>
      </c>
      <c r="E47" s="21">
        <v>15</v>
      </c>
    </row>
    <row r="48" spans="1:5" x14ac:dyDescent="0.3">
      <c r="A48" s="22" t="s">
        <v>3</v>
      </c>
      <c r="B48" s="22" t="s">
        <v>35</v>
      </c>
      <c r="C48" s="22" t="s">
        <v>14</v>
      </c>
      <c r="D48" s="23">
        <v>2415</v>
      </c>
      <c r="E48" s="24">
        <v>255</v>
      </c>
    </row>
    <row r="49" spans="1:5" x14ac:dyDescent="0.3">
      <c r="A49" s="19" t="s">
        <v>2</v>
      </c>
      <c r="B49" s="19" t="s">
        <v>37</v>
      </c>
      <c r="C49" s="19" t="s">
        <v>19</v>
      </c>
      <c r="D49" s="20">
        <v>238</v>
      </c>
      <c r="E49" s="21">
        <v>18</v>
      </c>
    </row>
    <row r="50" spans="1:5" x14ac:dyDescent="0.3">
      <c r="A50" s="22" t="s">
        <v>6</v>
      </c>
      <c r="B50" s="22" t="s">
        <v>37</v>
      </c>
      <c r="C50" s="22" t="s">
        <v>23</v>
      </c>
      <c r="D50" s="23">
        <v>4949</v>
      </c>
      <c r="E50" s="24">
        <v>189</v>
      </c>
    </row>
    <row r="51" spans="1:5" x14ac:dyDescent="0.3">
      <c r="A51" s="19" t="s">
        <v>5</v>
      </c>
      <c r="B51" s="19" t="s">
        <v>38</v>
      </c>
      <c r="C51" s="19" t="s">
        <v>32</v>
      </c>
      <c r="D51" s="20">
        <v>5075</v>
      </c>
      <c r="E51" s="21">
        <v>21</v>
      </c>
    </row>
    <row r="52" spans="1:5" x14ac:dyDescent="0.3">
      <c r="A52" s="22" t="s">
        <v>3</v>
      </c>
      <c r="B52" s="22" t="s">
        <v>36</v>
      </c>
      <c r="C52" s="22" t="s">
        <v>16</v>
      </c>
      <c r="D52" s="23">
        <v>9198</v>
      </c>
      <c r="E52" s="24">
        <v>36</v>
      </c>
    </row>
    <row r="53" spans="1:5" x14ac:dyDescent="0.3">
      <c r="A53" s="19" t="s">
        <v>6</v>
      </c>
      <c r="B53" s="19" t="s">
        <v>34</v>
      </c>
      <c r="C53" s="19" t="s">
        <v>29</v>
      </c>
      <c r="D53" s="20">
        <v>3339</v>
      </c>
      <c r="E53" s="21">
        <v>75</v>
      </c>
    </row>
    <row r="54" spans="1:5" x14ac:dyDescent="0.3">
      <c r="A54" s="22" t="s">
        <v>40</v>
      </c>
      <c r="B54" s="22" t="s">
        <v>34</v>
      </c>
      <c r="C54" s="22" t="s">
        <v>17</v>
      </c>
      <c r="D54" s="23">
        <v>5019</v>
      </c>
      <c r="E54" s="24">
        <v>156</v>
      </c>
    </row>
    <row r="55" spans="1:5" x14ac:dyDescent="0.3">
      <c r="A55" s="19" t="s">
        <v>5</v>
      </c>
      <c r="B55" s="19" t="s">
        <v>36</v>
      </c>
      <c r="C55" s="19" t="s">
        <v>16</v>
      </c>
      <c r="D55" s="20">
        <v>16184</v>
      </c>
      <c r="E55" s="21">
        <v>39</v>
      </c>
    </row>
    <row r="56" spans="1:5" x14ac:dyDescent="0.3">
      <c r="A56" s="22" t="s">
        <v>6</v>
      </c>
      <c r="B56" s="22" t="s">
        <v>36</v>
      </c>
      <c r="C56" s="22" t="s">
        <v>21</v>
      </c>
      <c r="D56" s="23">
        <v>497</v>
      </c>
      <c r="E56" s="24">
        <v>63</v>
      </c>
    </row>
    <row r="57" spans="1:5" x14ac:dyDescent="0.3">
      <c r="A57" s="19" t="s">
        <v>2</v>
      </c>
      <c r="B57" s="19" t="s">
        <v>36</v>
      </c>
      <c r="C57" s="19" t="s">
        <v>29</v>
      </c>
      <c r="D57" s="20">
        <v>8211</v>
      </c>
      <c r="E57" s="21">
        <v>75</v>
      </c>
    </row>
    <row r="58" spans="1:5" x14ac:dyDescent="0.3">
      <c r="A58" s="22" t="s">
        <v>2</v>
      </c>
      <c r="B58" s="22" t="s">
        <v>38</v>
      </c>
      <c r="C58" s="22" t="s">
        <v>28</v>
      </c>
      <c r="D58" s="23">
        <v>6580</v>
      </c>
      <c r="E58" s="24">
        <v>183</v>
      </c>
    </row>
    <row r="59" spans="1:5" x14ac:dyDescent="0.3">
      <c r="A59" s="19" t="s">
        <v>41</v>
      </c>
      <c r="B59" s="19" t="s">
        <v>35</v>
      </c>
      <c r="C59" s="19" t="s">
        <v>13</v>
      </c>
      <c r="D59" s="20">
        <v>4760</v>
      </c>
      <c r="E59" s="21">
        <v>69</v>
      </c>
    </row>
    <row r="60" spans="1:5" x14ac:dyDescent="0.3">
      <c r="A60" s="22" t="s">
        <v>40</v>
      </c>
      <c r="B60" s="22" t="s">
        <v>36</v>
      </c>
      <c r="C60" s="22" t="s">
        <v>25</v>
      </c>
      <c r="D60" s="23">
        <v>5439</v>
      </c>
      <c r="E60" s="24">
        <v>30</v>
      </c>
    </row>
    <row r="61" spans="1:5" x14ac:dyDescent="0.3">
      <c r="A61" s="19" t="s">
        <v>41</v>
      </c>
      <c r="B61" s="19" t="s">
        <v>34</v>
      </c>
      <c r="C61" s="19" t="s">
        <v>17</v>
      </c>
      <c r="D61" s="20">
        <v>1463</v>
      </c>
      <c r="E61" s="21">
        <v>39</v>
      </c>
    </row>
    <row r="62" spans="1:5" x14ac:dyDescent="0.3">
      <c r="A62" s="22" t="s">
        <v>3</v>
      </c>
      <c r="B62" s="22" t="s">
        <v>34</v>
      </c>
      <c r="C62" s="22" t="s">
        <v>32</v>
      </c>
      <c r="D62" s="23">
        <v>7777</v>
      </c>
      <c r="E62" s="24">
        <v>504</v>
      </c>
    </row>
    <row r="63" spans="1:5" x14ac:dyDescent="0.3">
      <c r="A63" s="19" t="s">
        <v>9</v>
      </c>
      <c r="B63" s="19" t="s">
        <v>37</v>
      </c>
      <c r="C63" s="19" t="s">
        <v>29</v>
      </c>
      <c r="D63" s="20">
        <v>1085</v>
      </c>
      <c r="E63" s="21">
        <v>273</v>
      </c>
    </row>
    <row r="64" spans="1:5" x14ac:dyDescent="0.3">
      <c r="A64" s="22" t="s">
        <v>5</v>
      </c>
      <c r="B64" s="22" t="s">
        <v>37</v>
      </c>
      <c r="C64" s="22" t="s">
        <v>31</v>
      </c>
      <c r="D64" s="23">
        <v>182</v>
      </c>
      <c r="E64" s="24">
        <v>48</v>
      </c>
    </row>
    <row r="65" spans="1:5" x14ac:dyDescent="0.3">
      <c r="A65" s="19" t="s">
        <v>6</v>
      </c>
      <c r="B65" s="19" t="s">
        <v>34</v>
      </c>
      <c r="C65" s="19" t="s">
        <v>27</v>
      </c>
      <c r="D65" s="20">
        <v>4242</v>
      </c>
      <c r="E65" s="21">
        <v>207</v>
      </c>
    </row>
    <row r="66" spans="1:5" x14ac:dyDescent="0.3">
      <c r="A66" s="22" t="s">
        <v>6</v>
      </c>
      <c r="B66" s="22" t="s">
        <v>36</v>
      </c>
      <c r="C66" s="22" t="s">
        <v>32</v>
      </c>
      <c r="D66" s="23">
        <v>6118</v>
      </c>
      <c r="E66" s="24">
        <v>9</v>
      </c>
    </row>
    <row r="67" spans="1:5" x14ac:dyDescent="0.3">
      <c r="A67" s="19" t="s">
        <v>10</v>
      </c>
      <c r="B67" s="19" t="s">
        <v>36</v>
      </c>
      <c r="C67" s="19" t="s">
        <v>23</v>
      </c>
      <c r="D67" s="20">
        <v>2317</v>
      </c>
      <c r="E67" s="21">
        <v>261</v>
      </c>
    </row>
    <row r="68" spans="1:5" x14ac:dyDescent="0.3">
      <c r="A68" s="22" t="s">
        <v>6</v>
      </c>
      <c r="B68" s="22" t="s">
        <v>38</v>
      </c>
      <c r="C68" s="22" t="s">
        <v>16</v>
      </c>
      <c r="D68" s="23">
        <v>938</v>
      </c>
      <c r="E68" s="24">
        <v>6</v>
      </c>
    </row>
    <row r="69" spans="1:5" x14ac:dyDescent="0.3">
      <c r="A69" s="19" t="s">
        <v>8</v>
      </c>
      <c r="B69" s="19" t="s">
        <v>37</v>
      </c>
      <c r="C69" s="19" t="s">
        <v>15</v>
      </c>
      <c r="D69" s="20">
        <v>9709</v>
      </c>
      <c r="E69" s="21">
        <v>30</v>
      </c>
    </row>
    <row r="70" spans="1:5" x14ac:dyDescent="0.3">
      <c r="A70" s="22" t="s">
        <v>7</v>
      </c>
      <c r="B70" s="22" t="s">
        <v>34</v>
      </c>
      <c r="C70" s="22" t="s">
        <v>20</v>
      </c>
      <c r="D70" s="23">
        <v>2205</v>
      </c>
      <c r="E70" s="24">
        <v>138</v>
      </c>
    </row>
    <row r="71" spans="1:5" x14ac:dyDescent="0.3">
      <c r="A71" s="19" t="s">
        <v>7</v>
      </c>
      <c r="B71" s="19" t="s">
        <v>37</v>
      </c>
      <c r="C71" s="19" t="s">
        <v>17</v>
      </c>
      <c r="D71" s="20">
        <v>4487</v>
      </c>
      <c r="E71" s="21">
        <v>111</v>
      </c>
    </row>
    <row r="72" spans="1:5" x14ac:dyDescent="0.3">
      <c r="A72" s="22" t="s">
        <v>5</v>
      </c>
      <c r="B72" s="22" t="s">
        <v>35</v>
      </c>
      <c r="C72" s="22" t="s">
        <v>18</v>
      </c>
      <c r="D72" s="23">
        <v>2415</v>
      </c>
      <c r="E72" s="24">
        <v>15</v>
      </c>
    </row>
    <row r="73" spans="1:5" x14ac:dyDescent="0.3">
      <c r="A73" s="19" t="s">
        <v>40</v>
      </c>
      <c r="B73" s="19" t="s">
        <v>34</v>
      </c>
      <c r="C73" s="19" t="s">
        <v>19</v>
      </c>
      <c r="D73" s="20">
        <v>4018</v>
      </c>
      <c r="E73" s="21">
        <v>162</v>
      </c>
    </row>
    <row r="74" spans="1:5" x14ac:dyDescent="0.3">
      <c r="A74" s="22" t="s">
        <v>5</v>
      </c>
      <c r="B74" s="22" t="s">
        <v>34</v>
      </c>
      <c r="C74" s="22" t="s">
        <v>19</v>
      </c>
      <c r="D74" s="23">
        <v>861</v>
      </c>
      <c r="E74" s="24">
        <v>195</v>
      </c>
    </row>
    <row r="75" spans="1:5" x14ac:dyDescent="0.3">
      <c r="A75" s="19" t="s">
        <v>10</v>
      </c>
      <c r="B75" s="19" t="s">
        <v>38</v>
      </c>
      <c r="C75" s="19" t="s">
        <v>14</v>
      </c>
      <c r="D75" s="20">
        <v>5586</v>
      </c>
      <c r="E75" s="21">
        <v>525</v>
      </c>
    </row>
    <row r="76" spans="1:5" x14ac:dyDescent="0.3">
      <c r="A76" s="22" t="s">
        <v>7</v>
      </c>
      <c r="B76" s="22" t="s">
        <v>34</v>
      </c>
      <c r="C76" s="22" t="s">
        <v>33</v>
      </c>
      <c r="D76" s="23">
        <v>2226</v>
      </c>
      <c r="E76" s="24">
        <v>48</v>
      </c>
    </row>
    <row r="77" spans="1:5" x14ac:dyDescent="0.3">
      <c r="A77" s="19" t="s">
        <v>9</v>
      </c>
      <c r="B77" s="19" t="s">
        <v>34</v>
      </c>
      <c r="C77" s="19" t="s">
        <v>28</v>
      </c>
      <c r="D77" s="20">
        <v>14329</v>
      </c>
      <c r="E77" s="21">
        <v>150</v>
      </c>
    </row>
    <row r="78" spans="1:5" x14ac:dyDescent="0.3">
      <c r="A78" s="22" t="s">
        <v>9</v>
      </c>
      <c r="B78" s="22" t="s">
        <v>34</v>
      </c>
      <c r="C78" s="22" t="s">
        <v>20</v>
      </c>
      <c r="D78" s="23">
        <v>8463</v>
      </c>
      <c r="E78" s="24">
        <v>492</v>
      </c>
    </row>
    <row r="79" spans="1:5" x14ac:dyDescent="0.3">
      <c r="A79" s="19" t="s">
        <v>5</v>
      </c>
      <c r="B79" s="19" t="s">
        <v>34</v>
      </c>
      <c r="C79" s="19" t="s">
        <v>29</v>
      </c>
      <c r="D79" s="20">
        <v>2891</v>
      </c>
      <c r="E79" s="21">
        <v>102</v>
      </c>
    </row>
    <row r="80" spans="1:5" x14ac:dyDescent="0.3">
      <c r="A80" s="22" t="s">
        <v>3</v>
      </c>
      <c r="B80" s="22" t="s">
        <v>36</v>
      </c>
      <c r="C80" s="22" t="s">
        <v>23</v>
      </c>
      <c r="D80" s="23">
        <v>3773</v>
      </c>
      <c r="E80" s="24">
        <v>165</v>
      </c>
    </row>
    <row r="81" spans="1:5" x14ac:dyDescent="0.3">
      <c r="A81" s="19" t="s">
        <v>41</v>
      </c>
      <c r="B81" s="19" t="s">
        <v>36</v>
      </c>
      <c r="C81" s="19" t="s">
        <v>28</v>
      </c>
      <c r="D81" s="20">
        <v>854</v>
      </c>
      <c r="E81" s="21">
        <v>309</v>
      </c>
    </row>
    <row r="82" spans="1:5" x14ac:dyDescent="0.3">
      <c r="A82" s="22" t="s">
        <v>6</v>
      </c>
      <c r="B82" s="22" t="s">
        <v>36</v>
      </c>
      <c r="C82" s="22" t="s">
        <v>17</v>
      </c>
      <c r="D82" s="23">
        <v>4970</v>
      </c>
      <c r="E82" s="24">
        <v>156</v>
      </c>
    </row>
    <row r="83" spans="1:5" x14ac:dyDescent="0.3">
      <c r="A83" s="19" t="s">
        <v>9</v>
      </c>
      <c r="B83" s="19" t="s">
        <v>35</v>
      </c>
      <c r="C83" s="19" t="s">
        <v>26</v>
      </c>
      <c r="D83" s="20">
        <v>98</v>
      </c>
      <c r="E83" s="21">
        <v>159</v>
      </c>
    </row>
    <row r="84" spans="1:5" x14ac:dyDescent="0.3">
      <c r="A84" s="22" t="s">
        <v>5</v>
      </c>
      <c r="B84" s="22" t="s">
        <v>35</v>
      </c>
      <c r="C84" s="22" t="s">
        <v>15</v>
      </c>
      <c r="D84" s="23">
        <v>13391</v>
      </c>
      <c r="E84" s="24">
        <v>201</v>
      </c>
    </row>
    <row r="85" spans="1:5" x14ac:dyDescent="0.3">
      <c r="A85" s="19" t="s">
        <v>8</v>
      </c>
      <c r="B85" s="19" t="s">
        <v>39</v>
      </c>
      <c r="C85" s="19" t="s">
        <v>31</v>
      </c>
      <c r="D85" s="20">
        <v>8890</v>
      </c>
      <c r="E85" s="21">
        <v>210</v>
      </c>
    </row>
    <row r="86" spans="1:5" x14ac:dyDescent="0.3">
      <c r="A86" s="22" t="s">
        <v>2</v>
      </c>
      <c r="B86" s="22" t="s">
        <v>38</v>
      </c>
      <c r="C86" s="22" t="s">
        <v>13</v>
      </c>
      <c r="D86" s="23">
        <v>56</v>
      </c>
      <c r="E86" s="24">
        <v>51</v>
      </c>
    </row>
    <row r="87" spans="1:5" x14ac:dyDescent="0.3">
      <c r="A87" s="19" t="s">
        <v>3</v>
      </c>
      <c r="B87" s="19" t="s">
        <v>36</v>
      </c>
      <c r="C87" s="19" t="s">
        <v>25</v>
      </c>
      <c r="D87" s="20">
        <v>3339</v>
      </c>
      <c r="E87" s="21">
        <v>39</v>
      </c>
    </row>
    <row r="88" spans="1:5" x14ac:dyDescent="0.3">
      <c r="A88" s="22" t="s">
        <v>10</v>
      </c>
      <c r="B88" s="22" t="s">
        <v>35</v>
      </c>
      <c r="C88" s="22" t="s">
        <v>18</v>
      </c>
      <c r="D88" s="23">
        <v>3808</v>
      </c>
      <c r="E88" s="24">
        <v>279</v>
      </c>
    </row>
    <row r="89" spans="1:5" x14ac:dyDescent="0.3">
      <c r="A89" s="19" t="s">
        <v>10</v>
      </c>
      <c r="B89" s="19" t="s">
        <v>38</v>
      </c>
      <c r="C89" s="19" t="s">
        <v>13</v>
      </c>
      <c r="D89" s="20">
        <v>63</v>
      </c>
      <c r="E89" s="21">
        <v>123</v>
      </c>
    </row>
    <row r="90" spans="1:5" x14ac:dyDescent="0.3">
      <c r="A90" s="22" t="s">
        <v>2</v>
      </c>
      <c r="B90" s="22" t="s">
        <v>39</v>
      </c>
      <c r="C90" s="22" t="s">
        <v>27</v>
      </c>
      <c r="D90" s="23">
        <v>7812</v>
      </c>
      <c r="E90" s="24">
        <v>81</v>
      </c>
    </row>
    <row r="91" spans="1:5" x14ac:dyDescent="0.3">
      <c r="A91" s="19" t="s">
        <v>40</v>
      </c>
      <c r="B91" s="19" t="s">
        <v>37</v>
      </c>
      <c r="C91" s="19" t="s">
        <v>19</v>
      </c>
      <c r="D91" s="20">
        <v>7693</v>
      </c>
      <c r="E91" s="21">
        <v>21</v>
      </c>
    </row>
    <row r="92" spans="1:5" x14ac:dyDescent="0.3">
      <c r="A92" s="22" t="s">
        <v>3</v>
      </c>
      <c r="B92" s="22" t="s">
        <v>36</v>
      </c>
      <c r="C92" s="22" t="s">
        <v>28</v>
      </c>
      <c r="D92" s="23">
        <v>973</v>
      </c>
      <c r="E92" s="24">
        <v>162</v>
      </c>
    </row>
    <row r="93" spans="1:5" x14ac:dyDescent="0.3">
      <c r="A93" s="19" t="s">
        <v>10</v>
      </c>
      <c r="B93" s="19" t="s">
        <v>35</v>
      </c>
      <c r="C93" s="19" t="s">
        <v>21</v>
      </c>
      <c r="D93" s="20">
        <v>567</v>
      </c>
      <c r="E93" s="21">
        <v>228</v>
      </c>
    </row>
    <row r="94" spans="1:5" x14ac:dyDescent="0.3">
      <c r="A94" s="22" t="s">
        <v>10</v>
      </c>
      <c r="B94" s="22" t="s">
        <v>36</v>
      </c>
      <c r="C94" s="22" t="s">
        <v>29</v>
      </c>
      <c r="D94" s="23">
        <v>2471</v>
      </c>
      <c r="E94" s="24">
        <v>342</v>
      </c>
    </row>
    <row r="95" spans="1:5" x14ac:dyDescent="0.3">
      <c r="A95" s="19" t="s">
        <v>5</v>
      </c>
      <c r="B95" s="19" t="s">
        <v>38</v>
      </c>
      <c r="C95" s="19" t="s">
        <v>13</v>
      </c>
      <c r="D95" s="20">
        <v>7189</v>
      </c>
      <c r="E95" s="21">
        <v>54</v>
      </c>
    </row>
    <row r="96" spans="1:5" x14ac:dyDescent="0.3">
      <c r="A96" s="22" t="s">
        <v>41</v>
      </c>
      <c r="B96" s="22" t="s">
        <v>35</v>
      </c>
      <c r="C96" s="22" t="s">
        <v>28</v>
      </c>
      <c r="D96" s="23">
        <v>7455</v>
      </c>
      <c r="E96" s="24">
        <v>216</v>
      </c>
    </row>
    <row r="97" spans="1:5" x14ac:dyDescent="0.3">
      <c r="A97" s="19" t="s">
        <v>3</v>
      </c>
      <c r="B97" s="19" t="s">
        <v>34</v>
      </c>
      <c r="C97" s="19" t="s">
        <v>26</v>
      </c>
      <c r="D97" s="20">
        <v>3108</v>
      </c>
      <c r="E97" s="21">
        <v>54</v>
      </c>
    </row>
    <row r="98" spans="1:5" x14ac:dyDescent="0.3">
      <c r="A98" s="22" t="s">
        <v>6</v>
      </c>
      <c r="B98" s="22" t="s">
        <v>38</v>
      </c>
      <c r="C98" s="22" t="s">
        <v>25</v>
      </c>
      <c r="D98" s="23">
        <v>469</v>
      </c>
      <c r="E98" s="24">
        <v>75</v>
      </c>
    </row>
    <row r="99" spans="1:5" x14ac:dyDescent="0.3">
      <c r="A99" s="19" t="s">
        <v>9</v>
      </c>
      <c r="B99" s="19" t="s">
        <v>37</v>
      </c>
      <c r="C99" s="19" t="s">
        <v>23</v>
      </c>
      <c r="D99" s="20">
        <v>2737</v>
      </c>
      <c r="E99" s="21">
        <v>93</v>
      </c>
    </row>
    <row r="100" spans="1:5" x14ac:dyDescent="0.3">
      <c r="A100" s="22" t="s">
        <v>9</v>
      </c>
      <c r="B100" s="22" t="s">
        <v>37</v>
      </c>
      <c r="C100" s="22" t="s">
        <v>25</v>
      </c>
      <c r="D100" s="23">
        <v>4305</v>
      </c>
      <c r="E100" s="24">
        <v>156</v>
      </c>
    </row>
    <row r="101" spans="1:5" x14ac:dyDescent="0.3">
      <c r="A101" s="19" t="s">
        <v>9</v>
      </c>
      <c r="B101" s="19" t="s">
        <v>38</v>
      </c>
      <c r="C101" s="19" t="s">
        <v>17</v>
      </c>
      <c r="D101" s="20">
        <v>2408</v>
      </c>
      <c r="E101" s="21">
        <v>9</v>
      </c>
    </row>
    <row r="102" spans="1:5" x14ac:dyDescent="0.3">
      <c r="A102" s="22" t="s">
        <v>3</v>
      </c>
      <c r="B102" s="22" t="s">
        <v>36</v>
      </c>
      <c r="C102" s="22" t="s">
        <v>19</v>
      </c>
      <c r="D102" s="23">
        <v>1281</v>
      </c>
      <c r="E102" s="24">
        <v>18</v>
      </c>
    </row>
    <row r="103" spans="1:5" x14ac:dyDescent="0.3">
      <c r="A103" s="19" t="s">
        <v>40</v>
      </c>
      <c r="B103" s="19" t="s">
        <v>35</v>
      </c>
      <c r="C103" s="19" t="s">
        <v>32</v>
      </c>
      <c r="D103" s="20">
        <v>12348</v>
      </c>
      <c r="E103" s="21">
        <v>234</v>
      </c>
    </row>
    <row r="104" spans="1:5" x14ac:dyDescent="0.3">
      <c r="A104" s="22" t="s">
        <v>3</v>
      </c>
      <c r="B104" s="22" t="s">
        <v>34</v>
      </c>
      <c r="C104" s="22" t="s">
        <v>28</v>
      </c>
      <c r="D104" s="23">
        <v>3689</v>
      </c>
      <c r="E104" s="24">
        <v>312</v>
      </c>
    </row>
    <row r="105" spans="1:5" x14ac:dyDescent="0.3">
      <c r="A105" s="19" t="s">
        <v>7</v>
      </c>
      <c r="B105" s="19" t="s">
        <v>36</v>
      </c>
      <c r="C105" s="19" t="s">
        <v>19</v>
      </c>
      <c r="D105" s="20">
        <v>2870</v>
      </c>
      <c r="E105" s="21">
        <v>300</v>
      </c>
    </row>
    <row r="106" spans="1:5" x14ac:dyDescent="0.3">
      <c r="A106" s="22" t="s">
        <v>2</v>
      </c>
      <c r="B106" s="22" t="s">
        <v>36</v>
      </c>
      <c r="C106" s="22" t="s">
        <v>27</v>
      </c>
      <c r="D106" s="23">
        <v>798</v>
      </c>
      <c r="E106" s="24">
        <v>519</v>
      </c>
    </row>
    <row r="107" spans="1:5" x14ac:dyDescent="0.3">
      <c r="A107" s="19" t="s">
        <v>41</v>
      </c>
      <c r="B107" s="19" t="s">
        <v>37</v>
      </c>
      <c r="C107" s="19" t="s">
        <v>21</v>
      </c>
      <c r="D107" s="20">
        <v>2933</v>
      </c>
      <c r="E107" s="21">
        <v>9</v>
      </c>
    </row>
    <row r="108" spans="1:5" x14ac:dyDescent="0.3">
      <c r="A108" s="22" t="s">
        <v>5</v>
      </c>
      <c r="B108" s="22" t="s">
        <v>35</v>
      </c>
      <c r="C108" s="22" t="s">
        <v>4</v>
      </c>
      <c r="D108" s="23">
        <v>2744</v>
      </c>
      <c r="E108" s="24">
        <v>9</v>
      </c>
    </row>
    <row r="109" spans="1:5" x14ac:dyDescent="0.3">
      <c r="A109" s="19" t="s">
        <v>40</v>
      </c>
      <c r="B109" s="19" t="s">
        <v>36</v>
      </c>
      <c r="C109" s="19" t="s">
        <v>33</v>
      </c>
      <c r="D109" s="20">
        <v>9772</v>
      </c>
      <c r="E109" s="21">
        <v>90</v>
      </c>
    </row>
    <row r="110" spans="1:5" x14ac:dyDescent="0.3">
      <c r="A110" s="22" t="s">
        <v>7</v>
      </c>
      <c r="B110" s="22" t="s">
        <v>34</v>
      </c>
      <c r="C110" s="22" t="s">
        <v>25</v>
      </c>
      <c r="D110" s="23">
        <v>1568</v>
      </c>
      <c r="E110" s="24">
        <v>96</v>
      </c>
    </row>
    <row r="111" spans="1:5" x14ac:dyDescent="0.3">
      <c r="A111" s="19" t="s">
        <v>2</v>
      </c>
      <c r="B111" s="19" t="s">
        <v>36</v>
      </c>
      <c r="C111" s="19" t="s">
        <v>16</v>
      </c>
      <c r="D111" s="20">
        <v>11417</v>
      </c>
      <c r="E111" s="21">
        <v>21</v>
      </c>
    </row>
    <row r="112" spans="1:5" x14ac:dyDescent="0.3">
      <c r="A112" s="22" t="s">
        <v>40</v>
      </c>
      <c r="B112" s="22" t="s">
        <v>34</v>
      </c>
      <c r="C112" s="22" t="s">
        <v>26</v>
      </c>
      <c r="D112" s="23">
        <v>6748</v>
      </c>
      <c r="E112" s="24">
        <v>48</v>
      </c>
    </row>
    <row r="113" spans="1:5" x14ac:dyDescent="0.3">
      <c r="A113" s="19" t="s">
        <v>10</v>
      </c>
      <c r="B113" s="19" t="s">
        <v>36</v>
      </c>
      <c r="C113" s="19" t="s">
        <v>27</v>
      </c>
      <c r="D113" s="20">
        <v>1407</v>
      </c>
      <c r="E113" s="21">
        <v>72</v>
      </c>
    </row>
    <row r="114" spans="1:5" x14ac:dyDescent="0.3">
      <c r="A114" s="22" t="s">
        <v>8</v>
      </c>
      <c r="B114" s="22" t="s">
        <v>35</v>
      </c>
      <c r="C114" s="22" t="s">
        <v>29</v>
      </c>
      <c r="D114" s="23">
        <v>2023</v>
      </c>
      <c r="E114" s="24">
        <v>168</v>
      </c>
    </row>
    <row r="115" spans="1:5" x14ac:dyDescent="0.3">
      <c r="A115" s="19" t="s">
        <v>5</v>
      </c>
      <c r="B115" s="19" t="s">
        <v>39</v>
      </c>
      <c r="C115" s="19" t="s">
        <v>26</v>
      </c>
      <c r="D115" s="20">
        <v>5236</v>
      </c>
      <c r="E115" s="21">
        <v>51</v>
      </c>
    </row>
    <row r="116" spans="1:5" x14ac:dyDescent="0.3">
      <c r="A116" s="22" t="s">
        <v>41</v>
      </c>
      <c r="B116" s="22" t="s">
        <v>36</v>
      </c>
      <c r="C116" s="22" t="s">
        <v>19</v>
      </c>
      <c r="D116" s="23">
        <v>1925</v>
      </c>
      <c r="E116" s="24">
        <v>192</v>
      </c>
    </row>
    <row r="117" spans="1:5" x14ac:dyDescent="0.3">
      <c r="A117" s="19" t="s">
        <v>7</v>
      </c>
      <c r="B117" s="19" t="s">
        <v>37</v>
      </c>
      <c r="C117" s="19" t="s">
        <v>14</v>
      </c>
      <c r="D117" s="20">
        <v>6608</v>
      </c>
      <c r="E117" s="21">
        <v>225</v>
      </c>
    </row>
    <row r="118" spans="1:5" x14ac:dyDescent="0.3">
      <c r="A118" s="22" t="s">
        <v>6</v>
      </c>
      <c r="B118" s="22" t="s">
        <v>34</v>
      </c>
      <c r="C118" s="22" t="s">
        <v>26</v>
      </c>
      <c r="D118" s="23">
        <v>8008</v>
      </c>
      <c r="E118" s="24">
        <v>456</v>
      </c>
    </row>
    <row r="119" spans="1:5" x14ac:dyDescent="0.3">
      <c r="A119" s="19" t="s">
        <v>10</v>
      </c>
      <c r="B119" s="19" t="s">
        <v>34</v>
      </c>
      <c r="C119" s="19" t="s">
        <v>25</v>
      </c>
      <c r="D119" s="20">
        <v>1428</v>
      </c>
      <c r="E119" s="21">
        <v>93</v>
      </c>
    </row>
    <row r="120" spans="1:5" x14ac:dyDescent="0.3">
      <c r="A120" s="22" t="s">
        <v>6</v>
      </c>
      <c r="B120" s="22" t="s">
        <v>34</v>
      </c>
      <c r="C120" s="22" t="s">
        <v>4</v>
      </c>
      <c r="D120" s="23">
        <v>525</v>
      </c>
      <c r="E120" s="24">
        <v>48</v>
      </c>
    </row>
    <row r="121" spans="1:5" x14ac:dyDescent="0.3">
      <c r="A121" s="19" t="s">
        <v>6</v>
      </c>
      <c r="B121" s="19" t="s">
        <v>37</v>
      </c>
      <c r="C121" s="19" t="s">
        <v>18</v>
      </c>
      <c r="D121" s="20">
        <v>1505</v>
      </c>
      <c r="E121" s="21">
        <v>102</v>
      </c>
    </row>
    <row r="122" spans="1:5" x14ac:dyDescent="0.3">
      <c r="A122" s="22" t="s">
        <v>7</v>
      </c>
      <c r="B122" s="22" t="s">
        <v>35</v>
      </c>
      <c r="C122" s="22" t="s">
        <v>30</v>
      </c>
      <c r="D122" s="23">
        <v>6755</v>
      </c>
      <c r="E122" s="24">
        <v>252</v>
      </c>
    </row>
    <row r="123" spans="1:5" x14ac:dyDescent="0.3">
      <c r="A123" s="19" t="s">
        <v>2</v>
      </c>
      <c r="B123" s="19" t="s">
        <v>37</v>
      </c>
      <c r="C123" s="19" t="s">
        <v>18</v>
      </c>
      <c r="D123" s="20">
        <v>11571</v>
      </c>
      <c r="E123" s="21">
        <v>138</v>
      </c>
    </row>
    <row r="124" spans="1:5" x14ac:dyDescent="0.3">
      <c r="A124" s="22" t="s">
        <v>40</v>
      </c>
      <c r="B124" s="22" t="s">
        <v>38</v>
      </c>
      <c r="C124" s="22" t="s">
        <v>25</v>
      </c>
      <c r="D124" s="23">
        <v>2541</v>
      </c>
      <c r="E124" s="24">
        <v>90</v>
      </c>
    </row>
    <row r="125" spans="1:5" x14ac:dyDescent="0.3">
      <c r="A125" s="19" t="s">
        <v>41</v>
      </c>
      <c r="B125" s="19" t="s">
        <v>37</v>
      </c>
      <c r="C125" s="19" t="s">
        <v>30</v>
      </c>
      <c r="D125" s="20">
        <v>1526</v>
      </c>
      <c r="E125" s="21">
        <v>240</v>
      </c>
    </row>
    <row r="126" spans="1:5" x14ac:dyDescent="0.3">
      <c r="A126" s="22" t="s">
        <v>40</v>
      </c>
      <c r="B126" s="22" t="s">
        <v>38</v>
      </c>
      <c r="C126" s="22" t="s">
        <v>4</v>
      </c>
      <c r="D126" s="23">
        <v>6125</v>
      </c>
      <c r="E126" s="24">
        <v>102</v>
      </c>
    </row>
    <row r="127" spans="1:5" x14ac:dyDescent="0.3">
      <c r="A127" s="19" t="s">
        <v>41</v>
      </c>
      <c r="B127" s="19" t="s">
        <v>35</v>
      </c>
      <c r="C127" s="19" t="s">
        <v>27</v>
      </c>
      <c r="D127" s="20">
        <v>847</v>
      </c>
      <c r="E127" s="21">
        <v>129</v>
      </c>
    </row>
    <row r="128" spans="1:5" x14ac:dyDescent="0.3">
      <c r="A128" s="22" t="s">
        <v>8</v>
      </c>
      <c r="B128" s="22" t="s">
        <v>35</v>
      </c>
      <c r="C128" s="22" t="s">
        <v>27</v>
      </c>
      <c r="D128" s="23">
        <v>4753</v>
      </c>
      <c r="E128" s="24">
        <v>300</v>
      </c>
    </row>
    <row r="129" spans="1:5" x14ac:dyDescent="0.3">
      <c r="A129" s="19" t="s">
        <v>6</v>
      </c>
      <c r="B129" s="19" t="s">
        <v>38</v>
      </c>
      <c r="C129" s="19" t="s">
        <v>33</v>
      </c>
      <c r="D129" s="20">
        <v>959</v>
      </c>
      <c r="E129" s="21">
        <v>135</v>
      </c>
    </row>
    <row r="130" spans="1:5" x14ac:dyDescent="0.3">
      <c r="A130" s="22" t="s">
        <v>7</v>
      </c>
      <c r="B130" s="22" t="s">
        <v>35</v>
      </c>
      <c r="C130" s="22" t="s">
        <v>24</v>
      </c>
      <c r="D130" s="23">
        <v>2793</v>
      </c>
      <c r="E130" s="24">
        <v>114</v>
      </c>
    </row>
    <row r="131" spans="1:5" x14ac:dyDescent="0.3">
      <c r="A131" s="19" t="s">
        <v>7</v>
      </c>
      <c r="B131" s="19" t="s">
        <v>35</v>
      </c>
      <c r="C131" s="19" t="s">
        <v>14</v>
      </c>
      <c r="D131" s="20">
        <v>4606</v>
      </c>
      <c r="E131" s="21">
        <v>63</v>
      </c>
    </row>
    <row r="132" spans="1:5" x14ac:dyDescent="0.3">
      <c r="A132" s="22" t="s">
        <v>7</v>
      </c>
      <c r="B132" s="22" t="s">
        <v>36</v>
      </c>
      <c r="C132" s="22" t="s">
        <v>29</v>
      </c>
      <c r="D132" s="23">
        <v>5551</v>
      </c>
      <c r="E132" s="24">
        <v>252</v>
      </c>
    </row>
    <row r="133" spans="1:5" x14ac:dyDescent="0.3">
      <c r="A133" s="19" t="s">
        <v>10</v>
      </c>
      <c r="B133" s="19" t="s">
        <v>36</v>
      </c>
      <c r="C133" s="19" t="s">
        <v>32</v>
      </c>
      <c r="D133" s="20">
        <v>6657</v>
      </c>
      <c r="E133" s="21">
        <v>303</v>
      </c>
    </row>
    <row r="134" spans="1:5" x14ac:dyDescent="0.3">
      <c r="A134" s="22" t="s">
        <v>7</v>
      </c>
      <c r="B134" s="22" t="s">
        <v>39</v>
      </c>
      <c r="C134" s="22" t="s">
        <v>17</v>
      </c>
      <c r="D134" s="23">
        <v>4438</v>
      </c>
      <c r="E134" s="24">
        <v>246</v>
      </c>
    </row>
    <row r="135" spans="1:5" x14ac:dyDescent="0.3">
      <c r="A135" s="19" t="s">
        <v>8</v>
      </c>
      <c r="B135" s="19" t="s">
        <v>38</v>
      </c>
      <c r="C135" s="19" t="s">
        <v>22</v>
      </c>
      <c r="D135" s="20">
        <v>168</v>
      </c>
      <c r="E135" s="21">
        <v>84</v>
      </c>
    </row>
    <row r="136" spans="1:5" x14ac:dyDescent="0.3">
      <c r="A136" s="22" t="s">
        <v>7</v>
      </c>
      <c r="B136" s="22" t="s">
        <v>34</v>
      </c>
      <c r="C136" s="22" t="s">
        <v>17</v>
      </c>
      <c r="D136" s="23">
        <v>7777</v>
      </c>
      <c r="E136" s="24">
        <v>39</v>
      </c>
    </row>
    <row r="137" spans="1:5" x14ac:dyDescent="0.3">
      <c r="A137" s="19" t="s">
        <v>5</v>
      </c>
      <c r="B137" s="19" t="s">
        <v>36</v>
      </c>
      <c r="C137" s="19" t="s">
        <v>17</v>
      </c>
      <c r="D137" s="20">
        <v>3339</v>
      </c>
      <c r="E137" s="21">
        <v>348</v>
      </c>
    </row>
    <row r="138" spans="1:5" x14ac:dyDescent="0.3">
      <c r="A138" s="22" t="s">
        <v>7</v>
      </c>
      <c r="B138" s="22" t="s">
        <v>37</v>
      </c>
      <c r="C138" s="22" t="s">
        <v>33</v>
      </c>
      <c r="D138" s="23">
        <v>6391</v>
      </c>
      <c r="E138" s="24">
        <v>48</v>
      </c>
    </row>
    <row r="139" spans="1:5" x14ac:dyDescent="0.3">
      <c r="A139" s="19" t="s">
        <v>5</v>
      </c>
      <c r="B139" s="19" t="s">
        <v>37</v>
      </c>
      <c r="C139" s="19" t="s">
        <v>22</v>
      </c>
      <c r="D139" s="20">
        <v>518</v>
      </c>
      <c r="E139" s="21">
        <v>75</v>
      </c>
    </row>
    <row r="140" spans="1:5" x14ac:dyDescent="0.3">
      <c r="A140" s="22" t="s">
        <v>7</v>
      </c>
      <c r="B140" s="22" t="s">
        <v>38</v>
      </c>
      <c r="C140" s="22" t="s">
        <v>28</v>
      </c>
      <c r="D140" s="23">
        <v>5677</v>
      </c>
      <c r="E140" s="24">
        <v>258</v>
      </c>
    </row>
    <row r="141" spans="1:5" x14ac:dyDescent="0.3">
      <c r="A141" s="19" t="s">
        <v>6</v>
      </c>
      <c r="B141" s="19" t="s">
        <v>39</v>
      </c>
      <c r="C141" s="19" t="s">
        <v>17</v>
      </c>
      <c r="D141" s="20">
        <v>6048</v>
      </c>
      <c r="E141" s="21">
        <v>27</v>
      </c>
    </row>
    <row r="142" spans="1:5" x14ac:dyDescent="0.3">
      <c r="A142" s="22" t="s">
        <v>8</v>
      </c>
      <c r="B142" s="22" t="s">
        <v>38</v>
      </c>
      <c r="C142" s="22" t="s">
        <v>32</v>
      </c>
      <c r="D142" s="23">
        <v>3752</v>
      </c>
      <c r="E142" s="24">
        <v>213</v>
      </c>
    </row>
    <row r="143" spans="1:5" x14ac:dyDescent="0.3">
      <c r="A143" s="19" t="s">
        <v>5</v>
      </c>
      <c r="B143" s="19" t="s">
        <v>35</v>
      </c>
      <c r="C143" s="19" t="s">
        <v>29</v>
      </c>
      <c r="D143" s="20">
        <v>4480</v>
      </c>
      <c r="E143" s="21">
        <v>357</v>
      </c>
    </row>
    <row r="144" spans="1:5" x14ac:dyDescent="0.3">
      <c r="A144" s="22" t="s">
        <v>9</v>
      </c>
      <c r="B144" s="22" t="s">
        <v>37</v>
      </c>
      <c r="C144" s="22" t="s">
        <v>4</v>
      </c>
      <c r="D144" s="23">
        <v>259</v>
      </c>
      <c r="E144" s="24">
        <v>207</v>
      </c>
    </row>
    <row r="145" spans="1:5" x14ac:dyDescent="0.3">
      <c r="A145" s="19" t="s">
        <v>8</v>
      </c>
      <c r="B145" s="19" t="s">
        <v>37</v>
      </c>
      <c r="C145" s="19" t="s">
        <v>30</v>
      </c>
      <c r="D145" s="20">
        <v>42</v>
      </c>
      <c r="E145" s="21">
        <v>150</v>
      </c>
    </row>
    <row r="146" spans="1:5" x14ac:dyDescent="0.3">
      <c r="A146" s="22" t="s">
        <v>41</v>
      </c>
      <c r="B146" s="22" t="s">
        <v>36</v>
      </c>
      <c r="C146" s="22" t="s">
        <v>26</v>
      </c>
      <c r="D146" s="23">
        <v>98</v>
      </c>
      <c r="E146" s="24">
        <v>204</v>
      </c>
    </row>
    <row r="147" spans="1:5" x14ac:dyDescent="0.3">
      <c r="A147" s="19" t="s">
        <v>7</v>
      </c>
      <c r="B147" s="19" t="s">
        <v>35</v>
      </c>
      <c r="C147" s="19" t="s">
        <v>27</v>
      </c>
      <c r="D147" s="20">
        <v>2478</v>
      </c>
      <c r="E147" s="21">
        <v>21</v>
      </c>
    </row>
    <row r="148" spans="1:5" x14ac:dyDescent="0.3">
      <c r="A148" s="22" t="s">
        <v>41</v>
      </c>
      <c r="B148" s="22" t="s">
        <v>34</v>
      </c>
      <c r="C148" s="22" t="s">
        <v>33</v>
      </c>
      <c r="D148" s="23">
        <v>7847</v>
      </c>
      <c r="E148" s="24">
        <v>174</v>
      </c>
    </row>
    <row r="149" spans="1:5" x14ac:dyDescent="0.3">
      <c r="A149" s="19" t="s">
        <v>2</v>
      </c>
      <c r="B149" s="19" t="s">
        <v>37</v>
      </c>
      <c r="C149" s="19" t="s">
        <v>17</v>
      </c>
      <c r="D149" s="20">
        <v>9926</v>
      </c>
      <c r="E149" s="21">
        <v>201</v>
      </c>
    </row>
    <row r="150" spans="1:5" x14ac:dyDescent="0.3">
      <c r="A150" s="22" t="s">
        <v>8</v>
      </c>
      <c r="B150" s="22" t="s">
        <v>38</v>
      </c>
      <c r="C150" s="22" t="s">
        <v>13</v>
      </c>
      <c r="D150" s="23">
        <v>819</v>
      </c>
      <c r="E150" s="24">
        <v>510</v>
      </c>
    </row>
    <row r="151" spans="1:5" x14ac:dyDescent="0.3">
      <c r="A151" s="19" t="s">
        <v>6</v>
      </c>
      <c r="B151" s="19" t="s">
        <v>39</v>
      </c>
      <c r="C151" s="19" t="s">
        <v>29</v>
      </c>
      <c r="D151" s="20">
        <v>3052</v>
      </c>
      <c r="E151" s="21">
        <v>378</v>
      </c>
    </row>
    <row r="152" spans="1:5" x14ac:dyDescent="0.3">
      <c r="A152" s="22" t="s">
        <v>9</v>
      </c>
      <c r="B152" s="22" t="s">
        <v>34</v>
      </c>
      <c r="C152" s="22" t="s">
        <v>21</v>
      </c>
      <c r="D152" s="23">
        <v>6832</v>
      </c>
      <c r="E152" s="24">
        <v>27</v>
      </c>
    </row>
    <row r="153" spans="1:5" x14ac:dyDescent="0.3">
      <c r="A153" s="19" t="s">
        <v>2</v>
      </c>
      <c r="B153" s="19" t="s">
        <v>39</v>
      </c>
      <c r="C153" s="19" t="s">
        <v>16</v>
      </c>
      <c r="D153" s="20">
        <v>2016</v>
      </c>
      <c r="E153" s="21">
        <v>117</v>
      </c>
    </row>
    <row r="154" spans="1:5" x14ac:dyDescent="0.3">
      <c r="A154" s="22" t="s">
        <v>6</v>
      </c>
      <c r="B154" s="22" t="s">
        <v>38</v>
      </c>
      <c r="C154" s="22" t="s">
        <v>21</v>
      </c>
      <c r="D154" s="23">
        <v>7322</v>
      </c>
      <c r="E154" s="24">
        <v>36</v>
      </c>
    </row>
    <row r="155" spans="1:5" x14ac:dyDescent="0.3">
      <c r="A155" s="19" t="s">
        <v>8</v>
      </c>
      <c r="B155" s="19" t="s">
        <v>35</v>
      </c>
      <c r="C155" s="19" t="s">
        <v>33</v>
      </c>
      <c r="D155" s="20">
        <v>357</v>
      </c>
      <c r="E155" s="21">
        <v>126</v>
      </c>
    </row>
    <row r="156" spans="1:5" x14ac:dyDescent="0.3">
      <c r="A156" s="22" t="s">
        <v>9</v>
      </c>
      <c r="B156" s="22" t="s">
        <v>39</v>
      </c>
      <c r="C156" s="22" t="s">
        <v>25</v>
      </c>
      <c r="D156" s="23">
        <v>3192</v>
      </c>
      <c r="E156" s="24">
        <v>72</v>
      </c>
    </row>
    <row r="157" spans="1:5" x14ac:dyDescent="0.3">
      <c r="A157" s="19" t="s">
        <v>7</v>
      </c>
      <c r="B157" s="19" t="s">
        <v>36</v>
      </c>
      <c r="C157" s="19" t="s">
        <v>22</v>
      </c>
      <c r="D157" s="20">
        <v>8435</v>
      </c>
      <c r="E157" s="21">
        <v>42</v>
      </c>
    </row>
    <row r="158" spans="1:5" x14ac:dyDescent="0.3">
      <c r="A158" s="22" t="s">
        <v>40</v>
      </c>
      <c r="B158" s="22" t="s">
        <v>39</v>
      </c>
      <c r="C158" s="22" t="s">
        <v>29</v>
      </c>
      <c r="D158" s="23">
        <v>0</v>
      </c>
      <c r="E158" s="24">
        <v>135</v>
      </c>
    </row>
    <row r="159" spans="1:5" x14ac:dyDescent="0.3">
      <c r="A159" s="19" t="s">
        <v>7</v>
      </c>
      <c r="B159" s="19" t="s">
        <v>34</v>
      </c>
      <c r="C159" s="19" t="s">
        <v>24</v>
      </c>
      <c r="D159" s="20">
        <v>8862</v>
      </c>
      <c r="E159" s="21">
        <v>189</v>
      </c>
    </row>
    <row r="160" spans="1:5" x14ac:dyDescent="0.3">
      <c r="A160" s="22" t="s">
        <v>6</v>
      </c>
      <c r="B160" s="22" t="s">
        <v>37</v>
      </c>
      <c r="C160" s="22" t="s">
        <v>28</v>
      </c>
      <c r="D160" s="23">
        <v>3556</v>
      </c>
      <c r="E160" s="24">
        <v>459</v>
      </c>
    </row>
    <row r="161" spans="1:5" x14ac:dyDescent="0.3">
      <c r="A161" s="19" t="s">
        <v>5</v>
      </c>
      <c r="B161" s="19" t="s">
        <v>34</v>
      </c>
      <c r="C161" s="19" t="s">
        <v>15</v>
      </c>
      <c r="D161" s="20">
        <v>7280</v>
      </c>
      <c r="E161" s="21">
        <v>201</v>
      </c>
    </row>
    <row r="162" spans="1:5" x14ac:dyDescent="0.3">
      <c r="A162" s="22" t="s">
        <v>6</v>
      </c>
      <c r="B162" s="22" t="s">
        <v>34</v>
      </c>
      <c r="C162" s="22" t="s">
        <v>30</v>
      </c>
      <c r="D162" s="23">
        <v>3402</v>
      </c>
      <c r="E162" s="24">
        <v>366</v>
      </c>
    </row>
    <row r="163" spans="1:5" x14ac:dyDescent="0.3">
      <c r="A163" s="19" t="s">
        <v>3</v>
      </c>
      <c r="B163" s="19" t="s">
        <v>37</v>
      </c>
      <c r="C163" s="19" t="s">
        <v>29</v>
      </c>
      <c r="D163" s="20">
        <v>4592</v>
      </c>
      <c r="E163" s="21">
        <v>324</v>
      </c>
    </row>
    <row r="164" spans="1:5" x14ac:dyDescent="0.3">
      <c r="A164" s="22" t="s">
        <v>9</v>
      </c>
      <c r="B164" s="22" t="s">
        <v>35</v>
      </c>
      <c r="C164" s="22" t="s">
        <v>15</v>
      </c>
      <c r="D164" s="23">
        <v>7833</v>
      </c>
      <c r="E164" s="24">
        <v>243</v>
      </c>
    </row>
    <row r="165" spans="1:5" x14ac:dyDescent="0.3">
      <c r="A165" s="19" t="s">
        <v>2</v>
      </c>
      <c r="B165" s="19" t="s">
        <v>39</v>
      </c>
      <c r="C165" s="19" t="s">
        <v>21</v>
      </c>
      <c r="D165" s="20">
        <v>7651</v>
      </c>
      <c r="E165" s="21">
        <v>213</v>
      </c>
    </row>
    <row r="166" spans="1:5" x14ac:dyDescent="0.3">
      <c r="A166" s="22" t="s">
        <v>40</v>
      </c>
      <c r="B166" s="22" t="s">
        <v>35</v>
      </c>
      <c r="C166" s="22" t="s">
        <v>30</v>
      </c>
      <c r="D166" s="23">
        <v>2275</v>
      </c>
      <c r="E166" s="24">
        <v>447</v>
      </c>
    </row>
    <row r="167" spans="1:5" x14ac:dyDescent="0.3">
      <c r="A167" s="19" t="s">
        <v>40</v>
      </c>
      <c r="B167" s="19" t="s">
        <v>38</v>
      </c>
      <c r="C167" s="19" t="s">
        <v>13</v>
      </c>
      <c r="D167" s="20">
        <v>5670</v>
      </c>
      <c r="E167" s="21">
        <v>297</v>
      </c>
    </row>
    <row r="168" spans="1:5" x14ac:dyDescent="0.3">
      <c r="A168" s="22" t="s">
        <v>7</v>
      </c>
      <c r="B168" s="22" t="s">
        <v>35</v>
      </c>
      <c r="C168" s="22" t="s">
        <v>16</v>
      </c>
      <c r="D168" s="23">
        <v>2135</v>
      </c>
      <c r="E168" s="24">
        <v>27</v>
      </c>
    </row>
    <row r="169" spans="1:5" x14ac:dyDescent="0.3">
      <c r="A169" s="19" t="s">
        <v>40</v>
      </c>
      <c r="B169" s="19" t="s">
        <v>34</v>
      </c>
      <c r="C169" s="19" t="s">
        <v>23</v>
      </c>
      <c r="D169" s="20">
        <v>2779</v>
      </c>
      <c r="E169" s="21">
        <v>75</v>
      </c>
    </row>
    <row r="170" spans="1:5" x14ac:dyDescent="0.3">
      <c r="A170" s="22" t="s">
        <v>10</v>
      </c>
      <c r="B170" s="22" t="s">
        <v>39</v>
      </c>
      <c r="C170" s="22" t="s">
        <v>33</v>
      </c>
      <c r="D170" s="23">
        <v>12950</v>
      </c>
      <c r="E170" s="24">
        <v>30</v>
      </c>
    </row>
    <row r="171" spans="1:5" x14ac:dyDescent="0.3">
      <c r="A171" s="19" t="s">
        <v>7</v>
      </c>
      <c r="B171" s="19" t="s">
        <v>36</v>
      </c>
      <c r="C171" s="19" t="s">
        <v>18</v>
      </c>
      <c r="D171" s="20">
        <v>2646</v>
      </c>
      <c r="E171" s="21">
        <v>177</v>
      </c>
    </row>
    <row r="172" spans="1:5" x14ac:dyDescent="0.3">
      <c r="A172" s="22" t="s">
        <v>40</v>
      </c>
      <c r="B172" s="22" t="s">
        <v>34</v>
      </c>
      <c r="C172" s="22" t="s">
        <v>33</v>
      </c>
      <c r="D172" s="23">
        <v>3794</v>
      </c>
      <c r="E172" s="24">
        <v>159</v>
      </c>
    </row>
    <row r="173" spans="1:5" x14ac:dyDescent="0.3">
      <c r="A173" s="19" t="s">
        <v>3</v>
      </c>
      <c r="B173" s="19" t="s">
        <v>35</v>
      </c>
      <c r="C173" s="19" t="s">
        <v>33</v>
      </c>
      <c r="D173" s="20">
        <v>819</v>
      </c>
      <c r="E173" s="21">
        <v>306</v>
      </c>
    </row>
    <row r="174" spans="1:5" x14ac:dyDescent="0.3">
      <c r="A174" s="22" t="s">
        <v>3</v>
      </c>
      <c r="B174" s="22" t="s">
        <v>34</v>
      </c>
      <c r="C174" s="22" t="s">
        <v>20</v>
      </c>
      <c r="D174" s="23">
        <v>2583</v>
      </c>
      <c r="E174" s="24">
        <v>18</v>
      </c>
    </row>
    <row r="175" spans="1:5" x14ac:dyDescent="0.3">
      <c r="A175" s="19" t="s">
        <v>7</v>
      </c>
      <c r="B175" s="19" t="s">
        <v>35</v>
      </c>
      <c r="C175" s="19" t="s">
        <v>19</v>
      </c>
      <c r="D175" s="20">
        <v>4585</v>
      </c>
      <c r="E175" s="21">
        <v>240</v>
      </c>
    </row>
    <row r="176" spans="1:5" x14ac:dyDescent="0.3">
      <c r="A176" s="22" t="s">
        <v>5</v>
      </c>
      <c r="B176" s="22" t="s">
        <v>34</v>
      </c>
      <c r="C176" s="22" t="s">
        <v>33</v>
      </c>
      <c r="D176" s="23">
        <v>1652</v>
      </c>
      <c r="E176" s="24">
        <v>93</v>
      </c>
    </row>
    <row r="177" spans="1:5" x14ac:dyDescent="0.3">
      <c r="A177" s="19" t="s">
        <v>10</v>
      </c>
      <c r="B177" s="19" t="s">
        <v>34</v>
      </c>
      <c r="C177" s="19" t="s">
        <v>26</v>
      </c>
      <c r="D177" s="20">
        <v>4991</v>
      </c>
      <c r="E177" s="21">
        <v>9</v>
      </c>
    </row>
    <row r="178" spans="1:5" x14ac:dyDescent="0.3">
      <c r="A178" s="22" t="s">
        <v>8</v>
      </c>
      <c r="B178" s="22" t="s">
        <v>34</v>
      </c>
      <c r="C178" s="22" t="s">
        <v>16</v>
      </c>
      <c r="D178" s="23">
        <v>2009</v>
      </c>
      <c r="E178" s="24">
        <v>219</v>
      </c>
    </row>
    <row r="179" spans="1:5" x14ac:dyDescent="0.3">
      <c r="A179" s="19" t="s">
        <v>2</v>
      </c>
      <c r="B179" s="19" t="s">
        <v>39</v>
      </c>
      <c r="C179" s="19" t="s">
        <v>22</v>
      </c>
      <c r="D179" s="20">
        <v>1568</v>
      </c>
      <c r="E179" s="21">
        <v>141</v>
      </c>
    </row>
    <row r="180" spans="1:5" x14ac:dyDescent="0.3">
      <c r="A180" s="22" t="s">
        <v>41</v>
      </c>
      <c r="B180" s="22" t="s">
        <v>37</v>
      </c>
      <c r="C180" s="22" t="s">
        <v>20</v>
      </c>
      <c r="D180" s="23">
        <v>3388</v>
      </c>
      <c r="E180" s="24">
        <v>123</v>
      </c>
    </row>
    <row r="181" spans="1:5" x14ac:dyDescent="0.3">
      <c r="A181" s="19" t="s">
        <v>40</v>
      </c>
      <c r="B181" s="19" t="s">
        <v>38</v>
      </c>
      <c r="C181" s="19" t="s">
        <v>24</v>
      </c>
      <c r="D181" s="20">
        <v>623</v>
      </c>
      <c r="E181" s="21">
        <v>51</v>
      </c>
    </row>
    <row r="182" spans="1:5" x14ac:dyDescent="0.3">
      <c r="A182" s="22" t="s">
        <v>6</v>
      </c>
      <c r="B182" s="22" t="s">
        <v>36</v>
      </c>
      <c r="C182" s="22" t="s">
        <v>4</v>
      </c>
      <c r="D182" s="23">
        <v>10073</v>
      </c>
      <c r="E182" s="24">
        <v>120</v>
      </c>
    </row>
    <row r="183" spans="1:5" x14ac:dyDescent="0.3">
      <c r="A183" s="19" t="s">
        <v>8</v>
      </c>
      <c r="B183" s="19" t="s">
        <v>39</v>
      </c>
      <c r="C183" s="19" t="s">
        <v>26</v>
      </c>
      <c r="D183" s="20">
        <v>1561</v>
      </c>
      <c r="E183" s="21">
        <v>27</v>
      </c>
    </row>
    <row r="184" spans="1:5" x14ac:dyDescent="0.3">
      <c r="A184" s="22" t="s">
        <v>9</v>
      </c>
      <c r="B184" s="22" t="s">
        <v>36</v>
      </c>
      <c r="C184" s="22" t="s">
        <v>27</v>
      </c>
      <c r="D184" s="23">
        <v>11522</v>
      </c>
      <c r="E184" s="24">
        <v>204</v>
      </c>
    </row>
    <row r="185" spans="1:5" x14ac:dyDescent="0.3">
      <c r="A185" s="19" t="s">
        <v>6</v>
      </c>
      <c r="B185" s="19" t="s">
        <v>38</v>
      </c>
      <c r="C185" s="19" t="s">
        <v>13</v>
      </c>
      <c r="D185" s="20">
        <v>2317</v>
      </c>
      <c r="E185" s="21">
        <v>123</v>
      </c>
    </row>
    <row r="186" spans="1:5" x14ac:dyDescent="0.3">
      <c r="A186" s="22" t="s">
        <v>10</v>
      </c>
      <c r="B186" s="22" t="s">
        <v>37</v>
      </c>
      <c r="C186" s="22" t="s">
        <v>28</v>
      </c>
      <c r="D186" s="23">
        <v>3059</v>
      </c>
      <c r="E186" s="24">
        <v>27</v>
      </c>
    </row>
    <row r="187" spans="1:5" x14ac:dyDescent="0.3">
      <c r="A187" s="19" t="s">
        <v>41</v>
      </c>
      <c r="B187" s="19" t="s">
        <v>37</v>
      </c>
      <c r="C187" s="19" t="s">
        <v>26</v>
      </c>
      <c r="D187" s="20">
        <v>2324</v>
      </c>
      <c r="E187" s="21">
        <v>177</v>
      </c>
    </row>
    <row r="188" spans="1:5" x14ac:dyDescent="0.3">
      <c r="A188" s="22" t="s">
        <v>3</v>
      </c>
      <c r="B188" s="22" t="s">
        <v>39</v>
      </c>
      <c r="C188" s="22" t="s">
        <v>26</v>
      </c>
      <c r="D188" s="23">
        <v>4956</v>
      </c>
      <c r="E188" s="24">
        <v>171</v>
      </c>
    </row>
    <row r="189" spans="1:5" x14ac:dyDescent="0.3">
      <c r="A189" s="19" t="s">
        <v>10</v>
      </c>
      <c r="B189" s="19" t="s">
        <v>34</v>
      </c>
      <c r="C189" s="19" t="s">
        <v>19</v>
      </c>
      <c r="D189" s="20">
        <v>5355</v>
      </c>
      <c r="E189" s="21">
        <v>204</v>
      </c>
    </row>
    <row r="190" spans="1:5" x14ac:dyDescent="0.3">
      <c r="A190" s="22" t="s">
        <v>3</v>
      </c>
      <c r="B190" s="22" t="s">
        <v>34</v>
      </c>
      <c r="C190" s="22" t="s">
        <v>14</v>
      </c>
      <c r="D190" s="23">
        <v>7259</v>
      </c>
      <c r="E190" s="24">
        <v>276</v>
      </c>
    </row>
    <row r="191" spans="1:5" x14ac:dyDescent="0.3">
      <c r="A191" s="19" t="s">
        <v>8</v>
      </c>
      <c r="B191" s="19" t="s">
        <v>37</v>
      </c>
      <c r="C191" s="19" t="s">
        <v>26</v>
      </c>
      <c r="D191" s="20">
        <v>6279</v>
      </c>
      <c r="E191" s="21">
        <v>45</v>
      </c>
    </row>
    <row r="192" spans="1:5" x14ac:dyDescent="0.3">
      <c r="A192" s="22" t="s">
        <v>40</v>
      </c>
      <c r="B192" s="22" t="s">
        <v>38</v>
      </c>
      <c r="C192" s="22" t="s">
        <v>29</v>
      </c>
      <c r="D192" s="23">
        <v>2541</v>
      </c>
      <c r="E192" s="24">
        <v>45</v>
      </c>
    </row>
    <row r="193" spans="1:5" x14ac:dyDescent="0.3">
      <c r="A193" s="19" t="s">
        <v>6</v>
      </c>
      <c r="B193" s="19" t="s">
        <v>35</v>
      </c>
      <c r="C193" s="19" t="s">
        <v>27</v>
      </c>
      <c r="D193" s="20">
        <v>3864</v>
      </c>
      <c r="E193" s="21">
        <v>177</v>
      </c>
    </row>
    <row r="194" spans="1:5" x14ac:dyDescent="0.3">
      <c r="A194" s="22" t="s">
        <v>5</v>
      </c>
      <c r="B194" s="22" t="s">
        <v>36</v>
      </c>
      <c r="C194" s="22" t="s">
        <v>13</v>
      </c>
      <c r="D194" s="23">
        <v>6146</v>
      </c>
      <c r="E194" s="24">
        <v>63</v>
      </c>
    </row>
    <row r="195" spans="1:5" x14ac:dyDescent="0.3">
      <c r="A195" s="19" t="s">
        <v>9</v>
      </c>
      <c r="B195" s="19" t="s">
        <v>39</v>
      </c>
      <c r="C195" s="19" t="s">
        <v>18</v>
      </c>
      <c r="D195" s="20">
        <v>2639</v>
      </c>
      <c r="E195" s="21">
        <v>204</v>
      </c>
    </row>
    <row r="196" spans="1:5" x14ac:dyDescent="0.3">
      <c r="A196" s="22" t="s">
        <v>8</v>
      </c>
      <c r="B196" s="22" t="s">
        <v>37</v>
      </c>
      <c r="C196" s="22" t="s">
        <v>22</v>
      </c>
      <c r="D196" s="23">
        <v>1890</v>
      </c>
      <c r="E196" s="24">
        <v>195</v>
      </c>
    </row>
    <row r="197" spans="1:5" x14ac:dyDescent="0.3">
      <c r="A197" s="19" t="s">
        <v>7</v>
      </c>
      <c r="B197" s="19" t="s">
        <v>34</v>
      </c>
      <c r="C197" s="19" t="s">
        <v>14</v>
      </c>
      <c r="D197" s="20">
        <v>1932</v>
      </c>
      <c r="E197" s="21">
        <v>369</v>
      </c>
    </row>
    <row r="198" spans="1:5" x14ac:dyDescent="0.3">
      <c r="A198" s="22" t="s">
        <v>3</v>
      </c>
      <c r="B198" s="22" t="s">
        <v>34</v>
      </c>
      <c r="C198" s="22" t="s">
        <v>25</v>
      </c>
      <c r="D198" s="23">
        <v>6300</v>
      </c>
      <c r="E198" s="24">
        <v>42</v>
      </c>
    </row>
    <row r="199" spans="1:5" x14ac:dyDescent="0.3">
      <c r="A199" s="19" t="s">
        <v>6</v>
      </c>
      <c r="B199" s="19" t="s">
        <v>37</v>
      </c>
      <c r="C199" s="19" t="s">
        <v>30</v>
      </c>
      <c r="D199" s="20">
        <v>560</v>
      </c>
      <c r="E199" s="21">
        <v>81</v>
      </c>
    </row>
    <row r="200" spans="1:5" x14ac:dyDescent="0.3">
      <c r="A200" s="22" t="s">
        <v>9</v>
      </c>
      <c r="B200" s="22" t="s">
        <v>37</v>
      </c>
      <c r="C200" s="22" t="s">
        <v>26</v>
      </c>
      <c r="D200" s="23">
        <v>2856</v>
      </c>
      <c r="E200" s="24">
        <v>246</v>
      </c>
    </row>
    <row r="201" spans="1:5" x14ac:dyDescent="0.3">
      <c r="A201" s="19" t="s">
        <v>9</v>
      </c>
      <c r="B201" s="19" t="s">
        <v>34</v>
      </c>
      <c r="C201" s="19" t="s">
        <v>17</v>
      </c>
      <c r="D201" s="20">
        <v>707</v>
      </c>
      <c r="E201" s="21">
        <v>174</v>
      </c>
    </row>
    <row r="202" spans="1:5" x14ac:dyDescent="0.3">
      <c r="A202" s="22" t="s">
        <v>8</v>
      </c>
      <c r="B202" s="22" t="s">
        <v>35</v>
      </c>
      <c r="C202" s="22" t="s">
        <v>30</v>
      </c>
      <c r="D202" s="23">
        <v>3598</v>
      </c>
      <c r="E202" s="24">
        <v>81</v>
      </c>
    </row>
    <row r="203" spans="1:5" x14ac:dyDescent="0.3">
      <c r="A203" s="19" t="s">
        <v>40</v>
      </c>
      <c r="B203" s="19" t="s">
        <v>35</v>
      </c>
      <c r="C203" s="19" t="s">
        <v>22</v>
      </c>
      <c r="D203" s="20">
        <v>6853</v>
      </c>
      <c r="E203" s="21">
        <v>372</v>
      </c>
    </row>
    <row r="204" spans="1:5" x14ac:dyDescent="0.3">
      <c r="A204" s="22" t="s">
        <v>40</v>
      </c>
      <c r="B204" s="22" t="s">
        <v>35</v>
      </c>
      <c r="C204" s="22" t="s">
        <v>16</v>
      </c>
      <c r="D204" s="23">
        <v>4725</v>
      </c>
      <c r="E204" s="24">
        <v>174</v>
      </c>
    </row>
    <row r="205" spans="1:5" x14ac:dyDescent="0.3">
      <c r="A205" s="19" t="s">
        <v>41</v>
      </c>
      <c r="B205" s="19" t="s">
        <v>36</v>
      </c>
      <c r="C205" s="19" t="s">
        <v>32</v>
      </c>
      <c r="D205" s="20">
        <v>10304</v>
      </c>
      <c r="E205" s="21">
        <v>84</v>
      </c>
    </row>
    <row r="206" spans="1:5" x14ac:dyDescent="0.3">
      <c r="A206" s="22" t="s">
        <v>41</v>
      </c>
      <c r="B206" s="22" t="s">
        <v>34</v>
      </c>
      <c r="C206" s="22" t="s">
        <v>16</v>
      </c>
      <c r="D206" s="23">
        <v>1274</v>
      </c>
      <c r="E206" s="24">
        <v>225</v>
      </c>
    </row>
    <row r="207" spans="1:5" x14ac:dyDescent="0.3">
      <c r="A207" s="19" t="s">
        <v>5</v>
      </c>
      <c r="B207" s="19" t="s">
        <v>36</v>
      </c>
      <c r="C207" s="19" t="s">
        <v>30</v>
      </c>
      <c r="D207" s="20">
        <v>1526</v>
      </c>
      <c r="E207" s="21">
        <v>105</v>
      </c>
    </row>
    <row r="208" spans="1:5" x14ac:dyDescent="0.3">
      <c r="A208" s="22" t="s">
        <v>40</v>
      </c>
      <c r="B208" s="22" t="s">
        <v>39</v>
      </c>
      <c r="C208" s="22" t="s">
        <v>28</v>
      </c>
      <c r="D208" s="23">
        <v>3101</v>
      </c>
      <c r="E208" s="24">
        <v>225</v>
      </c>
    </row>
    <row r="209" spans="1:5" x14ac:dyDescent="0.3">
      <c r="A209" s="19" t="s">
        <v>2</v>
      </c>
      <c r="B209" s="19" t="s">
        <v>37</v>
      </c>
      <c r="C209" s="19" t="s">
        <v>14</v>
      </c>
      <c r="D209" s="20">
        <v>1057</v>
      </c>
      <c r="E209" s="21">
        <v>54</v>
      </c>
    </row>
    <row r="210" spans="1:5" x14ac:dyDescent="0.3">
      <c r="A210" s="22" t="s">
        <v>7</v>
      </c>
      <c r="B210" s="22" t="s">
        <v>37</v>
      </c>
      <c r="C210" s="22" t="s">
        <v>26</v>
      </c>
      <c r="D210" s="23">
        <v>5306</v>
      </c>
      <c r="E210" s="24">
        <v>0</v>
      </c>
    </row>
    <row r="211" spans="1:5" x14ac:dyDescent="0.3">
      <c r="A211" s="19" t="s">
        <v>5</v>
      </c>
      <c r="B211" s="19" t="s">
        <v>39</v>
      </c>
      <c r="C211" s="19" t="s">
        <v>24</v>
      </c>
      <c r="D211" s="20">
        <v>4018</v>
      </c>
      <c r="E211" s="21">
        <v>171</v>
      </c>
    </row>
    <row r="212" spans="1:5" x14ac:dyDescent="0.3">
      <c r="A212" s="22" t="s">
        <v>9</v>
      </c>
      <c r="B212" s="22" t="s">
        <v>34</v>
      </c>
      <c r="C212" s="22" t="s">
        <v>16</v>
      </c>
      <c r="D212" s="23">
        <v>938</v>
      </c>
      <c r="E212" s="24">
        <v>189</v>
      </c>
    </row>
    <row r="213" spans="1:5" x14ac:dyDescent="0.3">
      <c r="A213" s="19" t="s">
        <v>7</v>
      </c>
      <c r="B213" s="19" t="s">
        <v>38</v>
      </c>
      <c r="C213" s="19" t="s">
        <v>18</v>
      </c>
      <c r="D213" s="20">
        <v>1778</v>
      </c>
      <c r="E213" s="21">
        <v>270</v>
      </c>
    </row>
    <row r="214" spans="1:5" x14ac:dyDescent="0.3">
      <c r="A214" s="22" t="s">
        <v>6</v>
      </c>
      <c r="B214" s="22" t="s">
        <v>39</v>
      </c>
      <c r="C214" s="22" t="s">
        <v>30</v>
      </c>
      <c r="D214" s="23">
        <v>1638</v>
      </c>
      <c r="E214" s="24">
        <v>63</v>
      </c>
    </row>
    <row r="215" spans="1:5" x14ac:dyDescent="0.3">
      <c r="A215" s="19" t="s">
        <v>41</v>
      </c>
      <c r="B215" s="19" t="s">
        <v>38</v>
      </c>
      <c r="C215" s="19" t="s">
        <v>25</v>
      </c>
      <c r="D215" s="20">
        <v>154</v>
      </c>
      <c r="E215" s="21">
        <v>21</v>
      </c>
    </row>
    <row r="216" spans="1:5" x14ac:dyDescent="0.3">
      <c r="A216" s="22" t="s">
        <v>7</v>
      </c>
      <c r="B216" s="22" t="s">
        <v>37</v>
      </c>
      <c r="C216" s="22" t="s">
        <v>22</v>
      </c>
      <c r="D216" s="23">
        <v>9835</v>
      </c>
      <c r="E216" s="24">
        <v>207</v>
      </c>
    </row>
    <row r="217" spans="1:5" x14ac:dyDescent="0.3">
      <c r="A217" s="19" t="s">
        <v>9</v>
      </c>
      <c r="B217" s="19" t="s">
        <v>37</v>
      </c>
      <c r="C217" s="19" t="s">
        <v>20</v>
      </c>
      <c r="D217" s="20">
        <v>7273</v>
      </c>
      <c r="E217" s="21">
        <v>96</v>
      </c>
    </row>
    <row r="218" spans="1:5" x14ac:dyDescent="0.3">
      <c r="A218" s="22" t="s">
        <v>5</v>
      </c>
      <c r="B218" s="22" t="s">
        <v>39</v>
      </c>
      <c r="C218" s="22" t="s">
        <v>22</v>
      </c>
      <c r="D218" s="23">
        <v>6909</v>
      </c>
      <c r="E218" s="24">
        <v>81</v>
      </c>
    </row>
    <row r="219" spans="1:5" x14ac:dyDescent="0.3">
      <c r="A219" s="19" t="s">
        <v>9</v>
      </c>
      <c r="B219" s="19" t="s">
        <v>39</v>
      </c>
      <c r="C219" s="19" t="s">
        <v>24</v>
      </c>
      <c r="D219" s="20">
        <v>3920</v>
      </c>
      <c r="E219" s="21">
        <v>306</v>
      </c>
    </row>
    <row r="220" spans="1:5" x14ac:dyDescent="0.3">
      <c r="A220" s="22" t="s">
        <v>10</v>
      </c>
      <c r="B220" s="22" t="s">
        <v>39</v>
      </c>
      <c r="C220" s="22" t="s">
        <v>21</v>
      </c>
      <c r="D220" s="23">
        <v>4858</v>
      </c>
      <c r="E220" s="24">
        <v>279</v>
      </c>
    </row>
    <row r="221" spans="1:5" x14ac:dyDescent="0.3">
      <c r="A221" s="19" t="s">
        <v>2</v>
      </c>
      <c r="B221" s="19" t="s">
        <v>38</v>
      </c>
      <c r="C221" s="19" t="s">
        <v>4</v>
      </c>
      <c r="D221" s="20">
        <v>3549</v>
      </c>
      <c r="E221" s="21">
        <v>3</v>
      </c>
    </row>
    <row r="222" spans="1:5" x14ac:dyDescent="0.3">
      <c r="A222" s="22" t="s">
        <v>7</v>
      </c>
      <c r="B222" s="22" t="s">
        <v>39</v>
      </c>
      <c r="C222" s="22" t="s">
        <v>27</v>
      </c>
      <c r="D222" s="23">
        <v>966</v>
      </c>
      <c r="E222" s="24">
        <v>198</v>
      </c>
    </row>
    <row r="223" spans="1:5" x14ac:dyDescent="0.3">
      <c r="A223" s="19" t="s">
        <v>5</v>
      </c>
      <c r="B223" s="19" t="s">
        <v>39</v>
      </c>
      <c r="C223" s="19" t="s">
        <v>18</v>
      </c>
      <c r="D223" s="20">
        <v>385</v>
      </c>
      <c r="E223" s="21">
        <v>249</v>
      </c>
    </row>
    <row r="224" spans="1:5" x14ac:dyDescent="0.3">
      <c r="A224" s="22" t="s">
        <v>6</v>
      </c>
      <c r="B224" s="22" t="s">
        <v>34</v>
      </c>
      <c r="C224" s="22" t="s">
        <v>16</v>
      </c>
      <c r="D224" s="23">
        <v>2219</v>
      </c>
      <c r="E224" s="24">
        <v>75</v>
      </c>
    </row>
    <row r="225" spans="1:5" x14ac:dyDescent="0.3">
      <c r="A225" s="19" t="s">
        <v>9</v>
      </c>
      <c r="B225" s="19" t="s">
        <v>36</v>
      </c>
      <c r="C225" s="19" t="s">
        <v>32</v>
      </c>
      <c r="D225" s="20">
        <v>2954</v>
      </c>
      <c r="E225" s="21">
        <v>189</v>
      </c>
    </row>
    <row r="226" spans="1:5" x14ac:dyDescent="0.3">
      <c r="A226" s="22" t="s">
        <v>7</v>
      </c>
      <c r="B226" s="22" t="s">
        <v>36</v>
      </c>
      <c r="C226" s="22" t="s">
        <v>32</v>
      </c>
      <c r="D226" s="23">
        <v>280</v>
      </c>
      <c r="E226" s="24">
        <v>87</v>
      </c>
    </row>
    <row r="227" spans="1:5" x14ac:dyDescent="0.3">
      <c r="A227" s="19" t="s">
        <v>41</v>
      </c>
      <c r="B227" s="19" t="s">
        <v>36</v>
      </c>
      <c r="C227" s="19" t="s">
        <v>30</v>
      </c>
      <c r="D227" s="20">
        <v>6118</v>
      </c>
      <c r="E227" s="21">
        <v>174</v>
      </c>
    </row>
    <row r="228" spans="1:5" x14ac:dyDescent="0.3">
      <c r="A228" s="22" t="s">
        <v>2</v>
      </c>
      <c r="B228" s="22" t="s">
        <v>39</v>
      </c>
      <c r="C228" s="22" t="s">
        <v>15</v>
      </c>
      <c r="D228" s="23">
        <v>4802</v>
      </c>
      <c r="E228" s="24">
        <v>36</v>
      </c>
    </row>
    <row r="229" spans="1:5" x14ac:dyDescent="0.3">
      <c r="A229" s="19" t="s">
        <v>9</v>
      </c>
      <c r="B229" s="19" t="s">
        <v>38</v>
      </c>
      <c r="C229" s="19" t="s">
        <v>24</v>
      </c>
      <c r="D229" s="20">
        <v>4137</v>
      </c>
      <c r="E229" s="21">
        <v>60</v>
      </c>
    </row>
    <row r="230" spans="1:5" x14ac:dyDescent="0.3">
      <c r="A230" s="22" t="s">
        <v>3</v>
      </c>
      <c r="B230" s="22" t="s">
        <v>35</v>
      </c>
      <c r="C230" s="22" t="s">
        <v>23</v>
      </c>
      <c r="D230" s="23">
        <v>2023</v>
      </c>
      <c r="E230" s="24">
        <v>78</v>
      </c>
    </row>
    <row r="231" spans="1:5" x14ac:dyDescent="0.3">
      <c r="A231" s="19" t="s">
        <v>9</v>
      </c>
      <c r="B231" s="19" t="s">
        <v>36</v>
      </c>
      <c r="C231" s="19" t="s">
        <v>30</v>
      </c>
      <c r="D231" s="20">
        <v>9051</v>
      </c>
      <c r="E231" s="21">
        <v>57</v>
      </c>
    </row>
    <row r="232" spans="1:5" x14ac:dyDescent="0.3">
      <c r="A232" s="22" t="s">
        <v>9</v>
      </c>
      <c r="B232" s="22" t="s">
        <v>37</v>
      </c>
      <c r="C232" s="22" t="s">
        <v>28</v>
      </c>
      <c r="D232" s="23">
        <v>2919</v>
      </c>
      <c r="E232" s="24">
        <v>45</v>
      </c>
    </row>
    <row r="233" spans="1:5" x14ac:dyDescent="0.3">
      <c r="A233" s="19" t="s">
        <v>41</v>
      </c>
      <c r="B233" s="19" t="s">
        <v>38</v>
      </c>
      <c r="C233" s="19" t="s">
        <v>22</v>
      </c>
      <c r="D233" s="20">
        <v>5915</v>
      </c>
      <c r="E233" s="21">
        <v>3</v>
      </c>
    </row>
    <row r="234" spans="1:5" x14ac:dyDescent="0.3">
      <c r="A234" s="22" t="s">
        <v>10</v>
      </c>
      <c r="B234" s="22" t="s">
        <v>35</v>
      </c>
      <c r="C234" s="22" t="s">
        <v>15</v>
      </c>
      <c r="D234" s="23">
        <v>2562</v>
      </c>
      <c r="E234" s="24">
        <v>6</v>
      </c>
    </row>
    <row r="235" spans="1:5" x14ac:dyDescent="0.3">
      <c r="A235" s="19" t="s">
        <v>5</v>
      </c>
      <c r="B235" s="19" t="s">
        <v>37</v>
      </c>
      <c r="C235" s="19" t="s">
        <v>25</v>
      </c>
      <c r="D235" s="20">
        <v>8813</v>
      </c>
      <c r="E235" s="21">
        <v>21</v>
      </c>
    </row>
    <row r="236" spans="1:5" x14ac:dyDescent="0.3">
      <c r="A236" s="22" t="s">
        <v>5</v>
      </c>
      <c r="B236" s="22" t="s">
        <v>36</v>
      </c>
      <c r="C236" s="22" t="s">
        <v>18</v>
      </c>
      <c r="D236" s="23">
        <v>6111</v>
      </c>
      <c r="E236" s="24">
        <v>3</v>
      </c>
    </row>
    <row r="237" spans="1:5" x14ac:dyDescent="0.3">
      <c r="A237" s="19" t="s">
        <v>8</v>
      </c>
      <c r="B237" s="19" t="s">
        <v>34</v>
      </c>
      <c r="C237" s="19" t="s">
        <v>31</v>
      </c>
      <c r="D237" s="20">
        <v>3507</v>
      </c>
      <c r="E237" s="21">
        <v>288</v>
      </c>
    </row>
    <row r="238" spans="1:5" x14ac:dyDescent="0.3">
      <c r="A238" s="22" t="s">
        <v>6</v>
      </c>
      <c r="B238" s="22" t="s">
        <v>36</v>
      </c>
      <c r="C238" s="22" t="s">
        <v>13</v>
      </c>
      <c r="D238" s="23">
        <v>4319</v>
      </c>
      <c r="E238" s="24">
        <v>30</v>
      </c>
    </row>
    <row r="239" spans="1:5" x14ac:dyDescent="0.3">
      <c r="A239" s="19" t="s">
        <v>40</v>
      </c>
      <c r="B239" s="19" t="s">
        <v>38</v>
      </c>
      <c r="C239" s="19" t="s">
        <v>26</v>
      </c>
      <c r="D239" s="20">
        <v>609</v>
      </c>
      <c r="E239" s="21">
        <v>87</v>
      </c>
    </row>
    <row r="240" spans="1:5" x14ac:dyDescent="0.3">
      <c r="A240" s="22" t="s">
        <v>40</v>
      </c>
      <c r="B240" s="22" t="s">
        <v>39</v>
      </c>
      <c r="C240" s="22" t="s">
        <v>27</v>
      </c>
      <c r="D240" s="23">
        <v>6370</v>
      </c>
      <c r="E240" s="24">
        <v>30</v>
      </c>
    </row>
    <row r="241" spans="1:5" x14ac:dyDescent="0.3">
      <c r="A241" s="19" t="s">
        <v>5</v>
      </c>
      <c r="B241" s="19" t="s">
        <v>38</v>
      </c>
      <c r="C241" s="19" t="s">
        <v>19</v>
      </c>
      <c r="D241" s="20">
        <v>5474</v>
      </c>
      <c r="E241" s="21">
        <v>168</v>
      </c>
    </row>
    <row r="242" spans="1:5" x14ac:dyDescent="0.3">
      <c r="A242" s="22" t="s">
        <v>40</v>
      </c>
      <c r="B242" s="22" t="s">
        <v>36</v>
      </c>
      <c r="C242" s="22" t="s">
        <v>27</v>
      </c>
      <c r="D242" s="23">
        <v>3164</v>
      </c>
      <c r="E242" s="24">
        <v>306</v>
      </c>
    </row>
    <row r="243" spans="1:5" x14ac:dyDescent="0.3">
      <c r="A243" s="19" t="s">
        <v>6</v>
      </c>
      <c r="B243" s="19" t="s">
        <v>35</v>
      </c>
      <c r="C243" s="19" t="s">
        <v>4</v>
      </c>
      <c r="D243" s="20">
        <v>1302</v>
      </c>
      <c r="E243" s="21">
        <v>402</v>
      </c>
    </row>
    <row r="244" spans="1:5" x14ac:dyDescent="0.3">
      <c r="A244" s="22" t="s">
        <v>3</v>
      </c>
      <c r="B244" s="22" t="s">
        <v>37</v>
      </c>
      <c r="C244" s="22" t="s">
        <v>28</v>
      </c>
      <c r="D244" s="23">
        <v>7308</v>
      </c>
      <c r="E244" s="24">
        <v>327</v>
      </c>
    </row>
    <row r="245" spans="1:5" x14ac:dyDescent="0.3">
      <c r="A245" s="19" t="s">
        <v>40</v>
      </c>
      <c r="B245" s="19" t="s">
        <v>37</v>
      </c>
      <c r="C245" s="19" t="s">
        <v>27</v>
      </c>
      <c r="D245" s="20">
        <v>6132</v>
      </c>
      <c r="E245" s="21">
        <v>93</v>
      </c>
    </row>
    <row r="246" spans="1:5" x14ac:dyDescent="0.3">
      <c r="A246" s="22" t="s">
        <v>10</v>
      </c>
      <c r="B246" s="22" t="s">
        <v>35</v>
      </c>
      <c r="C246" s="22" t="s">
        <v>14</v>
      </c>
      <c r="D246" s="23">
        <v>3472</v>
      </c>
      <c r="E246" s="24">
        <v>96</v>
      </c>
    </row>
    <row r="247" spans="1:5" x14ac:dyDescent="0.3">
      <c r="A247" s="19" t="s">
        <v>8</v>
      </c>
      <c r="B247" s="19" t="s">
        <v>39</v>
      </c>
      <c r="C247" s="19" t="s">
        <v>18</v>
      </c>
      <c r="D247" s="20">
        <v>9660</v>
      </c>
      <c r="E247" s="21">
        <v>27</v>
      </c>
    </row>
    <row r="248" spans="1:5" x14ac:dyDescent="0.3">
      <c r="A248" s="22" t="s">
        <v>9</v>
      </c>
      <c r="B248" s="22" t="s">
        <v>38</v>
      </c>
      <c r="C248" s="22" t="s">
        <v>26</v>
      </c>
      <c r="D248" s="23">
        <v>2436</v>
      </c>
      <c r="E248" s="24">
        <v>99</v>
      </c>
    </row>
    <row r="249" spans="1:5" x14ac:dyDescent="0.3">
      <c r="A249" s="19" t="s">
        <v>9</v>
      </c>
      <c r="B249" s="19" t="s">
        <v>38</v>
      </c>
      <c r="C249" s="19" t="s">
        <v>33</v>
      </c>
      <c r="D249" s="20">
        <v>9506</v>
      </c>
      <c r="E249" s="21">
        <v>87</v>
      </c>
    </row>
    <row r="250" spans="1:5" x14ac:dyDescent="0.3">
      <c r="A250" s="22" t="s">
        <v>10</v>
      </c>
      <c r="B250" s="22" t="s">
        <v>37</v>
      </c>
      <c r="C250" s="22" t="s">
        <v>21</v>
      </c>
      <c r="D250" s="23">
        <v>245</v>
      </c>
      <c r="E250" s="24">
        <v>288</v>
      </c>
    </row>
    <row r="251" spans="1:5" x14ac:dyDescent="0.3">
      <c r="A251" s="19" t="s">
        <v>8</v>
      </c>
      <c r="B251" s="19" t="s">
        <v>35</v>
      </c>
      <c r="C251" s="19" t="s">
        <v>20</v>
      </c>
      <c r="D251" s="20">
        <v>2702</v>
      </c>
      <c r="E251" s="21">
        <v>363</v>
      </c>
    </row>
    <row r="252" spans="1:5" x14ac:dyDescent="0.3">
      <c r="A252" s="22" t="s">
        <v>10</v>
      </c>
      <c r="B252" s="22" t="s">
        <v>34</v>
      </c>
      <c r="C252" s="22" t="s">
        <v>17</v>
      </c>
      <c r="D252" s="23">
        <v>700</v>
      </c>
      <c r="E252" s="24">
        <v>87</v>
      </c>
    </row>
    <row r="253" spans="1:5" x14ac:dyDescent="0.3">
      <c r="A253" s="19" t="s">
        <v>6</v>
      </c>
      <c r="B253" s="19" t="s">
        <v>34</v>
      </c>
      <c r="C253" s="19" t="s">
        <v>17</v>
      </c>
      <c r="D253" s="20">
        <v>3759</v>
      </c>
      <c r="E253" s="21">
        <v>150</v>
      </c>
    </row>
    <row r="254" spans="1:5" x14ac:dyDescent="0.3">
      <c r="A254" s="22" t="s">
        <v>2</v>
      </c>
      <c r="B254" s="22" t="s">
        <v>35</v>
      </c>
      <c r="C254" s="22" t="s">
        <v>17</v>
      </c>
      <c r="D254" s="23">
        <v>1589</v>
      </c>
      <c r="E254" s="24">
        <v>303</v>
      </c>
    </row>
    <row r="255" spans="1:5" x14ac:dyDescent="0.3">
      <c r="A255" s="19" t="s">
        <v>7</v>
      </c>
      <c r="B255" s="19" t="s">
        <v>35</v>
      </c>
      <c r="C255" s="19" t="s">
        <v>28</v>
      </c>
      <c r="D255" s="20">
        <v>5194</v>
      </c>
      <c r="E255" s="21">
        <v>288</v>
      </c>
    </row>
    <row r="256" spans="1:5" x14ac:dyDescent="0.3">
      <c r="A256" s="22" t="s">
        <v>10</v>
      </c>
      <c r="B256" s="22" t="s">
        <v>36</v>
      </c>
      <c r="C256" s="22" t="s">
        <v>13</v>
      </c>
      <c r="D256" s="23">
        <v>945</v>
      </c>
      <c r="E256" s="24">
        <v>75</v>
      </c>
    </row>
    <row r="257" spans="1:5" x14ac:dyDescent="0.3">
      <c r="A257" s="19" t="s">
        <v>40</v>
      </c>
      <c r="B257" s="19" t="s">
        <v>38</v>
      </c>
      <c r="C257" s="19" t="s">
        <v>31</v>
      </c>
      <c r="D257" s="20">
        <v>1988</v>
      </c>
      <c r="E257" s="21">
        <v>39</v>
      </c>
    </row>
    <row r="258" spans="1:5" x14ac:dyDescent="0.3">
      <c r="A258" s="22" t="s">
        <v>6</v>
      </c>
      <c r="B258" s="22" t="s">
        <v>34</v>
      </c>
      <c r="C258" s="22" t="s">
        <v>32</v>
      </c>
      <c r="D258" s="23">
        <v>6734</v>
      </c>
      <c r="E258" s="24">
        <v>123</v>
      </c>
    </row>
    <row r="259" spans="1:5" x14ac:dyDescent="0.3">
      <c r="A259" s="19" t="s">
        <v>40</v>
      </c>
      <c r="B259" s="19" t="s">
        <v>36</v>
      </c>
      <c r="C259" s="19" t="s">
        <v>4</v>
      </c>
      <c r="D259" s="20">
        <v>217</v>
      </c>
      <c r="E259" s="21">
        <v>36</v>
      </c>
    </row>
    <row r="260" spans="1:5" x14ac:dyDescent="0.3">
      <c r="A260" s="22" t="s">
        <v>5</v>
      </c>
      <c r="B260" s="22" t="s">
        <v>34</v>
      </c>
      <c r="C260" s="22" t="s">
        <v>22</v>
      </c>
      <c r="D260" s="23">
        <v>6279</v>
      </c>
      <c r="E260" s="24">
        <v>237</v>
      </c>
    </row>
    <row r="261" spans="1:5" x14ac:dyDescent="0.3">
      <c r="A261" s="19" t="s">
        <v>40</v>
      </c>
      <c r="B261" s="19" t="s">
        <v>36</v>
      </c>
      <c r="C261" s="19" t="s">
        <v>13</v>
      </c>
      <c r="D261" s="20">
        <v>4424</v>
      </c>
      <c r="E261" s="21">
        <v>201</v>
      </c>
    </row>
    <row r="262" spans="1:5" x14ac:dyDescent="0.3">
      <c r="A262" s="22" t="s">
        <v>2</v>
      </c>
      <c r="B262" s="22" t="s">
        <v>36</v>
      </c>
      <c r="C262" s="22" t="s">
        <v>17</v>
      </c>
      <c r="D262" s="23">
        <v>189</v>
      </c>
      <c r="E262" s="24">
        <v>48</v>
      </c>
    </row>
    <row r="263" spans="1:5" x14ac:dyDescent="0.3">
      <c r="A263" s="19" t="s">
        <v>5</v>
      </c>
      <c r="B263" s="19" t="s">
        <v>35</v>
      </c>
      <c r="C263" s="19" t="s">
        <v>22</v>
      </c>
      <c r="D263" s="20">
        <v>490</v>
      </c>
      <c r="E263" s="21">
        <v>84</v>
      </c>
    </row>
    <row r="264" spans="1:5" x14ac:dyDescent="0.3">
      <c r="A264" s="22" t="s">
        <v>8</v>
      </c>
      <c r="B264" s="22" t="s">
        <v>37</v>
      </c>
      <c r="C264" s="22" t="s">
        <v>21</v>
      </c>
      <c r="D264" s="23">
        <v>434</v>
      </c>
      <c r="E264" s="24">
        <v>87</v>
      </c>
    </row>
    <row r="265" spans="1:5" x14ac:dyDescent="0.3">
      <c r="A265" s="19" t="s">
        <v>7</v>
      </c>
      <c r="B265" s="19" t="s">
        <v>38</v>
      </c>
      <c r="C265" s="19" t="s">
        <v>30</v>
      </c>
      <c r="D265" s="20">
        <v>10129</v>
      </c>
      <c r="E265" s="21">
        <v>312</v>
      </c>
    </row>
    <row r="266" spans="1:5" x14ac:dyDescent="0.3">
      <c r="A266" s="22" t="s">
        <v>3</v>
      </c>
      <c r="B266" s="22" t="s">
        <v>39</v>
      </c>
      <c r="C266" s="22" t="s">
        <v>28</v>
      </c>
      <c r="D266" s="23">
        <v>1652</v>
      </c>
      <c r="E266" s="24">
        <v>102</v>
      </c>
    </row>
    <row r="267" spans="1:5" x14ac:dyDescent="0.3">
      <c r="A267" s="19" t="s">
        <v>8</v>
      </c>
      <c r="B267" s="19" t="s">
        <v>38</v>
      </c>
      <c r="C267" s="19" t="s">
        <v>21</v>
      </c>
      <c r="D267" s="20">
        <v>6433</v>
      </c>
      <c r="E267" s="21">
        <v>78</v>
      </c>
    </row>
    <row r="268" spans="1:5" x14ac:dyDescent="0.3">
      <c r="A268" s="22" t="s">
        <v>3</v>
      </c>
      <c r="B268" s="22" t="s">
        <v>34</v>
      </c>
      <c r="C268" s="22" t="s">
        <v>23</v>
      </c>
      <c r="D268" s="23">
        <v>2212</v>
      </c>
      <c r="E268" s="24">
        <v>117</v>
      </c>
    </row>
    <row r="269" spans="1:5" x14ac:dyDescent="0.3">
      <c r="A269" s="19" t="s">
        <v>41</v>
      </c>
      <c r="B269" s="19" t="s">
        <v>35</v>
      </c>
      <c r="C269" s="19" t="s">
        <v>19</v>
      </c>
      <c r="D269" s="20">
        <v>609</v>
      </c>
      <c r="E269" s="21">
        <v>99</v>
      </c>
    </row>
    <row r="270" spans="1:5" x14ac:dyDescent="0.3">
      <c r="A270" s="22" t="s">
        <v>40</v>
      </c>
      <c r="B270" s="22" t="s">
        <v>35</v>
      </c>
      <c r="C270" s="22" t="s">
        <v>24</v>
      </c>
      <c r="D270" s="23">
        <v>1638</v>
      </c>
      <c r="E270" s="24">
        <v>48</v>
      </c>
    </row>
    <row r="271" spans="1:5" x14ac:dyDescent="0.3">
      <c r="A271" s="19" t="s">
        <v>7</v>
      </c>
      <c r="B271" s="19" t="s">
        <v>34</v>
      </c>
      <c r="C271" s="19" t="s">
        <v>15</v>
      </c>
      <c r="D271" s="20">
        <v>3829</v>
      </c>
      <c r="E271" s="21">
        <v>24</v>
      </c>
    </row>
    <row r="272" spans="1:5" x14ac:dyDescent="0.3">
      <c r="A272" s="22" t="s">
        <v>40</v>
      </c>
      <c r="B272" s="22" t="s">
        <v>39</v>
      </c>
      <c r="C272" s="22" t="s">
        <v>15</v>
      </c>
      <c r="D272" s="23">
        <v>5775</v>
      </c>
      <c r="E272" s="24">
        <v>42</v>
      </c>
    </row>
    <row r="273" spans="1:5" x14ac:dyDescent="0.3">
      <c r="A273" s="19" t="s">
        <v>6</v>
      </c>
      <c r="B273" s="19" t="s">
        <v>35</v>
      </c>
      <c r="C273" s="19" t="s">
        <v>20</v>
      </c>
      <c r="D273" s="20">
        <v>1071</v>
      </c>
      <c r="E273" s="21">
        <v>270</v>
      </c>
    </row>
    <row r="274" spans="1:5" x14ac:dyDescent="0.3">
      <c r="A274" s="22" t="s">
        <v>8</v>
      </c>
      <c r="B274" s="22" t="s">
        <v>36</v>
      </c>
      <c r="C274" s="22" t="s">
        <v>23</v>
      </c>
      <c r="D274" s="23">
        <v>5019</v>
      </c>
      <c r="E274" s="24">
        <v>150</v>
      </c>
    </row>
    <row r="275" spans="1:5" x14ac:dyDescent="0.3">
      <c r="A275" s="19" t="s">
        <v>2</v>
      </c>
      <c r="B275" s="19" t="s">
        <v>37</v>
      </c>
      <c r="C275" s="19" t="s">
        <v>15</v>
      </c>
      <c r="D275" s="20">
        <v>2863</v>
      </c>
      <c r="E275" s="21">
        <v>42</v>
      </c>
    </row>
    <row r="276" spans="1:5" x14ac:dyDescent="0.3">
      <c r="A276" s="22" t="s">
        <v>40</v>
      </c>
      <c r="B276" s="22" t="s">
        <v>35</v>
      </c>
      <c r="C276" s="22" t="s">
        <v>29</v>
      </c>
      <c r="D276" s="23">
        <v>1617</v>
      </c>
      <c r="E276" s="24">
        <v>126</v>
      </c>
    </row>
    <row r="277" spans="1:5" x14ac:dyDescent="0.3">
      <c r="A277" s="19" t="s">
        <v>6</v>
      </c>
      <c r="B277" s="19" t="s">
        <v>37</v>
      </c>
      <c r="C277" s="19" t="s">
        <v>26</v>
      </c>
      <c r="D277" s="20">
        <v>6818</v>
      </c>
      <c r="E277" s="21">
        <v>6</v>
      </c>
    </row>
    <row r="278" spans="1:5" x14ac:dyDescent="0.3">
      <c r="A278" s="22" t="s">
        <v>3</v>
      </c>
      <c r="B278" s="22" t="s">
        <v>35</v>
      </c>
      <c r="C278" s="22" t="s">
        <v>15</v>
      </c>
      <c r="D278" s="23">
        <v>6657</v>
      </c>
      <c r="E278" s="24">
        <v>276</v>
      </c>
    </row>
    <row r="279" spans="1:5" x14ac:dyDescent="0.3">
      <c r="A279" s="19" t="s">
        <v>3</v>
      </c>
      <c r="B279" s="19" t="s">
        <v>34</v>
      </c>
      <c r="C279" s="19" t="s">
        <v>17</v>
      </c>
      <c r="D279" s="20">
        <v>2919</v>
      </c>
      <c r="E279" s="21">
        <v>93</v>
      </c>
    </row>
    <row r="280" spans="1:5" x14ac:dyDescent="0.3">
      <c r="A280" s="22" t="s">
        <v>2</v>
      </c>
      <c r="B280" s="22" t="s">
        <v>36</v>
      </c>
      <c r="C280" s="22" t="s">
        <v>31</v>
      </c>
      <c r="D280" s="23">
        <v>3094</v>
      </c>
      <c r="E280" s="24">
        <v>246</v>
      </c>
    </row>
    <row r="281" spans="1:5" x14ac:dyDescent="0.3">
      <c r="A281" s="19" t="s">
        <v>6</v>
      </c>
      <c r="B281" s="19" t="s">
        <v>39</v>
      </c>
      <c r="C281" s="19" t="s">
        <v>24</v>
      </c>
      <c r="D281" s="20">
        <v>2989</v>
      </c>
      <c r="E281" s="21">
        <v>3</v>
      </c>
    </row>
    <row r="282" spans="1:5" x14ac:dyDescent="0.3">
      <c r="A282" s="22" t="s">
        <v>8</v>
      </c>
      <c r="B282" s="22" t="s">
        <v>38</v>
      </c>
      <c r="C282" s="22" t="s">
        <v>27</v>
      </c>
      <c r="D282" s="23">
        <v>2268</v>
      </c>
      <c r="E282" s="24">
        <v>63</v>
      </c>
    </row>
    <row r="283" spans="1:5" x14ac:dyDescent="0.3">
      <c r="A283" s="19" t="s">
        <v>5</v>
      </c>
      <c r="B283" s="19" t="s">
        <v>35</v>
      </c>
      <c r="C283" s="19" t="s">
        <v>31</v>
      </c>
      <c r="D283" s="20">
        <v>4753</v>
      </c>
      <c r="E283" s="21">
        <v>246</v>
      </c>
    </row>
    <row r="284" spans="1:5" x14ac:dyDescent="0.3">
      <c r="A284" s="22" t="s">
        <v>2</v>
      </c>
      <c r="B284" s="22" t="s">
        <v>34</v>
      </c>
      <c r="C284" s="22" t="s">
        <v>19</v>
      </c>
      <c r="D284" s="23">
        <v>7511</v>
      </c>
      <c r="E284" s="24">
        <v>120</v>
      </c>
    </row>
    <row r="285" spans="1:5" x14ac:dyDescent="0.3">
      <c r="A285" s="19" t="s">
        <v>2</v>
      </c>
      <c r="B285" s="19" t="s">
        <v>38</v>
      </c>
      <c r="C285" s="19" t="s">
        <v>31</v>
      </c>
      <c r="D285" s="20">
        <v>4326</v>
      </c>
      <c r="E285" s="21">
        <v>348</v>
      </c>
    </row>
    <row r="286" spans="1:5" x14ac:dyDescent="0.3">
      <c r="A286" s="22" t="s">
        <v>41</v>
      </c>
      <c r="B286" s="22" t="s">
        <v>34</v>
      </c>
      <c r="C286" s="22" t="s">
        <v>23</v>
      </c>
      <c r="D286" s="23">
        <v>4935</v>
      </c>
      <c r="E286" s="24">
        <v>126</v>
      </c>
    </row>
    <row r="287" spans="1:5" x14ac:dyDescent="0.3">
      <c r="A287" s="19" t="s">
        <v>6</v>
      </c>
      <c r="B287" s="19" t="s">
        <v>35</v>
      </c>
      <c r="C287" s="19" t="s">
        <v>30</v>
      </c>
      <c r="D287" s="20">
        <v>4781</v>
      </c>
      <c r="E287" s="21">
        <v>123</v>
      </c>
    </row>
    <row r="288" spans="1:5" x14ac:dyDescent="0.3">
      <c r="A288" s="22" t="s">
        <v>5</v>
      </c>
      <c r="B288" s="22" t="s">
        <v>38</v>
      </c>
      <c r="C288" s="22" t="s">
        <v>25</v>
      </c>
      <c r="D288" s="23">
        <v>7483</v>
      </c>
      <c r="E288" s="24">
        <v>45</v>
      </c>
    </row>
    <row r="289" spans="1:5" x14ac:dyDescent="0.3">
      <c r="A289" s="19" t="s">
        <v>10</v>
      </c>
      <c r="B289" s="19" t="s">
        <v>38</v>
      </c>
      <c r="C289" s="19" t="s">
        <v>4</v>
      </c>
      <c r="D289" s="20">
        <v>6860</v>
      </c>
      <c r="E289" s="21">
        <v>126</v>
      </c>
    </row>
    <row r="290" spans="1:5" x14ac:dyDescent="0.3">
      <c r="A290" s="22" t="s">
        <v>40</v>
      </c>
      <c r="B290" s="22" t="s">
        <v>37</v>
      </c>
      <c r="C290" s="22" t="s">
        <v>29</v>
      </c>
      <c r="D290" s="23">
        <v>9002</v>
      </c>
      <c r="E290" s="24">
        <v>72</v>
      </c>
    </row>
    <row r="291" spans="1:5" x14ac:dyDescent="0.3">
      <c r="A291" s="19" t="s">
        <v>6</v>
      </c>
      <c r="B291" s="19" t="s">
        <v>36</v>
      </c>
      <c r="C291" s="19" t="s">
        <v>29</v>
      </c>
      <c r="D291" s="20">
        <v>1400</v>
      </c>
      <c r="E291" s="21">
        <v>135</v>
      </c>
    </row>
    <row r="292" spans="1:5" x14ac:dyDescent="0.3">
      <c r="A292" s="22" t="s">
        <v>10</v>
      </c>
      <c r="B292" s="22" t="s">
        <v>34</v>
      </c>
      <c r="C292" s="22" t="s">
        <v>22</v>
      </c>
      <c r="D292" s="23">
        <v>4053</v>
      </c>
      <c r="E292" s="24">
        <v>24</v>
      </c>
    </row>
    <row r="293" spans="1:5" x14ac:dyDescent="0.3">
      <c r="A293" s="19" t="s">
        <v>7</v>
      </c>
      <c r="B293" s="19" t="s">
        <v>36</v>
      </c>
      <c r="C293" s="19" t="s">
        <v>31</v>
      </c>
      <c r="D293" s="20">
        <v>2149</v>
      </c>
      <c r="E293" s="21">
        <v>117</v>
      </c>
    </row>
    <row r="294" spans="1:5" x14ac:dyDescent="0.3">
      <c r="A294" s="22" t="s">
        <v>3</v>
      </c>
      <c r="B294" s="22" t="s">
        <v>39</v>
      </c>
      <c r="C294" s="22" t="s">
        <v>29</v>
      </c>
      <c r="D294" s="23">
        <v>3640</v>
      </c>
      <c r="E294" s="24">
        <v>51</v>
      </c>
    </row>
    <row r="295" spans="1:5" x14ac:dyDescent="0.3">
      <c r="A295" s="19" t="s">
        <v>2</v>
      </c>
      <c r="B295" s="19" t="s">
        <v>39</v>
      </c>
      <c r="C295" s="19" t="s">
        <v>23</v>
      </c>
      <c r="D295" s="20">
        <v>630</v>
      </c>
      <c r="E295" s="21">
        <v>36</v>
      </c>
    </row>
    <row r="296" spans="1:5" x14ac:dyDescent="0.3">
      <c r="A296" s="22" t="s">
        <v>9</v>
      </c>
      <c r="B296" s="22" t="s">
        <v>35</v>
      </c>
      <c r="C296" s="22" t="s">
        <v>27</v>
      </c>
      <c r="D296" s="23">
        <v>2429</v>
      </c>
      <c r="E296" s="24">
        <v>144</v>
      </c>
    </row>
    <row r="297" spans="1:5" x14ac:dyDescent="0.3">
      <c r="A297" s="19" t="s">
        <v>9</v>
      </c>
      <c r="B297" s="19" t="s">
        <v>36</v>
      </c>
      <c r="C297" s="19" t="s">
        <v>25</v>
      </c>
      <c r="D297" s="20">
        <v>2142</v>
      </c>
      <c r="E297" s="21">
        <v>114</v>
      </c>
    </row>
    <row r="298" spans="1:5" x14ac:dyDescent="0.3">
      <c r="A298" s="22" t="s">
        <v>7</v>
      </c>
      <c r="B298" s="22" t="s">
        <v>37</v>
      </c>
      <c r="C298" s="22" t="s">
        <v>30</v>
      </c>
      <c r="D298" s="23">
        <v>6454</v>
      </c>
      <c r="E298" s="24">
        <v>54</v>
      </c>
    </row>
    <row r="299" spans="1:5" x14ac:dyDescent="0.3">
      <c r="A299" s="19" t="s">
        <v>7</v>
      </c>
      <c r="B299" s="19" t="s">
        <v>37</v>
      </c>
      <c r="C299" s="19" t="s">
        <v>16</v>
      </c>
      <c r="D299" s="20">
        <v>4487</v>
      </c>
      <c r="E299" s="21">
        <v>333</v>
      </c>
    </row>
    <row r="300" spans="1:5" x14ac:dyDescent="0.3">
      <c r="A300" s="22" t="s">
        <v>3</v>
      </c>
      <c r="B300" s="22" t="s">
        <v>37</v>
      </c>
      <c r="C300" s="22" t="s">
        <v>4</v>
      </c>
      <c r="D300" s="23">
        <v>938</v>
      </c>
      <c r="E300" s="24">
        <v>366</v>
      </c>
    </row>
    <row r="301" spans="1:5" x14ac:dyDescent="0.3">
      <c r="A301" s="19" t="s">
        <v>3</v>
      </c>
      <c r="B301" s="19" t="s">
        <v>38</v>
      </c>
      <c r="C301" s="19" t="s">
        <v>26</v>
      </c>
      <c r="D301" s="20">
        <v>8841</v>
      </c>
      <c r="E301" s="21">
        <v>303</v>
      </c>
    </row>
    <row r="302" spans="1:5" x14ac:dyDescent="0.3">
      <c r="A302" s="22" t="s">
        <v>2</v>
      </c>
      <c r="B302" s="22" t="s">
        <v>39</v>
      </c>
      <c r="C302" s="22" t="s">
        <v>33</v>
      </c>
      <c r="D302" s="23">
        <v>4018</v>
      </c>
      <c r="E302" s="24">
        <v>126</v>
      </c>
    </row>
    <row r="303" spans="1:5" x14ac:dyDescent="0.3">
      <c r="A303" s="19" t="s">
        <v>41</v>
      </c>
      <c r="B303" s="19" t="s">
        <v>37</v>
      </c>
      <c r="C303" s="19" t="s">
        <v>15</v>
      </c>
      <c r="D303" s="20">
        <v>714</v>
      </c>
      <c r="E303" s="21">
        <v>231</v>
      </c>
    </row>
    <row r="304" spans="1:5" x14ac:dyDescent="0.3">
      <c r="A304" s="22" t="s">
        <v>9</v>
      </c>
      <c r="B304" s="22" t="s">
        <v>38</v>
      </c>
      <c r="C304" s="22" t="s">
        <v>25</v>
      </c>
      <c r="D304" s="23">
        <v>3850</v>
      </c>
      <c r="E304" s="24">
        <v>102</v>
      </c>
    </row>
  </sheetData>
  <mergeCells count="1">
    <mergeCell ref="M3:P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0218-0E4A-4999-9AA5-76FB10A1EDCA}">
  <dimension ref="B2:H37"/>
  <sheetViews>
    <sheetView topLeftCell="A2" workbookViewId="0">
      <selection activeCell="I31" sqref="I31"/>
    </sheetView>
  </sheetViews>
  <sheetFormatPr defaultRowHeight="14.55" x14ac:dyDescent="0.3"/>
  <cols>
    <col min="2" max="2" width="11.5546875" bestFit="1" customWidth="1"/>
    <col min="3" max="3" width="8" bestFit="1" customWidth="1"/>
    <col min="4" max="4" width="6" bestFit="1" customWidth="1"/>
  </cols>
  <sheetData>
    <row r="2" spans="2:8" x14ac:dyDescent="0.3">
      <c r="B2" s="57" t="s">
        <v>65</v>
      </c>
      <c r="C2" s="58"/>
      <c r="D2" s="58"/>
      <c r="E2" s="58"/>
      <c r="F2" s="58"/>
      <c r="G2" s="58"/>
    </row>
    <row r="3" spans="2:8" x14ac:dyDescent="0.3">
      <c r="B3" s="58"/>
      <c r="C3" s="58"/>
      <c r="D3" s="58"/>
      <c r="E3" s="58"/>
      <c r="F3" s="58"/>
      <c r="G3" s="58"/>
    </row>
    <row r="5" spans="2:8" x14ac:dyDescent="0.3">
      <c r="C5" t="s">
        <v>1</v>
      </c>
      <c r="D5" t="s">
        <v>50</v>
      </c>
    </row>
    <row r="6" spans="2:8" x14ac:dyDescent="0.3">
      <c r="B6" t="s">
        <v>56</v>
      </c>
      <c r="C6">
        <f>AVERAGE(Sheet1!$D$5:$D$304)</f>
        <v>4136.2299999999996</v>
      </c>
      <c r="D6">
        <f>AVERAGE(Sheet1!$E$5:$E$304)</f>
        <v>152.19999999999999</v>
      </c>
    </row>
    <row r="7" spans="2:8" x14ac:dyDescent="0.3">
      <c r="B7" t="s">
        <v>57</v>
      </c>
      <c r="C7">
        <f>MEDIAN(Sheet1!$D$5:$D$304)</f>
        <v>3437</v>
      </c>
      <c r="D7">
        <f>MEDIAN(Sheet1!$E$5:$E$304)</f>
        <v>124.5</v>
      </c>
    </row>
    <row r="8" spans="2:8" x14ac:dyDescent="0.3">
      <c r="B8" t="s">
        <v>58</v>
      </c>
      <c r="C8">
        <f>MIN(Sheet1!$D$5:$D$304)</f>
        <v>0</v>
      </c>
      <c r="D8">
        <f>MIN(Sheet1!$E$5:$E$304)</f>
        <v>0</v>
      </c>
    </row>
    <row r="9" spans="2:8" x14ac:dyDescent="0.3">
      <c r="B9" t="s">
        <v>59</v>
      </c>
      <c r="C9">
        <f>MAX(Sheet1!$D$5:$D$304)</f>
        <v>16184</v>
      </c>
      <c r="D9">
        <f>MAX(Sheet1!$E$5:$E$304)</f>
        <v>525</v>
      </c>
    </row>
    <row r="10" spans="2:8" x14ac:dyDescent="0.3">
      <c r="B10" t="s">
        <v>60</v>
      </c>
      <c r="C10">
        <f>C9-C8</f>
        <v>16184</v>
      </c>
      <c r="D10">
        <f>D9-D8</f>
        <v>525</v>
      </c>
    </row>
    <row r="12" spans="2:8" x14ac:dyDescent="0.3">
      <c r="B12" t="s">
        <v>61</v>
      </c>
      <c r="C12">
        <f>_xlfn.PERCENTILE.EXC(Sheet1!$D$5:$D$304,0.25)</f>
        <v>1652</v>
      </c>
    </row>
    <row r="13" spans="2:8" x14ac:dyDescent="0.3">
      <c r="B13" t="s">
        <v>62</v>
      </c>
      <c r="C13">
        <f>_xlfn.PERCENTILE.EXC(Sheet1!$D$5:$D$304,0.75)</f>
        <v>6245.75</v>
      </c>
    </row>
    <row r="14" spans="2:8" x14ac:dyDescent="0.3">
      <c r="B14" t="s">
        <v>63</v>
      </c>
      <c r="C14">
        <f>_xlfn.PERCENTILE.EXC(Sheet1!$D$5:$D$304,0.5)</f>
        <v>3437</v>
      </c>
    </row>
    <row r="16" spans="2:8" x14ac:dyDescent="0.3">
      <c r="B16" t="s">
        <v>64</v>
      </c>
      <c r="E16" t="str" cm="1">
        <f t="array" ref="E16:E37">_xlfn.UNIQUE(Sheet1!$C$5:$C$304)</f>
        <v>70% Dark Bites</v>
      </c>
      <c r="H16">
        <f xml:space="preserve"> COUNTA(_xlfn.UNIQUE(Sheet1!$C$5:$C$304))</f>
        <v>22</v>
      </c>
    </row>
    <row r="17" spans="5:5" x14ac:dyDescent="0.3">
      <c r="E17" t="str">
        <v>Choco Coated Almonds</v>
      </c>
    </row>
    <row r="18" spans="5:5" x14ac:dyDescent="0.3">
      <c r="E18" t="str">
        <v>Almond Choco</v>
      </c>
    </row>
    <row r="19" spans="5:5" x14ac:dyDescent="0.3">
      <c r="E19" t="str">
        <v>Drinking Coco</v>
      </c>
    </row>
    <row r="20" spans="5:5" x14ac:dyDescent="0.3">
      <c r="E20" t="str">
        <v>White Choc</v>
      </c>
    </row>
    <row r="21" spans="5:5" x14ac:dyDescent="0.3">
      <c r="E21" t="str">
        <v>Peanut Butter Cubes</v>
      </c>
    </row>
    <row r="22" spans="5:5" x14ac:dyDescent="0.3">
      <c r="E22" t="str">
        <v>Smooth Sliky Salty</v>
      </c>
    </row>
    <row r="23" spans="5:5" x14ac:dyDescent="0.3">
      <c r="E23" t="str">
        <v>After Nines</v>
      </c>
    </row>
    <row r="24" spans="5:5" x14ac:dyDescent="0.3">
      <c r="E24" t="str">
        <v>50% Dark Bites</v>
      </c>
    </row>
    <row r="25" spans="5:5" x14ac:dyDescent="0.3">
      <c r="E25" t="str">
        <v>Eclairs</v>
      </c>
    </row>
    <row r="26" spans="5:5" x14ac:dyDescent="0.3">
      <c r="E26" t="str">
        <v>Mint Chip Choco</v>
      </c>
    </row>
    <row r="27" spans="5:5" x14ac:dyDescent="0.3">
      <c r="E27" t="str">
        <v>Milk Bars</v>
      </c>
    </row>
    <row r="28" spans="5:5" x14ac:dyDescent="0.3">
      <c r="E28" t="str">
        <v>Manuka Honey Choco</v>
      </c>
    </row>
    <row r="29" spans="5:5" x14ac:dyDescent="0.3">
      <c r="E29" t="str">
        <v>Orange Choco</v>
      </c>
    </row>
    <row r="30" spans="5:5" x14ac:dyDescent="0.3">
      <c r="E30" t="str">
        <v>Fruit &amp; Nut Bars</v>
      </c>
    </row>
    <row r="31" spans="5:5" x14ac:dyDescent="0.3">
      <c r="E31" t="str">
        <v>99% Dark &amp; Pure</v>
      </c>
    </row>
    <row r="32" spans="5:5" x14ac:dyDescent="0.3">
      <c r="E32" t="str">
        <v>Raspberry Choco</v>
      </c>
    </row>
    <row r="33" spans="5:5" x14ac:dyDescent="0.3">
      <c r="E33" t="str">
        <v>85% Dark Bars</v>
      </c>
    </row>
    <row r="34" spans="5:5" x14ac:dyDescent="0.3">
      <c r="E34" t="str">
        <v>Organic Choco Syrup</v>
      </c>
    </row>
    <row r="35" spans="5:5" x14ac:dyDescent="0.3">
      <c r="E35" t="str">
        <v>Caramel Stuffed Bars</v>
      </c>
    </row>
    <row r="36" spans="5:5" x14ac:dyDescent="0.3">
      <c r="E36" t="str">
        <v>Spicy Special Slims</v>
      </c>
    </row>
    <row r="37" spans="5:5" x14ac:dyDescent="0.3">
      <c r="E37" t="str">
        <v>Baker's Choco Chips</v>
      </c>
    </row>
  </sheetData>
  <mergeCells count="1">
    <mergeCell ref="B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BC496-4B63-440E-ACA5-74956C544CB2}">
  <dimension ref="A2:H306"/>
  <sheetViews>
    <sheetView workbookViewId="0">
      <selection activeCell="H310" sqref="H310"/>
    </sheetView>
  </sheetViews>
  <sheetFormatPr defaultRowHeight="14.55" x14ac:dyDescent="0.3"/>
  <cols>
    <col min="2" max="2" width="14.44140625" bestFit="1" customWidth="1"/>
    <col min="3" max="3" width="11.6640625" bestFit="1" customWidth="1"/>
    <col min="4" max="4" width="19.21875" bestFit="1" customWidth="1"/>
    <col min="5" max="5" width="8" bestFit="1" customWidth="1"/>
    <col min="6" max="6" width="8.77734375" customWidth="1"/>
  </cols>
  <sheetData>
    <row r="2" spans="1:8" ht="18.350000000000001" customHeight="1" x14ac:dyDescent="0.3">
      <c r="A2" s="59" t="s">
        <v>66</v>
      </c>
      <c r="B2" s="59"/>
      <c r="C2" s="59"/>
      <c r="D2" s="59"/>
      <c r="E2" s="59"/>
      <c r="F2" s="12"/>
      <c r="G2" s="12"/>
      <c r="H2" s="12"/>
    </row>
    <row r="3" spans="1:8" ht="18.350000000000001" customHeight="1" x14ac:dyDescent="0.3">
      <c r="A3" s="59"/>
      <c r="B3" s="59"/>
      <c r="C3" s="59"/>
      <c r="D3" s="59"/>
      <c r="E3" s="59"/>
      <c r="F3" s="12"/>
      <c r="G3" s="12"/>
      <c r="H3" s="12"/>
    </row>
    <row r="6" spans="1:8" x14ac:dyDescent="0.3">
      <c r="B6" s="6" t="s">
        <v>11</v>
      </c>
      <c r="C6" s="6" t="s">
        <v>12</v>
      </c>
      <c r="D6" s="6" t="s">
        <v>0</v>
      </c>
      <c r="E6" t="s">
        <v>1</v>
      </c>
      <c r="F6" s="10" t="s">
        <v>50</v>
      </c>
    </row>
    <row r="7" spans="1:8" x14ac:dyDescent="0.3">
      <c r="B7" t="s">
        <v>5</v>
      </c>
      <c r="C7" t="s">
        <v>36</v>
      </c>
      <c r="D7" t="s">
        <v>16</v>
      </c>
      <c r="E7">
        <v>16184</v>
      </c>
      <c r="F7" s="5">
        <v>39</v>
      </c>
    </row>
    <row r="8" spans="1:8" x14ac:dyDescent="0.3">
      <c r="B8" t="s">
        <v>5</v>
      </c>
      <c r="C8" t="s">
        <v>34</v>
      </c>
      <c r="D8" t="s">
        <v>20</v>
      </c>
      <c r="E8">
        <v>15610</v>
      </c>
      <c r="F8" s="5">
        <v>339</v>
      </c>
    </row>
    <row r="9" spans="1:8" x14ac:dyDescent="0.3">
      <c r="B9" t="s">
        <v>9</v>
      </c>
      <c r="C9" t="s">
        <v>34</v>
      </c>
      <c r="D9" t="s">
        <v>28</v>
      </c>
      <c r="E9">
        <v>14329</v>
      </c>
      <c r="F9" s="5">
        <v>150</v>
      </c>
    </row>
    <row r="10" spans="1:8" x14ac:dyDescent="0.3">
      <c r="B10" t="s">
        <v>5</v>
      </c>
      <c r="C10" t="s">
        <v>35</v>
      </c>
      <c r="D10" t="s">
        <v>15</v>
      </c>
      <c r="E10">
        <v>13391</v>
      </c>
      <c r="F10" s="5">
        <v>201</v>
      </c>
    </row>
    <row r="11" spans="1:8" x14ac:dyDescent="0.3">
      <c r="B11" t="s">
        <v>10</v>
      </c>
      <c r="C11" t="s">
        <v>39</v>
      </c>
      <c r="D11" t="s">
        <v>33</v>
      </c>
      <c r="E11">
        <v>12950</v>
      </c>
      <c r="F11" s="5">
        <v>30</v>
      </c>
    </row>
    <row r="12" spans="1:8" x14ac:dyDescent="0.3">
      <c r="B12" t="s">
        <v>40</v>
      </c>
      <c r="C12" t="s">
        <v>35</v>
      </c>
      <c r="D12" t="s">
        <v>32</v>
      </c>
      <c r="E12">
        <v>12348</v>
      </c>
      <c r="F12" s="5">
        <v>234</v>
      </c>
    </row>
    <row r="13" spans="1:8" x14ac:dyDescent="0.3">
      <c r="B13" t="s">
        <v>2</v>
      </c>
      <c r="C13" t="s">
        <v>37</v>
      </c>
      <c r="D13" t="s">
        <v>18</v>
      </c>
      <c r="E13">
        <v>11571</v>
      </c>
      <c r="F13" s="5">
        <v>138</v>
      </c>
    </row>
    <row r="14" spans="1:8" x14ac:dyDescent="0.3">
      <c r="B14" t="s">
        <v>9</v>
      </c>
      <c r="C14" t="s">
        <v>36</v>
      </c>
      <c r="D14" t="s">
        <v>27</v>
      </c>
      <c r="E14">
        <v>11522</v>
      </c>
      <c r="F14" s="5">
        <v>204</v>
      </c>
    </row>
    <row r="15" spans="1:8" x14ac:dyDescent="0.3">
      <c r="B15" t="s">
        <v>2</v>
      </c>
      <c r="C15" t="s">
        <v>36</v>
      </c>
      <c r="D15" t="s">
        <v>16</v>
      </c>
      <c r="E15">
        <v>11417</v>
      </c>
      <c r="F15" s="5">
        <v>21</v>
      </c>
    </row>
    <row r="16" spans="1:8" x14ac:dyDescent="0.3">
      <c r="B16" t="s">
        <v>41</v>
      </c>
      <c r="C16" t="s">
        <v>36</v>
      </c>
      <c r="D16" t="s">
        <v>13</v>
      </c>
      <c r="E16">
        <v>10311</v>
      </c>
      <c r="F16" s="5">
        <v>231</v>
      </c>
    </row>
    <row r="17" spans="2:6" hidden="1" x14ac:dyDescent="0.3">
      <c r="B17" t="s">
        <v>41</v>
      </c>
      <c r="C17" t="s">
        <v>36</v>
      </c>
      <c r="D17" t="s">
        <v>32</v>
      </c>
      <c r="E17">
        <v>10304</v>
      </c>
      <c r="F17" s="5">
        <v>84</v>
      </c>
    </row>
    <row r="18" spans="2:6" hidden="1" x14ac:dyDescent="0.3">
      <c r="B18" t="s">
        <v>7</v>
      </c>
      <c r="C18" t="s">
        <v>38</v>
      </c>
      <c r="D18" t="s">
        <v>30</v>
      </c>
      <c r="E18">
        <v>10129</v>
      </c>
      <c r="F18" s="5">
        <v>312</v>
      </c>
    </row>
    <row r="19" spans="2:6" hidden="1" x14ac:dyDescent="0.3">
      <c r="B19" t="s">
        <v>6</v>
      </c>
      <c r="C19" t="s">
        <v>36</v>
      </c>
      <c r="D19" t="s">
        <v>4</v>
      </c>
      <c r="E19">
        <v>10073</v>
      </c>
      <c r="F19" s="5">
        <v>120</v>
      </c>
    </row>
    <row r="20" spans="2:6" hidden="1" x14ac:dyDescent="0.3">
      <c r="B20" t="s">
        <v>2</v>
      </c>
      <c r="C20" t="s">
        <v>37</v>
      </c>
      <c r="D20" t="s">
        <v>17</v>
      </c>
      <c r="E20">
        <v>9926</v>
      </c>
      <c r="F20" s="5">
        <v>201</v>
      </c>
    </row>
    <row r="21" spans="2:6" hidden="1" x14ac:dyDescent="0.3">
      <c r="B21" t="s">
        <v>7</v>
      </c>
      <c r="C21" t="s">
        <v>37</v>
      </c>
      <c r="D21" t="s">
        <v>22</v>
      </c>
      <c r="E21">
        <v>9835</v>
      </c>
      <c r="F21" s="5">
        <v>207</v>
      </c>
    </row>
    <row r="22" spans="2:6" hidden="1" x14ac:dyDescent="0.3">
      <c r="B22" t="s">
        <v>40</v>
      </c>
      <c r="C22" t="s">
        <v>36</v>
      </c>
      <c r="D22" t="s">
        <v>33</v>
      </c>
      <c r="E22">
        <v>9772</v>
      </c>
      <c r="F22" s="5">
        <v>90</v>
      </c>
    </row>
    <row r="23" spans="2:6" hidden="1" x14ac:dyDescent="0.3">
      <c r="B23" t="s">
        <v>8</v>
      </c>
      <c r="C23" t="s">
        <v>37</v>
      </c>
      <c r="D23" t="s">
        <v>15</v>
      </c>
      <c r="E23">
        <v>9709</v>
      </c>
      <c r="F23" s="5">
        <v>30</v>
      </c>
    </row>
    <row r="24" spans="2:6" hidden="1" x14ac:dyDescent="0.3">
      <c r="B24" t="s">
        <v>8</v>
      </c>
      <c r="C24" t="s">
        <v>39</v>
      </c>
      <c r="D24" t="s">
        <v>18</v>
      </c>
      <c r="E24">
        <v>9660</v>
      </c>
      <c r="F24" s="5">
        <v>27</v>
      </c>
    </row>
    <row r="25" spans="2:6" hidden="1" x14ac:dyDescent="0.3">
      <c r="B25" t="s">
        <v>41</v>
      </c>
      <c r="C25" t="s">
        <v>36</v>
      </c>
      <c r="D25" t="s">
        <v>18</v>
      </c>
      <c r="E25">
        <v>9632</v>
      </c>
      <c r="F25" s="5">
        <v>288</v>
      </c>
    </row>
    <row r="26" spans="2:6" hidden="1" x14ac:dyDescent="0.3">
      <c r="B26" t="s">
        <v>9</v>
      </c>
      <c r="C26" t="s">
        <v>38</v>
      </c>
      <c r="D26" t="s">
        <v>33</v>
      </c>
      <c r="E26">
        <v>9506</v>
      </c>
      <c r="F26" s="5">
        <v>87</v>
      </c>
    </row>
    <row r="27" spans="2:6" hidden="1" x14ac:dyDescent="0.3">
      <c r="B27" t="s">
        <v>2</v>
      </c>
      <c r="C27" t="s">
        <v>39</v>
      </c>
      <c r="D27" t="s">
        <v>20</v>
      </c>
      <c r="E27">
        <v>9443</v>
      </c>
      <c r="F27" s="5">
        <v>162</v>
      </c>
    </row>
    <row r="28" spans="2:6" hidden="1" x14ac:dyDescent="0.3">
      <c r="B28" t="s">
        <v>3</v>
      </c>
      <c r="C28" t="s">
        <v>36</v>
      </c>
      <c r="D28" t="s">
        <v>16</v>
      </c>
      <c r="E28">
        <v>9198</v>
      </c>
      <c r="F28" s="5">
        <v>36</v>
      </c>
    </row>
    <row r="29" spans="2:6" hidden="1" x14ac:dyDescent="0.3">
      <c r="B29" t="s">
        <v>9</v>
      </c>
      <c r="C29" t="s">
        <v>36</v>
      </c>
      <c r="D29" t="s">
        <v>30</v>
      </c>
      <c r="E29">
        <v>9051</v>
      </c>
      <c r="F29" s="5">
        <v>57</v>
      </c>
    </row>
    <row r="30" spans="2:6" hidden="1" x14ac:dyDescent="0.3">
      <c r="B30" t="s">
        <v>40</v>
      </c>
      <c r="C30" t="s">
        <v>37</v>
      </c>
      <c r="D30" t="s">
        <v>29</v>
      </c>
      <c r="E30">
        <v>9002</v>
      </c>
      <c r="F30" s="5">
        <v>72</v>
      </c>
    </row>
    <row r="31" spans="2:6" hidden="1" x14ac:dyDescent="0.3">
      <c r="B31" t="s">
        <v>8</v>
      </c>
      <c r="C31" t="s">
        <v>39</v>
      </c>
      <c r="D31" t="s">
        <v>31</v>
      </c>
      <c r="E31">
        <v>8890</v>
      </c>
      <c r="F31" s="5">
        <v>210</v>
      </c>
    </row>
    <row r="32" spans="2:6" hidden="1" x14ac:dyDescent="0.3">
      <c r="B32" t="s">
        <v>40</v>
      </c>
      <c r="C32" t="s">
        <v>35</v>
      </c>
      <c r="D32" t="s">
        <v>33</v>
      </c>
      <c r="E32">
        <v>8869</v>
      </c>
      <c r="F32" s="5">
        <v>432</v>
      </c>
    </row>
    <row r="33" spans="2:6" hidden="1" x14ac:dyDescent="0.3">
      <c r="B33" t="s">
        <v>7</v>
      </c>
      <c r="C33" t="s">
        <v>34</v>
      </c>
      <c r="D33" t="s">
        <v>24</v>
      </c>
      <c r="E33">
        <v>8862</v>
      </c>
      <c r="F33" s="5">
        <v>189</v>
      </c>
    </row>
    <row r="34" spans="2:6" hidden="1" x14ac:dyDescent="0.3">
      <c r="B34" t="s">
        <v>3</v>
      </c>
      <c r="C34" t="s">
        <v>38</v>
      </c>
      <c r="D34" t="s">
        <v>26</v>
      </c>
      <c r="E34">
        <v>8841</v>
      </c>
      <c r="F34" s="5">
        <v>303</v>
      </c>
    </row>
    <row r="35" spans="2:6" hidden="1" x14ac:dyDescent="0.3">
      <c r="B35" t="s">
        <v>5</v>
      </c>
      <c r="C35" t="s">
        <v>37</v>
      </c>
      <c r="D35" t="s">
        <v>25</v>
      </c>
      <c r="E35">
        <v>8813</v>
      </c>
      <c r="F35" s="5">
        <v>21</v>
      </c>
    </row>
    <row r="36" spans="2:6" hidden="1" x14ac:dyDescent="0.3">
      <c r="B36" t="s">
        <v>9</v>
      </c>
      <c r="C36" t="s">
        <v>34</v>
      </c>
      <c r="D36" t="s">
        <v>20</v>
      </c>
      <c r="E36">
        <v>8463</v>
      </c>
      <c r="F36" s="5">
        <v>492</v>
      </c>
    </row>
    <row r="37" spans="2:6" hidden="1" x14ac:dyDescent="0.3">
      <c r="B37" t="s">
        <v>7</v>
      </c>
      <c r="C37" t="s">
        <v>36</v>
      </c>
      <c r="D37" t="s">
        <v>22</v>
      </c>
      <c r="E37">
        <v>8435</v>
      </c>
      <c r="F37" s="5">
        <v>42</v>
      </c>
    </row>
    <row r="38" spans="2:6" hidden="1" x14ac:dyDescent="0.3">
      <c r="B38" t="s">
        <v>2</v>
      </c>
      <c r="C38" t="s">
        <v>36</v>
      </c>
      <c r="D38" t="s">
        <v>29</v>
      </c>
      <c r="E38">
        <v>8211</v>
      </c>
      <c r="F38" s="5">
        <v>75</v>
      </c>
    </row>
    <row r="39" spans="2:6" hidden="1" x14ac:dyDescent="0.3">
      <c r="B39" t="s">
        <v>9</v>
      </c>
      <c r="C39" t="s">
        <v>34</v>
      </c>
      <c r="D39" t="s">
        <v>23</v>
      </c>
      <c r="E39">
        <v>8155</v>
      </c>
      <c r="F39" s="5">
        <v>90</v>
      </c>
    </row>
    <row r="40" spans="2:6" hidden="1" x14ac:dyDescent="0.3">
      <c r="B40" t="s">
        <v>6</v>
      </c>
      <c r="C40" t="s">
        <v>34</v>
      </c>
      <c r="D40" t="s">
        <v>26</v>
      </c>
      <c r="E40">
        <v>8008</v>
      </c>
      <c r="F40" s="5">
        <v>456</v>
      </c>
    </row>
    <row r="41" spans="2:6" hidden="1" x14ac:dyDescent="0.3">
      <c r="B41" t="s">
        <v>41</v>
      </c>
      <c r="C41" t="s">
        <v>34</v>
      </c>
      <c r="D41" t="s">
        <v>33</v>
      </c>
      <c r="E41">
        <v>7847</v>
      </c>
      <c r="F41" s="5">
        <v>174</v>
      </c>
    </row>
    <row r="42" spans="2:6" hidden="1" x14ac:dyDescent="0.3">
      <c r="B42" t="s">
        <v>9</v>
      </c>
      <c r="C42" t="s">
        <v>35</v>
      </c>
      <c r="D42" t="s">
        <v>15</v>
      </c>
      <c r="E42">
        <v>7833</v>
      </c>
      <c r="F42" s="5">
        <v>243</v>
      </c>
    </row>
    <row r="43" spans="2:6" hidden="1" x14ac:dyDescent="0.3">
      <c r="B43" t="s">
        <v>2</v>
      </c>
      <c r="C43" t="s">
        <v>39</v>
      </c>
      <c r="D43" t="s">
        <v>27</v>
      </c>
      <c r="E43">
        <v>7812</v>
      </c>
      <c r="F43" s="5">
        <v>81</v>
      </c>
    </row>
    <row r="44" spans="2:6" hidden="1" x14ac:dyDescent="0.3">
      <c r="B44" t="s">
        <v>3</v>
      </c>
      <c r="C44" t="s">
        <v>34</v>
      </c>
      <c r="D44" t="s">
        <v>32</v>
      </c>
      <c r="E44">
        <v>7777</v>
      </c>
      <c r="F44" s="5">
        <v>504</v>
      </c>
    </row>
    <row r="45" spans="2:6" hidden="1" x14ac:dyDescent="0.3">
      <c r="B45" t="s">
        <v>7</v>
      </c>
      <c r="C45" t="s">
        <v>34</v>
      </c>
      <c r="D45" t="s">
        <v>17</v>
      </c>
      <c r="E45">
        <v>7777</v>
      </c>
      <c r="F45" s="5">
        <v>39</v>
      </c>
    </row>
    <row r="46" spans="2:6" hidden="1" x14ac:dyDescent="0.3">
      <c r="B46" t="s">
        <v>6</v>
      </c>
      <c r="C46" t="s">
        <v>37</v>
      </c>
      <c r="D46" t="s">
        <v>31</v>
      </c>
      <c r="E46">
        <v>7693</v>
      </c>
      <c r="F46" s="5">
        <v>87</v>
      </c>
    </row>
    <row r="47" spans="2:6" hidden="1" x14ac:dyDescent="0.3">
      <c r="B47" t="s">
        <v>40</v>
      </c>
      <c r="C47" t="s">
        <v>37</v>
      </c>
      <c r="D47" t="s">
        <v>19</v>
      </c>
      <c r="E47">
        <v>7693</v>
      </c>
      <c r="F47" s="5">
        <v>21</v>
      </c>
    </row>
    <row r="48" spans="2:6" hidden="1" x14ac:dyDescent="0.3">
      <c r="B48" t="s">
        <v>2</v>
      </c>
      <c r="C48" t="s">
        <v>39</v>
      </c>
      <c r="D48" t="s">
        <v>21</v>
      </c>
      <c r="E48">
        <v>7651</v>
      </c>
      <c r="F48" s="5">
        <v>213</v>
      </c>
    </row>
    <row r="49" spans="2:6" hidden="1" x14ac:dyDescent="0.3">
      <c r="B49" t="s">
        <v>2</v>
      </c>
      <c r="C49" t="s">
        <v>34</v>
      </c>
      <c r="D49" t="s">
        <v>19</v>
      </c>
      <c r="E49">
        <v>7511</v>
      </c>
      <c r="F49" s="5">
        <v>120</v>
      </c>
    </row>
    <row r="50" spans="2:6" hidden="1" x14ac:dyDescent="0.3">
      <c r="B50" t="s">
        <v>5</v>
      </c>
      <c r="C50" t="s">
        <v>38</v>
      </c>
      <c r="D50" t="s">
        <v>25</v>
      </c>
      <c r="E50">
        <v>7483</v>
      </c>
      <c r="F50" s="5">
        <v>45</v>
      </c>
    </row>
    <row r="51" spans="2:6" hidden="1" x14ac:dyDescent="0.3">
      <c r="B51" t="s">
        <v>41</v>
      </c>
      <c r="C51" t="s">
        <v>35</v>
      </c>
      <c r="D51" t="s">
        <v>28</v>
      </c>
      <c r="E51">
        <v>7455</v>
      </c>
      <c r="F51" s="5">
        <v>216</v>
      </c>
    </row>
    <row r="52" spans="2:6" hidden="1" x14ac:dyDescent="0.3">
      <c r="B52" t="s">
        <v>6</v>
      </c>
      <c r="C52" t="s">
        <v>38</v>
      </c>
      <c r="D52" t="s">
        <v>21</v>
      </c>
      <c r="E52">
        <v>7322</v>
      </c>
      <c r="F52" s="5">
        <v>36</v>
      </c>
    </row>
    <row r="53" spans="2:6" hidden="1" x14ac:dyDescent="0.3">
      <c r="B53" t="s">
        <v>3</v>
      </c>
      <c r="C53" t="s">
        <v>37</v>
      </c>
      <c r="D53" t="s">
        <v>28</v>
      </c>
      <c r="E53">
        <v>7308</v>
      </c>
      <c r="F53" s="5">
        <v>327</v>
      </c>
    </row>
    <row r="54" spans="2:6" hidden="1" x14ac:dyDescent="0.3">
      <c r="B54" t="s">
        <v>5</v>
      </c>
      <c r="C54" t="s">
        <v>34</v>
      </c>
      <c r="D54" t="s">
        <v>15</v>
      </c>
      <c r="E54">
        <v>7280</v>
      </c>
      <c r="F54" s="5">
        <v>201</v>
      </c>
    </row>
    <row r="55" spans="2:6" hidden="1" x14ac:dyDescent="0.3">
      <c r="B55" t="s">
        <v>9</v>
      </c>
      <c r="C55" t="s">
        <v>37</v>
      </c>
      <c r="D55" t="s">
        <v>20</v>
      </c>
      <c r="E55">
        <v>7273</v>
      </c>
      <c r="F55" s="5">
        <v>96</v>
      </c>
    </row>
    <row r="56" spans="2:6" hidden="1" x14ac:dyDescent="0.3">
      <c r="B56" t="s">
        <v>3</v>
      </c>
      <c r="C56" t="s">
        <v>34</v>
      </c>
      <c r="D56" t="s">
        <v>14</v>
      </c>
      <c r="E56">
        <v>7259</v>
      </c>
      <c r="F56" s="5">
        <v>276</v>
      </c>
    </row>
    <row r="57" spans="2:6" hidden="1" x14ac:dyDescent="0.3">
      <c r="B57" t="s">
        <v>5</v>
      </c>
      <c r="C57" t="s">
        <v>38</v>
      </c>
      <c r="D57" t="s">
        <v>13</v>
      </c>
      <c r="E57">
        <v>7189</v>
      </c>
      <c r="F57" s="5">
        <v>54</v>
      </c>
    </row>
    <row r="58" spans="2:6" hidden="1" x14ac:dyDescent="0.3">
      <c r="B58" t="s">
        <v>8</v>
      </c>
      <c r="C58" t="s">
        <v>39</v>
      </c>
      <c r="D58" t="s">
        <v>30</v>
      </c>
      <c r="E58">
        <v>7021</v>
      </c>
      <c r="F58" s="5">
        <v>183</v>
      </c>
    </row>
    <row r="59" spans="2:6" hidden="1" x14ac:dyDescent="0.3">
      <c r="B59" t="s">
        <v>5</v>
      </c>
      <c r="C59" t="s">
        <v>34</v>
      </c>
      <c r="D59" t="s">
        <v>27</v>
      </c>
      <c r="E59">
        <v>6986</v>
      </c>
      <c r="F59" s="5">
        <v>21</v>
      </c>
    </row>
    <row r="60" spans="2:6" hidden="1" x14ac:dyDescent="0.3">
      <c r="B60" t="s">
        <v>5</v>
      </c>
      <c r="C60" t="s">
        <v>39</v>
      </c>
      <c r="D60" t="s">
        <v>22</v>
      </c>
      <c r="E60">
        <v>6909</v>
      </c>
      <c r="F60" s="5">
        <v>81</v>
      </c>
    </row>
    <row r="61" spans="2:6" hidden="1" x14ac:dyDescent="0.3">
      <c r="B61" t="s">
        <v>10</v>
      </c>
      <c r="C61" t="s">
        <v>38</v>
      </c>
      <c r="D61" t="s">
        <v>4</v>
      </c>
      <c r="E61">
        <v>6860</v>
      </c>
      <c r="F61" s="5">
        <v>126</v>
      </c>
    </row>
    <row r="62" spans="2:6" hidden="1" x14ac:dyDescent="0.3">
      <c r="B62" t="s">
        <v>40</v>
      </c>
      <c r="C62" t="s">
        <v>35</v>
      </c>
      <c r="D62" t="s">
        <v>22</v>
      </c>
      <c r="E62">
        <v>6853</v>
      </c>
      <c r="F62" s="5">
        <v>372</v>
      </c>
    </row>
    <row r="63" spans="2:6" hidden="1" x14ac:dyDescent="0.3">
      <c r="B63" t="s">
        <v>9</v>
      </c>
      <c r="C63" t="s">
        <v>34</v>
      </c>
      <c r="D63" t="s">
        <v>21</v>
      </c>
      <c r="E63">
        <v>6832</v>
      </c>
      <c r="F63" s="5">
        <v>27</v>
      </c>
    </row>
    <row r="64" spans="2:6" hidden="1" x14ac:dyDescent="0.3">
      <c r="B64" t="s">
        <v>6</v>
      </c>
      <c r="C64" t="s">
        <v>37</v>
      </c>
      <c r="D64" t="s">
        <v>26</v>
      </c>
      <c r="E64">
        <v>6818</v>
      </c>
      <c r="F64" s="5">
        <v>6</v>
      </c>
    </row>
    <row r="65" spans="2:6" hidden="1" x14ac:dyDescent="0.3">
      <c r="B65" t="s">
        <v>7</v>
      </c>
      <c r="C65" t="s">
        <v>35</v>
      </c>
      <c r="D65" t="s">
        <v>30</v>
      </c>
      <c r="E65">
        <v>6755</v>
      </c>
      <c r="F65" s="5">
        <v>252</v>
      </c>
    </row>
    <row r="66" spans="2:6" hidden="1" x14ac:dyDescent="0.3">
      <c r="B66" t="s">
        <v>40</v>
      </c>
      <c r="C66" t="s">
        <v>34</v>
      </c>
      <c r="D66" t="s">
        <v>26</v>
      </c>
      <c r="E66">
        <v>6748</v>
      </c>
      <c r="F66" s="5">
        <v>48</v>
      </c>
    </row>
    <row r="67" spans="2:6" hidden="1" x14ac:dyDescent="0.3">
      <c r="B67" t="s">
        <v>6</v>
      </c>
      <c r="C67" t="s">
        <v>34</v>
      </c>
      <c r="D67" t="s">
        <v>32</v>
      </c>
      <c r="E67">
        <v>6734</v>
      </c>
      <c r="F67" s="5">
        <v>123</v>
      </c>
    </row>
    <row r="68" spans="2:6" hidden="1" x14ac:dyDescent="0.3">
      <c r="B68" t="s">
        <v>8</v>
      </c>
      <c r="C68" t="s">
        <v>35</v>
      </c>
      <c r="D68" t="s">
        <v>32</v>
      </c>
      <c r="E68">
        <v>6706</v>
      </c>
      <c r="F68" s="5">
        <v>459</v>
      </c>
    </row>
    <row r="69" spans="2:6" hidden="1" x14ac:dyDescent="0.3">
      <c r="B69" t="s">
        <v>10</v>
      </c>
      <c r="C69" t="s">
        <v>36</v>
      </c>
      <c r="D69" t="s">
        <v>32</v>
      </c>
      <c r="E69">
        <v>6657</v>
      </c>
      <c r="F69" s="5">
        <v>303</v>
      </c>
    </row>
    <row r="70" spans="2:6" hidden="1" x14ac:dyDescent="0.3">
      <c r="B70" t="s">
        <v>3</v>
      </c>
      <c r="C70" t="s">
        <v>35</v>
      </c>
      <c r="D70" t="s">
        <v>15</v>
      </c>
      <c r="E70">
        <v>6657</v>
      </c>
      <c r="F70" s="5">
        <v>276</v>
      </c>
    </row>
    <row r="71" spans="2:6" hidden="1" x14ac:dyDescent="0.3">
      <c r="B71" t="s">
        <v>7</v>
      </c>
      <c r="C71" t="s">
        <v>37</v>
      </c>
      <c r="D71" t="s">
        <v>14</v>
      </c>
      <c r="E71">
        <v>6608</v>
      </c>
      <c r="F71" s="5">
        <v>225</v>
      </c>
    </row>
    <row r="72" spans="2:6" hidden="1" x14ac:dyDescent="0.3">
      <c r="B72" t="s">
        <v>2</v>
      </c>
      <c r="C72" t="s">
        <v>38</v>
      </c>
      <c r="D72" t="s">
        <v>28</v>
      </c>
      <c r="E72">
        <v>6580</v>
      </c>
      <c r="F72" s="5">
        <v>183</v>
      </c>
    </row>
    <row r="73" spans="2:6" hidden="1" x14ac:dyDescent="0.3">
      <c r="B73" t="s">
        <v>7</v>
      </c>
      <c r="C73" t="s">
        <v>37</v>
      </c>
      <c r="D73" t="s">
        <v>30</v>
      </c>
      <c r="E73">
        <v>6454</v>
      </c>
      <c r="F73" s="5">
        <v>54</v>
      </c>
    </row>
    <row r="74" spans="2:6" hidden="1" x14ac:dyDescent="0.3">
      <c r="B74" t="s">
        <v>8</v>
      </c>
      <c r="C74" t="s">
        <v>38</v>
      </c>
      <c r="D74" t="s">
        <v>21</v>
      </c>
      <c r="E74">
        <v>6433</v>
      </c>
      <c r="F74" s="5">
        <v>78</v>
      </c>
    </row>
    <row r="75" spans="2:6" hidden="1" x14ac:dyDescent="0.3">
      <c r="B75" t="s">
        <v>41</v>
      </c>
      <c r="C75" t="s">
        <v>37</v>
      </c>
      <c r="D75" t="s">
        <v>24</v>
      </c>
      <c r="E75">
        <v>6398</v>
      </c>
      <c r="F75" s="5">
        <v>102</v>
      </c>
    </row>
    <row r="76" spans="2:6" hidden="1" x14ac:dyDescent="0.3">
      <c r="B76" t="s">
        <v>7</v>
      </c>
      <c r="C76" t="s">
        <v>37</v>
      </c>
      <c r="D76" t="s">
        <v>33</v>
      </c>
      <c r="E76">
        <v>6391</v>
      </c>
      <c r="F76" s="5">
        <v>48</v>
      </c>
    </row>
    <row r="77" spans="2:6" hidden="1" x14ac:dyDescent="0.3">
      <c r="B77" t="s">
        <v>40</v>
      </c>
      <c r="C77" t="s">
        <v>39</v>
      </c>
      <c r="D77" t="s">
        <v>27</v>
      </c>
      <c r="E77">
        <v>6370</v>
      </c>
      <c r="F77" s="5">
        <v>30</v>
      </c>
    </row>
    <row r="78" spans="2:6" hidden="1" x14ac:dyDescent="0.3">
      <c r="B78" t="s">
        <v>5</v>
      </c>
      <c r="C78" t="s">
        <v>36</v>
      </c>
      <c r="D78" t="s">
        <v>23</v>
      </c>
      <c r="E78">
        <v>6314</v>
      </c>
      <c r="F78" s="5">
        <v>15</v>
      </c>
    </row>
    <row r="79" spans="2:6" hidden="1" x14ac:dyDescent="0.3">
      <c r="B79" t="s">
        <v>3</v>
      </c>
      <c r="C79" t="s">
        <v>34</v>
      </c>
      <c r="D79" t="s">
        <v>25</v>
      </c>
      <c r="E79">
        <v>6300</v>
      </c>
      <c r="F79" s="5">
        <v>42</v>
      </c>
    </row>
    <row r="80" spans="2:6" hidden="1" x14ac:dyDescent="0.3">
      <c r="B80" t="s">
        <v>5</v>
      </c>
      <c r="C80" t="s">
        <v>34</v>
      </c>
      <c r="D80" t="s">
        <v>22</v>
      </c>
      <c r="E80">
        <v>6279</v>
      </c>
      <c r="F80" s="5">
        <v>237</v>
      </c>
    </row>
    <row r="81" spans="2:6" hidden="1" x14ac:dyDescent="0.3">
      <c r="B81" t="s">
        <v>8</v>
      </c>
      <c r="C81" t="s">
        <v>37</v>
      </c>
      <c r="D81" t="s">
        <v>26</v>
      </c>
      <c r="E81">
        <v>6279</v>
      </c>
      <c r="F81" s="5">
        <v>45</v>
      </c>
    </row>
    <row r="82" spans="2:6" hidden="1" x14ac:dyDescent="0.3">
      <c r="B82" t="s">
        <v>5</v>
      </c>
      <c r="C82" t="s">
        <v>36</v>
      </c>
      <c r="D82" t="s">
        <v>13</v>
      </c>
      <c r="E82">
        <v>6146</v>
      </c>
      <c r="F82" s="5">
        <v>63</v>
      </c>
    </row>
    <row r="83" spans="2:6" hidden="1" x14ac:dyDescent="0.3">
      <c r="B83" t="s">
        <v>40</v>
      </c>
      <c r="C83" t="s">
        <v>37</v>
      </c>
      <c r="D83" t="s">
        <v>27</v>
      </c>
      <c r="E83">
        <v>6132</v>
      </c>
      <c r="F83" s="5">
        <v>93</v>
      </c>
    </row>
    <row r="84" spans="2:6" hidden="1" x14ac:dyDescent="0.3">
      <c r="B84" t="s">
        <v>40</v>
      </c>
      <c r="C84" t="s">
        <v>38</v>
      </c>
      <c r="D84" t="s">
        <v>4</v>
      </c>
      <c r="E84">
        <v>6125</v>
      </c>
      <c r="F84" s="5">
        <v>102</v>
      </c>
    </row>
    <row r="85" spans="2:6" hidden="1" x14ac:dyDescent="0.3">
      <c r="B85" t="s">
        <v>41</v>
      </c>
      <c r="C85" t="s">
        <v>36</v>
      </c>
      <c r="D85" t="s">
        <v>30</v>
      </c>
      <c r="E85">
        <v>6118</v>
      </c>
      <c r="F85" s="5">
        <v>174</v>
      </c>
    </row>
    <row r="86" spans="2:6" hidden="1" x14ac:dyDescent="0.3">
      <c r="B86" t="s">
        <v>6</v>
      </c>
      <c r="C86" t="s">
        <v>36</v>
      </c>
      <c r="D86" t="s">
        <v>32</v>
      </c>
      <c r="E86">
        <v>6118</v>
      </c>
      <c r="F86" s="5">
        <v>9</v>
      </c>
    </row>
    <row r="87" spans="2:6" hidden="1" x14ac:dyDescent="0.3">
      <c r="B87" t="s">
        <v>5</v>
      </c>
      <c r="C87" t="s">
        <v>36</v>
      </c>
      <c r="D87" t="s">
        <v>18</v>
      </c>
      <c r="E87">
        <v>6111</v>
      </c>
      <c r="F87" s="5">
        <v>3</v>
      </c>
    </row>
    <row r="88" spans="2:6" hidden="1" x14ac:dyDescent="0.3">
      <c r="B88" t="s">
        <v>6</v>
      </c>
      <c r="C88" t="s">
        <v>39</v>
      </c>
      <c r="D88" t="s">
        <v>17</v>
      </c>
      <c r="E88">
        <v>6048</v>
      </c>
      <c r="F88" s="5">
        <v>27</v>
      </c>
    </row>
    <row r="89" spans="2:6" hidden="1" x14ac:dyDescent="0.3">
      <c r="B89" t="s">
        <v>2</v>
      </c>
      <c r="C89" t="s">
        <v>39</v>
      </c>
      <c r="D89" t="s">
        <v>28</v>
      </c>
      <c r="E89">
        <v>6027</v>
      </c>
      <c r="F89" s="5">
        <v>144</v>
      </c>
    </row>
    <row r="90" spans="2:6" hidden="1" x14ac:dyDescent="0.3">
      <c r="B90" t="s">
        <v>41</v>
      </c>
      <c r="C90" t="s">
        <v>38</v>
      </c>
      <c r="D90" t="s">
        <v>22</v>
      </c>
      <c r="E90">
        <v>5915</v>
      </c>
      <c r="F90" s="5">
        <v>3</v>
      </c>
    </row>
    <row r="91" spans="2:6" hidden="1" x14ac:dyDescent="0.3">
      <c r="B91" t="s">
        <v>40</v>
      </c>
      <c r="C91" t="s">
        <v>39</v>
      </c>
      <c r="D91" t="s">
        <v>22</v>
      </c>
      <c r="E91">
        <v>5817</v>
      </c>
      <c r="F91" s="5">
        <v>12</v>
      </c>
    </row>
    <row r="92" spans="2:6" hidden="1" x14ac:dyDescent="0.3">
      <c r="B92" t="s">
        <v>40</v>
      </c>
      <c r="C92" t="s">
        <v>39</v>
      </c>
      <c r="D92" t="s">
        <v>15</v>
      </c>
      <c r="E92">
        <v>5775</v>
      </c>
      <c r="F92" s="5">
        <v>42</v>
      </c>
    </row>
    <row r="93" spans="2:6" hidden="1" x14ac:dyDescent="0.3">
      <c r="B93" t="s">
        <v>7</v>
      </c>
      <c r="C93" t="s">
        <v>38</v>
      </c>
      <c r="D93" t="s">
        <v>28</v>
      </c>
      <c r="E93">
        <v>5677</v>
      </c>
      <c r="F93" s="5">
        <v>258</v>
      </c>
    </row>
    <row r="94" spans="2:6" hidden="1" x14ac:dyDescent="0.3">
      <c r="B94" t="s">
        <v>40</v>
      </c>
      <c r="C94" t="s">
        <v>38</v>
      </c>
      <c r="D94" t="s">
        <v>13</v>
      </c>
      <c r="E94">
        <v>5670</v>
      </c>
      <c r="F94" s="5">
        <v>297</v>
      </c>
    </row>
    <row r="95" spans="2:6" hidden="1" x14ac:dyDescent="0.3">
      <c r="B95" t="s">
        <v>10</v>
      </c>
      <c r="C95" t="s">
        <v>38</v>
      </c>
      <c r="D95" t="s">
        <v>14</v>
      </c>
      <c r="E95">
        <v>5586</v>
      </c>
      <c r="F95" s="5">
        <v>525</v>
      </c>
    </row>
    <row r="96" spans="2:6" hidden="1" x14ac:dyDescent="0.3">
      <c r="B96" t="s">
        <v>7</v>
      </c>
      <c r="C96" t="s">
        <v>36</v>
      </c>
      <c r="D96" t="s">
        <v>29</v>
      </c>
      <c r="E96">
        <v>5551</v>
      </c>
      <c r="F96" s="5">
        <v>252</v>
      </c>
    </row>
    <row r="97" spans="2:6" hidden="1" x14ac:dyDescent="0.3">
      <c r="B97" t="s">
        <v>5</v>
      </c>
      <c r="C97" t="s">
        <v>38</v>
      </c>
      <c r="D97" t="s">
        <v>19</v>
      </c>
      <c r="E97">
        <v>5474</v>
      </c>
      <c r="F97" s="5">
        <v>168</v>
      </c>
    </row>
    <row r="98" spans="2:6" hidden="1" x14ac:dyDescent="0.3">
      <c r="B98" t="s">
        <v>40</v>
      </c>
      <c r="C98" t="s">
        <v>36</v>
      </c>
      <c r="D98" t="s">
        <v>25</v>
      </c>
      <c r="E98">
        <v>5439</v>
      </c>
      <c r="F98" s="5">
        <v>30</v>
      </c>
    </row>
    <row r="99" spans="2:6" hidden="1" x14ac:dyDescent="0.3">
      <c r="B99" t="s">
        <v>10</v>
      </c>
      <c r="C99" t="s">
        <v>34</v>
      </c>
      <c r="D99" t="s">
        <v>19</v>
      </c>
      <c r="E99">
        <v>5355</v>
      </c>
      <c r="F99" s="5">
        <v>204</v>
      </c>
    </row>
    <row r="100" spans="2:6" hidden="1" x14ac:dyDescent="0.3">
      <c r="B100" t="s">
        <v>7</v>
      </c>
      <c r="C100" t="s">
        <v>37</v>
      </c>
      <c r="D100" t="s">
        <v>26</v>
      </c>
      <c r="E100">
        <v>5306</v>
      </c>
      <c r="F100" s="5">
        <v>0</v>
      </c>
    </row>
    <row r="101" spans="2:6" hidden="1" x14ac:dyDescent="0.3">
      <c r="B101" t="s">
        <v>5</v>
      </c>
      <c r="C101" t="s">
        <v>39</v>
      </c>
      <c r="D101" t="s">
        <v>26</v>
      </c>
      <c r="E101">
        <v>5236</v>
      </c>
      <c r="F101" s="5">
        <v>51</v>
      </c>
    </row>
    <row r="102" spans="2:6" hidden="1" x14ac:dyDescent="0.3">
      <c r="B102" t="s">
        <v>7</v>
      </c>
      <c r="C102" t="s">
        <v>35</v>
      </c>
      <c r="D102" t="s">
        <v>28</v>
      </c>
      <c r="E102">
        <v>5194</v>
      </c>
      <c r="F102" s="5">
        <v>288</v>
      </c>
    </row>
    <row r="103" spans="2:6" hidden="1" x14ac:dyDescent="0.3">
      <c r="B103" t="s">
        <v>5</v>
      </c>
      <c r="C103" t="s">
        <v>38</v>
      </c>
      <c r="D103" t="s">
        <v>32</v>
      </c>
      <c r="E103">
        <v>5075</v>
      </c>
      <c r="F103" s="5">
        <v>21</v>
      </c>
    </row>
    <row r="104" spans="2:6" hidden="1" x14ac:dyDescent="0.3">
      <c r="B104" t="s">
        <v>40</v>
      </c>
      <c r="C104" t="s">
        <v>34</v>
      </c>
      <c r="D104" t="s">
        <v>17</v>
      </c>
      <c r="E104">
        <v>5019</v>
      </c>
      <c r="F104" s="5">
        <v>156</v>
      </c>
    </row>
    <row r="105" spans="2:6" hidden="1" x14ac:dyDescent="0.3">
      <c r="B105" t="s">
        <v>8</v>
      </c>
      <c r="C105" t="s">
        <v>36</v>
      </c>
      <c r="D105" t="s">
        <v>23</v>
      </c>
      <c r="E105">
        <v>5019</v>
      </c>
      <c r="F105" s="5">
        <v>150</v>
      </c>
    </row>
    <row r="106" spans="2:6" hidden="1" x14ac:dyDescent="0.3">
      <c r="B106" t="s">
        <v>8</v>
      </c>
      <c r="C106" t="s">
        <v>35</v>
      </c>
      <c r="D106" t="s">
        <v>22</v>
      </c>
      <c r="E106">
        <v>5012</v>
      </c>
      <c r="F106" s="5">
        <v>210</v>
      </c>
    </row>
    <row r="107" spans="2:6" hidden="1" x14ac:dyDescent="0.3">
      <c r="B107" t="s">
        <v>5</v>
      </c>
      <c r="C107" t="s">
        <v>37</v>
      </c>
      <c r="D107" t="s">
        <v>14</v>
      </c>
      <c r="E107">
        <v>4991</v>
      </c>
      <c r="F107" s="5">
        <v>12</v>
      </c>
    </row>
    <row r="108" spans="2:6" hidden="1" x14ac:dyDescent="0.3">
      <c r="B108" t="s">
        <v>10</v>
      </c>
      <c r="C108" t="s">
        <v>34</v>
      </c>
      <c r="D108" t="s">
        <v>26</v>
      </c>
      <c r="E108">
        <v>4991</v>
      </c>
      <c r="F108" s="5">
        <v>9</v>
      </c>
    </row>
    <row r="109" spans="2:6" hidden="1" x14ac:dyDescent="0.3">
      <c r="B109" t="s">
        <v>6</v>
      </c>
      <c r="C109" t="s">
        <v>36</v>
      </c>
      <c r="D109" t="s">
        <v>17</v>
      </c>
      <c r="E109">
        <v>4970</v>
      </c>
      <c r="F109" s="5">
        <v>156</v>
      </c>
    </row>
    <row r="110" spans="2:6" hidden="1" x14ac:dyDescent="0.3">
      <c r="B110" t="s">
        <v>3</v>
      </c>
      <c r="C110" t="s">
        <v>39</v>
      </c>
      <c r="D110" t="s">
        <v>26</v>
      </c>
      <c r="E110">
        <v>4956</v>
      </c>
      <c r="F110" s="5">
        <v>171</v>
      </c>
    </row>
    <row r="111" spans="2:6" hidden="1" x14ac:dyDescent="0.3">
      <c r="B111" t="s">
        <v>6</v>
      </c>
      <c r="C111" t="s">
        <v>37</v>
      </c>
      <c r="D111" t="s">
        <v>23</v>
      </c>
      <c r="E111">
        <v>4949</v>
      </c>
      <c r="F111" s="5">
        <v>189</v>
      </c>
    </row>
    <row r="112" spans="2:6" hidden="1" x14ac:dyDescent="0.3">
      <c r="B112" t="s">
        <v>41</v>
      </c>
      <c r="C112" t="s">
        <v>34</v>
      </c>
      <c r="D112" t="s">
        <v>23</v>
      </c>
      <c r="E112">
        <v>4935</v>
      </c>
      <c r="F112" s="5">
        <v>126</v>
      </c>
    </row>
    <row r="113" spans="2:6" hidden="1" x14ac:dyDescent="0.3">
      <c r="B113" t="s">
        <v>10</v>
      </c>
      <c r="C113" t="s">
        <v>39</v>
      </c>
      <c r="D113" t="s">
        <v>21</v>
      </c>
      <c r="E113">
        <v>4858</v>
      </c>
      <c r="F113" s="5">
        <v>279</v>
      </c>
    </row>
    <row r="114" spans="2:6" hidden="1" x14ac:dyDescent="0.3">
      <c r="B114" t="s">
        <v>2</v>
      </c>
      <c r="C114" t="s">
        <v>39</v>
      </c>
      <c r="D114" t="s">
        <v>15</v>
      </c>
      <c r="E114">
        <v>4802</v>
      </c>
      <c r="F114" s="5">
        <v>36</v>
      </c>
    </row>
    <row r="115" spans="2:6" hidden="1" x14ac:dyDescent="0.3">
      <c r="B115" t="s">
        <v>6</v>
      </c>
      <c r="C115" t="s">
        <v>35</v>
      </c>
      <c r="D115" t="s">
        <v>30</v>
      </c>
      <c r="E115">
        <v>4781</v>
      </c>
      <c r="F115" s="5">
        <v>123</v>
      </c>
    </row>
    <row r="116" spans="2:6" hidden="1" x14ac:dyDescent="0.3">
      <c r="B116" t="s">
        <v>41</v>
      </c>
      <c r="C116" t="s">
        <v>35</v>
      </c>
      <c r="D116" t="s">
        <v>13</v>
      </c>
      <c r="E116">
        <v>4760</v>
      </c>
      <c r="F116" s="5">
        <v>69</v>
      </c>
    </row>
    <row r="117" spans="2:6" hidden="1" x14ac:dyDescent="0.3">
      <c r="B117" t="s">
        <v>8</v>
      </c>
      <c r="C117" t="s">
        <v>35</v>
      </c>
      <c r="D117" t="s">
        <v>27</v>
      </c>
      <c r="E117">
        <v>4753</v>
      </c>
      <c r="F117" s="5">
        <v>300</v>
      </c>
    </row>
    <row r="118" spans="2:6" hidden="1" x14ac:dyDescent="0.3">
      <c r="B118" t="s">
        <v>5</v>
      </c>
      <c r="C118" t="s">
        <v>35</v>
      </c>
      <c r="D118" t="s">
        <v>31</v>
      </c>
      <c r="E118">
        <v>4753</v>
      </c>
      <c r="F118" s="5">
        <v>246</v>
      </c>
    </row>
    <row r="119" spans="2:6" hidden="1" x14ac:dyDescent="0.3">
      <c r="B119" t="s">
        <v>40</v>
      </c>
      <c r="C119" t="s">
        <v>35</v>
      </c>
      <c r="D119" t="s">
        <v>16</v>
      </c>
      <c r="E119">
        <v>4725</v>
      </c>
      <c r="F119" s="5">
        <v>174</v>
      </c>
    </row>
    <row r="120" spans="2:6" hidden="1" x14ac:dyDescent="0.3">
      <c r="B120" t="s">
        <v>10</v>
      </c>
      <c r="C120" t="s">
        <v>37</v>
      </c>
      <c r="D120" t="s">
        <v>23</v>
      </c>
      <c r="E120">
        <v>4683</v>
      </c>
      <c r="F120" s="5">
        <v>30</v>
      </c>
    </row>
    <row r="121" spans="2:6" hidden="1" x14ac:dyDescent="0.3">
      <c r="B121" t="s">
        <v>7</v>
      </c>
      <c r="C121" t="s">
        <v>35</v>
      </c>
      <c r="D121" t="s">
        <v>14</v>
      </c>
      <c r="E121">
        <v>4606</v>
      </c>
      <c r="F121" s="5">
        <v>63</v>
      </c>
    </row>
    <row r="122" spans="2:6" hidden="1" x14ac:dyDescent="0.3">
      <c r="B122" t="s">
        <v>3</v>
      </c>
      <c r="C122" t="s">
        <v>37</v>
      </c>
      <c r="D122" t="s">
        <v>29</v>
      </c>
      <c r="E122">
        <v>4592</v>
      </c>
      <c r="F122" s="5">
        <v>324</v>
      </c>
    </row>
    <row r="123" spans="2:6" hidden="1" x14ac:dyDescent="0.3">
      <c r="B123" t="s">
        <v>7</v>
      </c>
      <c r="C123" t="s">
        <v>35</v>
      </c>
      <c r="D123" t="s">
        <v>19</v>
      </c>
      <c r="E123">
        <v>4585</v>
      </c>
      <c r="F123" s="5">
        <v>240</v>
      </c>
    </row>
    <row r="124" spans="2:6" hidden="1" x14ac:dyDescent="0.3">
      <c r="B124" t="s">
        <v>7</v>
      </c>
      <c r="C124" t="s">
        <v>37</v>
      </c>
      <c r="D124" t="s">
        <v>16</v>
      </c>
      <c r="E124">
        <v>4487</v>
      </c>
      <c r="F124" s="5">
        <v>333</v>
      </c>
    </row>
    <row r="125" spans="2:6" hidden="1" x14ac:dyDescent="0.3">
      <c r="B125" t="s">
        <v>7</v>
      </c>
      <c r="C125" t="s">
        <v>37</v>
      </c>
      <c r="D125" t="s">
        <v>17</v>
      </c>
      <c r="E125">
        <v>4487</v>
      </c>
      <c r="F125" s="5">
        <v>111</v>
      </c>
    </row>
    <row r="126" spans="2:6" hidden="1" x14ac:dyDescent="0.3">
      <c r="B126" t="s">
        <v>5</v>
      </c>
      <c r="C126" t="s">
        <v>35</v>
      </c>
      <c r="D126" t="s">
        <v>29</v>
      </c>
      <c r="E126">
        <v>4480</v>
      </c>
      <c r="F126" s="5">
        <v>357</v>
      </c>
    </row>
    <row r="127" spans="2:6" hidden="1" x14ac:dyDescent="0.3">
      <c r="B127" t="s">
        <v>7</v>
      </c>
      <c r="C127" t="s">
        <v>39</v>
      </c>
      <c r="D127" t="s">
        <v>17</v>
      </c>
      <c r="E127">
        <v>4438</v>
      </c>
      <c r="F127" s="5">
        <v>246</v>
      </c>
    </row>
    <row r="128" spans="2:6" hidden="1" x14ac:dyDescent="0.3">
      <c r="B128" t="s">
        <v>40</v>
      </c>
      <c r="C128" t="s">
        <v>36</v>
      </c>
      <c r="D128" t="s">
        <v>13</v>
      </c>
      <c r="E128">
        <v>4424</v>
      </c>
      <c r="F128" s="5">
        <v>201</v>
      </c>
    </row>
    <row r="129" spans="2:6" hidden="1" x14ac:dyDescent="0.3">
      <c r="B129" t="s">
        <v>2</v>
      </c>
      <c r="C129" t="s">
        <v>38</v>
      </c>
      <c r="D129" t="s">
        <v>23</v>
      </c>
      <c r="E129">
        <v>4417</v>
      </c>
      <c r="F129" s="5">
        <v>153</v>
      </c>
    </row>
    <row r="130" spans="2:6" hidden="1" x14ac:dyDescent="0.3">
      <c r="B130" t="s">
        <v>2</v>
      </c>
      <c r="C130" t="s">
        <v>38</v>
      </c>
      <c r="D130" t="s">
        <v>31</v>
      </c>
      <c r="E130">
        <v>4326</v>
      </c>
      <c r="F130" s="5">
        <v>348</v>
      </c>
    </row>
    <row r="131" spans="2:6" hidden="1" x14ac:dyDescent="0.3">
      <c r="B131" t="s">
        <v>6</v>
      </c>
      <c r="C131" t="s">
        <v>36</v>
      </c>
      <c r="D131" t="s">
        <v>13</v>
      </c>
      <c r="E131">
        <v>4319</v>
      </c>
      <c r="F131" s="5">
        <v>30</v>
      </c>
    </row>
    <row r="132" spans="2:6" hidden="1" x14ac:dyDescent="0.3">
      <c r="B132" t="s">
        <v>9</v>
      </c>
      <c r="C132" t="s">
        <v>37</v>
      </c>
      <c r="D132" t="s">
        <v>25</v>
      </c>
      <c r="E132">
        <v>4305</v>
      </c>
      <c r="F132" s="5">
        <v>156</v>
      </c>
    </row>
    <row r="133" spans="2:6" hidden="1" x14ac:dyDescent="0.3">
      <c r="B133" t="s">
        <v>6</v>
      </c>
      <c r="C133" t="s">
        <v>34</v>
      </c>
      <c r="D133" t="s">
        <v>27</v>
      </c>
      <c r="E133">
        <v>4242</v>
      </c>
      <c r="F133" s="5">
        <v>207</v>
      </c>
    </row>
    <row r="134" spans="2:6" hidden="1" x14ac:dyDescent="0.3">
      <c r="B134" t="s">
        <v>9</v>
      </c>
      <c r="C134" t="s">
        <v>38</v>
      </c>
      <c r="D134" t="s">
        <v>24</v>
      </c>
      <c r="E134">
        <v>4137</v>
      </c>
      <c r="F134" s="5">
        <v>60</v>
      </c>
    </row>
    <row r="135" spans="2:6" hidden="1" x14ac:dyDescent="0.3">
      <c r="B135" t="s">
        <v>10</v>
      </c>
      <c r="C135" t="s">
        <v>34</v>
      </c>
      <c r="D135" t="s">
        <v>22</v>
      </c>
      <c r="E135">
        <v>4053</v>
      </c>
      <c r="F135" s="5">
        <v>24</v>
      </c>
    </row>
    <row r="136" spans="2:6" hidden="1" x14ac:dyDescent="0.3">
      <c r="B136" t="s">
        <v>5</v>
      </c>
      <c r="C136" t="s">
        <v>39</v>
      </c>
      <c r="D136" t="s">
        <v>24</v>
      </c>
      <c r="E136">
        <v>4018</v>
      </c>
      <c r="F136" s="5">
        <v>171</v>
      </c>
    </row>
    <row r="137" spans="2:6" hidden="1" x14ac:dyDescent="0.3">
      <c r="B137" t="s">
        <v>40</v>
      </c>
      <c r="C137" t="s">
        <v>34</v>
      </c>
      <c r="D137" t="s">
        <v>19</v>
      </c>
      <c r="E137">
        <v>4018</v>
      </c>
      <c r="F137" s="5">
        <v>162</v>
      </c>
    </row>
    <row r="138" spans="2:6" hidden="1" x14ac:dyDescent="0.3">
      <c r="B138" t="s">
        <v>2</v>
      </c>
      <c r="C138" t="s">
        <v>39</v>
      </c>
      <c r="D138" t="s">
        <v>33</v>
      </c>
      <c r="E138">
        <v>4018</v>
      </c>
      <c r="F138" s="5">
        <v>126</v>
      </c>
    </row>
    <row r="139" spans="2:6" hidden="1" x14ac:dyDescent="0.3">
      <c r="B139" t="s">
        <v>3</v>
      </c>
      <c r="C139" t="s">
        <v>37</v>
      </c>
      <c r="D139" t="s">
        <v>17</v>
      </c>
      <c r="E139">
        <v>3983</v>
      </c>
      <c r="F139" s="5">
        <v>144</v>
      </c>
    </row>
    <row r="140" spans="2:6" hidden="1" x14ac:dyDescent="0.3">
      <c r="B140" t="s">
        <v>41</v>
      </c>
      <c r="C140" t="s">
        <v>39</v>
      </c>
      <c r="D140" t="s">
        <v>14</v>
      </c>
      <c r="E140">
        <v>3976</v>
      </c>
      <c r="F140" s="5">
        <v>72</v>
      </c>
    </row>
    <row r="141" spans="2:6" hidden="1" x14ac:dyDescent="0.3">
      <c r="B141" t="s">
        <v>9</v>
      </c>
      <c r="C141" t="s">
        <v>39</v>
      </c>
      <c r="D141" t="s">
        <v>24</v>
      </c>
      <c r="E141">
        <v>3920</v>
      </c>
      <c r="F141" s="5">
        <v>306</v>
      </c>
    </row>
    <row r="142" spans="2:6" hidden="1" x14ac:dyDescent="0.3">
      <c r="B142" t="s">
        <v>6</v>
      </c>
      <c r="C142" t="s">
        <v>35</v>
      </c>
      <c r="D142" t="s">
        <v>27</v>
      </c>
      <c r="E142">
        <v>3864</v>
      </c>
      <c r="F142" s="5">
        <v>177</v>
      </c>
    </row>
    <row r="143" spans="2:6" hidden="1" x14ac:dyDescent="0.3">
      <c r="B143" t="s">
        <v>9</v>
      </c>
      <c r="C143" t="s">
        <v>38</v>
      </c>
      <c r="D143" t="s">
        <v>25</v>
      </c>
      <c r="E143">
        <v>3850</v>
      </c>
      <c r="F143" s="5">
        <v>102</v>
      </c>
    </row>
    <row r="144" spans="2:6" hidden="1" x14ac:dyDescent="0.3">
      <c r="B144" t="s">
        <v>7</v>
      </c>
      <c r="C144" t="s">
        <v>34</v>
      </c>
      <c r="D144" t="s">
        <v>15</v>
      </c>
      <c r="E144">
        <v>3829</v>
      </c>
      <c r="F144" s="5">
        <v>24</v>
      </c>
    </row>
    <row r="145" spans="2:6" hidden="1" x14ac:dyDescent="0.3">
      <c r="B145" t="s">
        <v>10</v>
      </c>
      <c r="C145" t="s">
        <v>35</v>
      </c>
      <c r="D145" t="s">
        <v>18</v>
      </c>
      <c r="E145">
        <v>3808</v>
      </c>
      <c r="F145" s="5">
        <v>279</v>
      </c>
    </row>
    <row r="146" spans="2:6" hidden="1" x14ac:dyDescent="0.3">
      <c r="B146" t="s">
        <v>40</v>
      </c>
      <c r="C146" t="s">
        <v>34</v>
      </c>
      <c r="D146" t="s">
        <v>33</v>
      </c>
      <c r="E146">
        <v>3794</v>
      </c>
      <c r="F146" s="5">
        <v>159</v>
      </c>
    </row>
    <row r="147" spans="2:6" hidden="1" x14ac:dyDescent="0.3">
      <c r="B147" t="s">
        <v>3</v>
      </c>
      <c r="C147" t="s">
        <v>36</v>
      </c>
      <c r="D147" t="s">
        <v>23</v>
      </c>
      <c r="E147">
        <v>3773</v>
      </c>
      <c r="F147" s="5">
        <v>165</v>
      </c>
    </row>
    <row r="148" spans="2:6" hidden="1" x14ac:dyDescent="0.3">
      <c r="B148" t="s">
        <v>6</v>
      </c>
      <c r="C148" t="s">
        <v>34</v>
      </c>
      <c r="D148" t="s">
        <v>17</v>
      </c>
      <c r="E148">
        <v>3759</v>
      </c>
      <c r="F148" s="5">
        <v>150</v>
      </c>
    </row>
    <row r="149" spans="2:6" hidden="1" x14ac:dyDescent="0.3">
      <c r="B149" t="s">
        <v>8</v>
      </c>
      <c r="C149" t="s">
        <v>38</v>
      </c>
      <c r="D149" t="s">
        <v>32</v>
      </c>
      <c r="E149">
        <v>3752</v>
      </c>
      <c r="F149" s="5">
        <v>213</v>
      </c>
    </row>
    <row r="150" spans="2:6" hidden="1" x14ac:dyDescent="0.3">
      <c r="B150" t="s">
        <v>3</v>
      </c>
      <c r="C150" t="s">
        <v>34</v>
      </c>
      <c r="D150" t="s">
        <v>28</v>
      </c>
      <c r="E150">
        <v>3689</v>
      </c>
      <c r="F150" s="5">
        <v>312</v>
      </c>
    </row>
    <row r="151" spans="2:6" hidden="1" x14ac:dyDescent="0.3">
      <c r="B151" t="s">
        <v>3</v>
      </c>
      <c r="C151" t="s">
        <v>39</v>
      </c>
      <c r="D151" t="s">
        <v>29</v>
      </c>
      <c r="E151">
        <v>3640</v>
      </c>
      <c r="F151" s="5">
        <v>51</v>
      </c>
    </row>
    <row r="152" spans="2:6" hidden="1" x14ac:dyDescent="0.3">
      <c r="B152" t="s">
        <v>8</v>
      </c>
      <c r="C152" t="s">
        <v>35</v>
      </c>
      <c r="D152" t="s">
        <v>30</v>
      </c>
      <c r="E152">
        <v>3598</v>
      </c>
      <c r="F152" s="5">
        <v>81</v>
      </c>
    </row>
    <row r="153" spans="2:6" hidden="1" x14ac:dyDescent="0.3">
      <c r="B153" t="s">
        <v>6</v>
      </c>
      <c r="C153" t="s">
        <v>37</v>
      </c>
      <c r="D153" t="s">
        <v>28</v>
      </c>
      <c r="E153">
        <v>3556</v>
      </c>
      <c r="F153" s="5">
        <v>459</v>
      </c>
    </row>
    <row r="154" spans="2:6" hidden="1" x14ac:dyDescent="0.3">
      <c r="B154" t="s">
        <v>2</v>
      </c>
      <c r="C154" t="s">
        <v>38</v>
      </c>
      <c r="D154" t="s">
        <v>4</v>
      </c>
      <c r="E154">
        <v>3549</v>
      </c>
      <c r="F154" s="5">
        <v>3</v>
      </c>
    </row>
    <row r="155" spans="2:6" hidden="1" x14ac:dyDescent="0.3">
      <c r="B155" t="s">
        <v>8</v>
      </c>
      <c r="C155" t="s">
        <v>34</v>
      </c>
      <c r="D155" t="s">
        <v>31</v>
      </c>
      <c r="E155">
        <v>3507</v>
      </c>
      <c r="F155" s="5">
        <v>288</v>
      </c>
    </row>
    <row r="156" spans="2:6" hidden="1" x14ac:dyDescent="0.3">
      <c r="B156" t="s">
        <v>10</v>
      </c>
      <c r="C156" t="s">
        <v>35</v>
      </c>
      <c r="D156" t="s">
        <v>14</v>
      </c>
      <c r="E156">
        <v>3472</v>
      </c>
      <c r="F156" s="5">
        <v>96</v>
      </c>
    </row>
    <row r="157" spans="2:6" hidden="1" x14ac:dyDescent="0.3">
      <c r="B157" t="s">
        <v>6</v>
      </c>
      <c r="C157" t="s">
        <v>34</v>
      </c>
      <c r="D157" t="s">
        <v>30</v>
      </c>
      <c r="E157">
        <v>3402</v>
      </c>
      <c r="F157" s="5">
        <v>366</v>
      </c>
    </row>
    <row r="158" spans="2:6" hidden="1" x14ac:dyDescent="0.3">
      <c r="B158" t="s">
        <v>41</v>
      </c>
      <c r="C158" t="s">
        <v>37</v>
      </c>
      <c r="D158" t="s">
        <v>20</v>
      </c>
      <c r="E158">
        <v>3388</v>
      </c>
      <c r="F158" s="5">
        <v>123</v>
      </c>
    </row>
    <row r="159" spans="2:6" hidden="1" x14ac:dyDescent="0.3">
      <c r="B159" t="s">
        <v>5</v>
      </c>
      <c r="C159" t="s">
        <v>36</v>
      </c>
      <c r="D159" t="s">
        <v>17</v>
      </c>
      <c r="E159">
        <v>3339</v>
      </c>
      <c r="F159" s="5">
        <v>348</v>
      </c>
    </row>
    <row r="160" spans="2:6" hidden="1" x14ac:dyDescent="0.3">
      <c r="B160" t="s">
        <v>6</v>
      </c>
      <c r="C160" t="s">
        <v>34</v>
      </c>
      <c r="D160" t="s">
        <v>29</v>
      </c>
      <c r="E160">
        <v>3339</v>
      </c>
      <c r="F160" s="5">
        <v>75</v>
      </c>
    </row>
    <row r="161" spans="2:6" hidden="1" x14ac:dyDescent="0.3">
      <c r="B161" t="s">
        <v>3</v>
      </c>
      <c r="C161" t="s">
        <v>36</v>
      </c>
      <c r="D161" t="s">
        <v>25</v>
      </c>
      <c r="E161">
        <v>3339</v>
      </c>
      <c r="F161" s="5">
        <v>39</v>
      </c>
    </row>
    <row r="162" spans="2:6" hidden="1" x14ac:dyDescent="0.3">
      <c r="B162" t="s">
        <v>7</v>
      </c>
      <c r="C162" t="s">
        <v>34</v>
      </c>
      <c r="D162" t="s">
        <v>32</v>
      </c>
      <c r="E162">
        <v>3262</v>
      </c>
      <c r="F162" s="5">
        <v>75</v>
      </c>
    </row>
    <row r="163" spans="2:6" hidden="1" x14ac:dyDescent="0.3">
      <c r="B163" t="s">
        <v>9</v>
      </c>
      <c r="C163" t="s">
        <v>39</v>
      </c>
      <c r="D163" t="s">
        <v>25</v>
      </c>
      <c r="E163">
        <v>3192</v>
      </c>
      <c r="F163" s="5">
        <v>72</v>
      </c>
    </row>
    <row r="164" spans="2:6" hidden="1" x14ac:dyDescent="0.3">
      <c r="B164" t="s">
        <v>40</v>
      </c>
      <c r="C164" t="s">
        <v>36</v>
      </c>
      <c r="D164" t="s">
        <v>27</v>
      </c>
      <c r="E164">
        <v>3164</v>
      </c>
      <c r="F164" s="5">
        <v>306</v>
      </c>
    </row>
    <row r="165" spans="2:6" hidden="1" x14ac:dyDescent="0.3">
      <c r="B165" t="s">
        <v>3</v>
      </c>
      <c r="C165" t="s">
        <v>34</v>
      </c>
      <c r="D165" t="s">
        <v>26</v>
      </c>
      <c r="E165">
        <v>3108</v>
      </c>
      <c r="F165" s="5">
        <v>54</v>
      </c>
    </row>
    <row r="166" spans="2:6" hidden="1" x14ac:dyDescent="0.3">
      <c r="B166" t="s">
        <v>40</v>
      </c>
      <c r="C166" t="s">
        <v>39</v>
      </c>
      <c r="D166" t="s">
        <v>28</v>
      </c>
      <c r="E166">
        <v>3101</v>
      </c>
      <c r="F166" s="5">
        <v>225</v>
      </c>
    </row>
    <row r="167" spans="2:6" hidden="1" x14ac:dyDescent="0.3">
      <c r="B167" t="s">
        <v>2</v>
      </c>
      <c r="C167" t="s">
        <v>36</v>
      </c>
      <c r="D167" t="s">
        <v>31</v>
      </c>
      <c r="E167">
        <v>3094</v>
      </c>
      <c r="F167" s="5">
        <v>246</v>
      </c>
    </row>
    <row r="168" spans="2:6" hidden="1" x14ac:dyDescent="0.3">
      <c r="B168" t="s">
        <v>10</v>
      </c>
      <c r="C168" t="s">
        <v>37</v>
      </c>
      <c r="D168" t="s">
        <v>28</v>
      </c>
      <c r="E168">
        <v>3059</v>
      </c>
      <c r="F168" s="5">
        <v>27</v>
      </c>
    </row>
    <row r="169" spans="2:6" hidden="1" x14ac:dyDescent="0.3">
      <c r="B169" t="s">
        <v>6</v>
      </c>
      <c r="C169" t="s">
        <v>39</v>
      </c>
      <c r="D169" t="s">
        <v>29</v>
      </c>
      <c r="E169">
        <v>3052</v>
      </c>
      <c r="F169" s="5">
        <v>378</v>
      </c>
    </row>
    <row r="170" spans="2:6" hidden="1" x14ac:dyDescent="0.3">
      <c r="B170" t="s">
        <v>6</v>
      </c>
      <c r="C170" t="s">
        <v>39</v>
      </c>
      <c r="D170" t="s">
        <v>24</v>
      </c>
      <c r="E170">
        <v>2989</v>
      </c>
      <c r="F170" s="5">
        <v>3</v>
      </c>
    </row>
    <row r="171" spans="2:6" hidden="1" x14ac:dyDescent="0.3">
      <c r="B171" t="s">
        <v>9</v>
      </c>
      <c r="C171" t="s">
        <v>36</v>
      </c>
      <c r="D171" t="s">
        <v>32</v>
      </c>
      <c r="E171">
        <v>2954</v>
      </c>
      <c r="F171" s="5">
        <v>189</v>
      </c>
    </row>
    <row r="172" spans="2:6" hidden="1" x14ac:dyDescent="0.3">
      <c r="B172" t="s">
        <v>41</v>
      </c>
      <c r="C172" t="s">
        <v>37</v>
      </c>
      <c r="D172" t="s">
        <v>21</v>
      </c>
      <c r="E172">
        <v>2933</v>
      </c>
      <c r="F172" s="5">
        <v>9</v>
      </c>
    </row>
    <row r="173" spans="2:6" hidden="1" x14ac:dyDescent="0.3">
      <c r="B173" t="s">
        <v>3</v>
      </c>
      <c r="C173" t="s">
        <v>34</v>
      </c>
      <c r="D173" t="s">
        <v>17</v>
      </c>
      <c r="E173">
        <v>2919</v>
      </c>
      <c r="F173" s="5">
        <v>93</v>
      </c>
    </row>
    <row r="174" spans="2:6" hidden="1" x14ac:dyDescent="0.3">
      <c r="B174" t="s">
        <v>9</v>
      </c>
      <c r="C174" t="s">
        <v>37</v>
      </c>
      <c r="D174" t="s">
        <v>28</v>
      </c>
      <c r="E174">
        <v>2919</v>
      </c>
      <c r="F174" s="5">
        <v>45</v>
      </c>
    </row>
    <row r="175" spans="2:6" hidden="1" x14ac:dyDescent="0.3">
      <c r="B175" t="s">
        <v>5</v>
      </c>
      <c r="C175" t="s">
        <v>34</v>
      </c>
      <c r="D175" t="s">
        <v>29</v>
      </c>
      <c r="E175">
        <v>2891</v>
      </c>
      <c r="F175" s="5">
        <v>102</v>
      </c>
    </row>
    <row r="176" spans="2:6" hidden="1" x14ac:dyDescent="0.3">
      <c r="B176" t="s">
        <v>7</v>
      </c>
      <c r="C176" t="s">
        <v>36</v>
      </c>
      <c r="D176" t="s">
        <v>19</v>
      </c>
      <c r="E176">
        <v>2870</v>
      </c>
      <c r="F176" s="5">
        <v>300</v>
      </c>
    </row>
    <row r="177" spans="2:6" hidden="1" x14ac:dyDescent="0.3">
      <c r="B177" t="s">
        <v>2</v>
      </c>
      <c r="C177" t="s">
        <v>37</v>
      </c>
      <c r="D177" t="s">
        <v>15</v>
      </c>
      <c r="E177">
        <v>2863</v>
      </c>
      <c r="F177" s="5">
        <v>42</v>
      </c>
    </row>
    <row r="178" spans="2:6" hidden="1" x14ac:dyDescent="0.3">
      <c r="B178" t="s">
        <v>9</v>
      </c>
      <c r="C178" t="s">
        <v>37</v>
      </c>
      <c r="D178" t="s">
        <v>26</v>
      </c>
      <c r="E178">
        <v>2856</v>
      </c>
      <c r="F178" s="5">
        <v>246</v>
      </c>
    </row>
    <row r="179" spans="2:6" hidden="1" x14ac:dyDescent="0.3">
      <c r="B179" t="s">
        <v>7</v>
      </c>
      <c r="C179" t="s">
        <v>35</v>
      </c>
      <c r="D179" t="s">
        <v>24</v>
      </c>
      <c r="E179">
        <v>2793</v>
      </c>
      <c r="F179" s="5">
        <v>114</v>
      </c>
    </row>
    <row r="180" spans="2:6" hidden="1" x14ac:dyDescent="0.3">
      <c r="B180" t="s">
        <v>40</v>
      </c>
      <c r="C180" t="s">
        <v>34</v>
      </c>
      <c r="D180" t="s">
        <v>23</v>
      </c>
      <c r="E180">
        <v>2779</v>
      </c>
      <c r="F180" s="5">
        <v>75</v>
      </c>
    </row>
    <row r="181" spans="2:6" hidden="1" x14ac:dyDescent="0.3">
      <c r="B181" t="s">
        <v>5</v>
      </c>
      <c r="C181" t="s">
        <v>35</v>
      </c>
      <c r="D181" t="s">
        <v>4</v>
      </c>
      <c r="E181">
        <v>2744</v>
      </c>
      <c r="F181" s="5">
        <v>9</v>
      </c>
    </row>
    <row r="182" spans="2:6" hidden="1" x14ac:dyDescent="0.3">
      <c r="B182" t="s">
        <v>9</v>
      </c>
      <c r="C182" t="s">
        <v>37</v>
      </c>
      <c r="D182" t="s">
        <v>23</v>
      </c>
      <c r="E182">
        <v>2737</v>
      </c>
      <c r="F182" s="5">
        <v>93</v>
      </c>
    </row>
    <row r="183" spans="2:6" hidden="1" x14ac:dyDescent="0.3">
      <c r="B183" t="s">
        <v>8</v>
      </c>
      <c r="C183" t="s">
        <v>35</v>
      </c>
      <c r="D183" t="s">
        <v>20</v>
      </c>
      <c r="E183">
        <v>2702</v>
      </c>
      <c r="F183" s="5">
        <v>363</v>
      </c>
    </row>
    <row r="184" spans="2:6" hidden="1" x14ac:dyDescent="0.3">
      <c r="B184" t="s">
        <v>6</v>
      </c>
      <c r="C184" t="s">
        <v>38</v>
      </c>
      <c r="D184" t="s">
        <v>31</v>
      </c>
      <c r="E184">
        <v>2681</v>
      </c>
      <c r="F184" s="5">
        <v>54</v>
      </c>
    </row>
    <row r="185" spans="2:6" hidden="1" x14ac:dyDescent="0.3">
      <c r="B185" t="s">
        <v>7</v>
      </c>
      <c r="C185" t="s">
        <v>36</v>
      </c>
      <c r="D185" t="s">
        <v>18</v>
      </c>
      <c r="E185">
        <v>2646</v>
      </c>
      <c r="F185" s="5">
        <v>177</v>
      </c>
    </row>
    <row r="186" spans="2:6" hidden="1" x14ac:dyDescent="0.3">
      <c r="B186" t="s">
        <v>9</v>
      </c>
      <c r="C186" t="s">
        <v>38</v>
      </c>
      <c r="D186" t="s">
        <v>16</v>
      </c>
      <c r="E186">
        <v>2646</v>
      </c>
      <c r="F186" s="5">
        <v>120</v>
      </c>
    </row>
    <row r="187" spans="2:6" hidden="1" x14ac:dyDescent="0.3">
      <c r="B187" t="s">
        <v>9</v>
      </c>
      <c r="C187" t="s">
        <v>39</v>
      </c>
      <c r="D187" t="s">
        <v>18</v>
      </c>
      <c r="E187">
        <v>2639</v>
      </c>
      <c r="F187" s="5">
        <v>204</v>
      </c>
    </row>
    <row r="188" spans="2:6" hidden="1" x14ac:dyDescent="0.3">
      <c r="B188" t="s">
        <v>3</v>
      </c>
      <c r="C188" t="s">
        <v>34</v>
      </c>
      <c r="D188" t="s">
        <v>20</v>
      </c>
      <c r="E188">
        <v>2583</v>
      </c>
      <c r="F188" s="5">
        <v>18</v>
      </c>
    </row>
    <row r="189" spans="2:6" hidden="1" x14ac:dyDescent="0.3">
      <c r="B189" t="s">
        <v>10</v>
      </c>
      <c r="C189" t="s">
        <v>35</v>
      </c>
      <c r="D189" t="s">
        <v>15</v>
      </c>
      <c r="E189">
        <v>2562</v>
      </c>
      <c r="F189" s="5">
        <v>6</v>
      </c>
    </row>
    <row r="190" spans="2:6" hidden="1" x14ac:dyDescent="0.3">
      <c r="B190" t="s">
        <v>40</v>
      </c>
      <c r="C190" t="s">
        <v>38</v>
      </c>
      <c r="D190" t="s">
        <v>25</v>
      </c>
      <c r="E190">
        <v>2541</v>
      </c>
      <c r="F190" s="5">
        <v>90</v>
      </c>
    </row>
    <row r="191" spans="2:6" hidden="1" x14ac:dyDescent="0.3">
      <c r="B191" t="s">
        <v>40</v>
      </c>
      <c r="C191" t="s">
        <v>38</v>
      </c>
      <c r="D191" t="s">
        <v>29</v>
      </c>
      <c r="E191">
        <v>2541</v>
      </c>
      <c r="F191" s="5">
        <v>45</v>
      </c>
    </row>
    <row r="192" spans="2:6" hidden="1" x14ac:dyDescent="0.3">
      <c r="B192" t="s">
        <v>7</v>
      </c>
      <c r="C192" t="s">
        <v>35</v>
      </c>
      <c r="D192" t="s">
        <v>27</v>
      </c>
      <c r="E192">
        <v>2478</v>
      </c>
      <c r="F192" s="5">
        <v>21</v>
      </c>
    </row>
    <row r="193" spans="2:6" hidden="1" x14ac:dyDescent="0.3">
      <c r="B193" t="s">
        <v>10</v>
      </c>
      <c r="C193" t="s">
        <v>36</v>
      </c>
      <c r="D193" t="s">
        <v>29</v>
      </c>
      <c r="E193">
        <v>2471</v>
      </c>
      <c r="F193" s="5">
        <v>342</v>
      </c>
    </row>
    <row r="194" spans="2:6" hidden="1" x14ac:dyDescent="0.3">
      <c r="B194" t="s">
        <v>3</v>
      </c>
      <c r="C194" t="s">
        <v>35</v>
      </c>
      <c r="D194" t="s">
        <v>25</v>
      </c>
      <c r="E194">
        <v>2464</v>
      </c>
      <c r="F194" s="5">
        <v>234</v>
      </c>
    </row>
    <row r="195" spans="2:6" hidden="1" x14ac:dyDescent="0.3">
      <c r="B195" t="s">
        <v>9</v>
      </c>
      <c r="C195" t="s">
        <v>38</v>
      </c>
      <c r="D195" t="s">
        <v>26</v>
      </c>
      <c r="E195">
        <v>2436</v>
      </c>
      <c r="F195" s="5">
        <v>99</v>
      </c>
    </row>
    <row r="196" spans="2:6" hidden="1" x14ac:dyDescent="0.3">
      <c r="B196" t="s">
        <v>9</v>
      </c>
      <c r="C196" t="s">
        <v>35</v>
      </c>
      <c r="D196" t="s">
        <v>27</v>
      </c>
      <c r="E196">
        <v>2429</v>
      </c>
      <c r="F196" s="5">
        <v>144</v>
      </c>
    </row>
    <row r="197" spans="2:6" hidden="1" x14ac:dyDescent="0.3">
      <c r="B197" t="s">
        <v>3</v>
      </c>
      <c r="C197" t="s">
        <v>35</v>
      </c>
      <c r="D197" t="s">
        <v>14</v>
      </c>
      <c r="E197">
        <v>2415</v>
      </c>
      <c r="F197" s="5">
        <v>255</v>
      </c>
    </row>
    <row r="198" spans="2:6" hidden="1" x14ac:dyDescent="0.3">
      <c r="B198" t="s">
        <v>5</v>
      </c>
      <c r="C198" t="s">
        <v>35</v>
      </c>
      <c r="D198" t="s">
        <v>18</v>
      </c>
      <c r="E198">
        <v>2415</v>
      </c>
      <c r="F198" s="5">
        <v>15</v>
      </c>
    </row>
    <row r="199" spans="2:6" hidden="1" x14ac:dyDescent="0.3">
      <c r="B199" t="s">
        <v>9</v>
      </c>
      <c r="C199" t="s">
        <v>38</v>
      </c>
      <c r="D199" t="s">
        <v>17</v>
      </c>
      <c r="E199">
        <v>2408</v>
      </c>
      <c r="F199" s="5">
        <v>9</v>
      </c>
    </row>
    <row r="200" spans="2:6" hidden="1" x14ac:dyDescent="0.3">
      <c r="B200" t="s">
        <v>41</v>
      </c>
      <c r="C200" t="s">
        <v>37</v>
      </c>
      <c r="D200" t="s">
        <v>26</v>
      </c>
      <c r="E200">
        <v>2324</v>
      </c>
      <c r="F200" s="5">
        <v>177</v>
      </c>
    </row>
    <row r="201" spans="2:6" hidden="1" x14ac:dyDescent="0.3">
      <c r="B201" t="s">
        <v>10</v>
      </c>
      <c r="C201" t="s">
        <v>36</v>
      </c>
      <c r="D201" t="s">
        <v>23</v>
      </c>
      <c r="E201">
        <v>2317</v>
      </c>
      <c r="F201" s="5">
        <v>261</v>
      </c>
    </row>
    <row r="202" spans="2:6" hidden="1" x14ac:dyDescent="0.3">
      <c r="B202" t="s">
        <v>6</v>
      </c>
      <c r="C202" t="s">
        <v>38</v>
      </c>
      <c r="D202" t="s">
        <v>13</v>
      </c>
      <c r="E202">
        <v>2317</v>
      </c>
      <c r="F202" s="5">
        <v>123</v>
      </c>
    </row>
    <row r="203" spans="2:6" hidden="1" x14ac:dyDescent="0.3">
      <c r="B203" t="s">
        <v>40</v>
      </c>
      <c r="C203" t="s">
        <v>34</v>
      </c>
      <c r="D203" t="s">
        <v>27</v>
      </c>
      <c r="E203">
        <v>2289</v>
      </c>
      <c r="F203" s="5">
        <v>135</v>
      </c>
    </row>
    <row r="204" spans="2:6" hidden="1" x14ac:dyDescent="0.3">
      <c r="B204" t="s">
        <v>40</v>
      </c>
      <c r="C204" t="s">
        <v>35</v>
      </c>
      <c r="D204" t="s">
        <v>30</v>
      </c>
      <c r="E204">
        <v>2275</v>
      </c>
      <c r="F204" s="5">
        <v>447</v>
      </c>
    </row>
    <row r="205" spans="2:6" hidden="1" x14ac:dyDescent="0.3">
      <c r="B205" t="s">
        <v>8</v>
      </c>
      <c r="C205" t="s">
        <v>38</v>
      </c>
      <c r="D205" t="s">
        <v>27</v>
      </c>
      <c r="E205">
        <v>2268</v>
      </c>
      <c r="F205" s="5">
        <v>63</v>
      </c>
    </row>
    <row r="206" spans="2:6" hidden="1" x14ac:dyDescent="0.3">
      <c r="B206" t="s">
        <v>7</v>
      </c>
      <c r="C206" t="s">
        <v>34</v>
      </c>
      <c r="D206" t="s">
        <v>33</v>
      </c>
      <c r="E206">
        <v>2226</v>
      </c>
      <c r="F206" s="5">
        <v>48</v>
      </c>
    </row>
    <row r="207" spans="2:6" hidden="1" x14ac:dyDescent="0.3">
      <c r="B207" t="s">
        <v>6</v>
      </c>
      <c r="C207" t="s">
        <v>34</v>
      </c>
      <c r="D207" t="s">
        <v>16</v>
      </c>
      <c r="E207">
        <v>2219</v>
      </c>
      <c r="F207" s="5">
        <v>75</v>
      </c>
    </row>
    <row r="208" spans="2:6" hidden="1" x14ac:dyDescent="0.3">
      <c r="B208" t="s">
        <v>3</v>
      </c>
      <c r="C208" t="s">
        <v>34</v>
      </c>
      <c r="D208" t="s">
        <v>23</v>
      </c>
      <c r="E208">
        <v>2212</v>
      </c>
      <c r="F208" s="5">
        <v>117</v>
      </c>
    </row>
    <row r="209" spans="2:6" hidden="1" x14ac:dyDescent="0.3">
      <c r="B209" t="s">
        <v>10</v>
      </c>
      <c r="C209" t="s">
        <v>38</v>
      </c>
      <c r="D209" t="s">
        <v>22</v>
      </c>
      <c r="E209">
        <v>2205</v>
      </c>
      <c r="F209" s="5">
        <v>141</v>
      </c>
    </row>
    <row r="210" spans="2:6" hidden="1" x14ac:dyDescent="0.3">
      <c r="B210" t="s">
        <v>7</v>
      </c>
      <c r="C210" t="s">
        <v>34</v>
      </c>
      <c r="D210" t="s">
        <v>20</v>
      </c>
      <c r="E210">
        <v>2205</v>
      </c>
      <c r="F210" s="5">
        <v>138</v>
      </c>
    </row>
    <row r="211" spans="2:6" hidden="1" x14ac:dyDescent="0.3">
      <c r="B211" t="s">
        <v>7</v>
      </c>
      <c r="C211" t="s">
        <v>36</v>
      </c>
      <c r="D211" t="s">
        <v>31</v>
      </c>
      <c r="E211">
        <v>2149</v>
      </c>
      <c r="F211" s="5">
        <v>117</v>
      </c>
    </row>
    <row r="212" spans="2:6" hidden="1" x14ac:dyDescent="0.3">
      <c r="B212" t="s">
        <v>9</v>
      </c>
      <c r="C212" t="s">
        <v>36</v>
      </c>
      <c r="D212" t="s">
        <v>25</v>
      </c>
      <c r="E212">
        <v>2142</v>
      </c>
      <c r="F212" s="5">
        <v>114</v>
      </c>
    </row>
    <row r="213" spans="2:6" hidden="1" x14ac:dyDescent="0.3">
      <c r="B213" t="s">
        <v>7</v>
      </c>
      <c r="C213" t="s">
        <v>35</v>
      </c>
      <c r="D213" t="s">
        <v>16</v>
      </c>
      <c r="E213">
        <v>2135</v>
      </c>
      <c r="F213" s="5">
        <v>27</v>
      </c>
    </row>
    <row r="214" spans="2:6" hidden="1" x14ac:dyDescent="0.3">
      <c r="B214" t="s">
        <v>41</v>
      </c>
      <c r="C214" t="s">
        <v>35</v>
      </c>
      <c r="D214" t="s">
        <v>15</v>
      </c>
      <c r="E214">
        <v>2114</v>
      </c>
      <c r="F214" s="5">
        <v>186</v>
      </c>
    </row>
    <row r="215" spans="2:6" hidden="1" x14ac:dyDescent="0.3">
      <c r="B215" t="s">
        <v>3</v>
      </c>
      <c r="C215" t="s">
        <v>35</v>
      </c>
      <c r="D215" t="s">
        <v>29</v>
      </c>
      <c r="E215">
        <v>2114</v>
      </c>
      <c r="F215" s="5">
        <v>66</v>
      </c>
    </row>
    <row r="216" spans="2:6" hidden="1" x14ac:dyDescent="0.3">
      <c r="B216" t="s">
        <v>6</v>
      </c>
      <c r="C216" t="s">
        <v>39</v>
      </c>
      <c r="D216" t="s">
        <v>25</v>
      </c>
      <c r="E216">
        <v>2100</v>
      </c>
      <c r="F216" s="5">
        <v>414</v>
      </c>
    </row>
    <row r="217" spans="2:6" hidden="1" x14ac:dyDescent="0.3">
      <c r="B217" t="s">
        <v>8</v>
      </c>
      <c r="C217" t="s">
        <v>35</v>
      </c>
      <c r="D217" t="s">
        <v>29</v>
      </c>
      <c r="E217">
        <v>2023</v>
      </c>
      <c r="F217" s="5">
        <v>168</v>
      </c>
    </row>
    <row r="218" spans="2:6" hidden="1" x14ac:dyDescent="0.3">
      <c r="B218" t="s">
        <v>3</v>
      </c>
      <c r="C218" t="s">
        <v>35</v>
      </c>
      <c r="D218" t="s">
        <v>23</v>
      </c>
      <c r="E218">
        <v>2023</v>
      </c>
      <c r="F218" s="5">
        <v>78</v>
      </c>
    </row>
    <row r="219" spans="2:6" hidden="1" x14ac:dyDescent="0.3">
      <c r="B219" t="s">
        <v>2</v>
      </c>
      <c r="C219" t="s">
        <v>39</v>
      </c>
      <c r="D219" t="s">
        <v>16</v>
      </c>
      <c r="E219">
        <v>2016</v>
      </c>
      <c r="F219" s="5">
        <v>117</v>
      </c>
    </row>
    <row r="220" spans="2:6" hidden="1" x14ac:dyDescent="0.3">
      <c r="B220" t="s">
        <v>8</v>
      </c>
      <c r="C220" t="s">
        <v>34</v>
      </c>
      <c r="D220" t="s">
        <v>16</v>
      </c>
      <c r="E220">
        <v>2009</v>
      </c>
      <c r="F220" s="5">
        <v>219</v>
      </c>
    </row>
    <row r="221" spans="2:6" hidden="1" x14ac:dyDescent="0.3">
      <c r="B221" t="s">
        <v>40</v>
      </c>
      <c r="C221" t="s">
        <v>38</v>
      </c>
      <c r="D221" t="s">
        <v>31</v>
      </c>
      <c r="E221">
        <v>1988</v>
      </c>
      <c r="F221" s="5">
        <v>39</v>
      </c>
    </row>
    <row r="222" spans="2:6" hidden="1" x14ac:dyDescent="0.3">
      <c r="B222" t="s">
        <v>10</v>
      </c>
      <c r="C222" t="s">
        <v>35</v>
      </c>
      <c r="D222" t="s">
        <v>20</v>
      </c>
      <c r="E222">
        <v>1974</v>
      </c>
      <c r="F222" s="5">
        <v>195</v>
      </c>
    </row>
    <row r="223" spans="2:6" hidden="1" x14ac:dyDescent="0.3">
      <c r="B223" t="s">
        <v>7</v>
      </c>
      <c r="C223" t="s">
        <v>34</v>
      </c>
      <c r="D223" t="s">
        <v>14</v>
      </c>
      <c r="E223">
        <v>1932</v>
      </c>
      <c r="F223" s="5">
        <v>369</v>
      </c>
    </row>
    <row r="224" spans="2:6" hidden="1" x14ac:dyDescent="0.3">
      <c r="B224" t="s">
        <v>41</v>
      </c>
      <c r="C224" t="s">
        <v>36</v>
      </c>
      <c r="D224" t="s">
        <v>19</v>
      </c>
      <c r="E224">
        <v>1925</v>
      </c>
      <c r="F224" s="5">
        <v>192</v>
      </c>
    </row>
    <row r="225" spans="2:6" hidden="1" x14ac:dyDescent="0.3">
      <c r="B225" t="s">
        <v>6</v>
      </c>
      <c r="C225" t="s">
        <v>37</v>
      </c>
      <c r="D225" t="s">
        <v>16</v>
      </c>
      <c r="E225">
        <v>1904</v>
      </c>
      <c r="F225" s="5">
        <v>405</v>
      </c>
    </row>
    <row r="226" spans="2:6" hidden="1" x14ac:dyDescent="0.3">
      <c r="B226" t="s">
        <v>8</v>
      </c>
      <c r="C226" t="s">
        <v>37</v>
      </c>
      <c r="D226" t="s">
        <v>22</v>
      </c>
      <c r="E226">
        <v>1890</v>
      </c>
      <c r="F226" s="5">
        <v>195</v>
      </c>
    </row>
    <row r="227" spans="2:6" hidden="1" x14ac:dyDescent="0.3">
      <c r="B227" t="s">
        <v>2</v>
      </c>
      <c r="C227" t="s">
        <v>39</v>
      </c>
      <c r="D227" t="s">
        <v>25</v>
      </c>
      <c r="E227">
        <v>1785</v>
      </c>
      <c r="F227" s="5">
        <v>462</v>
      </c>
    </row>
    <row r="228" spans="2:6" hidden="1" x14ac:dyDescent="0.3">
      <c r="B228" t="s">
        <v>7</v>
      </c>
      <c r="C228" t="s">
        <v>38</v>
      </c>
      <c r="D228" t="s">
        <v>18</v>
      </c>
      <c r="E228">
        <v>1778</v>
      </c>
      <c r="F228" s="5">
        <v>270</v>
      </c>
    </row>
    <row r="229" spans="2:6" hidden="1" x14ac:dyDescent="0.3">
      <c r="B229" t="s">
        <v>8</v>
      </c>
      <c r="C229" t="s">
        <v>37</v>
      </c>
      <c r="D229" t="s">
        <v>19</v>
      </c>
      <c r="E229">
        <v>1771</v>
      </c>
      <c r="F229" s="5">
        <v>204</v>
      </c>
    </row>
    <row r="230" spans="2:6" hidden="1" x14ac:dyDescent="0.3">
      <c r="B230" t="s">
        <v>8</v>
      </c>
      <c r="C230" t="s">
        <v>38</v>
      </c>
      <c r="D230" t="s">
        <v>23</v>
      </c>
      <c r="E230">
        <v>1701</v>
      </c>
      <c r="F230" s="5">
        <v>234</v>
      </c>
    </row>
    <row r="231" spans="2:6" hidden="1" x14ac:dyDescent="0.3">
      <c r="B231" t="s">
        <v>3</v>
      </c>
      <c r="C231" t="s">
        <v>39</v>
      </c>
      <c r="D231" t="s">
        <v>28</v>
      </c>
      <c r="E231">
        <v>1652</v>
      </c>
      <c r="F231" s="5">
        <v>102</v>
      </c>
    </row>
    <row r="232" spans="2:6" hidden="1" x14ac:dyDescent="0.3">
      <c r="B232" t="s">
        <v>5</v>
      </c>
      <c r="C232" t="s">
        <v>34</v>
      </c>
      <c r="D232" t="s">
        <v>33</v>
      </c>
      <c r="E232">
        <v>1652</v>
      </c>
      <c r="F232" s="5">
        <v>93</v>
      </c>
    </row>
    <row r="233" spans="2:6" hidden="1" x14ac:dyDescent="0.3">
      <c r="B233" t="s">
        <v>6</v>
      </c>
      <c r="C233" t="s">
        <v>39</v>
      </c>
      <c r="D233" t="s">
        <v>30</v>
      </c>
      <c r="E233">
        <v>1638</v>
      </c>
      <c r="F233" s="5">
        <v>63</v>
      </c>
    </row>
    <row r="234" spans="2:6" hidden="1" x14ac:dyDescent="0.3">
      <c r="B234" t="s">
        <v>40</v>
      </c>
      <c r="C234" t="s">
        <v>35</v>
      </c>
      <c r="D234" t="s">
        <v>24</v>
      </c>
      <c r="E234">
        <v>1638</v>
      </c>
      <c r="F234" s="5">
        <v>48</v>
      </c>
    </row>
    <row r="235" spans="2:6" hidden="1" x14ac:dyDescent="0.3">
      <c r="B235" t="s">
        <v>40</v>
      </c>
      <c r="C235" t="s">
        <v>37</v>
      </c>
      <c r="D235" t="s">
        <v>30</v>
      </c>
      <c r="E235">
        <v>1624</v>
      </c>
      <c r="F235" s="5">
        <v>114</v>
      </c>
    </row>
    <row r="236" spans="2:6" hidden="1" x14ac:dyDescent="0.3">
      <c r="B236" t="s">
        <v>40</v>
      </c>
      <c r="C236" t="s">
        <v>35</v>
      </c>
      <c r="D236" t="s">
        <v>29</v>
      </c>
      <c r="E236">
        <v>1617</v>
      </c>
      <c r="F236" s="5">
        <v>126</v>
      </c>
    </row>
    <row r="237" spans="2:6" hidden="1" x14ac:dyDescent="0.3">
      <c r="B237" t="s">
        <v>2</v>
      </c>
      <c r="C237" t="s">
        <v>35</v>
      </c>
      <c r="D237" t="s">
        <v>17</v>
      </c>
      <c r="E237">
        <v>1589</v>
      </c>
      <c r="F237" s="5">
        <v>303</v>
      </c>
    </row>
    <row r="238" spans="2:6" hidden="1" x14ac:dyDescent="0.3">
      <c r="B238" t="s">
        <v>2</v>
      </c>
      <c r="C238" t="s">
        <v>39</v>
      </c>
      <c r="D238" t="s">
        <v>22</v>
      </c>
      <c r="E238">
        <v>1568</v>
      </c>
      <c r="F238" s="5">
        <v>141</v>
      </c>
    </row>
    <row r="239" spans="2:6" hidden="1" x14ac:dyDescent="0.3">
      <c r="B239" t="s">
        <v>7</v>
      </c>
      <c r="C239" t="s">
        <v>34</v>
      </c>
      <c r="D239" t="s">
        <v>25</v>
      </c>
      <c r="E239">
        <v>1568</v>
      </c>
      <c r="F239" s="5">
        <v>96</v>
      </c>
    </row>
    <row r="240" spans="2:6" hidden="1" x14ac:dyDescent="0.3">
      <c r="B240" t="s">
        <v>8</v>
      </c>
      <c r="C240" t="s">
        <v>39</v>
      </c>
      <c r="D240" t="s">
        <v>26</v>
      </c>
      <c r="E240">
        <v>1561</v>
      </c>
      <c r="F240" s="5">
        <v>27</v>
      </c>
    </row>
    <row r="241" spans="2:6" hidden="1" x14ac:dyDescent="0.3">
      <c r="B241" t="s">
        <v>41</v>
      </c>
      <c r="C241" t="s">
        <v>37</v>
      </c>
      <c r="D241" t="s">
        <v>30</v>
      </c>
      <c r="E241">
        <v>1526</v>
      </c>
      <c r="F241" s="5">
        <v>240</v>
      </c>
    </row>
    <row r="242" spans="2:6" hidden="1" x14ac:dyDescent="0.3">
      <c r="B242" t="s">
        <v>5</v>
      </c>
      <c r="C242" t="s">
        <v>36</v>
      </c>
      <c r="D242" t="s">
        <v>30</v>
      </c>
      <c r="E242">
        <v>1526</v>
      </c>
      <c r="F242" s="5">
        <v>105</v>
      </c>
    </row>
    <row r="243" spans="2:6" hidden="1" x14ac:dyDescent="0.3">
      <c r="B243" t="s">
        <v>6</v>
      </c>
      <c r="C243" t="s">
        <v>37</v>
      </c>
      <c r="D243" t="s">
        <v>18</v>
      </c>
      <c r="E243">
        <v>1505</v>
      </c>
      <c r="F243" s="5">
        <v>102</v>
      </c>
    </row>
    <row r="244" spans="2:6" hidden="1" x14ac:dyDescent="0.3">
      <c r="B244" t="s">
        <v>41</v>
      </c>
      <c r="C244" t="s">
        <v>34</v>
      </c>
      <c r="D244" t="s">
        <v>17</v>
      </c>
      <c r="E244">
        <v>1463</v>
      </c>
      <c r="F244" s="5">
        <v>39</v>
      </c>
    </row>
    <row r="245" spans="2:6" hidden="1" x14ac:dyDescent="0.3">
      <c r="B245" t="s">
        <v>6</v>
      </c>
      <c r="C245" t="s">
        <v>34</v>
      </c>
      <c r="D245" t="s">
        <v>15</v>
      </c>
      <c r="E245">
        <v>1442</v>
      </c>
      <c r="F245" s="5">
        <v>15</v>
      </c>
    </row>
    <row r="246" spans="2:6" hidden="1" x14ac:dyDescent="0.3">
      <c r="B246" t="s">
        <v>10</v>
      </c>
      <c r="C246" t="s">
        <v>34</v>
      </c>
      <c r="D246" t="s">
        <v>25</v>
      </c>
      <c r="E246">
        <v>1428</v>
      </c>
      <c r="F246" s="5">
        <v>93</v>
      </c>
    </row>
    <row r="247" spans="2:6" hidden="1" x14ac:dyDescent="0.3">
      <c r="B247" t="s">
        <v>10</v>
      </c>
      <c r="C247" t="s">
        <v>36</v>
      </c>
      <c r="D247" t="s">
        <v>27</v>
      </c>
      <c r="E247">
        <v>1407</v>
      </c>
      <c r="F247" s="5">
        <v>72</v>
      </c>
    </row>
    <row r="248" spans="2:6" hidden="1" x14ac:dyDescent="0.3">
      <c r="B248" t="s">
        <v>6</v>
      </c>
      <c r="C248" t="s">
        <v>36</v>
      </c>
      <c r="D248" t="s">
        <v>29</v>
      </c>
      <c r="E248">
        <v>1400</v>
      </c>
      <c r="F248" s="5">
        <v>135</v>
      </c>
    </row>
    <row r="249" spans="2:6" hidden="1" x14ac:dyDescent="0.3">
      <c r="B249" t="s">
        <v>6</v>
      </c>
      <c r="C249" t="s">
        <v>35</v>
      </c>
      <c r="D249" t="s">
        <v>4</v>
      </c>
      <c r="E249">
        <v>1302</v>
      </c>
      <c r="F249" s="5">
        <v>402</v>
      </c>
    </row>
    <row r="250" spans="2:6" hidden="1" x14ac:dyDescent="0.3">
      <c r="B250" t="s">
        <v>7</v>
      </c>
      <c r="C250" t="s">
        <v>38</v>
      </c>
      <c r="D250" t="s">
        <v>14</v>
      </c>
      <c r="E250">
        <v>1281</v>
      </c>
      <c r="F250" s="5">
        <v>75</v>
      </c>
    </row>
    <row r="251" spans="2:6" hidden="1" x14ac:dyDescent="0.3">
      <c r="B251" t="s">
        <v>3</v>
      </c>
      <c r="C251" t="s">
        <v>36</v>
      </c>
      <c r="D251" t="s">
        <v>19</v>
      </c>
      <c r="E251">
        <v>1281</v>
      </c>
      <c r="F251" s="5">
        <v>18</v>
      </c>
    </row>
    <row r="252" spans="2:6" hidden="1" x14ac:dyDescent="0.3">
      <c r="B252" t="s">
        <v>41</v>
      </c>
      <c r="C252" t="s">
        <v>34</v>
      </c>
      <c r="D252" t="s">
        <v>16</v>
      </c>
      <c r="E252">
        <v>1274</v>
      </c>
      <c r="F252" s="5">
        <v>225</v>
      </c>
    </row>
    <row r="253" spans="2:6" hidden="1" x14ac:dyDescent="0.3">
      <c r="B253" t="s">
        <v>6</v>
      </c>
      <c r="C253" t="s">
        <v>38</v>
      </c>
      <c r="D253" t="s">
        <v>27</v>
      </c>
      <c r="E253">
        <v>1134</v>
      </c>
      <c r="F253" s="5">
        <v>282</v>
      </c>
    </row>
    <row r="254" spans="2:6" hidden="1" x14ac:dyDescent="0.3">
      <c r="B254" t="s">
        <v>9</v>
      </c>
      <c r="C254" t="s">
        <v>37</v>
      </c>
      <c r="D254" t="s">
        <v>29</v>
      </c>
      <c r="E254">
        <v>1085</v>
      </c>
      <c r="F254" s="5">
        <v>273</v>
      </c>
    </row>
    <row r="255" spans="2:6" hidden="1" x14ac:dyDescent="0.3">
      <c r="B255" t="s">
        <v>6</v>
      </c>
      <c r="C255" t="s">
        <v>35</v>
      </c>
      <c r="D255" t="s">
        <v>20</v>
      </c>
      <c r="E255">
        <v>1071</v>
      </c>
      <c r="F255" s="5">
        <v>270</v>
      </c>
    </row>
    <row r="256" spans="2:6" hidden="1" x14ac:dyDescent="0.3">
      <c r="B256" t="s">
        <v>2</v>
      </c>
      <c r="C256" t="s">
        <v>37</v>
      </c>
      <c r="D256" t="s">
        <v>14</v>
      </c>
      <c r="E256">
        <v>1057</v>
      </c>
      <c r="F256" s="5">
        <v>54</v>
      </c>
    </row>
    <row r="257" spans="2:6" hidden="1" x14ac:dyDescent="0.3">
      <c r="B257" t="s">
        <v>3</v>
      </c>
      <c r="C257" t="s">
        <v>36</v>
      </c>
      <c r="D257" t="s">
        <v>28</v>
      </c>
      <c r="E257">
        <v>973</v>
      </c>
      <c r="F257" s="5">
        <v>162</v>
      </c>
    </row>
    <row r="258" spans="2:6" hidden="1" x14ac:dyDescent="0.3">
      <c r="B258" t="s">
        <v>7</v>
      </c>
      <c r="C258" t="s">
        <v>39</v>
      </c>
      <c r="D258" t="s">
        <v>27</v>
      </c>
      <c r="E258">
        <v>966</v>
      </c>
      <c r="F258" s="5">
        <v>198</v>
      </c>
    </row>
    <row r="259" spans="2:6" hidden="1" x14ac:dyDescent="0.3">
      <c r="B259" t="s">
        <v>9</v>
      </c>
      <c r="C259" t="s">
        <v>35</v>
      </c>
      <c r="D259" t="s">
        <v>4</v>
      </c>
      <c r="E259">
        <v>959</v>
      </c>
      <c r="F259" s="5">
        <v>147</v>
      </c>
    </row>
    <row r="260" spans="2:6" hidden="1" x14ac:dyDescent="0.3">
      <c r="B260" t="s">
        <v>6</v>
      </c>
      <c r="C260" t="s">
        <v>38</v>
      </c>
      <c r="D260" t="s">
        <v>33</v>
      </c>
      <c r="E260">
        <v>959</v>
      </c>
      <c r="F260" s="5">
        <v>135</v>
      </c>
    </row>
    <row r="261" spans="2:6" hidden="1" x14ac:dyDescent="0.3">
      <c r="B261" t="s">
        <v>10</v>
      </c>
      <c r="C261" t="s">
        <v>36</v>
      </c>
      <c r="D261" t="s">
        <v>13</v>
      </c>
      <c r="E261">
        <v>945</v>
      </c>
      <c r="F261" s="5">
        <v>75</v>
      </c>
    </row>
    <row r="262" spans="2:6" hidden="1" x14ac:dyDescent="0.3">
      <c r="B262" t="s">
        <v>3</v>
      </c>
      <c r="C262" t="s">
        <v>37</v>
      </c>
      <c r="D262" t="s">
        <v>4</v>
      </c>
      <c r="E262">
        <v>938</v>
      </c>
      <c r="F262" s="5">
        <v>366</v>
      </c>
    </row>
    <row r="263" spans="2:6" hidden="1" x14ac:dyDescent="0.3">
      <c r="B263" t="s">
        <v>9</v>
      </c>
      <c r="C263" t="s">
        <v>34</v>
      </c>
      <c r="D263" t="s">
        <v>16</v>
      </c>
      <c r="E263">
        <v>938</v>
      </c>
      <c r="F263" s="5">
        <v>189</v>
      </c>
    </row>
    <row r="264" spans="2:6" hidden="1" x14ac:dyDescent="0.3">
      <c r="B264" t="s">
        <v>6</v>
      </c>
      <c r="C264" t="s">
        <v>38</v>
      </c>
      <c r="D264" t="s">
        <v>16</v>
      </c>
      <c r="E264">
        <v>938</v>
      </c>
      <c r="F264" s="5">
        <v>6</v>
      </c>
    </row>
    <row r="265" spans="2:6" hidden="1" x14ac:dyDescent="0.3">
      <c r="B265" t="s">
        <v>5</v>
      </c>
      <c r="C265" t="s">
        <v>34</v>
      </c>
      <c r="D265" t="s">
        <v>19</v>
      </c>
      <c r="E265">
        <v>861</v>
      </c>
      <c r="F265" s="5">
        <v>195</v>
      </c>
    </row>
    <row r="266" spans="2:6" hidden="1" x14ac:dyDescent="0.3">
      <c r="B266" t="s">
        <v>41</v>
      </c>
      <c r="C266" t="s">
        <v>36</v>
      </c>
      <c r="D266" t="s">
        <v>28</v>
      </c>
      <c r="E266">
        <v>854</v>
      </c>
      <c r="F266" s="5">
        <v>309</v>
      </c>
    </row>
    <row r="267" spans="2:6" hidden="1" x14ac:dyDescent="0.3">
      <c r="B267" t="s">
        <v>41</v>
      </c>
      <c r="C267" t="s">
        <v>35</v>
      </c>
      <c r="D267" t="s">
        <v>27</v>
      </c>
      <c r="E267">
        <v>847</v>
      </c>
      <c r="F267" s="5">
        <v>129</v>
      </c>
    </row>
    <row r="268" spans="2:6" hidden="1" x14ac:dyDescent="0.3">
      <c r="B268" t="s">
        <v>8</v>
      </c>
      <c r="C268" t="s">
        <v>38</v>
      </c>
      <c r="D268" t="s">
        <v>13</v>
      </c>
      <c r="E268">
        <v>819</v>
      </c>
      <c r="F268" s="5">
        <v>510</v>
      </c>
    </row>
    <row r="269" spans="2:6" hidden="1" x14ac:dyDescent="0.3">
      <c r="B269" t="s">
        <v>3</v>
      </c>
      <c r="C269" t="s">
        <v>35</v>
      </c>
      <c r="D269" t="s">
        <v>33</v>
      </c>
      <c r="E269">
        <v>819</v>
      </c>
      <c r="F269" s="5">
        <v>306</v>
      </c>
    </row>
    <row r="270" spans="2:6" hidden="1" x14ac:dyDescent="0.3">
      <c r="B270" t="s">
        <v>2</v>
      </c>
      <c r="C270" t="s">
        <v>36</v>
      </c>
      <c r="D270" t="s">
        <v>27</v>
      </c>
      <c r="E270">
        <v>798</v>
      </c>
      <c r="F270" s="5">
        <v>519</v>
      </c>
    </row>
    <row r="271" spans="2:6" hidden="1" x14ac:dyDescent="0.3">
      <c r="B271" t="s">
        <v>41</v>
      </c>
      <c r="C271" t="s">
        <v>37</v>
      </c>
      <c r="D271" t="s">
        <v>15</v>
      </c>
      <c r="E271">
        <v>714</v>
      </c>
      <c r="F271" s="5">
        <v>231</v>
      </c>
    </row>
    <row r="272" spans="2:6" hidden="1" x14ac:dyDescent="0.3">
      <c r="B272" t="s">
        <v>9</v>
      </c>
      <c r="C272" t="s">
        <v>34</v>
      </c>
      <c r="D272" t="s">
        <v>17</v>
      </c>
      <c r="E272">
        <v>707</v>
      </c>
      <c r="F272" s="5">
        <v>174</v>
      </c>
    </row>
    <row r="273" spans="2:6" hidden="1" x14ac:dyDescent="0.3">
      <c r="B273" t="s">
        <v>10</v>
      </c>
      <c r="C273" t="s">
        <v>34</v>
      </c>
      <c r="D273" t="s">
        <v>17</v>
      </c>
      <c r="E273">
        <v>700</v>
      </c>
      <c r="F273" s="5">
        <v>87</v>
      </c>
    </row>
    <row r="274" spans="2:6" hidden="1" x14ac:dyDescent="0.3">
      <c r="B274" t="s">
        <v>2</v>
      </c>
      <c r="C274" t="s">
        <v>39</v>
      </c>
      <c r="D274" t="s">
        <v>23</v>
      </c>
      <c r="E274">
        <v>630</v>
      </c>
      <c r="F274" s="5">
        <v>36</v>
      </c>
    </row>
    <row r="275" spans="2:6" hidden="1" x14ac:dyDescent="0.3">
      <c r="B275" t="s">
        <v>40</v>
      </c>
      <c r="C275" t="s">
        <v>38</v>
      </c>
      <c r="D275" t="s">
        <v>24</v>
      </c>
      <c r="E275">
        <v>623</v>
      </c>
      <c r="F275" s="5">
        <v>51</v>
      </c>
    </row>
    <row r="276" spans="2:6" hidden="1" x14ac:dyDescent="0.3">
      <c r="B276" t="s">
        <v>41</v>
      </c>
      <c r="C276" t="s">
        <v>35</v>
      </c>
      <c r="D276" t="s">
        <v>19</v>
      </c>
      <c r="E276">
        <v>609</v>
      </c>
      <c r="F276" s="5">
        <v>99</v>
      </c>
    </row>
    <row r="277" spans="2:6" hidden="1" x14ac:dyDescent="0.3">
      <c r="B277" t="s">
        <v>40</v>
      </c>
      <c r="C277" t="s">
        <v>38</v>
      </c>
      <c r="D277" t="s">
        <v>26</v>
      </c>
      <c r="E277">
        <v>609</v>
      </c>
      <c r="F277" s="5">
        <v>87</v>
      </c>
    </row>
    <row r="278" spans="2:6" hidden="1" x14ac:dyDescent="0.3">
      <c r="B278" t="s">
        <v>10</v>
      </c>
      <c r="C278" t="s">
        <v>35</v>
      </c>
      <c r="D278" t="s">
        <v>21</v>
      </c>
      <c r="E278">
        <v>567</v>
      </c>
      <c r="F278" s="5">
        <v>228</v>
      </c>
    </row>
    <row r="279" spans="2:6" hidden="1" x14ac:dyDescent="0.3">
      <c r="B279" t="s">
        <v>6</v>
      </c>
      <c r="C279" t="s">
        <v>37</v>
      </c>
      <c r="D279" t="s">
        <v>30</v>
      </c>
      <c r="E279">
        <v>560</v>
      </c>
      <c r="F279" s="5">
        <v>81</v>
      </c>
    </row>
    <row r="280" spans="2:6" hidden="1" x14ac:dyDescent="0.3">
      <c r="B280" t="s">
        <v>2</v>
      </c>
      <c r="C280" t="s">
        <v>35</v>
      </c>
      <c r="D280" t="s">
        <v>19</v>
      </c>
      <c r="E280">
        <v>553</v>
      </c>
      <c r="F280" s="5">
        <v>15</v>
      </c>
    </row>
    <row r="281" spans="2:6" hidden="1" x14ac:dyDescent="0.3">
      <c r="B281" t="s">
        <v>6</v>
      </c>
      <c r="C281" t="s">
        <v>34</v>
      </c>
      <c r="D281" t="s">
        <v>4</v>
      </c>
      <c r="E281">
        <v>525</v>
      </c>
      <c r="F281" s="5">
        <v>48</v>
      </c>
    </row>
    <row r="282" spans="2:6" hidden="1" x14ac:dyDescent="0.3">
      <c r="B282" t="s">
        <v>5</v>
      </c>
      <c r="C282" t="s">
        <v>37</v>
      </c>
      <c r="D282" t="s">
        <v>22</v>
      </c>
      <c r="E282">
        <v>518</v>
      </c>
      <c r="F282" s="5">
        <v>75</v>
      </c>
    </row>
    <row r="283" spans="2:6" hidden="1" x14ac:dyDescent="0.3">
      <c r="B283" t="s">
        <v>6</v>
      </c>
      <c r="C283" t="s">
        <v>36</v>
      </c>
      <c r="D283" t="s">
        <v>21</v>
      </c>
      <c r="E283">
        <v>497</v>
      </c>
      <c r="F283" s="5">
        <v>63</v>
      </c>
    </row>
    <row r="284" spans="2:6" hidden="1" x14ac:dyDescent="0.3">
      <c r="B284" t="s">
        <v>5</v>
      </c>
      <c r="C284" t="s">
        <v>35</v>
      </c>
      <c r="D284" t="s">
        <v>22</v>
      </c>
      <c r="E284">
        <v>490</v>
      </c>
      <c r="F284" s="5">
        <v>84</v>
      </c>
    </row>
    <row r="285" spans="2:6" hidden="1" x14ac:dyDescent="0.3">
      <c r="B285" t="s">
        <v>6</v>
      </c>
      <c r="C285" t="s">
        <v>38</v>
      </c>
      <c r="D285" t="s">
        <v>25</v>
      </c>
      <c r="E285">
        <v>469</v>
      </c>
      <c r="F285" s="5">
        <v>75</v>
      </c>
    </row>
    <row r="286" spans="2:6" hidden="1" x14ac:dyDescent="0.3">
      <c r="B286" t="s">
        <v>8</v>
      </c>
      <c r="C286" t="s">
        <v>37</v>
      </c>
      <c r="D286" t="s">
        <v>21</v>
      </c>
      <c r="E286">
        <v>434</v>
      </c>
      <c r="F286" s="5">
        <v>87</v>
      </c>
    </row>
    <row r="287" spans="2:6" hidden="1" x14ac:dyDescent="0.3">
      <c r="B287" t="s">
        <v>5</v>
      </c>
      <c r="C287" t="s">
        <v>39</v>
      </c>
      <c r="D287" t="s">
        <v>18</v>
      </c>
      <c r="E287">
        <v>385</v>
      </c>
      <c r="F287" s="5">
        <v>249</v>
      </c>
    </row>
    <row r="288" spans="2:6" hidden="1" x14ac:dyDescent="0.3">
      <c r="B288" t="s">
        <v>8</v>
      </c>
      <c r="C288" t="s">
        <v>35</v>
      </c>
      <c r="D288" t="s">
        <v>33</v>
      </c>
      <c r="E288">
        <v>357</v>
      </c>
      <c r="F288" s="5">
        <v>126</v>
      </c>
    </row>
    <row r="289" spans="2:6" hidden="1" x14ac:dyDescent="0.3">
      <c r="B289" t="s">
        <v>41</v>
      </c>
      <c r="C289" t="s">
        <v>34</v>
      </c>
      <c r="D289" t="s">
        <v>22</v>
      </c>
      <c r="E289">
        <v>336</v>
      </c>
      <c r="F289" s="5">
        <v>144</v>
      </c>
    </row>
    <row r="290" spans="2:6" hidden="1" x14ac:dyDescent="0.3">
      <c r="B290" t="s">
        <v>7</v>
      </c>
      <c r="C290" t="s">
        <v>36</v>
      </c>
      <c r="D290" t="s">
        <v>32</v>
      </c>
      <c r="E290">
        <v>280</v>
      </c>
      <c r="F290" s="5">
        <v>87</v>
      </c>
    </row>
    <row r="291" spans="2:6" hidden="1" x14ac:dyDescent="0.3">
      <c r="B291" t="s">
        <v>9</v>
      </c>
      <c r="C291" t="s">
        <v>37</v>
      </c>
      <c r="D291" t="s">
        <v>4</v>
      </c>
      <c r="E291">
        <v>259</v>
      </c>
      <c r="F291" s="5">
        <v>207</v>
      </c>
    </row>
    <row r="292" spans="2:6" hidden="1" x14ac:dyDescent="0.3">
      <c r="B292" t="s">
        <v>2</v>
      </c>
      <c r="C292" t="s">
        <v>34</v>
      </c>
      <c r="D292" t="s">
        <v>13</v>
      </c>
      <c r="E292">
        <v>252</v>
      </c>
      <c r="F292" s="5">
        <v>54</v>
      </c>
    </row>
    <row r="293" spans="2:6" hidden="1" x14ac:dyDescent="0.3">
      <c r="B293" t="s">
        <v>10</v>
      </c>
      <c r="C293" t="s">
        <v>37</v>
      </c>
      <c r="D293" t="s">
        <v>21</v>
      </c>
      <c r="E293">
        <v>245</v>
      </c>
      <c r="F293" s="5">
        <v>288</v>
      </c>
    </row>
    <row r="294" spans="2:6" hidden="1" x14ac:dyDescent="0.3">
      <c r="B294" t="s">
        <v>2</v>
      </c>
      <c r="C294" t="s">
        <v>37</v>
      </c>
      <c r="D294" t="s">
        <v>19</v>
      </c>
      <c r="E294">
        <v>238</v>
      </c>
      <c r="F294" s="5">
        <v>18</v>
      </c>
    </row>
    <row r="295" spans="2:6" hidden="1" x14ac:dyDescent="0.3">
      <c r="B295" t="s">
        <v>40</v>
      </c>
      <c r="C295" t="s">
        <v>36</v>
      </c>
      <c r="D295" t="s">
        <v>4</v>
      </c>
      <c r="E295">
        <v>217</v>
      </c>
      <c r="F295" s="5">
        <v>36</v>
      </c>
    </row>
    <row r="296" spans="2:6" hidden="1" x14ac:dyDescent="0.3">
      <c r="B296" t="s">
        <v>2</v>
      </c>
      <c r="C296" t="s">
        <v>36</v>
      </c>
      <c r="D296" t="s">
        <v>17</v>
      </c>
      <c r="E296">
        <v>189</v>
      </c>
      <c r="F296" s="5">
        <v>48</v>
      </c>
    </row>
    <row r="297" spans="2:6" hidden="1" x14ac:dyDescent="0.3">
      <c r="B297" t="s">
        <v>5</v>
      </c>
      <c r="C297" t="s">
        <v>37</v>
      </c>
      <c r="D297" t="s">
        <v>31</v>
      </c>
      <c r="E297">
        <v>182</v>
      </c>
      <c r="F297" s="5">
        <v>48</v>
      </c>
    </row>
    <row r="298" spans="2:6" hidden="1" x14ac:dyDescent="0.3">
      <c r="B298" t="s">
        <v>8</v>
      </c>
      <c r="C298" t="s">
        <v>38</v>
      </c>
      <c r="D298" t="s">
        <v>22</v>
      </c>
      <c r="E298">
        <v>168</v>
      </c>
      <c r="F298" s="5">
        <v>84</v>
      </c>
    </row>
    <row r="299" spans="2:6" hidden="1" x14ac:dyDescent="0.3">
      <c r="B299" t="s">
        <v>41</v>
      </c>
      <c r="C299" t="s">
        <v>38</v>
      </c>
      <c r="D299" t="s">
        <v>25</v>
      </c>
      <c r="E299">
        <v>154</v>
      </c>
      <c r="F299" s="5">
        <v>21</v>
      </c>
    </row>
    <row r="300" spans="2:6" hidden="1" x14ac:dyDescent="0.3">
      <c r="B300" t="s">
        <v>41</v>
      </c>
      <c r="C300" t="s">
        <v>36</v>
      </c>
      <c r="D300" t="s">
        <v>26</v>
      </c>
      <c r="E300">
        <v>98</v>
      </c>
      <c r="F300" s="5">
        <v>204</v>
      </c>
    </row>
    <row r="301" spans="2:6" hidden="1" x14ac:dyDescent="0.3">
      <c r="B301" t="s">
        <v>9</v>
      </c>
      <c r="C301" t="s">
        <v>35</v>
      </c>
      <c r="D301" t="s">
        <v>26</v>
      </c>
      <c r="E301">
        <v>98</v>
      </c>
      <c r="F301" s="5">
        <v>159</v>
      </c>
    </row>
    <row r="302" spans="2:6" hidden="1" x14ac:dyDescent="0.3">
      <c r="B302" t="s">
        <v>10</v>
      </c>
      <c r="C302" t="s">
        <v>38</v>
      </c>
      <c r="D302" t="s">
        <v>13</v>
      </c>
      <c r="E302">
        <v>63</v>
      </c>
      <c r="F302" s="5">
        <v>123</v>
      </c>
    </row>
    <row r="303" spans="2:6" hidden="1" x14ac:dyDescent="0.3">
      <c r="B303" t="s">
        <v>2</v>
      </c>
      <c r="C303" t="s">
        <v>38</v>
      </c>
      <c r="D303" t="s">
        <v>13</v>
      </c>
      <c r="E303">
        <v>56</v>
      </c>
      <c r="F303" s="5">
        <v>51</v>
      </c>
    </row>
    <row r="304" spans="2:6" hidden="1" x14ac:dyDescent="0.3">
      <c r="B304" t="s">
        <v>8</v>
      </c>
      <c r="C304" t="s">
        <v>37</v>
      </c>
      <c r="D304" t="s">
        <v>30</v>
      </c>
      <c r="E304">
        <v>42</v>
      </c>
      <c r="F304" s="5">
        <v>150</v>
      </c>
    </row>
    <row r="305" spans="2:6" hidden="1" x14ac:dyDescent="0.3">
      <c r="B305" t="s">
        <v>3</v>
      </c>
      <c r="C305" t="s">
        <v>39</v>
      </c>
      <c r="D305" t="s">
        <v>16</v>
      </c>
      <c r="E305">
        <v>21</v>
      </c>
      <c r="F305" s="5">
        <v>168</v>
      </c>
    </row>
    <row r="306" spans="2:6" hidden="1" x14ac:dyDescent="0.3">
      <c r="B306" t="s">
        <v>40</v>
      </c>
      <c r="C306" t="s">
        <v>39</v>
      </c>
      <c r="D306" t="s">
        <v>29</v>
      </c>
      <c r="E306">
        <v>0</v>
      </c>
      <c r="F306" s="5">
        <v>135</v>
      </c>
    </row>
  </sheetData>
  <mergeCells count="1">
    <mergeCell ref="A2:E3"/>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A9CCC-6C55-4DB2-8596-D02D98459B8F}">
  <dimension ref="B1:L16"/>
  <sheetViews>
    <sheetView workbookViewId="0">
      <selection activeCell="J14" sqref="J14"/>
    </sheetView>
  </sheetViews>
  <sheetFormatPr defaultRowHeight="14.55" x14ac:dyDescent="0.3"/>
  <cols>
    <col min="2" max="2" width="14.44140625" customWidth="1"/>
    <col min="3" max="3" width="13.44140625" bestFit="1" customWidth="1"/>
    <col min="4" max="4" width="19.21875" bestFit="1" customWidth="1"/>
    <col min="5" max="5" width="7.6640625" customWidth="1"/>
    <col min="6" max="6" width="10.5546875" customWidth="1"/>
    <col min="7" max="7" width="8.21875" customWidth="1"/>
    <col min="10" max="10" width="10.88671875" bestFit="1" customWidth="1"/>
    <col min="11" max="11" width="9.88671875" bestFit="1" customWidth="1"/>
  </cols>
  <sheetData>
    <row r="1" spans="2:12" x14ac:dyDescent="0.3">
      <c r="B1" s="60" t="s">
        <v>67</v>
      </c>
      <c r="C1" s="58"/>
      <c r="D1" s="58"/>
      <c r="E1" s="58"/>
      <c r="F1" s="58"/>
      <c r="G1" s="58"/>
      <c r="H1" s="58"/>
      <c r="I1" s="58"/>
      <c r="J1" s="58"/>
    </row>
    <row r="2" spans="2:12" x14ac:dyDescent="0.3">
      <c r="B2" s="58"/>
      <c r="C2" s="58"/>
      <c r="D2" s="58"/>
      <c r="E2" s="58"/>
      <c r="F2" s="58"/>
      <c r="G2" s="58"/>
      <c r="H2" s="58"/>
      <c r="I2" s="58"/>
      <c r="J2" s="58"/>
    </row>
    <row r="3" spans="2:12" x14ac:dyDescent="0.3">
      <c r="B3" s="58"/>
      <c r="C3" s="58"/>
      <c r="D3" s="58"/>
      <c r="E3" s="58"/>
      <c r="F3" s="58"/>
      <c r="G3" s="58"/>
      <c r="H3" s="58"/>
      <c r="I3" s="58"/>
      <c r="J3" s="58"/>
    </row>
    <row r="7" spans="2:12" x14ac:dyDescent="0.3">
      <c r="K7" s="14"/>
    </row>
    <row r="8" spans="2:12" x14ac:dyDescent="0.3">
      <c r="K8" s="13"/>
      <c r="L8" s="5"/>
    </row>
    <row r="9" spans="2:12" ht="15.8" x14ac:dyDescent="0.3">
      <c r="C9" s="15" t="s">
        <v>69</v>
      </c>
      <c r="D9" s="16" t="s">
        <v>70</v>
      </c>
      <c r="E9" s="16" t="s">
        <v>71</v>
      </c>
      <c r="F9" s="16" t="s">
        <v>72</v>
      </c>
      <c r="K9" s="13"/>
      <c r="L9" s="5"/>
    </row>
    <row r="10" spans="2:12" ht="15.8" x14ac:dyDescent="0.3">
      <c r="C10" s="15" t="s">
        <v>12</v>
      </c>
      <c r="D10" s="16" t="s">
        <v>68</v>
      </c>
      <c r="E10" s="16"/>
      <c r="F10" s="16" t="s">
        <v>50</v>
      </c>
      <c r="K10" s="13"/>
      <c r="L10" s="5"/>
    </row>
    <row r="11" spans="2:12" x14ac:dyDescent="0.3">
      <c r="C11" t="s">
        <v>34</v>
      </c>
      <c r="D11" s="55">
        <v>252469</v>
      </c>
      <c r="E11">
        <v>252469</v>
      </c>
      <c r="F11">
        <v>8760</v>
      </c>
    </row>
    <row r="12" spans="2:12" x14ac:dyDescent="0.3">
      <c r="C12" t="s">
        <v>36</v>
      </c>
      <c r="D12" s="55">
        <v>237944</v>
      </c>
      <c r="E12">
        <v>237944</v>
      </c>
      <c r="F12">
        <v>7302</v>
      </c>
    </row>
    <row r="13" spans="2:12" x14ac:dyDescent="0.3">
      <c r="C13" t="s">
        <v>37</v>
      </c>
      <c r="D13" s="55">
        <v>218813</v>
      </c>
      <c r="E13">
        <v>218813</v>
      </c>
      <c r="F13">
        <v>7431</v>
      </c>
    </row>
    <row r="14" spans="2:12" x14ac:dyDescent="0.3">
      <c r="C14" t="s">
        <v>35</v>
      </c>
      <c r="D14" s="55">
        <v>189434</v>
      </c>
      <c r="E14">
        <v>189434</v>
      </c>
      <c r="F14">
        <v>10158</v>
      </c>
    </row>
    <row r="15" spans="2:12" x14ac:dyDescent="0.3">
      <c r="C15" t="s">
        <v>39</v>
      </c>
      <c r="D15" s="55">
        <v>173530</v>
      </c>
      <c r="E15">
        <v>173530</v>
      </c>
      <c r="F15">
        <v>5745</v>
      </c>
    </row>
    <row r="16" spans="2:12" x14ac:dyDescent="0.3">
      <c r="C16" t="s">
        <v>38</v>
      </c>
      <c r="D16" s="55">
        <v>168679</v>
      </c>
      <c r="E16">
        <v>168679</v>
      </c>
      <c r="F16">
        <v>6264</v>
      </c>
    </row>
  </sheetData>
  <sortState xmlns:xlrd2="http://schemas.microsoft.com/office/spreadsheetml/2017/richdata2" ref="D12:D16">
    <sortCondition descending="1" ref="D11:D16"/>
  </sortState>
  <mergeCells count="1">
    <mergeCell ref="B1:J3"/>
  </mergeCells>
  <conditionalFormatting sqref="E11:E16">
    <cfRule type="dataBar" priority="1">
      <dataBar showValue="0">
        <cfvo type="min"/>
        <cfvo type="max"/>
        <color rgb="FF638EC6"/>
      </dataBar>
      <extLst>
        <ext xmlns:x14="http://schemas.microsoft.com/office/spreadsheetml/2009/9/main" uri="{B025F937-C7B1-47D3-B67F-A62EFF666E3E}">
          <x14:id>{37D62074-7EA1-46CA-8D8E-64032DCB159C}</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37D62074-7EA1-46CA-8D8E-64032DCB159C}">
            <x14:dataBar minLength="0" maxLength="100" gradient="0">
              <x14:cfvo type="autoMin"/>
              <x14:cfvo type="autoMax"/>
              <x14:negativeFillColor rgb="FFFF0000"/>
              <x14:axisColor rgb="FF000000"/>
            </x14:dataBar>
          </x14:cfRule>
          <xm:sqref>E11:E16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A3DC8-70D7-45E8-BF62-E2F0AB7B332D}">
  <dimension ref="B1:N20"/>
  <sheetViews>
    <sheetView workbookViewId="0">
      <selection activeCell="P9" sqref="P9"/>
    </sheetView>
  </sheetViews>
  <sheetFormatPr defaultRowHeight="14.55" x14ac:dyDescent="0.3"/>
  <cols>
    <col min="3" max="3" width="12" bestFit="1" customWidth="1"/>
    <col min="4" max="4" width="13.33203125" bestFit="1" customWidth="1"/>
    <col min="5" max="5" width="10.44140625" bestFit="1" customWidth="1"/>
    <col min="6" max="6" width="11" bestFit="1" customWidth="1"/>
  </cols>
  <sheetData>
    <row r="1" spans="2:14" x14ac:dyDescent="0.3">
      <c r="B1" s="32"/>
      <c r="C1" s="32"/>
      <c r="D1" s="32"/>
      <c r="E1" s="32"/>
      <c r="F1" s="32"/>
      <c r="G1" s="32"/>
      <c r="H1" s="32"/>
      <c r="I1" s="32"/>
      <c r="J1" s="32"/>
      <c r="K1" s="32"/>
      <c r="L1" s="32"/>
      <c r="M1" s="32"/>
      <c r="N1" s="32"/>
    </row>
    <row r="2" spans="2:14" x14ac:dyDescent="0.3">
      <c r="B2" s="61" t="s">
        <v>73</v>
      </c>
      <c r="C2" s="62"/>
      <c r="D2" s="62"/>
      <c r="E2" s="62"/>
      <c r="F2" s="62"/>
      <c r="G2" s="62"/>
      <c r="H2" s="62"/>
      <c r="I2" s="32"/>
      <c r="J2" s="32"/>
      <c r="K2" s="32"/>
      <c r="L2" s="32"/>
      <c r="M2" s="32"/>
      <c r="N2" s="32"/>
    </row>
    <row r="3" spans="2:14" x14ac:dyDescent="0.3">
      <c r="B3" s="62"/>
      <c r="C3" s="62"/>
      <c r="D3" s="62"/>
      <c r="E3" s="62"/>
      <c r="F3" s="62"/>
      <c r="G3" s="62"/>
      <c r="H3" s="62"/>
      <c r="I3" s="32"/>
      <c r="J3" s="32"/>
      <c r="K3" s="32"/>
      <c r="L3" s="32"/>
      <c r="M3" s="32"/>
      <c r="N3" s="32"/>
    </row>
    <row r="4" spans="2:14" x14ac:dyDescent="0.3">
      <c r="B4" s="32"/>
      <c r="C4" s="32"/>
      <c r="D4" s="32"/>
      <c r="E4" s="32"/>
      <c r="F4" s="32"/>
      <c r="G4" s="32"/>
      <c r="H4" s="32"/>
      <c r="I4" s="32"/>
      <c r="J4" s="32"/>
      <c r="K4" s="32"/>
      <c r="L4" s="32"/>
      <c r="M4" s="32"/>
      <c r="N4" s="32"/>
    </row>
    <row r="5" spans="2:14" x14ac:dyDescent="0.3">
      <c r="B5" s="32"/>
      <c r="C5" s="32"/>
      <c r="D5" s="32"/>
      <c r="E5" s="32"/>
      <c r="F5" s="32"/>
      <c r="G5" s="32"/>
      <c r="H5" s="32"/>
      <c r="I5" s="32"/>
      <c r="J5" s="32"/>
      <c r="K5" s="32"/>
      <c r="L5" s="32"/>
      <c r="M5" s="32"/>
      <c r="N5" s="32"/>
    </row>
    <row r="6" spans="2:14" x14ac:dyDescent="0.3">
      <c r="B6" s="32"/>
      <c r="C6" s="32"/>
      <c r="D6" s="32"/>
      <c r="E6" s="32"/>
      <c r="F6" s="32"/>
      <c r="G6" s="32"/>
      <c r="H6" s="32"/>
      <c r="I6" s="32"/>
      <c r="J6" s="32"/>
      <c r="K6" s="32"/>
      <c r="L6" s="32"/>
      <c r="M6" s="32"/>
      <c r="N6" s="32"/>
    </row>
    <row r="7" spans="2:14" x14ac:dyDescent="0.3">
      <c r="B7" s="32"/>
      <c r="C7" s="50" t="s">
        <v>74</v>
      </c>
      <c r="D7" s="50" t="s">
        <v>75</v>
      </c>
      <c r="E7" s="50" t="s">
        <v>77</v>
      </c>
      <c r="F7" s="50" t="s">
        <v>76</v>
      </c>
      <c r="G7" s="32"/>
      <c r="H7" s="32"/>
      <c r="I7" s="32"/>
      <c r="J7" s="32"/>
      <c r="K7" s="32"/>
      <c r="L7" s="32"/>
      <c r="M7" s="32"/>
      <c r="N7" s="32"/>
    </row>
    <row r="8" spans="2:14" x14ac:dyDescent="0.3">
      <c r="B8" s="32"/>
      <c r="C8" s="51" t="s">
        <v>36</v>
      </c>
      <c r="D8" s="52">
        <v>39242</v>
      </c>
      <c r="E8" s="50">
        <v>39242</v>
      </c>
      <c r="F8" s="50">
        <v>1482</v>
      </c>
      <c r="G8" s="32"/>
      <c r="H8" s="32"/>
      <c r="I8" s="32"/>
      <c r="J8" s="32"/>
      <c r="K8" s="32"/>
      <c r="L8" s="32"/>
      <c r="M8" s="32"/>
      <c r="N8" s="32"/>
    </row>
    <row r="9" spans="2:14" x14ac:dyDescent="0.3">
      <c r="B9" s="32"/>
      <c r="C9" s="51" t="s">
        <v>37</v>
      </c>
      <c r="D9" s="52">
        <v>17283</v>
      </c>
      <c r="E9" s="50">
        <v>17283</v>
      </c>
      <c r="F9" s="50">
        <v>882</v>
      </c>
      <c r="G9" s="32"/>
      <c r="H9" s="32"/>
      <c r="I9" s="32"/>
      <c r="J9" s="32"/>
      <c r="K9" s="32"/>
      <c r="L9" s="32"/>
      <c r="M9" s="32"/>
      <c r="N9" s="32"/>
    </row>
    <row r="10" spans="2:14" x14ac:dyDescent="0.3">
      <c r="B10" s="32"/>
      <c r="C10" s="51" t="s">
        <v>34</v>
      </c>
      <c r="D10" s="52">
        <v>15855</v>
      </c>
      <c r="E10" s="50">
        <v>15855</v>
      </c>
      <c r="F10" s="50">
        <v>708</v>
      </c>
      <c r="G10" s="32"/>
      <c r="H10" s="32"/>
      <c r="I10" s="32"/>
      <c r="J10" s="32"/>
      <c r="K10" s="32"/>
      <c r="L10" s="32"/>
      <c r="M10" s="32"/>
      <c r="N10" s="32"/>
    </row>
    <row r="11" spans="2:14" x14ac:dyDescent="0.3">
      <c r="B11" s="32"/>
      <c r="C11" s="51" t="s">
        <v>35</v>
      </c>
      <c r="D11" s="52">
        <v>15785</v>
      </c>
      <c r="E11" s="50">
        <v>15785</v>
      </c>
      <c r="F11" s="50">
        <v>699</v>
      </c>
      <c r="G11" s="32"/>
      <c r="H11" s="32"/>
      <c r="I11" s="32"/>
      <c r="J11" s="32"/>
      <c r="K11" s="32"/>
      <c r="L11" s="32"/>
      <c r="M11" s="32"/>
      <c r="N11" s="32"/>
    </row>
    <row r="12" spans="2:14" x14ac:dyDescent="0.3">
      <c r="B12" s="32"/>
      <c r="C12" s="51" t="s">
        <v>38</v>
      </c>
      <c r="D12" s="52">
        <v>6069</v>
      </c>
      <c r="E12" s="50">
        <v>6069</v>
      </c>
      <c r="F12" s="50">
        <v>24</v>
      </c>
      <c r="G12" s="32"/>
      <c r="H12" s="32"/>
      <c r="I12" s="32"/>
      <c r="J12" s="32"/>
      <c r="K12" s="32"/>
      <c r="L12" s="32"/>
      <c r="M12" s="32"/>
      <c r="N12" s="32"/>
    </row>
    <row r="13" spans="2:14" x14ac:dyDescent="0.3">
      <c r="B13" s="32"/>
      <c r="C13" s="51" t="s">
        <v>39</v>
      </c>
      <c r="D13" s="52">
        <v>3976</v>
      </c>
      <c r="E13" s="50">
        <v>3976</v>
      </c>
      <c r="F13" s="50">
        <v>72</v>
      </c>
      <c r="G13" s="32"/>
      <c r="H13" s="32"/>
      <c r="I13" s="32"/>
      <c r="J13" s="32"/>
      <c r="K13" s="32"/>
      <c r="L13" s="32"/>
      <c r="M13" s="32"/>
      <c r="N13" s="32"/>
    </row>
    <row r="14" spans="2:14" x14ac:dyDescent="0.3">
      <c r="B14" s="32"/>
      <c r="C14" s="32"/>
      <c r="D14" s="32"/>
      <c r="E14" s="32"/>
      <c r="F14" s="32"/>
      <c r="G14" s="32"/>
      <c r="H14" s="32"/>
      <c r="I14" s="32"/>
      <c r="J14" s="32"/>
      <c r="K14" s="32"/>
      <c r="L14" s="32"/>
      <c r="M14" s="32"/>
      <c r="N14" s="32"/>
    </row>
    <row r="15" spans="2:14" x14ac:dyDescent="0.3">
      <c r="B15" s="32"/>
      <c r="C15" s="32"/>
      <c r="D15" s="32"/>
      <c r="E15" s="32"/>
      <c r="F15" s="32"/>
      <c r="G15" s="32"/>
      <c r="H15" s="32"/>
      <c r="I15" s="32"/>
      <c r="J15" s="32"/>
      <c r="K15" s="32"/>
      <c r="L15" s="32"/>
      <c r="M15" s="32"/>
      <c r="N15" s="32"/>
    </row>
    <row r="16" spans="2:14" x14ac:dyDescent="0.3">
      <c r="B16" s="32"/>
      <c r="C16" s="32"/>
      <c r="D16" s="32"/>
      <c r="E16" s="32"/>
      <c r="F16" s="32"/>
      <c r="G16" s="32"/>
      <c r="H16" s="32"/>
      <c r="I16" s="32"/>
      <c r="J16" s="32"/>
      <c r="K16" s="32"/>
      <c r="L16" s="32"/>
      <c r="M16" s="32"/>
      <c r="N16" s="32"/>
    </row>
    <row r="17" spans="2:14" x14ac:dyDescent="0.3">
      <c r="B17" s="32"/>
      <c r="C17" s="32"/>
      <c r="D17" s="32"/>
      <c r="E17" s="32"/>
      <c r="F17" s="32"/>
      <c r="G17" s="32"/>
      <c r="H17" s="32"/>
      <c r="I17" s="32"/>
      <c r="J17" s="32"/>
      <c r="K17" s="32"/>
      <c r="L17" s="32"/>
      <c r="M17" s="32"/>
      <c r="N17" s="32"/>
    </row>
    <row r="18" spans="2:14" x14ac:dyDescent="0.3">
      <c r="B18" s="32"/>
      <c r="C18" s="32"/>
      <c r="D18" s="32"/>
      <c r="E18" s="32"/>
      <c r="F18" s="32"/>
      <c r="G18" s="32"/>
      <c r="H18" s="32"/>
      <c r="I18" s="32"/>
      <c r="J18" s="32"/>
      <c r="K18" s="32"/>
      <c r="L18" s="32"/>
      <c r="M18" s="32"/>
      <c r="N18" s="32"/>
    </row>
    <row r="19" spans="2:14" x14ac:dyDescent="0.3">
      <c r="B19" s="32"/>
      <c r="C19" s="32"/>
      <c r="D19" s="32"/>
      <c r="E19" s="32"/>
      <c r="F19" s="32"/>
      <c r="G19" s="32"/>
      <c r="H19" s="32"/>
      <c r="I19" s="32"/>
      <c r="J19" s="32"/>
      <c r="K19" s="32"/>
      <c r="L19" s="32"/>
      <c r="M19" s="32"/>
      <c r="N19" s="32"/>
    </row>
    <row r="20" spans="2:14" x14ac:dyDescent="0.3">
      <c r="B20" s="32"/>
      <c r="C20" s="32"/>
      <c r="D20" s="32"/>
      <c r="E20" s="32"/>
      <c r="F20" s="32"/>
      <c r="G20" s="32"/>
      <c r="H20" s="32"/>
      <c r="I20" s="32"/>
      <c r="J20" s="32"/>
      <c r="K20" s="32"/>
      <c r="L20" s="32"/>
      <c r="M20" s="32"/>
      <c r="N20" s="32"/>
    </row>
  </sheetData>
  <mergeCells count="1">
    <mergeCell ref="B2:H3"/>
  </mergeCells>
  <conditionalFormatting pivot="1" sqref="E8:E13">
    <cfRule type="dataBar" priority="1">
      <dataBar showValue="0">
        <cfvo type="min"/>
        <cfvo type="max"/>
        <color theme="4" tint="0.39997558519241921"/>
      </dataBar>
      <extLst>
        <ext xmlns:x14="http://schemas.microsoft.com/office/spreadsheetml/2009/9/main" uri="{B025F937-C7B1-47D3-B67F-A62EFF666E3E}">
          <x14:id>{E55F7681-8A70-44E7-A92E-259592B7B3C2}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55F7681-8A70-44E7-A92E-259592B7B3C2}">
            <x14:dataBar minLength="0" maxLength="100" gradient="0">
              <x14:cfvo type="autoMin"/>
              <x14:cfvo type="autoMax"/>
              <x14:negativeFillColor rgb="FFFF0000"/>
              <x14:axisColor rgb="FF000000"/>
            </x14:dataBar>
          </x14:cfRule>
          <xm:sqref>E8:E13</xm:sqref>
        </x14:conditionalFormatting>
      </x14:conditionalFormatting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9A522-13BD-4315-8859-CD9C2320154D}">
  <dimension ref="C2:I30"/>
  <sheetViews>
    <sheetView topLeftCell="A22" workbookViewId="0">
      <selection activeCell="D12" sqref="D12"/>
    </sheetView>
  </sheetViews>
  <sheetFormatPr defaultRowHeight="14.55" x14ac:dyDescent="0.3"/>
  <cols>
    <col min="4" max="4" width="19.21875" bestFit="1" customWidth="1"/>
    <col min="5" max="5" width="11.33203125" bestFit="1" customWidth="1"/>
    <col min="6" max="6" width="11.44140625" bestFit="1" customWidth="1"/>
    <col min="7" max="7" width="17" bestFit="1" customWidth="1"/>
    <col min="8" max="8" width="11.33203125" bestFit="1" customWidth="1"/>
    <col min="10" max="10" width="17" bestFit="1" customWidth="1"/>
    <col min="11" max="11" width="11.33203125" bestFit="1" customWidth="1"/>
  </cols>
  <sheetData>
    <row r="2" spans="3:9" x14ac:dyDescent="0.3">
      <c r="C2" s="63" t="s">
        <v>84</v>
      </c>
      <c r="D2" s="64"/>
      <c r="E2" s="64"/>
      <c r="F2" s="64"/>
      <c r="G2" s="64"/>
      <c r="H2" s="64"/>
      <c r="I2" s="64"/>
    </row>
    <row r="3" spans="3:9" x14ac:dyDescent="0.3">
      <c r="C3" s="64"/>
      <c r="D3" s="64"/>
      <c r="E3" s="64"/>
      <c r="F3" s="64"/>
      <c r="G3" s="64"/>
      <c r="H3" s="64"/>
      <c r="I3" s="64"/>
    </row>
    <row r="8" spans="3:9" x14ac:dyDescent="0.3">
      <c r="D8" s="17" t="s">
        <v>83</v>
      </c>
      <c r="E8" t="s">
        <v>82</v>
      </c>
    </row>
    <row r="9" spans="3:9" x14ac:dyDescent="0.3">
      <c r="D9" s="18" t="s">
        <v>15</v>
      </c>
      <c r="E9" s="27">
        <v>44.990867579908674</v>
      </c>
    </row>
    <row r="10" spans="3:9" x14ac:dyDescent="0.3">
      <c r="D10" s="18" t="s">
        <v>33</v>
      </c>
      <c r="E10" s="27">
        <v>37.303128371089535</v>
      </c>
      <c r="G10" s="17" t="s">
        <v>83</v>
      </c>
      <c r="H10" t="s">
        <v>82</v>
      </c>
    </row>
    <row r="11" spans="3:9" x14ac:dyDescent="0.3">
      <c r="D11" s="18" t="s">
        <v>24</v>
      </c>
      <c r="E11" s="27">
        <v>33.88697318007663</v>
      </c>
      <c r="G11" s="18" t="s">
        <v>15</v>
      </c>
      <c r="H11" s="27">
        <v>44.990867579908674</v>
      </c>
    </row>
    <row r="12" spans="3:9" x14ac:dyDescent="0.3">
      <c r="D12" s="18" t="s">
        <v>26</v>
      </c>
      <c r="E12" s="27">
        <v>32.807189542483663</v>
      </c>
      <c r="G12" s="18" t="s">
        <v>33</v>
      </c>
      <c r="H12" s="27">
        <v>37.303128371089535</v>
      </c>
    </row>
    <row r="13" spans="3:9" x14ac:dyDescent="0.3">
      <c r="D13" s="18" t="s">
        <v>22</v>
      </c>
      <c r="E13" s="27">
        <v>32.301656920077974</v>
      </c>
      <c r="G13" s="18" t="s">
        <v>24</v>
      </c>
      <c r="H13" s="27">
        <v>33.88697318007663</v>
      </c>
    </row>
    <row r="14" spans="3:9" x14ac:dyDescent="0.3">
      <c r="D14" s="18" t="s">
        <v>32</v>
      </c>
      <c r="E14" s="27">
        <v>31.276401564537156</v>
      </c>
      <c r="G14" s="18" t="s">
        <v>26</v>
      </c>
      <c r="H14" s="27">
        <v>32.807189542483663</v>
      </c>
    </row>
    <row r="15" spans="3:9" x14ac:dyDescent="0.3">
      <c r="D15" s="18" t="s">
        <v>23</v>
      </c>
      <c r="E15" s="27">
        <v>31.260485651214129</v>
      </c>
      <c r="G15" s="18" t="s">
        <v>22</v>
      </c>
      <c r="H15" s="27">
        <v>32.301656920077974</v>
      </c>
    </row>
    <row r="16" spans="3:9" x14ac:dyDescent="0.3">
      <c r="D16" s="18" t="s">
        <v>18</v>
      </c>
      <c r="E16" s="27">
        <v>29.765981735159816</v>
      </c>
    </row>
    <row r="17" spans="4:5" x14ac:dyDescent="0.3">
      <c r="D17" s="18" t="s">
        <v>21</v>
      </c>
      <c r="E17" s="27">
        <v>28.877675840978593</v>
      </c>
    </row>
    <row r="18" spans="4:5" x14ac:dyDescent="0.3">
      <c r="D18" s="18" t="s">
        <v>16</v>
      </c>
      <c r="E18" s="27">
        <v>28.835190343546891</v>
      </c>
    </row>
    <row r="19" spans="4:5" x14ac:dyDescent="0.3">
      <c r="D19" s="18" t="s">
        <v>17</v>
      </c>
      <c r="E19" s="27">
        <v>27.336336336336338</v>
      </c>
    </row>
    <row r="20" spans="4:5" x14ac:dyDescent="0.3">
      <c r="D20" s="18" t="s">
        <v>25</v>
      </c>
      <c r="E20" s="27">
        <v>27.242165242165242</v>
      </c>
    </row>
    <row r="21" spans="4:5" x14ac:dyDescent="0.3">
      <c r="D21" s="18" t="s">
        <v>13</v>
      </c>
      <c r="E21" s="27">
        <v>25.130781499202552</v>
      </c>
    </row>
    <row r="22" spans="4:5" x14ac:dyDescent="0.3">
      <c r="D22" s="18" t="s">
        <v>20</v>
      </c>
      <c r="E22" s="27">
        <v>24.9143897996357</v>
      </c>
    </row>
    <row r="23" spans="4:5" x14ac:dyDescent="0.3">
      <c r="D23" s="18" t="s">
        <v>30</v>
      </c>
      <c r="E23" s="27">
        <v>23.733047822983583</v>
      </c>
    </row>
    <row r="24" spans="4:5" x14ac:dyDescent="0.3">
      <c r="D24" s="18" t="s">
        <v>31</v>
      </c>
      <c r="E24" s="27">
        <v>23.329174093879978</v>
      </c>
    </row>
    <row r="25" spans="4:5" x14ac:dyDescent="0.3">
      <c r="D25" s="18" t="s">
        <v>27</v>
      </c>
      <c r="E25" s="27">
        <v>23.293427230046948</v>
      </c>
    </row>
    <row r="26" spans="4:5" x14ac:dyDescent="0.3">
      <c r="D26" s="18" t="s">
        <v>19</v>
      </c>
      <c r="E26" s="27">
        <v>22.87525562372188</v>
      </c>
    </row>
    <row r="27" spans="4:5" x14ac:dyDescent="0.3">
      <c r="D27" s="18" t="s">
        <v>28</v>
      </c>
      <c r="E27" s="27">
        <v>22.567196757093857</v>
      </c>
    </row>
    <row r="28" spans="4:5" x14ac:dyDescent="0.3">
      <c r="D28" s="18" t="s">
        <v>4</v>
      </c>
      <c r="E28" s="27">
        <v>21.424648786717754</v>
      </c>
    </row>
    <row r="29" spans="4:5" x14ac:dyDescent="0.3">
      <c r="D29" s="18" t="s">
        <v>14</v>
      </c>
      <c r="E29" s="27">
        <v>21.356577645895154</v>
      </c>
    </row>
    <row r="30" spans="4:5" x14ac:dyDescent="0.3">
      <c r="D30" s="18" t="s">
        <v>29</v>
      </c>
      <c r="E30" s="27">
        <v>19.492271505376344</v>
      </c>
    </row>
  </sheetData>
  <mergeCells count="1">
    <mergeCell ref="C2:I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F3BCF-40C8-4808-9D21-9BDDBAB53A93}">
  <dimension ref="B2:G306"/>
  <sheetViews>
    <sheetView zoomScale="88" workbookViewId="0">
      <selection activeCell="T8" sqref="T8"/>
    </sheetView>
  </sheetViews>
  <sheetFormatPr defaultRowHeight="14.55" x14ac:dyDescent="0.3"/>
  <cols>
    <col min="2" max="2" width="14.44140625" bestFit="1" customWidth="1"/>
    <col min="3" max="3" width="10.88671875" bestFit="1" customWidth="1"/>
    <col min="4" max="4" width="19.21875" bestFit="1" customWidth="1"/>
    <col min="5" max="5" width="8.5546875" customWidth="1"/>
    <col min="6" max="6" width="10.21875" customWidth="1"/>
    <col min="7" max="7" width="8.88671875" hidden="1" customWidth="1"/>
  </cols>
  <sheetData>
    <row r="2" spans="2:7" x14ac:dyDescent="0.3">
      <c r="B2" s="65" t="s">
        <v>78</v>
      </c>
      <c r="C2" s="66"/>
      <c r="D2" s="66"/>
      <c r="E2" s="66"/>
      <c r="F2" s="66"/>
      <c r="G2" s="66"/>
    </row>
    <row r="3" spans="2:7" x14ac:dyDescent="0.3">
      <c r="B3" s="66"/>
      <c r="C3" s="66"/>
      <c r="D3" s="66"/>
      <c r="E3" s="66"/>
      <c r="F3" s="66"/>
      <c r="G3" s="66"/>
    </row>
    <row r="6" spans="2:7" x14ac:dyDescent="0.3">
      <c r="B6" s="6" t="s">
        <v>11</v>
      </c>
      <c r="C6" s="6" t="s">
        <v>12</v>
      </c>
      <c r="D6" s="6" t="s">
        <v>0</v>
      </c>
      <c r="E6" s="10" t="s">
        <v>1</v>
      </c>
      <c r="F6" s="10" t="s">
        <v>50</v>
      </c>
    </row>
    <row r="7" spans="2:7" x14ac:dyDescent="0.3">
      <c r="B7" t="s">
        <v>40</v>
      </c>
      <c r="C7" t="s">
        <v>37</v>
      </c>
      <c r="D7" t="s">
        <v>30</v>
      </c>
      <c r="E7" s="4">
        <v>1624</v>
      </c>
      <c r="F7" s="5">
        <v>114</v>
      </c>
    </row>
    <row r="8" spans="2:7" x14ac:dyDescent="0.3">
      <c r="B8" t="s">
        <v>8</v>
      </c>
      <c r="C8" t="s">
        <v>35</v>
      </c>
      <c r="D8" t="s">
        <v>32</v>
      </c>
      <c r="E8" s="4">
        <v>6706</v>
      </c>
      <c r="F8" s="5">
        <v>459</v>
      </c>
    </row>
    <row r="9" spans="2:7" x14ac:dyDescent="0.3">
      <c r="B9" t="s">
        <v>9</v>
      </c>
      <c r="C9" t="s">
        <v>35</v>
      </c>
      <c r="D9" t="s">
        <v>4</v>
      </c>
      <c r="E9" s="4">
        <v>959</v>
      </c>
      <c r="F9" s="5">
        <v>147</v>
      </c>
    </row>
    <row r="10" spans="2:7" x14ac:dyDescent="0.3">
      <c r="B10" t="s">
        <v>41</v>
      </c>
      <c r="C10" t="s">
        <v>36</v>
      </c>
      <c r="D10" t="s">
        <v>18</v>
      </c>
      <c r="E10" s="4">
        <v>9632</v>
      </c>
      <c r="F10" s="5">
        <v>288</v>
      </c>
    </row>
    <row r="11" spans="2:7" x14ac:dyDescent="0.3">
      <c r="B11" t="s">
        <v>6</v>
      </c>
      <c r="C11" t="s">
        <v>39</v>
      </c>
      <c r="D11" t="s">
        <v>25</v>
      </c>
      <c r="E11" s="4">
        <v>2100</v>
      </c>
      <c r="F11" s="5">
        <v>414</v>
      </c>
    </row>
    <row r="12" spans="2:7" x14ac:dyDescent="0.3">
      <c r="B12" t="s">
        <v>40</v>
      </c>
      <c r="C12" t="s">
        <v>35</v>
      </c>
      <c r="D12" t="s">
        <v>33</v>
      </c>
      <c r="E12" s="4">
        <v>8869</v>
      </c>
      <c r="F12" s="5">
        <v>432</v>
      </c>
    </row>
    <row r="13" spans="2:7" x14ac:dyDescent="0.3">
      <c r="B13" t="s">
        <v>6</v>
      </c>
      <c r="C13" t="s">
        <v>38</v>
      </c>
      <c r="D13" t="s">
        <v>31</v>
      </c>
      <c r="E13" s="4">
        <v>2681</v>
      </c>
      <c r="F13" s="5">
        <v>54</v>
      </c>
    </row>
    <row r="14" spans="2:7" x14ac:dyDescent="0.3">
      <c r="B14" t="s">
        <v>8</v>
      </c>
      <c r="C14" t="s">
        <v>35</v>
      </c>
      <c r="D14" t="s">
        <v>22</v>
      </c>
      <c r="E14" s="4">
        <v>5012</v>
      </c>
      <c r="F14" s="5">
        <v>210</v>
      </c>
    </row>
    <row r="15" spans="2:7" x14ac:dyDescent="0.3">
      <c r="B15" t="s">
        <v>7</v>
      </c>
      <c r="C15" t="s">
        <v>38</v>
      </c>
      <c r="D15" t="s">
        <v>14</v>
      </c>
      <c r="E15" s="4">
        <v>1281</v>
      </c>
      <c r="F15" s="5">
        <v>75</v>
      </c>
    </row>
    <row r="16" spans="2:7" x14ac:dyDescent="0.3">
      <c r="B16" t="s">
        <v>5</v>
      </c>
      <c r="C16" t="s">
        <v>37</v>
      </c>
      <c r="D16" t="s">
        <v>14</v>
      </c>
      <c r="E16" s="4">
        <v>4991</v>
      </c>
      <c r="F16" s="5">
        <v>12</v>
      </c>
    </row>
    <row r="17" spans="2:6" x14ac:dyDescent="0.3">
      <c r="B17" t="s">
        <v>2</v>
      </c>
      <c r="C17" t="s">
        <v>39</v>
      </c>
      <c r="D17" t="s">
        <v>25</v>
      </c>
      <c r="E17" s="4">
        <v>1785</v>
      </c>
      <c r="F17" s="5">
        <v>462</v>
      </c>
    </row>
    <row r="18" spans="2:6" x14ac:dyDescent="0.3">
      <c r="B18" t="s">
        <v>3</v>
      </c>
      <c r="C18" t="s">
        <v>37</v>
      </c>
      <c r="D18" t="s">
        <v>17</v>
      </c>
      <c r="E18" s="4">
        <v>3983</v>
      </c>
      <c r="F18" s="5">
        <v>144</v>
      </c>
    </row>
    <row r="19" spans="2:6" x14ac:dyDescent="0.3">
      <c r="B19" t="s">
        <v>9</v>
      </c>
      <c r="C19" t="s">
        <v>38</v>
      </c>
      <c r="D19" t="s">
        <v>16</v>
      </c>
      <c r="E19" s="4">
        <v>2646</v>
      </c>
      <c r="F19" s="5">
        <v>120</v>
      </c>
    </row>
    <row r="20" spans="2:6" x14ac:dyDescent="0.3">
      <c r="B20" t="s">
        <v>2</v>
      </c>
      <c r="C20" t="s">
        <v>34</v>
      </c>
      <c r="D20" t="s">
        <v>13</v>
      </c>
      <c r="E20" s="4">
        <v>252</v>
      </c>
      <c r="F20" s="5">
        <v>54</v>
      </c>
    </row>
    <row r="21" spans="2:6" x14ac:dyDescent="0.3">
      <c r="B21" t="s">
        <v>3</v>
      </c>
      <c r="C21" t="s">
        <v>35</v>
      </c>
      <c r="D21" t="s">
        <v>25</v>
      </c>
      <c r="E21" s="4">
        <v>2464</v>
      </c>
      <c r="F21" s="5">
        <v>234</v>
      </c>
    </row>
    <row r="22" spans="2:6" x14ac:dyDescent="0.3">
      <c r="B22" t="s">
        <v>3</v>
      </c>
      <c r="C22" t="s">
        <v>35</v>
      </c>
      <c r="D22" t="s">
        <v>29</v>
      </c>
      <c r="E22" s="4">
        <v>2114</v>
      </c>
      <c r="F22" s="5">
        <v>66</v>
      </c>
    </row>
    <row r="23" spans="2:6" x14ac:dyDescent="0.3">
      <c r="B23" t="s">
        <v>6</v>
      </c>
      <c r="C23" t="s">
        <v>37</v>
      </c>
      <c r="D23" t="s">
        <v>31</v>
      </c>
      <c r="E23" s="4">
        <v>7693</v>
      </c>
      <c r="F23" s="5">
        <v>87</v>
      </c>
    </row>
    <row r="24" spans="2:6" x14ac:dyDescent="0.3">
      <c r="B24" t="s">
        <v>5</v>
      </c>
      <c r="C24" t="s">
        <v>34</v>
      </c>
      <c r="D24" t="s">
        <v>20</v>
      </c>
      <c r="E24" s="4">
        <v>15610</v>
      </c>
      <c r="F24" s="5">
        <v>339</v>
      </c>
    </row>
    <row r="25" spans="2:6" x14ac:dyDescent="0.3">
      <c r="B25" t="s">
        <v>41</v>
      </c>
      <c r="C25" t="s">
        <v>34</v>
      </c>
      <c r="D25" t="s">
        <v>22</v>
      </c>
      <c r="E25" s="4">
        <v>336</v>
      </c>
      <c r="F25" s="5">
        <v>144</v>
      </c>
    </row>
    <row r="26" spans="2:6" x14ac:dyDescent="0.3">
      <c r="B26" t="s">
        <v>2</v>
      </c>
      <c r="C26" t="s">
        <v>39</v>
      </c>
      <c r="D26" t="s">
        <v>20</v>
      </c>
      <c r="E26" s="4">
        <v>9443</v>
      </c>
      <c r="F26" s="5">
        <v>162</v>
      </c>
    </row>
    <row r="27" spans="2:6" x14ac:dyDescent="0.3">
      <c r="B27" t="s">
        <v>9</v>
      </c>
      <c r="C27" t="s">
        <v>34</v>
      </c>
      <c r="D27" t="s">
        <v>23</v>
      </c>
      <c r="E27" s="4">
        <v>8155</v>
      </c>
      <c r="F27" s="5">
        <v>90</v>
      </c>
    </row>
    <row r="28" spans="2:6" x14ac:dyDescent="0.3">
      <c r="B28" t="s">
        <v>8</v>
      </c>
      <c r="C28" t="s">
        <v>38</v>
      </c>
      <c r="D28" t="s">
        <v>23</v>
      </c>
      <c r="E28" s="4">
        <v>1701</v>
      </c>
      <c r="F28" s="5">
        <v>234</v>
      </c>
    </row>
    <row r="29" spans="2:6" x14ac:dyDescent="0.3">
      <c r="B29" t="s">
        <v>10</v>
      </c>
      <c r="C29" t="s">
        <v>38</v>
      </c>
      <c r="D29" t="s">
        <v>22</v>
      </c>
      <c r="E29" s="4">
        <v>2205</v>
      </c>
      <c r="F29" s="5">
        <v>141</v>
      </c>
    </row>
    <row r="30" spans="2:6" x14ac:dyDescent="0.3">
      <c r="B30" t="s">
        <v>8</v>
      </c>
      <c r="C30" t="s">
        <v>37</v>
      </c>
      <c r="D30" t="s">
        <v>19</v>
      </c>
      <c r="E30" s="4">
        <v>1771</v>
      </c>
      <c r="F30" s="5">
        <v>204</v>
      </c>
    </row>
    <row r="31" spans="2:6" x14ac:dyDescent="0.3">
      <c r="B31" t="s">
        <v>41</v>
      </c>
      <c r="C31" t="s">
        <v>35</v>
      </c>
      <c r="D31" t="s">
        <v>15</v>
      </c>
      <c r="E31" s="4">
        <v>2114</v>
      </c>
      <c r="F31" s="5">
        <v>186</v>
      </c>
    </row>
    <row r="32" spans="2:6" x14ac:dyDescent="0.3">
      <c r="B32" t="s">
        <v>41</v>
      </c>
      <c r="C32" t="s">
        <v>36</v>
      </c>
      <c r="D32" t="s">
        <v>13</v>
      </c>
      <c r="E32" s="4">
        <v>10311</v>
      </c>
      <c r="F32" s="5">
        <v>231</v>
      </c>
    </row>
    <row r="33" spans="2:6" x14ac:dyDescent="0.3">
      <c r="B33" t="s">
        <v>3</v>
      </c>
      <c r="C33" t="s">
        <v>39</v>
      </c>
      <c r="D33" t="s">
        <v>16</v>
      </c>
      <c r="E33" s="4">
        <v>21</v>
      </c>
      <c r="F33" s="5">
        <v>168</v>
      </c>
    </row>
    <row r="34" spans="2:6" x14ac:dyDescent="0.3">
      <c r="B34" t="s">
        <v>10</v>
      </c>
      <c r="C34" t="s">
        <v>35</v>
      </c>
      <c r="D34" t="s">
        <v>20</v>
      </c>
      <c r="E34" s="4">
        <v>1974</v>
      </c>
      <c r="F34" s="5">
        <v>195</v>
      </c>
    </row>
    <row r="35" spans="2:6" x14ac:dyDescent="0.3">
      <c r="B35" t="s">
        <v>5</v>
      </c>
      <c r="C35" t="s">
        <v>36</v>
      </c>
      <c r="D35" t="s">
        <v>23</v>
      </c>
      <c r="E35" s="4">
        <v>6314</v>
      </c>
      <c r="F35" s="5">
        <v>15</v>
      </c>
    </row>
    <row r="36" spans="2:6" x14ac:dyDescent="0.3">
      <c r="B36" t="s">
        <v>10</v>
      </c>
      <c r="C36" t="s">
        <v>37</v>
      </c>
      <c r="D36" t="s">
        <v>23</v>
      </c>
      <c r="E36" s="4">
        <v>4683</v>
      </c>
      <c r="F36" s="5">
        <v>30</v>
      </c>
    </row>
    <row r="37" spans="2:6" x14ac:dyDescent="0.3">
      <c r="B37" t="s">
        <v>41</v>
      </c>
      <c r="C37" t="s">
        <v>37</v>
      </c>
      <c r="D37" t="s">
        <v>24</v>
      </c>
      <c r="E37" s="4">
        <v>6398</v>
      </c>
      <c r="F37" s="5">
        <v>102</v>
      </c>
    </row>
    <row r="38" spans="2:6" x14ac:dyDescent="0.3">
      <c r="B38" t="s">
        <v>2</v>
      </c>
      <c r="C38" t="s">
        <v>35</v>
      </c>
      <c r="D38" t="s">
        <v>19</v>
      </c>
      <c r="E38" s="4">
        <v>553</v>
      </c>
      <c r="F38" s="5">
        <v>15</v>
      </c>
    </row>
    <row r="39" spans="2:6" x14ac:dyDescent="0.3">
      <c r="B39" t="s">
        <v>8</v>
      </c>
      <c r="C39" t="s">
        <v>39</v>
      </c>
      <c r="D39" t="s">
        <v>30</v>
      </c>
      <c r="E39" s="4">
        <v>7021</v>
      </c>
      <c r="F39" s="5">
        <v>183</v>
      </c>
    </row>
    <row r="40" spans="2:6" x14ac:dyDescent="0.3">
      <c r="B40" t="s">
        <v>40</v>
      </c>
      <c r="C40" t="s">
        <v>39</v>
      </c>
      <c r="D40" t="s">
        <v>22</v>
      </c>
      <c r="E40" s="4">
        <v>5817</v>
      </c>
      <c r="F40" s="5">
        <v>12</v>
      </c>
    </row>
    <row r="41" spans="2:6" x14ac:dyDescent="0.3">
      <c r="B41" t="s">
        <v>41</v>
      </c>
      <c r="C41" t="s">
        <v>39</v>
      </c>
      <c r="D41" t="s">
        <v>14</v>
      </c>
      <c r="E41" s="4">
        <v>3976</v>
      </c>
      <c r="F41" s="5">
        <v>72</v>
      </c>
    </row>
    <row r="42" spans="2:6" x14ac:dyDescent="0.3">
      <c r="B42" t="s">
        <v>6</v>
      </c>
      <c r="C42" t="s">
        <v>38</v>
      </c>
      <c r="D42" t="s">
        <v>27</v>
      </c>
      <c r="E42" s="4">
        <v>1134</v>
      </c>
      <c r="F42" s="5">
        <v>282</v>
      </c>
    </row>
    <row r="43" spans="2:6" x14ac:dyDescent="0.3">
      <c r="B43" t="s">
        <v>2</v>
      </c>
      <c r="C43" t="s">
        <v>39</v>
      </c>
      <c r="D43" t="s">
        <v>28</v>
      </c>
      <c r="E43" s="4">
        <v>6027</v>
      </c>
      <c r="F43" s="5">
        <v>144</v>
      </c>
    </row>
    <row r="44" spans="2:6" x14ac:dyDescent="0.3">
      <c r="B44" t="s">
        <v>6</v>
      </c>
      <c r="C44" t="s">
        <v>37</v>
      </c>
      <c r="D44" t="s">
        <v>16</v>
      </c>
      <c r="E44" s="4">
        <v>1904</v>
      </c>
      <c r="F44" s="5">
        <v>405</v>
      </c>
    </row>
    <row r="45" spans="2:6" x14ac:dyDescent="0.3">
      <c r="B45" t="s">
        <v>7</v>
      </c>
      <c r="C45" t="s">
        <v>34</v>
      </c>
      <c r="D45" t="s">
        <v>32</v>
      </c>
      <c r="E45" s="4">
        <v>3262</v>
      </c>
      <c r="F45" s="5">
        <v>75</v>
      </c>
    </row>
    <row r="46" spans="2:6" x14ac:dyDescent="0.3">
      <c r="B46" t="s">
        <v>40</v>
      </c>
      <c r="C46" t="s">
        <v>34</v>
      </c>
      <c r="D46" t="s">
        <v>27</v>
      </c>
      <c r="E46" s="4">
        <v>2289</v>
      </c>
      <c r="F46" s="5">
        <v>135</v>
      </c>
    </row>
    <row r="47" spans="2:6" x14ac:dyDescent="0.3">
      <c r="B47" t="s">
        <v>5</v>
      </c>
      <c r="C47" t="s">
        <v>34</v>
      </c>
      <c r="D47" t="s">
        <v>27</v>
      </c>
      <c r="E47" s="4">
        <v>6986</v>
      </c>
      <c r="F47" s="5">
        <v>21</v>
      </c>
    </row>
    <row r="48" spans="2:6" x14ac:dyDescent="0.3">
      <c r="B48" t="s">
        <v>2</v>
      </c>
      <c r="C48" t="s">
        <v>38</v>
      </c>
      <c r="D48" t="s">
        <v>23</v>
      </c>
      <c r="E48" s="4">
        <v>4417</v>
      </c>
      <c r="F48" s="5">
        <v>153</v>
      </c>
    </row>
    <row r="49" spans="2:6" x14ac:dyDescent="0.3">
      <c r="B49" t="s">
        <v>6</v>
      </c>
      <c r="C49" t="s">
        <v>34</v>
      </c>
      <c r="D49" t="s">
        <v>15</v>
      </c>
      <c r="E49" s="4">
        <v>1442</v>
      </c>
      <c r="F49" s="5">
        <v>15</v>
      </c>
    </row>
    <row r="50" spans="2:6" x14ac:dyDescent="0.3">
      <c r="B50" t="s">
        <v>3</v>
      </c>
      <c r="C50" t="s">
        <v>35</v>
      </c>
      <c r="D50" t="s">
        <v>14</v>
      </c>
      <c r="E50" s="4">
        <v>2415</v>
      </c>
      <c r="F50" s="5">
        <v>255</v>
      </c>
    </row>
    <row r="51" spans="2:6" x14ac:dyDescent="0.3">
      <c r="B51" t="s">
        <v>2</v>
      </c>
      <c r="C51" t="s">
        <v>37</v>
      </c>
      <c r="D51" t="s">
        <v>19</v>
      </c>
      <c r="E51" s="4">
        <v>238</v>
      </c>
      <c r="F51" s="5">
        <v>18</v>
      </c>
    </row>
    <row r="52" spans="2:6" x14ac:dyDescent="0.3">
      <c r="B52" t="s">
        <v>6</v>
      </c>
      <c r="C52" t="s">
        <v>37</v>
      </c>
      <c r="D52" t="s">
        <v>23</v>
      </c>
      <c r="E52" s="4">
        <v>4949</v>
      </c>
      <c r="F52" s="5">
        <v>189</v>
      </c>
    </row>
    <row r="53" spans="2:6" x14ac:dyDescent="0.3">
      <c r="B53" t="s">
        <v>5</v>
      </c>
      <c r="C53" t="s">
        <v>38</v>
      </c>
      <c r="D53" t="s">
        <v>32</v>
      </c>
      <c r="E53" s="4">
        <v>5075</v>
      </c>
      <c r="F53" s="5">
        <v>21</v>
      </c>
    </row>
    <row r="54" spans="2:6" x14ac:dyDescent="0.3">
      <c r="B54" t="s">
        <v>3</v>
      </c>
      <c r="C54" t="s">
        <v>36</v>
      </c>
      <c r="D54" t="s">
        <v>16</v>
      </c>
      <c r="E54" s="4">
        <v>9198</v>
      </c>
      <c r="F54" s="5">
        <v>36</v>
      </c>
    </row>
    <row r="55" spans="2:6" x14ac:dyDescent="0.3">
      <c r="B55" t="s">
        <v>6</v>
      </c>
      <c r="C55" t="s">
        <v>34</v>
      </c>
      <c r="D55" t="s">
        <v>29</v>
      </c>
      <c r="E55" s="4">
        <v>3339</v>
      </c>
      <c r="F55" s="5">
        <v>75</v>
      </c>
    </row>
    <row r="56" spans="2:6" x14ac:dyDescent="0.3">
      <c r="B56" t="s">
        <v>40</v>
      </c>
      <c r="C56" t="s">
        <v>34</v>
      </c>
      <c r="D56" t="s">
        <v>17</v>
      </c>
      <c r="E56" s="4">
        <v>5019</v>
      </c>
      <c r="F56" s="5">
        <v>156</v>
      </c>
    </row>
    <row r="57" spans="2:6" x14ac:dyDescent="0.3">
      <c r="B57" t="s">
        <v>5</v>
      </c>
      <c r="C57" t="s">
        <v>36</v>
      </c>
      <c r="D57" t="s">
        <v>16</v>
      </c>
      <c r="E57" s="4">
        <v>16184</v>
      </c>
      <c r="F57" s="5">
        <v>39</v>
      </c>
    </row>
    <row r="58" spans="2:6" x14ac:dyDescent="0.3">
      <c r="B58" t="s">
        <v>6</v>
      </c>
      <c r="C58" t="s">
        <v>36</v>
      </c>
      <c r="D58" t="s">
        <v>21</v>
      </c>
      <c r="E58" s="4">
        <v>497</v>
      </c>
      <c r="F58" s="5">
        <v>63</v>
      </c>
    </row>
    <row r="59" spans="2:6" x14ac:dyDescent="0.3">
      <c r="B59" t="s">
        <v>2</v>
      </c>
      <c r="C59" t="s">
        <v>36</v>
      </c>
      <c r="D59" t="s">
        <v>29</v>
      </c>
      <c r="E59" s="4">
        <v>8211</v>
      </c>
      <c r="F59" s="5">
        <v>75</v>
      </c>
    </row>
    <row r="60" spans="2:6" x14ac:dyDescent="0.3">
      <c r="B60" t="s">
        <v>2</v>
      </c>
      <c r="C60" t="s">
        <v>38</v>
      </c>
      <c r="D60" t="s">
        <v>28</v>
      </c>
      <c r="E60" s="4">
        <v>6580</v>
      </c>
      <c r="F60" s="5">
        <v>183</v>
      </c>
    </row>
    <row r="61" spans="2:6" x14ac:dyDescent="0.3">
      <c r="B61" t="s">
        <v>41</v>
      </c>
      <c r="C61" t="s">
        <v>35</v>
      </c>
      <c r="D61" t="s">
        <v>13</v>
      </c>
      <c r="E61" s="4">
        <v>4760</v>
      </c>
      <c r="F61" s="5">
        <v>69</v>
      </c>
    </row>
    <row r="62" spans="2:6" x14ac:dyDescent="0.3">
      <c r="B62" t="s">
        <v>40</v>
      </c>
      <c r="C62" t="s">
        <v>36</v>
      </c>
      <c r="D62" t="s">
        <v>25</v>
      </c>
      <c r="E62" s="4">
        <v>5439</v>
      </c>
      <c r="F62" s="5">
        <v>30</v>
      </c>
    </row>
    <row r="63" spans="2:6" x14ac:dyDescent="0.3">
      <c r="B63" t="s">
        <v>41</v>
      </c>
      <c r="C63" t="s">
        <v>34</v>
      </c>
      <c r="D63" t="s">
        <v>17</v>
      </c>
      <c r="E63" s="4">
        <v>1463</v>
      </c>
      <c r="F63" s="5">
        <v>39</v>
      </c>
    </row>
    <row r="64" spans="2:6" x14ac:dyDescent="0.3">
      <c r="B64" t="s">
        <v>3</v>
      </c>
      <c r="C64" t="s">
        <v>34</v>
      </c>
      <c r="D64" t="s">
        <v>32</v>
      </c>
      <c r="E64" s="4">
        <v>7777</v>
      </c>
      <c r="F64" s="5">
        <v>504</v>
      </c>
    </row>
    <row r="65" spans="2:6" x14ac:dyDescent="0.3">
      <c r="B65" t="s">
        <v>9</v>
      </c>
      <c r="C65" t="s">
        <v>37</v>
      </c>
      <c r="D65" t="s">
        <v>29</v>
      </c>
      <c r="E65" s="4">
        <v>1085</v>
      </c>
      <c r="F65" s="5">
        <v>273</v>
      </c>
    </row>
    <row r="66" spans="2:6" x14ac:dyDescent="0.3">
      <c r="B66" t="s">
        <v>5</v>
      </c>
      <c r="C66" t="s">
        <v>37</v>
      </c>
      <c r="D66" t="s">
        <v>31</v>
      </c>
      <c r="E66" s="4">
        <v>182</v>
      </c>
      <c r="F66" s="5">
        <v>48</v>
      </c>
    </row>
    <row r="67" spans="2:6" x14ac:dyDescent="0.3">
      <c r="B67" t="s">
        <v>6</v>
      </c>
      <c r="C67" t="s">
        <v>34</v>
      </c>
      <c r="D67" t="s">
        <v>27</v>
      </c>
      <c r="E67" s="4">
        <v>4242</v>
      </c>
      <c r="F67" s="5">
        <v>207</v>
      </c>
    </row>
    <row r="68" spans="2:6" x14ac:dyDescent="0.3">
      <c r="B68" t="s">
        <v>6</v>
      </c>
      <c r="C68" t="s">
        <v>36</v>
      </c>
      <c r="D68" t="s">
        <v>32</v>
      </c>
      <c r="E68" s="4">
        <v>6118</v>
      </c>
      <c r="F68" s="5">
        <v>9</v>
      </c>
    </row>
    <row r="69" spans="2:6" x14ac:dyDescent="0.3">
      <c r="B69" t="s">
        <v>10</v>
      </c>
      <c r="C69" t="s">
        <v>36</v>
      </c>
      <c r="D69" t="s">
        <v>23</v>
      </c>
      <c r="E69" s="4">
        <v>2317</v>
      </c>
      <c r="F69" s="5">
        <v>261</v>
      </c>
    </row>
    <row r="70" spans="2:6" x14ac:dyDescent="0.3">
      <c r="B70" t="s">
        <v>6</v>
      </c>
      <c r="C70" t="s">
        <v>38</v>
      </c>
      <c r="D70" t="s">
        <v>16</v>
      </c>
      <c r="E70" s="4">
        <v>938</v>
      </c>
      <c r="F70" s="5">
        <v>6</v>
      </c>
    </row>
    <row r="71" spans="2:6" x14ac:dyDescent="0.3">
      <c r="B71" t="s">
        <v>8</v>
      </c>
      <c r="C71" t="s">
        <v>37</v>
      </c>
      <c r="D71" t="s">
        <v>15</v>
      </c>
      <c r="E71" s="4">
        <v>9709</v>
      </c>
      <c r="F71" s="5">
        <v>30</v>
      </c>
    </row>
    <row r="72" spans="2:6" x14ac:dyDescent="0.3">
      <c r="B72" t="s">
        <v>7</v>
      </c>
      <c r="C72" t="s">
        <v>34</v>
      </c>
      <c r="D72" t="s">
        <v>20</v>
      </c>
      <c r="E72" s="4">
        <v>2205</v>
      </c>
      <c r="F72" s="5">
        <v>138</v>
      </c>
    </row>
    <row r="73" spans="2:6" x14ac:dyDescent="0.3">
      <c r="B73" t="s">
        <v>7</v>
      </c>
      <c r="C73" t="s">
        <v>37</v>
      </c>
      <c r="D73" t="s">
        <v>17</v>
      </c>
      <c r="E73" s="4">
        <v>4487</v>
      </c>
      <c r="F73" s="5">
        <v>111</v>
      </c>
    </row>
    <row r="74" spans="2:6" x14ac:dyDescent="0.3">
      <c r="B74" t="s">
        <v>5</v>
      </c>
      <c r="C74" t="s">
        <v>35</v>
      </c>
      <c r="D74" t="s">
        <v>18</v>
      </c>
      <c r="E74" s="4">
        <v>2415</v>
      </c>
      <c r="F74" s="5">
        <v>15</v>
      </c>
    </row>
    <row r="75" spans="2:6" x14ac:dyDescent="0.3">
      <c r="B75" t="s">
        <v>40</v>
      </c>
      <c r="C75" t="s">
        <v>34</v>
      </c>
      <c r="D75" t="s">
        <v>19</v>
      </c>
      <c r="E75" s="4">
        <v>4018</v>
      </c>
      <c r="F75" s="5">
        <v>162</v>
      </c>
    </row>
    <row r="76" spans="2:6" x14ac:dyDescent="0.3">
      <c r="B76" t="s">
        <v>5</v>
      </c>
      <c r="C76" t="s">
        <v>34</v>
      </c>
      <c r="D76" t="s">
        <v>19</v>
      </c>
      <c r="E76" s="4">
        <v>861</v>
      </c>
      <c r="F76" s="5">
        <v>195</v>
      </c>
    </row>
    <row r="77" spans="2:6" x14ac:dyDescent="0.3">
      <c r="B77" t="s">
        <v>10</v>
      </c>
      <c r="C77" t="s">
        <v>38</v>
      </c>
      <c r="D77" t="s">
        <v>14</v>
      </c>
      <c r="E77" s="4">
        <v>5586</v>
      </c>
      <c r="F77" s="5">
        <v>525</v>
      </c>
    </row>
    <row r="78" spans="2:6" x14ac:dyDescent="0.3">
      <c r="B78" t="s">
        <v>7</v>
      </c>
      <c r="C78" t="s">
        <v>34</v>
      </c>
      <c r="D78" t="s">
        <v>33</v>
      </c>
      <c r="E78" s="4">
        <v>2226</v>
      </c>
      <c r="F78" s="5">
        <v>48</v>
      </c>
    </row>
    <row r="79" spans="2:6" x14ac:dyDescent="0.3">
      <c r="B79" t="s">
        <v>9</v>
      </c>
      <c r="C79" t="s">
        <v>34</v>
      </c>
      <c r="D79" t="s">
        <v>28</v>
      </c>
      <c r="E79" s="4">
        <v>14329</v>
      </c>
      <c r="F79" s="5">
        <v>150</v>
      </c>
    </row>
    <row r="80" spans="2:6" x14ac:dyDescent="0.3">
      <c r="B80" t="s">
        <v>9</v>
      </c>
      <c r="C80" t="s">
        <v>34</v>
      </c>
      <c r="D80" t="s">
        <v>20</v>
      </c>
      <c r="E80" s="4">
        <v>8463</v>
      </c>
      <c r="F80" s="5">
        <v>492</v>
      </c>
    </row>
    <row r="81" spans="2:6" x14ac:dyDescent="0.3">
      <c r="B81" t="s">
        <v>5</v>
      </c>
      <c r="C81" t="s">
        <v>34</v>
      </c>
      <c r="D81" t="s">
        <v>29</v>
      </c>
      <c r="E81" s="4">
        <v>2891</v>
      </c>
      <c r="F81" s="5">
        <v>102</v>
      </c>
    </row>
    <row r="82" spans="2:6" x14ac:dyDescent="0.3">
      <c r="B82" t="s">
        <v>3</v>
      </c>
      <c r="C82" t="s">
        <v>36</v>
      </c>
      <c r="D82" t="s">
        <v>23</v>
      </c>
      <c r="E82" s="4">
        <v>3773</v>
      </c>
      <c r="F82" s="5">
        <v>165</v>
      </c>
    </row>
    <row r="83" spans="2:6" x14ac:dyDescent="0.3">
      <c r="B83" t="s">
        <v>41</v>
      </c>
      <c r="C83" t="s">
        <v>36</v>
      </c>
      <c r="D83" t="s">
        <v>28</v>
      </c>
      <c r="E83" s="4">
        <v>854</v>
      </c>
      <c r="F83" s="5">
        <v>309</v>
      </c>
    </row>
    <row r="84" spans="2:6" x14ac:dyDescent="0.3">
      <c r="B84" t="s">
        <v>6</v>
      </c>
      <c r="C84" t="s">
        <v>36</v>
      </c>
      <c r="D84" t="s">
        <v>17</v>
      </c>
      <c r="E84" s="4">
        <v>4970</v>
      </c>
      <c r="F84" s="5">
        <v>156</v>
      </c>
    </row>
    <row r="85" spans="2:6" x14ac:dyDescent="0.3">
      <c r="B85" t="s">
        <v>9</v>
      </c>
      <c r="C85" t="s">
        <v>35</v>
      </c>
      <c r="D85" t="s">
        <v>26</v>
      </c>
      <c r="E85" s="4">
        <v>98</v>
      </c>
      <c r="F85" s="5">
        <v>159</v>
      </c>
    </row>
    <row r="86" spans="2:6" x14ac:dyDescent="0.3">
      <c r="B86" t="s">
        <v>5</v>
      </c>
      <c r="C86" t="s">
        <v>35</v>
      </c>
      <c r="D86" t="s">
        <v>15</v>
      </c>
      <c r="E86" s="4">
        <v>13391</v>
      </c>
      <c r="F86" s="5">
        <v>201</v>
      </c>
    </row>
    <row r="87" spans="2:6" x14ac:dyDescent="0.3">
      <c r="B87" t="s">
        <v>8</v>
      </c>
      <c r="C87" t="s">
        <v>39</v>
      </c>
      <c r="D87" t="s">
        <v>31</v>
      </c>
      <c r="E87" s="4">
        <v>8890</v>
      </c>
      <c r="F87" s="5">
        <v>210</v>
      </c>
    </row>
    <row r="88" spans="2:6" x14ac:dyDescent="0.3">
      <c r="B88" t="s">
        <v>2</v>
      </c>
      <c r="C88" t="s">
        <v>38</v>
      </c>
      <c r="D88" t="s">
        <v>13</v>
      </c>
      <c r="E88" s="4">
        <v>56</v>
      </c>
      <c r="F88" s="5">
        <v>51</v>
      </c>
    </row>
    <row r="89" spans="2:6" x14ac:dyDescent="0.3">
      <c r="B89" t="s">
        <v>3</v>
      </c>
      <c r="C89" t="s">
        <v>36</v>
      </c>
      <c r="D89" t="s">
        <v>25</v>
      </c>
      <c r="E89" s="4">
        <v>3339</v>
      </c>
      <c r="F89" s="5">
        <v>39</v>
      </c>
    </row>
    <row r="90" spans="2:6" x14ac:dyDescent="0.3">
      <c r="B90" t="s">
        <v>10</v>
      </c>
      <c r="C90" t="s">
        <v>35</v>
      </c>
      <c r="D90" t="s">
        <v>18</v>
      </c>
      <c r="E90" s="4">
        <v>3808</v>
      </c>
      <c r="F90" s="5">
        <v>279</v>
      </c>
    </row>
    <row r="91" spans="2:6" x14ac:dyDescent="0.3">
      <c r="B91" t="s">
        <v>10</v>
      </c>
      <c r="C91" t="s">
        <v>38</v>
      </c>
      <c r="D91" t="s">
        <v>13</v>
      </c>
      <c r="E91" s="4">
        <v>63</v>
      </c>
      <c r="F91" s="5">
        <v>123</v>
      </c>
    </row>
    <row r="92" spans="2:6" x14ac:dyDescent="0.3">
      <c r="B92" t="s">
        <v>2</v>
      </c>
      <c r="C92" t="s">
        <v>39</v>
      </c>
      <c r="D92" t="s">
        <v>27</v>
      </c>
      <c r="E92" s="4">
        <v>7812</v>
      </c>
      <c r="F92" s="5">
        <v>81</v>
      </c>
    </row>
    <row r="93" spans="2:6" x14ac:dyDescent="0.3">
      <c r="B93" t="s">
        <v>40</v>
      </c>
      <c r="C93" t="s">
        <v>37</v>
      </c>
      <c r="D93" t="s">
        <v>19</v>
      </c>
      <c r="E93" s="4">
        <v>7693</v>
      </c>
      <c r="F93" s="5">
        <v>21</v>
      </c>
    </row>
    <row r="94" spans="2:6" x14ac:dyDescent="0.3">
      <c r="B94" t="s">
        <v>3</v>
      </c>
      <c r="C94" t="s">
        <v>36</v>
      </c>
      <c r="D94" t="s">
        <v>28</v>
      </c>
      <c r="E94" s="4">
        <v>973</v>
      </c>
      <c r="F94" s="5">
        <v>162</v>
      </c>
    </row>
    <row r="95" spans="2:6" x14ac:dyDescent="0.3">
      <c r="B95" t="s">
        <v>10</v>
      </c>
      <c r="C95" t="s">
        <v>35</v>
      </c>
      <c r="D95" t="s">
        <v>21</v>
      </c>
      <c r="E95" s="4">
        <v>567</v>
      </c>
      <c r="F95" s="5">
        <v>228</v>
      </c>
    </row>
    <row r="96" spans="2:6" x14ac:dyDescent="0.3">
      <c r="B96" t="s">
        <v>10</v>
      </c>
      <c r="C96" t="s">
        <v>36</v>
      </c>
      <c r="D96" t="s">
        <v>29</v>
      </c>
      <c r="E96" s="4">
        <v>2471</v>
      </c>
      <c r="F96" s="5">
        <v>342</v>
      </c>
    </row>
    <row r="97" spans="2:6" x14ac:dyDescent="0.3">
      <c r="B97" t="s">
        <v>5</v>
      </c>
      <c r="C97" t="s">
        <v>38</v>
      </c>
      <c r="D97" t="s">
        <v>13</v>
      </c>
      <c r="E97" s="4">
        <v>7189</v>
      </c>
      <c r="F97" s="5">
        <v>54</v>
      </c>
    </row>
    <row r="98" spans="2:6" x14ac:dyDescent="0.3">
      <c r="B98" t="s">
        <v>41</v>
      </c>
      <c r="C98" t="s">
        <v>35</v>
      </c>
      <c r="D98" t="s">
        <v>28</v>
      </c>
      <c r="E98" s="4">
        <v>7455</v>
      </c>
      <c r="F98" s="5">
        <v>216</v>
      </c>
    </row>
    <row r="99" spans="2:6" x14ac:dyDescent="0.3">
      <c r="B99" t="s">
        <v>3</v>
      </c>
      <c r="C99" t="s">
        <v>34</v>
      </c>
      <c r="D99" t="s">
        <v>26</v>
      </c>
      <c r="E99" s="4">
        <v>3108</v>
      </c>
      <c r="F99" s="5">
        <v>54</v>
      </c>
    </row>
    <row r="100" spans="2:6" x14ac:dyDescent="0.3">
      <c r="B100" t="s">
        <v>6</v>
      </c>
      <c r="C100" t="s">
        <v>38</v>
      </c>
      <c r="D100" t="s">
        <v>25</v>
      </c>
      <c r="E100" s="4">
        <v>469</v>
      </c>
      <c r="F100" s="5">
        <v>75</v>
      </c>
    </row>
    <row r="101" spans="2:6" x14ac:dyDescent="0.3">
      <c r="B101" t="s">
        <v>9</v>
      </c>
      <c r="C101" t="s">
        <v>37</v>
      </c>
      <c r="D101" t="s">
        <v>23</v>
      </c>
      <c r="E101" s="4">
        <v>2737</v>
      </c>
      <c r="F101" s="5">
        <v>93</v>
      </c>
    </row>
    <row r="102" spans="2:6" x14ac:dyDescent="0.3">
      <c r="B102" t="s">
        <v>9</v>
      </c>
      <c r="C102" t="s">
        <v>37</v>
      </c>
      <c r="D102" t="s">
        <v>25</v>
      </c>
      <c r="E102" s="4">
        <v>4305</v>
      </c>
      <c r="F102" s="5">
        <v>156</v>
      </c>
    </row>
    <row r="103" spans="2:6" x14ac:dyDescent="0.3">
      <c r="B103" t="s">
        <v>9</v>
      </c>
      <c r="C103" t="s">
        <v>38</v>
      </c>
      <c r="D103" t="s">
        <v>17</v>
      </c>
      <c r="E103" s="4">
        <v>2408</v>
      </c>
      <c r="F103" s="5">
        <v>9</v>
      </c>
    </row>
    <row r="104" spans="2:6" x14ac:dyDescent="0.3">
      <c r="B104" t="s">
        <v>3</v>
      </c>
      <c r="C104" t="s">
        <v>36</v>
      </c>
      <c r="D104" t="s">
        <v>19</v>
      </c>
      <c r="E104" s="4">
        <v>1281</v>
      </c>
      <c r="F104" s="5">
        <v>18</v>
      </c>
    </row>
    <row r="105" spans="2:6" x14ac:dyDescent="0.3">
      <c r="B105" t="s">
        <v>40</v>
      </c>
      <c r="C105" t="s">
        <v>35</v>
      </c>
      <c r="D105" t="s">
        <v>32</v>
      </c>
      <c r="E105" s="4">
        <v>12348</v>
      </c>
      <c r="F105" s="5">
        <v>234</v>
      </c>
    </row>
    <row r="106" spans="2:6" x14ac:dyDescent="0.3">
      <c r="B106" t="s">
        <v>3</v>
      </c>
      <c r="C106" t="s">
        <v>34</v>
      </c>
      <c r="D106" t="s">
        <v>28</v>
      </c>
      <c r="E106" s="4">
        <v>3689</v>
      </c>
      <c r="F106" s="5">
        <v>312</v>
      </c>
    </row>
    <row r="107" spans="2:6" x14ac:dyDescent="0.3">
      <c r="B107" t="s">
        <v>7</v>
      </c>
      <c r="C107" t="s">
        <v>36</v>
      </c>
      <c r="D107" t="s">
        <v>19</v>
      </c>
      <c r="E107" s="4">
        <v>2870</v>
      </c>
      <c r="F107" s="5">
        <v>300</v>
      </c>
    </row>
    <row r="108" spans="2:6" x14ac:dyDescent="0.3">
      <c r="B108" t="s">
        <v>2</v>
      </c>
      <c r="C108" t="s">
        <v>36</v>
      </c>
      <c r="D108" t="s">
        <v>27</v>
      </c>
      <c r="E108" s="4">
        <v>798</v>
      </c>
      <c r="F108" s="5">
        <v>519</v>
      </c>
    </row>
    <row r="109" spans="2:6" x14ac:dyDescent="0.3">
      <c r="B109" t="s">
        <v>41</v>
      </c>
      <c r="C109" t="s">
        <v>37</v>
      </c>
      <c r="D109" t="s">
        <v>21</v>
      </c>
      <c r="E109" s="4">
        <v>2933</v>
      </c>
      <c r="F109" s="5">
        <v>9</v>
      </c>
    </row>
    <row r="110" spans="2:6" x14ac:dyDescent="0.3">
      <c r="B110" t="s">
        <v>5</v>
      </c>
      <c r="C110" t="s">
        <v>35</v>
      </c>
      <c r="D110" t="s">
        <v>4</v>
      </c>
      <c r="E110" s="4">
        <v>2744</v>
      </c>
      <c r="F110" s="5">
        <v>9</v>
      </c>
    </row>
    <row r="111" spans="2:6" x14ac:dyDescent="0.3">
      <c r="B111" t="s">
        <v>40</v>
      </c>
      <c r="C111" t="s">
        <v>36</v>
      </c>
      <c r="D111" t="s">
        <v>33</v>
      </c>
      <c r="E111" s="4">
        <v>9772</v>
      </c>
      <c r="F111" s="5">
        <v>90</v>
      </c>
    </row>
    <row r="112" spans="2:6" x14ac:dyDescent="0.3">
      <c r="B112" t="s">
        <v>7</v>
      </c>
      <c r="C112" t="s">
        <v>34</v>
      </c>
      <c r="D112" t="s">
        <v>25</v>
      </c>
      <c r="E112" s="4">
        <v>1568</v>
      </c>
      <c r="F112" s="5">
        <v>96</v>
      </c>
    </row>
    <row r="113" spans="2:6" x14ac:dyDescent="0.3">
      <c r="B113" t="s">
        <v>2</v>
      </c>
      <c r="C113" t="s">
        <v>36</v>
      </c>
      <c r="D113" t="s">
        <v>16</v>
      </c>
      <c r="E113" s="4">
        <v>11417</v>
      </c>
      <c r="F113" s="5">
        <v>21</v>
      </c>
    </row>
    <row r="114" spans="2:6" x14ac:dyDescent="0.3">
      <c r="B114" t="s">
        <v>40</v>
      </c>
      <c r="C114" t="s">
        <v>34</v>
      </c>
      <c r="D114" t="s">
        <v>26</v>
      </c>
      <c r="E114" s="4">
        <v>6748</v>
      </c>
      <c r="F114" s="5">
        <v>48</v>
      </c>
    </row>
    <row r="115" spans="2:6" x14ac:dyDescent="0.3">
      <c r="B115" t="s">
        <v>10</v>
      </c>
      <c r="C115" t="s">
        <v>36</v>
      </c>
      <c r="D115" t="s">
        <v>27</v>
      </c>
      <c r="E115" s="4">
        <v>1407</v>
      </c>
      <c r="F115" s="5">
        <v>72</v>
      </c>
    </row>
    <row r="116" spans="2:6" x14ac:dyDescent="0.3">
      <c r="B116" t="s">
        <v>8</v>
      </c>
      <c r="C116" t="s">
        <v>35</v>
      </c>
      <c r="D116" t="s">
        <v>29</v>
      </c>
      <c r="E116" s="4">
        <v>2023</v>
      </c>
      <c r="F116" s="5">
        <v>168</v>
      </c>
    </row>
    <row r="117" spans="2:6" x14ac:dyDescent="0.3">
      <c r="B117" t="s">
        <v>5</v>
      </c>
      <c r="C117" t="s">
        <v>39</v>
      </c>
      <c r="D117" t="s">
        <v>26</v>
      </c>
      <c r="E117" s="4">
        <v>5236</v>
      </c>
      <c r="F117" s="5">
        <v>51</v>
      </c>
    </row>
    <row r="118" spans="2:6" x14ac:dyDescent="0.3">
      <c r="B118" t="s">
        <v>41</v>
      </c>
      <c r="C118" t="s">
        <v>36</v>
      </c>
      <c r="D118" t="s">
        <v>19</v>
      </c>
      <c r="E118" s="4">
        <v>1925</v>
      </c>
      <c r="F118" s="5">
        <v>192</v>
      </c>
    </row>
    <row r="119" spans="2:6" x14ac:dyDescent="0.3">
      <c r="B119" t="s">
        <v>7</v>
      </c>
      <c r="C119" t="s">
        <v>37</v>
      </c>
      <c r="D119" t="s">
        <v>14</v>
      </c>
      <c r="E119" s="4">
        <v>6608</v>
      </c>
      <c r="F119" s="5">
        <v>225</v>
      </c>
    </row>
    <row r="120" spans="2:6" x14ac:dyDescent="0.3">
      <c r="B120" t="s">
        <v>6</v>
      </c>
      <c r="C120" t="s">
        <v>34</v>
      </c>
      <c r="D120" t="s">
        <v>26</v>
      </c>
      <c r="E120" s="4">
        <v>8008</v>
      </c>
      <c r="F120" s="5">
        <v>456</v>
      </c>
    </row>
    <row r="121" spans="2:6" x14ac:dyDescent="0.3">
      <c r="B121" t="s">
        <v>10</v>
      </c>
      <c r="C121" t="s">
        <v>34</v>
      </c>
      <c r="D121" t="s">
        <v>25</v>
      </c>
      <c r="E121" s="4">
        <v>1428</v>
      </c>
      <c r="F121" s="5">
        <v>93</v>
      </c>
    </row>
    <row r="122" spans="2:6" x14ac:dyDescent="0.3">
      <c r="B122" t="s">
        <v>6</v>
      </c>
      <c r="C122" t="s">
        <v>34</v>
      </c>
      <c r="D122" t="s">
        <v>4</v>
      </c>
      <c r="E122" s="4">
        <v>525</v>
      </c>
      <c r="F122" s="5">
        <v>48</v>
      </c>
    </row>
    <row r="123" spans="2:6" x14ac:dyDescent="0.3">
      <c r="B123" t="s">
        <v>6</v>
      </c>
      <c r="C123" t="s">
        <v>37</v>
      </c>
      <c r="D123" t="s">
        <v>18</v>
      </c>
      <c r="E123" s="4">
        <v>1505</v>
      </c>
      <c r="F123" s="5">
        <v>102</v>
      </c>
    </row>
    <row r="124" spans="2:6" x14ac:dyDescent="0.3">
      <c r="B124" t="s">
        <v>7</v>
      </c>
      <c r="C124" t="s">
        <v>35</v>
      </c>
      <c r="D124" t="s">
        <v>30</v>
      </c>
      <c r="E124" s="4">
        <v>6755</v>
      </c>
      <c r="F124" s="5">
        <v>252</v>
      </c>
    </row>
    <row r="125" spans="2:6" x14ac:dyDescent="0.3">
      <c r="B125" t="s">
        <v>2</v>
      </c>
      <c r="C125" t="s">
        <v>37</v>
      </c>
      <c r="D125" t="s">
        <v>18</v>
      </c>
      <c r="E125" s="4">
        <v>11571</v>
      </c>
      <c r="F125" s="5">
        <v>138</v>
      </c>
    </row>
    <row r="126" spans="2:6" x14ac:dyDescent="0.3">
      <c r="B126" t="s">
        <v>40</v>
      </c>
      <c r="C126" t="s">
        <v>38</v>
      </c>
      <c r="D126" t="s">
        <v>25</v>
      </c>
      <c r="E126" s="4">
        <v>2541</v>
      </c>
      <c r="F126" s="5">
        <v>90</v>
      </c>
    </row>
    <row r="127" spans="2:6" x14ac:dyDescent="0.3">
      <c r="B127" t="s">
        <v>41</v>
      </c>
      <c r="C127" t="s">
        <v>37</v>
      </c>
      <c r="D127" t="s">
        <v>30</v>
      </c>
      <c r="E127" s="4">
        <v>1526</v>
      </c>
      <c r="F127" s="5">
        <v>240</v>
      </c>
    </row>
    <row r="128" spans="2:6" x14ac:dyDescent="0.3">
      <c r="B128" t="s">
        <v>40</v>
      </c>
      <c r="C128" t="s">
        <v>38</v>
      </c>
      <c r="D128" t="s">
        <v>4</v>
      </c>
      <c r="E128" s="4">
        <v>6125</v>
      </c>
      <c r="F128" s="5">
        <v>102</v>
      </c>
    </row>
    <row r="129" spans="2:6" x14ac:dyDescent="0.3">
      <c r="B129" t="s">
        <v>41</v>
      </c>
      <c r="C129" t="s">
        <v>35</v>
      </c>
      <c r="D129" t="s">
        <v>27</v>
      </c>
      <c r="E129" s="4">
        <v>847</v>
      </c>
      <c r="F129" s="5">
        <v>129</v>
      </c>
    </row>
    <row r="130" spans="2:6" x14ac:dyDescent="0.3">
      <c r="B130" t="s">
        <v>8</v>
      </c>
      <c r="C130" t="s">
        <v>35</v>
      </c>
      <c r="D130" t="s">
        <v>27</v>
      </c>
      <c r="E130" s="4">
        <v>4753</v>
      </c>
      <c r="F130" s="5">
        <v>300</v>
      </c>
    </row>
    <row r="131" spans="2:6" x14ac:dyDescent="0.3">
      <c r="B131" t="s">
        <v>6</v>
      </c>
      <c r="C131" t="s">
        <v>38</v>
      </c>
      <c r="D131" t="s">
        <v>33</v>
      </c>
      <c r="E131" s="4">
        <v>959</v>
      </c>
      <c r="F131" s="5">
        <v>135</v>
      </c>
    </row>
    <row r="132" spans="2:6" x14ac:dyDescent="0.3">
      <c r="B132" t="s">
        <v>7</v>
      </c>
      <c r="C132" t="s">
        <v>35</v>
      </c>
      <c r="D132" t="s">
        <v>24</v>
      </c>
      <c r="E132" s="4">
        <v>2793</v>
      </c>
      <c r="F132" s="5">
        <v>114</v>
      </c>
    </row>
    <row r="133" spans="2:6" x14ac:dyDescent="0.3">
      <c r="B133" t="s">
        <v>7</v>
      </c>
      <c r="C133" t="s">
        <v>35</v>
      </c>
      <c r="D133" t="s">
        <v>14</v>
      </c>
      <c r="E133" s="4">
        <v>4606</v>
      </c>
      <c r="F133" s="5">
        <v>63</v>
      </c>
    </row>
    <row r="134" spans="2:6" x14ac:dyDescent="0.3">
      <c r="B134" t="s">
        <v>7</v>
      </c>
      <c r="C134" t="s">
        <v>36</v>
      </c>
      <c r="D134" t="s">
        <v>29</v>
      </c>
      <c r="E134" s="4">
        <v>5551</v>
      </c>
      <c r="F134" s="5">
        <v>252</v>
      </c>
    </row>
    <row r="135" spans="2:6" x14ac:dyDescent="0.3">
      <c r="B135" t="s">
        <v>10</v>
      </c>
      <c r="C135" t="s">
        <v>36</v>
      </c>
      <c r="D135" t="s">
        <v>32</v>
      </c>
      <c r="E135" s="4">
        <v>6657</v>
      </c>
      <c r="F135" s="5">
        <v>303</v>
      </c>
    </row>
    <row r="136" spans="2:6" x14ac:dyDescent="0.3">
      <c r="B136" t="s">
        <v>7</v>
      </c>
      <c r="C136" t="s">
        <v>39</v>
      </c>
      <c r="D136" t="s">
        <v>17</v>
      </c>
      <c r="E136" s="4">
        <v>4438</v>
      </c>
      <c r="F136" s="5">
        <v>246</v>
      </c>
    </row>
    <row r="137" spans="2:6" x14ac:dyDescent="0.3">
      <c r="B137" t="s">
        <v>8</v>
      </c>
      <c r="C137" t="s">
        <v>38</v>
      </c>
      <c r="D137" t="s">
        <v>22</v>
      </c>
      <c r="E137" s="4">
        <v>168</v>
      </c>
      <c r="F137" s="5">
        <v>84</v>
      </c>
    </row>
    <row r="138" spans="2:6" x14ac:dyDescent="0.3">
      <c r="B138" t="s">
        <v>7</v>
      </c>
      <c r="C138" t="s">
        <v>34</v>
      </c>
      <c r="D138" t="s">
        <v>17</v>
      </c>
      <c r="E138" s="4">
        <v>7777</v>
      </c>
      <c r="F138" s="5">
        <v>39</v>
      </c>
    </row>
    <row r="139" spans="2:6" x14ac:dyDescent="0.3">
      <c r="B139" t="s">
        <v>5</v>
      </c>
      <c r="C139" t="s">
        <v>36</v>
      </c>
      <c r="D139" t="s">
        <v>17</v>
      </c>
      <c r="E139" s="4">
        <v>3339</v>
      </c>
      <c r="F139" s="5">
        <v>348</v>
      </c>
    </row>
    <row r="140" spans="2:6" x14ac:dyDescent="0.3">
      <c r="B140" t="s">
        <v>7</v>
      </c>
      <c r="C140" t="s">
        <v>37</v>
      </c>
      <c r="D140" t="s">
        <v>33</v>
      </c>
      <c r="E140" s="4">
        <v>6391</v>
      </c>
      <c r="F140" s="5">
        <v>48</v>
      </c>
    </row>
    <row r="141" spans="2:6" x14ac:dyDescent="0.3">
      <c r="B141" t="s">
        <v>5</v>
      </c>
      <c r="C141" t="s">
        <v>37</v>
      </c>
      <c r="D141" t="s">
        <v>22</v>
      </c>
      <c r="E141" s="4">
        <v>518</v>
      </c>
      <c r="F141" s="5">
        <v>75</v>
      </c>
    </row>
    <row r="142" spans="2:6" x14ac:dyDescent="0.3">
      <c r="B142" t="s">
        <v>7</v>
      </c>
      <c r="C142" t="s">
        <v>38</v>
      </c>
      <c r="D142" t="s">
        <v>28</v>
      </c>
      <c r="E142" s="4">
        <v>5677</v>
      </c>
      <c r="F142" s="5">
        <v>258</v>
      </c>
    </row>
    <row r="143" spans="2:6" x14ac:dyDescent="0.3">
      <c r="B143" t="s">
        <v>6</v>
      </c>
      <c r="C143" t="s">
        <v>39</v>
      </c>
      <c r="D143" t="s">
        <v>17</v>
      </c>
      <c r="E143" s="4">
        <v>6048</v>
      </c>
      <c r="F143" s="5">
        <v>27</v>
      </c>
    </row>
    <row r="144" spans="2:6" x14ac:dyDescent="0.3">
      <c r="B144" t="s">
        <v>8</v>
      </c>
      <c r="C144" t="s">
        <v>38</v>
      </c>
      <c r="D144" t="s">
        <v>32</v>
      </c>
      <c r="E144" s="4">
        <v>3752</v>
      </c>
      <c r="F144" s="5">
        <v>213</v>
      </c>
    </row>
    <row r="145" spans="2:6" x14ac:dyDescent="0.3">
      <c r="B145" t="s">
        <v>5</v>
      </c>
      <c r="C145" t="s">
        <v>35</v>
      </c>
      <c r="D145" t="s">
        <v>29</v>
      </c>
      <c r="E145" s="4">
        <v>4480</v>
      </c>
      <c r="F145" s="5">
        <v>357</v>
      </c>
    </row>
    <row r="146" spans="2:6" x14ac:dyDescent="0.3">
      <c r="B146" t="s">
        <v>9</v>
      </c>
      <c r="C146" t="s">
        <v>37</v>
      </c>
      <c r="D146" t="s">
        <v>4</v>
      </c>
      <c r="E146" s="4">
        <v>259</v>
      </c>
      <c r="F146" s="5">
        <v>207</v>
      </c>
    </row>
    <row r="147" spans="2:6" x14ac:dyDescent="0.3">
      <c r="B147" t="s">
        <v>8</v>
      </c>
      <c r="C147" t="s">
        <v>37</v>
      </c>
      <c r="D147" t="s">
        <v>30</v>
      </c>
      <c r="E147" s="4">
        <v>42</v>
      </c>
      <c r="F147" s="5">
        <v>150</v>
      </c>
    </row>
    <row r="148" spans="2:6" x14ac:dyDescent="0.3">
      <c r="B148" t="s">
        <v>41</v>
      </c>
      <c r="C148" t="s">
        <v>36</v>
      </c>
      <c r="D148" t="s">
        <v>26</v>
      </c>
      <c r="E148" s="4">
        <v>98</v>
      </c>
      <c r="F148" s="5">
        <v>204</v>
      </c>
    </row>
    <row r="149" spans="2:6" x14ac:dyDescent="0.3">
      <c r="B149" t="s">
        <v>7</v>
      </c>
      <c r="C149" t="s">
        <v>35</v>
      </c>
      <c r="D149" t="s">
        <v>27</v>
      </c>
      <c r="E149" s="4">
        <v>2478</v>
      </c>
      <c r="F149" s="5">
        <v>21</v>
      </c>
    </row>
    <row r="150" spans="2:6" x14ac:dyDescent="0.3">
      <c r="B150" t="s">
        <v>41</v>
      </c>
      <c r="C150" t="s">
        <v>34</v>
      </c>
      <c r="D150" t="s">
        <v>33</v>
      </c>
      <c r="E150" s="4">
        <v>7847</v>
      </c>
      <c r="F150" s="5">
        <v>174</v>
      </c>
    </row>
    <row r="151" spans="2:6" x14ac:dyDescent="0.3">
      <c r="B151" t="s">
        <v>2</v>
      </c>
      <c r="C151" t="s">
        <v>37</v>
      </c>
      <c r="D151" t="s">
        <v>17</v>
      </c>
      <c r="E151" s="4">
        <v>9926</v>
      </c>
      <c r="F151" s="5">
        <v>201</v>
      </c>
    </row>
    <row r="152" spans="2:6" x14ac:dyDescent="0.3">
      <c r="B152" t="s">
        <v>8</v>
      </c>
      <c r="C152" t="s">
        <v>38</v>
      </c>
      <c r="D152" t="s">
        <v>13</v>
      </c>
      <c r="E152" s="4">
        <v>819</v>
      </c>
      <c r="F152" s="5">
        <v>510</v>
      </c>
    </row>
    <row r="153" spans="2:6" x14ac:dyDescent="0.3">
      <c r="B153" t="s">
        <v>6</v>
      </c>
      <c r="C153" t="s">
        <v>39</v>
      </c>
      <c r="D153" t="s">
        <v>29</v>
      </c>
      <c r="E153" s="4">
        <v>3052</v>
      </c>
      <c r="F153" s="5">
        <v>378</v>
      </c>
    </row>
    <row r="154" spans="2:6" x14ac:dyDescent="0.3">
      <c r="B154" t="s">
        <v>9</v>
      </c>
      <c r="C154" t="s">
        <v>34</v>
      </c>
      <c r="D154" t="s">
        <v>21</v>
      </c>
      <c r="E154" s="4">
        <v>6832</v>
      </c>
      <c r="F154" s="5">
        <v>27</v>
      </c>
    </row>
    <row r="155" spans="2:6" x14ac:dyDescent="0.3">
      <c r="B155" t="s">
        <v>2</v>
      </c>
      <c r="C155" t="s">
        <v>39</v>
      </c>
      <c r="D155" t="s">
        <v>16</v>
      </c>
      <c r="E155" s="4">
        <v>2016</v>
      </c>
      <c r="F155" s="5">
        <v>117</v>
      </c>
    </row>
    <row r="156" spans="2:6" x14ac:dyDescent="0.3">
      <c r="B156" t="s">
        <v>6</v>
      </c>
      <c r="C156" t="s">
        <v>38</v>
      </c>
      <c r="D156" t="s">
        <v>21</v>
      </c>
      <c r="E156" s="4">
        <v>7322</v>
      </c>
      <c r="F156" s="5">
        <v>36</v>
      </c>
    </row>
    <row r="157" spans="2:6" x14ac:dyDescent="0.3">
      <c r="B157" t="s">
        <v>8</v>
      </c>
      <c r="C157" t="s">
        <v>35</v>
      </c>
      <c r="D157" t="s">
        <v>33</v>
      </c>
      <c r="E157" s="4">
        <v>357</v>
      </c>
      <c r="F157" s="5">
        <v>126</v>
      </c>
    </row>
    <row r="158" spans="2:6" x14ac:dyDescent="0.3">
      <c r="B158" t="s">
        <v>9</v>
      </c>
      <c r="C158" t="s">
        <v>39</v>
      </c>
      <c r="D158" t="s">
        <v>25</v>
      </c>
      <c r="E158" s="4">
        <v>3192</v>
      </c>
      <c r="F158" s="5">
        <v>72</v>
      </c>
    </row>
    <row r="159" spans="2:6" x14ac:dyDescent="0.3">
      <c r="B159" t="s">
        <v>7</v>
      </c>
      <c r="C159" t="s">
        <v>36</v>
      </c>
      <c r="D159" t="s">
        <v>22</v>
      </c>
      <c r="E159" s="4">
        <v>8435</v>
      </c>
      <c r="F159" s="5">
        <v>42</v>
      </c>
    </row>
    <row r="160" spans="2:6" x14ac:dyDescent="0.3">
      <c r="B160" t="s">
        <v>40</v>
      </c>
      <c r="C160" t="s">
        <v>39</v>
      </c>
      <c r="D160" t="s">
        <v>29</v>
      </c>
      <c r="E160" s="4">
        <v>0</v>
      </c>
      <c r="F160" s="5">
        <v>135</v>
      </c>
    </row>
    <row r="161" spans="2:6" x14ac:dyDescent="0.3">
      <c r="B161" t="s">
        <v>7</v>
      </c>
      <c r="C161" t="s">
        <v>34</v>
      </c>
      <c r="D161" t="s">
        <v>24</v>
      </c>
      <c r="E161" s="4">
        <v>8862</v>
      </c>
      <c r="F161" s="5">
        <v>189</v>
      </c>
    </row>
    <row r="162" spans="2:6" x14ac:dyDescent="0.3">
      <c r="B162" t="s">
        <v>6</v>
      </c>
      <c r="C162" t="s">
        <v>37</v>
      </c>
      <c r="D162" t="s">
        <v>28</v>
      </c>
      <c r="E162" s="4">
        <v>3556</v>
      </c>
      <c r="F162" s="5">
        <v>459</v>
      </c>
    </row>
    <row r="163" spans="2:6" x14ac:dyDescent="0.3">
      <c r="B163" t="s">
        <v>5</v>
      </c>
      <c r="C163" t="s">
        <v>34</v>
      </c>
      <c r="D163" t="s">
        <v>15</v>
      </c>
      <c r="E163" s="4">
        <v>7280</v>
      </c>
      <c r="F163" s="5">
        <v>201</v>
      </c>
    </row>
    <row r="164" spans="2:6" x14ac:dyDescent="0.3">
      <c r="B164" t="s">
        <v>6</v>
      </c>
      <c r="C164" t="s">
        <v>34</v>
      </c>
      <c r="D164" t="s">
        <v>30</v>
      </c>
      <c r="E164" s="4">
        <v>3402</v>
      </c>
      <c r="F164" s="5">
        <v>366</v>
      </c>
    </row>
    <row r="165" spans="2:6" x14ac:dyDescent="0.3">
      <c r="B165" t="s">
        <v>3</v>
      </c>
      <c r="C165" t="s">
        <v>37</v>
      </c>
      <c r="D165" t="s">
        <v>29</v>
      </c>
      <c r="E165" s="4">
        <v>4592</v>
      </c>
      <c r="F165" s="5">
        <v>324</v>
      </c>
    </row>
    <row r="166" spans="2:6" x14ac:dyDescent="0.3">
      <c r="B166" t="s">
        <v>9</v>
      </c>
      <c r="C166" t="s">
        <v>35</v>
      </c>
      <c r="D166" t="s">
        <v>15</v>
      </c>
      <c r="E166" s="4">
        <v>7833</v>
      </c>
      <c r="F166" s="5">
        <v>243</v>
      </c>
    </row>
    <row r="167" spans="2:6" x14ac:dyDescent="0.3">
      <c r="B167" t="s">
        <v>2</v>
      </c>
      <c r="C167" t="s">
        <v>39</v>
      </c>
      <c r="D167" t="s">
        <v>21</v>
      </c>
      <c r="E167" s="4">
        <v>7651</v>
      </c>
      <c r="F167" s="5">
        <v>213</v>
      </c>
    </row>
    <row r="168" spans="2:6" x14ac:dyDescent="0.3">
      <c r="B168" t="s">
        <v>40</v>
      </c>
      <c r="C168" t="s">
        <v>35</v>
      </c>
      <c r="D168" t="s">
        <v>30</v>
      </c>
      <c r="E168" s="4">
        <v>2275</v>
      </c>
      <c r="F168" s="5">
        <v>447</v>
      </c>
    </row>
    <row r="169" spans="2:6" x14ac:dyDescent="0.3">
      <c r="B169" t="s">
        <v>40</v>
      </c>
      <c r="C169" t="s">
        <v>38</v>
      </c>
      <c r="D169" t="s">
        <v>13</v>
      </c>
      <c r="E169" s="4">
        <v>5670</v>
      </c>
      <c r="F169" s="5">
        <v>297</v>
      </c>
    </row>
    <row r="170" spans="2:6" x14ac:dyDescent="0.3">
      <c r="B170" t="s">
        <v>7</v>
      </c>
      <c r="C170" t="s">
        <v>35</v>
      </c>
      <c r="D170" t="s">
        <v>16</v>
      </c>
      <c r="E170" s="4">
        <v>2135</v>
      </c>
      <c r="F170" s="5">
        <v>27</v>
      </c>
    </row>
    <row r="171" spans="2:6" x14ac:dyDescent="0.3">
      <c r="B171" t="s">
        <v>40</v>
      </c>
      <c r="C171" t="s">
        <v>34</v>
      </c>
      <c r="D171" t="s">
        <v>23</v>
      </c>
      <c r="E171" s="4">
        <v>2779</v>
      </c>
      <c r="F171" s="5">
        <v>75</v>
      </c>
    </row>
    <row r="172" spans="2:6" x14ac:dyDescent="0.3">
      <c r="B172" t="s">
        <v>10</v>
      </c>
      <c r="C172" t="s">
        <v>39</v>
      </c>
      <c r="D172" t="s">
        <v>33</v>
      </c>
      <c r="E172" s="4">
        <v>12950</v>
      </c>
      <c r="F172" s="5">
        <v>30</v>
      </c>
    </row>
    <row r="173" spans="2:6" x14ac:dyDescent="0.3">
      <c r="B173" t="s">
        <v>7</v>
      </c>
      <c r="C173" t="s">
        <v>36</v>
      </c>
      <c r="D173" t="s">
        <v>18</v>
      </c>
      <c r="E173" s="4">
        <v>2646</v>
      </c>
      <c r="F173" s="5">
        <v>177</v>
      </c>
    </row>
    <row r="174" spans="2:6" x14ac:dyDescent="0.3">
      <c r="B174" t="s">
        <v>40</v>
      </c>
      <c r="C174" t="s">
        <v>34</v>
      </c>
      <c r="D174" t="s">
        <v>33</v>
      </c>
      <c r="E174" s="4">
        <v>3794</v>
      </c>
      <c r="F174" s="5">
        <v>159</v>
      </c>
    </row>
    <row r="175" spans="2:6" x14ac:dyDescent="0.3">
      <c r="B175" t="s">
        <v>3</v>
      </c>
      <c r="C175" t="s">
        <v>35</v>
      </c>
      <c r="D175" t="s">
        <v>33</v>
      </c>
      <c r="E175" s="4">
        <v>819</v>
      </c>
      <c r="F175" s="5">
        <v>306</v>
      </c>
    </row>
    <row r="176" spans="2:6" x14ac:dyDescent="0.3">
      <c r="B176" t="s">
        <v>3</v>
      </c>
      <c r="C176" t="s">
        <v>34</v>
      </c>
      <c r="D176" t="s">
        <v>20</v>
      </c>
      <c r="E176" s="4">
        <v>2583</v>
      </c>
      <c r="F176" s="5">
        <v>18</v>
      </c>
    </row>
    <row r="177" spans="2:6" x14ac:dyDescent="0.3">
      <c r="B177" t="s">
        <v>7</v>
      </c>
      <c r="C177" t="s">
        <v>35</v>
      </c>
      <c r="D177" t="s">
        <v>19</v>
      </c>
      <c r="E177" s="4">
        <v>4585</v>
      </c>
      <c r="F177" s="5">
        <v>240</v>
      </c>
    </row>
    <row r="178" spans="2:6" x14ac:dyDescent="0.3">
      <c r="B178" t="s">
        <v>5</v>
      </c>
      <c r="C178" t="s">
        <v>34</v>
      </c>
      <c r="D178" t="s">
        <v>33</v>
      </c>
      <c r="E178" s="4">
        <v>1652</v>
      </c>
      <c r="F178" s="5">
        <v>93</v>
      </c>
    </row>
    <row r="179" spans="2:6" x14ac:dyDescent="0.3">
      <c r="B179" t="s">
        <v>10</v>
      </c>
      <c r="C179" t="s">
        <v>34</v>
      </c>
      <c r="D179" t="s">
        <v>26</v>
      </c>
      <c r="E179" s="4">
        <v>4991</v>
      </c>
      <c r="F179" s="5">
        <v>9</v>
      </c>
    </row>
    <row r="180" spans="2:6" x14ac:dyDescent="0.3">
      <c r="B180" t="s">
        <v>8</v>
      </c>
      <c r="C180" t="s">
        <v>34</v>
      </c>
      <c r="D180" t="s">
        <v>16</v>
      </c>
      <c r="E180" s="4">
        <v>2009</v>
      </c>
      <c r="F180" s="5">
        <v>219</v>
      </c>
    </row>
    <row r="181" spans="2:6" x14ac:dyDescent="0.3">
      <c r="B181" t="s">
        <v>2</v>
      </c>
      <c r="C181" t="s">
        <v>39</v>
      </c>
      <c r="D181" t="s">
        <v>22</v>
      </c>
      <c r="E181" s="4">
        <v>1568</v>
      </c>
      <c r="F181" s="5">
        <v>141</v>
      </c>
    </row>
    <row r="182" spans="2:6" x14ac:dyDescent="0.3">
      <c r="B182" t="s">
        <v>41</v>
      </c>
      <c r="C182" t="s">
        <v>37</v>
      </c>
      <c r="D182" t="s">
        <v>20</v>
      </c>
      <c r="E182" s="4">
        <v>3388</v>
      </c>
      <c r="F182" s="5">
        <v>123</v>
      </c>
    </row>
    <row r="183" spans="2:6" x14ac:dyDescent="0.3">
      <c r="B183" t="s">
        <v>40</v>
      </c>
      <c r="C183" t="s">
        <v>38</v>
      </c>
      <c r="D183" t="s">
        <v>24</v>
      </c>
      <c r="E183" s="4">
        <v>623</v>
      </c>
      <c r="F183" s="5">
        <v>51</v>
      </c>
    </row>
    <row r="184" spans="2:6" x14ac:dyDescent="0.3">
      <c r="B184" t="s">
        <v>6</v>
      </c>
      <c r="C184" t="s">
        <v>36</v>
      </c>
      <c r="D184" t="s">
        <v>4</v>
      </c>
      <c r="E184" s="4">
        <v>10073</v>
      </c>
      <c r="F184" s="5">
        <v>120</v>
      </c>
    </row>
    <row r="185" spans="2:6" x14ac:dyDescent="0.3">
      <c r="B185" t="s">
        <v>8</v>
      </c>
      <c r="C185" t="s">
        <v>39</v>
      </c>
      <c r="D185" t="s">
        <v>26</v>
      </c>
      <c r="E185" s="4">
        <v>1561</v>
      </c>
      <c r="F185" s="5">
        <v>27</v>
      </c>
    </row>
    <row r="186" spans="2:6" x14ac:dyDescent="0.3">
      <c r="B186" t="s">
        <v>9</v>
      </c>
      <c r="C186" t="s">
        <v>36</v>
      </c>
      <c r="D186" t="s">
        <v>27</v>
      </c>
      <c r="E186" s="4">
        <v>11522</v>
      </c>
      <c r="F186" s="5">
        <v>204</v>
      </c>
    </row>
    <row r="187" spans="2:6" x14ac:dyDescent="0.3">
      <c r="B187" t="s">
        <v>6</v>
      </c>
      <c r="C187" t="s">
        <v>38</v>
      </c>
      <c r="D187" t="s">
        <v>13</v>
      </c>
      <c r="E187" s="4">
        <v>2317</v>
      </c>
      <c r="F187" s="5">
        <v>123</v>
      </c>
    </row>
    <row r="188" spans="2:6" x14ac:dyDescent="0.3">
      <c r="B188" t="s">
        <v>10</v>
      </c>
      <c r="C188" t="s">
        <v>37</v>
      </c>
      <c r="D188" t="s">
        <v>28</v>
      </c>
      <c r="E188" s="4">
        <v>3059</v>
      </c>
      <c r="F188" s="5">
        <v>27</v>
      </c>
    </row>
    <row r="189" spans="2:6" x14ac:dyDescent="0.3">
      <c r="B189" t="s">
        <v>41</v>
      </c>
      <c r="C189" t="s">
        <v>37</v>
      </c>
      <c r="D189" t="s">
        <v>26</v>
      </c>
      <c r="E189" s="4">
        <v>2324</v>
      </c>
      <c r="F189" s="5">
        <v>177</v>
      </c>
    </row>
    <row r="190" spans="2:6" x14ac:dyDescent="0.3">
      <c r="B190" t="s">
        <v>3</v>
      </c>
      <c r="C190" t="s">
        <v>39</v>
      </c>
      <c r="D190" t="s">
        <v>26</v>
      </c>
      <c r="E190" s="4">
        <v>4956</v>
      </c>
      <c r="F190" s="5">
        <v>171</v>
      </c>
    </row>
    <row r="191" spans="2:6" x14ac:dyDescent="0.3">
      <c r="B191" t="s">
        <v>10</v>
      </c>
      <c r="C191" t="s">
        <v>34</v>
      </c>
      <c r="D191" t="s">
        <v>19</v>
      </c>
      <c r="E191" s="4">
        <v>5355</v>
      </c>
      <c r="F191" s="5">
        <v>204</v>
      </c>
    </row>
    <row r="192" spans="2:6" x14ac:dyDescent="0.3">
      <c r="B192" t="s">
        <v>3</v>
      </c>
      <c r="C192" t="s">
        <v>34</v>
      </c>
      <c r="D192" t="s">
        <v>14</v>
      </c>
      <c r="E192" s="4">
        <v>7259</v>
      </c>
      <c r="F192" s="5">
        <v>276</v>
      </c>
    </row>
    <row r="193" spans="2:6" x14ac:dyDescent="0.3">
      <c r="B193" t="s">
        <v>8</v>
      </c>
      <c r="C193" t="s">
        <v>37</v>
      </c>
      <c r="D193" t="s">
        <v>26</v>
      </c>
      <c r="E193" s="4">
        <v>6279</v>
      </c>
      <c r="F193" s="5">
        <v>45</v>
      </c>
    </row>
    <row r="194" spans="2:6" x14ac:dyDescent="0.3">
      <c r="B194" t="s">
        <v>40</v>
      </c>
      <c r="C194" t="s">
        <v>38</v>
      </c>
      <c r="D194" t="s">
        <v>29</v>
      </c>
      <c r="E194" s="4">
        <v>2541</v>
      </c>
      <c r="F194" s="5">
        <v>45</v>
      </c>
    </row>
    <row r="195" spans="2:6" x14ac:dyDescent="0.3">
      <c r="B195" t="s">
        <v>6</v>
      </c>
      <c r="C195" t="s">
        <v>35</v>
      </c>
      <c r="D195" t="s">
        <v>27</v>
      </c>
      <c r="E195" s="4">
        <v>3864</v>
      </c>
      <c r="F195" s="5">
        <v>177</v>
      </c>
    </row>
    <row r="196" spans="2:6" x14ac:dyDescent="0.3">
      <c r="B196" t="s">
        <v>5</v>
      </c>
      <c r="C196" t="s">
        <v>36</v>
      </c>
      <c r="D196" t="s">
        <v>13</v>
      </c>
      <c r="E196" s="4">
        <v>6146</v>
      </c>
      <c r="F196" s="5">
        <v>63</v>
      </c>
    </row>
    <row r="197" spans="2:6" x14ac:dyDescent="0.3">
      <c r="B197" t="s">
        <v>9</v>
      </c>
      <c r="C197" t="s">
        <v>39</v>
      </c>
      <c r="D197" t="s">
        <v>18</v>
      </c>
      <c r="E197" s="4">
        <v>2639</v>
      </c>
      <c r="F197" s="5">
        <v>204</v>
      </c>
    </row>
    <row r="198" spans="2:6" x14ac:dyDescent="0.3">
      <c r="B198" t="s">
        <v>8</v>
      </c>
      <c r="C198" t="s">
        <v>37</v>
      </c>
      <c r="D198" t="s">
        <v>22</v>
      </c>
      <c r="E198" s="4">
        <v>1890</v>
      </c>
      <c r="F198" s="5">
        <v>195</v>
      </c>
    </row>
    <row r="199" spans="2:6" x14ac:dyDescent="0.3">
      <c r="B199" t="s">
        <v>7</v>
      </c>
      <c r="C199" t="s">
        <v>34</v>
      </c>
      <c r="D199" t="s">
        <v>14</v>
      </c>
      <c r="E199" s="4">
        <v>1932</v>
      </c>
      <c r="F199" s="5">
        <v>369</v>
      </c>
    </row>
    <row r="200" spans="2:6" x14ac:dyDescent="0.3">
      <c r="B200" t="s">
        <v>3</v>
      </c>
      <c r="C200" t="s">
        <v>34</v>
      </c>
      <c r="D200" t="s">
        <v>25</v>
      </c>
      <c r="E200" s="4">
        <v>6300</v>
      </c>
      <c r="F200" s="5">
        <v>42</v>
      </c>
    </row>
    <row r="201" spans="2:6" x14ac:dyDescent="0.3">
      <c r="B201" t="s">
        <v>6</v>
      </c>
      <c r="C201" t="s">
        <v>37</v>
      </c>
      <c r="D201" t="s">
        <v>30</v>
      </c>
      <c r="E201" s="4">
        <v>560</v>
      </c>
      <c r="F201" s="5">
        <v>81</v>
      </c>
    </row>
    <row r="202" spans="2:6" x14ac:dyDescent="0.3">
      <c r="B202" t="s">
        <v>9</v>
      </c>
      <c r="C202" t="s">
        <v>37</v>
      </c>
      <c r="D202" t="s">
        <v>26</v>
      </c>
      <c r="E202" s="4">
        <v>2856</v>
      </c>
      <c r="F202" s="5">
        <v>246</v>
      </c>
    </row>
    <row r="203" spans="2:6" x14ac:dyDescent="0.3">
      <c r="B203" t="s">
        <v>9</v>
      </c>
      <c r="C203" t="s">
        <v>34</v>
      </c>
      <c r="D203" t="s">
        <v>17</v>
      </c>
      <c r="E203" s="4">
        <v>707</v>
      </c>
      <c r="F203" s="5">
        <v>174</v>
      </c>
    </row>
    <row r="204" spans="2:6" x14ac:dyDescent="0.3">
      <c r="B204" t="s">
        <v>8</v>
      </c>
      <c r="C204" t="s">
        <v>35</v>
      </c>
      <c r="D204" t="s">
        <v>30</v>
      </c>
      <c r="E204" s="4">
        <v>3598</v>
      </c>
      <c r="F204" s="5">
        <v>81</v>
      </c>
    </row>
    <row r="205" spans="2:6" x14ac:dyDescent="0.3">
      <c r="B205" t="s">
        <v>40</v>
      </c>
      <c r="C205" t="s">
        <v>35</v>
      </c>
      <c r="D205" t="s">
        <v>22</v>
      </c>
      <c r="E205" s="4">
        <v>6853</v>
      </c>
      <c r="F205" s="5">
        <v>372</v>
      </c>
    </row>
    <row r="206" spans="2:6" x14ac:dyDescent="0.3">
      <c r="B206" t="s">
        <v>40</v>
      </c>
      <c r="C206" t="s">
        <v>35</v>
      </c>
      <c r="D206" t="s">
        <v>16</v>
      </c>
      <c r="E206" s="4">
        <v>4725</v>
      </c>
      <c r="F206" s="5">
        <v>174</v>
      </c>
    </row>
    <row r="207" spans="2:6" x14ac:dyDescent="0.3">
      <c r="B207" t="s">
        <v>41</v>
      </c>
      <c r="C207" t="s">
        <v>36</v>
      </c>
      <c r="D207" t="s">
        <v>32</v>
      </c>
      <c r="E207" s="4">
        <v>10304</v>
      </c>
      <c r="F207" s="5">
        <v>84</v>
      </c>
    </row>
    <row r="208" spans="2:6" x14ac:dyDescent="0.3">
      <c r="B208" t="s">
        <v>41</v>
      </c>
      <c r="C208" t="s">
        <v>34</v>
      </c>
      <c r="D208" t="s">
        <v>16</v>
      </c>
      <c r="E208" s="4">
        <v>1274</v>
      </c>
      <c r="F208" s="5">
        <v>225</v>
      </c>
    </row>
    <row r="209" spans="2:6" x14ac:dyDescent="0.3">
      <c r="B209" t="s">
        <v>5</v>
      </c>
      <c r="C209" t="s">
        <v>36</v>
      </c>
      <c r="D209" t="s">
        <v>30</v>
      </c>
      <c r="E209" s="4">
        <v>1526</v>
      </c>
      <c r="F209" s="5">
        <v>105</v>
      </c>
    </row>
    <row r="210" spans="2:6" x14ac:dyDescent="0.3">
      <c r="B210" t="s">
        <v>40</v>
      </c>
      <c r="C210" t="s">
        <v>39</v>
      </c>
      <c r="D210" t="s">
        <v>28</v>
      </c>
      <c r="E210" s="4">
        <v>3101</v>
      </c>
      <c r="F210" s="5">
        <v>225</v>
      </c>
    </row>
    <row r="211" spans="2:6" x14ac:dyDescent="0.3">
      <c r="B211" t="s">
        <v>2</v>
      </c>
      <c r="C211" t="s">
        <v>37</v>
      </c>
      <c r="D211" t="s">
        <v>14</v>
      </c>
      <c r="E211" s="4">
        <v>1057</v>
      </c>
      <c r="F211" s="5">
        <v>54</v>
      </c>
    </row>
    <row r="212" spans="2:6" x14ac:dyDescent="0.3">
      <c r="B212" t="s">
        <v>7</v>
      </c>
      <c r="C212" t="s">
        <v>37</v>
      </c>
      <c r="D212" t="s">
        <v>26</v>
      </c>
      <c r="E212" s="4">
        <v>5306</v>
      </c>
      <c r="F212" s="5">
        <v>0</v>
      </c>
    </row>
    <row r="213" spans="2:6" x14ac:dyDescent="0.3">
      <c r="B213" t="s">
        <v>5</v>
      </c>
      <c r="C213" t="s">
        <v>39</v>
      </c>
      <c r="D213" t="s">
        <v>24</v>
      </c>
      <c r="E213" s="4">
        <v>4018</v>
      </c>
      <c r="F213" s="5">
        <v>171</v>
      </c>
    </row>
    <row r="214" spans="2:6" x14ac:dyDescent="0.3">
      <c r="B214" t="s">
        <v>9</v>
      </c>
      <c r="C214" t="s">
        <v>34</v>
      </c>
      <c r="D214" t="s">
        <v>16</v>
      </c>
      <c r="E214" s="4">
        <v>938</v>
      </c>
      <c r="F214" s="5">
        <v>189</v>
      </c>
    </row>
    <row r="215" spans="2:6" x14ac:dyDescent="0.3">
      <c r="B215" t="s">
        <v>7</v>
      </c>
      <c r="C215" t="s">
        <v>38</v>
      </c>
      <c r="D215" t="s">
        <v>18</v>
      </c>
      <c r="E215" s="4">
        <v>1778</v>
      </c>
      <c r="F215" s="5">
        <v>270</v>
      </c>
    </row>
    <row r="216" spans="2:6" x14ac:dyDescent="0.3">
      <c r="B216" t="s">
        <v>6</v>
      </c>
      <c r="C216" t="s">
        <v>39</v>
      </c>
      <c r="D216" t="s">
        <v>30</v>
      </c>
      <c r="E216" s="4">
        <v>1638</v>
      </c>
      <c r="F216" s="5">
        <v>63</v>
      </c>
    </row>
    <row r="217" spans="2:6" x14ac:dyDescent="0.3">
      <c r="B217" t="s">
        <v>41</v>
      </c>
      <c r="C217" t="s">
        <v>38</v>
      </c>
      <c r="D217" t="s">
        <v>25</v>
      </c>
      <c r="E217" s="4">
        <v>154</v>
      </c>
      <c r="F217" s="5">
        <v>21</v>
      </c>
    </row>
    <row r="218" spans="2:6" x14ac:dyDescent="0.3">
      <c r="B218" t="s">
        <v>7</v>
      </c>
      <c r="C218" t="s">
        <v>37</v>
      </c>
      <c r="D218" t="s">
        <v>22</v>
      </c>
      <c r="E218" s="4">
        <v>9835</v>
      </c>
      <c r="F218" s="5">
        <v>207</v>
      </c>
    </row>
    <row r="219" spans="2:6" x14ac:dyDescent="0.3">
      <c r="B219" t="s">
        <v>9</v>
      </c>
      <c r="C219" t="s">
        <v>37</v>
      </c>
      <c r="D219" t="s">
        <v>20</v>
      </c>
      <c r="E219" s="4">
        <v>7273</v>
      </c>
      <c r="F219" s="5">
        <v>96</v>
      </c>
    </row>
    <row r="220" spans="2:6" x14ac:dyDescent="0.3">
      <c r="B220" t="s">
        <v>5</v>
      </c>
      <c r="C220" t="s">
        <v>39</v>
      </c>
      <c r="D220" t="s">
        <v>22</v>
      </c>
      <c r="E220" s="4">
        <v>6909</v>
      </c>
      <c r="F220" s="5">
        <v>81</v>
      </c>
    </row>
    <row r="221" spans="2:6" x14ac:dyDescent="0.3">
      <c r="B221" t="s">
        <v>9</v>
      </c>
      <c r="C221" t="s">
        <v>39</v>
      </c>
      <c r="D221" t="s">
        <v>24</v>
      </c>
      <c r="E221" s="4">
        <v>3920</v>
      </c>
      <c r="F221" s="5">
        <v>306</v>
      </c>
    </row>
    <row r="222" spans="2:6" x14ac:dyDescent="0.3">
      <c r="B222" t="s">
        <v>10</v>
      </c>
      <c r="C222" t="s">
        <v>39</v>
      </c>
      <c r="D222" t="s">
        <v>21</v>
      </c>
      <c r="E222" s="4">
        <v>4858</v>
      </c>
      <c r="F222" s="5">
        <v>279</v>
      </c>
    </row>
    <row r="223" spans="2:6" x14ac:dyDescent="0.3">
      <c r="B223" t="s">
        <v>2</v>
      </c>
      <c r="C223" t="s">
        <v>38</v>
      </c>
      <c r="D223" t="s">
        <v>4</v>
      </c>
      <c r="E223" s="4">
        <v>3549</v>
      </c>
      <c r="F223" s="5">
        <v>3</v>
      </c>
    </row>
    <row r="224" spans="2:6" x14ac:dyDescent="0.3">
      <c r="B224" t="s">
        <v>7</v>
      </c>
      <c r="C224" t="s">
        <v>39</v>
      </c>
      <c r="D224" t="s">
        <v>27</v>
      </c>
      <c r="E224" s="4">
        <v>966</v>
      </c>
      <c r="F224" s="5">
        <v>198</v>
      </c>
    </row>
    <row r="225" spans="2:6" x14ac:dyDescent="0.3">
      <c r="B225" t="s">
        <v>5</v>
      </c>
      <c r="C225" t="s">
        <v>39</v>
      </c>
      <c r="D225" t="s">
        <v>18</v>
      </c>
      <c r="E225" s="4">
        <v>385</v>
      </c>
      <c r="F225" s="5">
        <v>249</v>
      </c>
    </row>
    <row r="226" spans="2:6" x14ac:dyDescent="0.3">
      <c r="B226" t="s">
        <v>6</v>
      </c>
      <c r="C226" t="s">
        <v>34</v>
      </c>
      <c r="D226" t="s">
        <v>16</v>
      </c>
      <c r="E226" s="4">
        <v>2219</v>
      </c>
      <c r="F226" s="5">
        <v>75</v>
      </c>
    </row>
    <row r="227" spans="2:6" x14ac:dyDescent="0.3">
      <c r="B227" t="s">
        <v>9</v>
      </c>
      <c r="C227" t="s">
        <v>36</v>
      </c>
      <c r="D227" t="s">
        <v>32</v>
      </c>
      <c r="E227" s="4">
        <v>2954</v>
      </c>
      <c r="F227" s="5">
        <v>189</v>
      </c>
    </row>
    <row r="228" spans="2:6" x14ac:dyDescent="0.3">
      <c r="B228" t="s">
        <v>7</v>
      </c>
      <c r="C228" t="s">
        <v>36</v>
      </c>
      <c r="D228" t="s">
        <v>32</v>
      </c>
      <c r="E228" s="4">
        <v>280</v>
      </c>
      <c r="F228" s="5">
        <v>87</v>
      </c>
    </row>
    <row r="229" spans="2:6" x14ac:dyDescent="0.3">
      <c r="B229" t="s">
        <v>41</v>
      </c>
      <c r="C229" t="s">
        <v>36</v>
      </c>
      <c r="D229" t="s">
        <v>30</v>
      </c>
      <c r="E229" s="4">
        <v>6118</v>
      </c>
      <c r="F229" s="5">
        <v>174</v>
      </c>
    </row>
    <row r="230" spans="2:6" x14ac:dyDescent="0.3">
      <c r="B230" t="s">
        <v>2</v>
      </c>
      <c r="C230" t="s">
        <v>39</v>
      </c>
      <c r="D230" t="s">
        <v>15</v>
      </c>
      <c r="E230" s="4">
        <v>4802</v>
      </c>
      <c r="F230" s="5">
        <v>36</v>
      </c>
    </row>
    <row r="231" spans="2:6" x14ac:dyDescent="0.3">
      <c r="B231" t="s">
        <v>9</v>
      </c>
      <c r="C231" t="s">
        <v>38</v>
      </c>
      <c r="D231" t="s">
        <v>24</v>
      </c>
      <c r="E231" s="4">
        <v>4137</v>
      </c>
      <c r="F231" s="5">
        <v>60</v>
      </c>
    </row>
    <row r="232" spans="2:6" x14ac:dyDescent="0.3">
      <c r="B232" t="s">
        <v>3</v>
      </c>
      <c r="C232" t="s">
        <v>35</v>
      </c>
      <c r="D232" t="s">
        <v>23</v>
      </c>
      <c r="E232" s="4">
        <v>2023</v>
      </c>
      <c r="F232" s="5">
        <v>78</v>
      </c>
    </row>
    <row r="233" spans="2:6" x14ac:dyDescent="0.3">
      <c r="B233" t="s">
        <v>9</v>
      </c>
      <c r="C233" t="s">
        <v>36</v>
      </c>
      <c r="D233" t="s">
        <v>30</v>
      </c>
      <c r="E233" s="4">
        <v>9051</v>
      </c>
      <c r="F233" s="5">
        <v>57</v>
      </c>
    </row>
    <row r="234" spans="2:6" x14ac:dyDescent="0.3">
      <c r="B234" t="s">
        <v>9</v>
      </c>
      <c r="C234" t="s">
        <v>37</v>
      </c>
      <c r="D234" t="s">
        <v>28</v>
      </c>
      <c r="E234" s="4">
        <v>2919</v>
      </c>
      <c r="F234" s="5">
        <v>45</v>
      </c>
    </row>
    <row r="235" spans="2:6" x14ac:dyDescent="0.3">
      <c r="B235" t="s">
        <v>41</v>
      </c>
      <c r="C235" t="s">
        <v>38</v>
      </c>
      <c r="D235" t="s">
        <v>22</v>
      </c>
      <c r="E235" s="4">
        <v>5915</v>
      </c>
      <c r="F235" s="5">
        <v>3</v>
      </c>
    </row>
    <row r="236" spans="2:6" x14ac:dyDescent="0.3">
      <c r="B236" t="s">
        <v>10</v>
      </c>
      <c r="C236" t="s">
        <v>35</v>
      </c>
      <c r="D236" t="s">
        <v>15</v>
      </c>
      <c r="E236" s="4">
        <v>2562</v>
      </c>
      <c r="F236" s="5">
        <v>6</v>
      </c>
    </row>
    <row r="237" spans="2:6" x14ac:dyDescent="0.3">
      <c r="B237" t="s">
        <v>5</v>
      </c>
      <c r="C237" t="s">
        <v>37</v>
      </c>
      <c r="D237" t="s">
        <v>25</v>
      </c>
      <c r="E237" s="4">
        <v>8813</v>
      </c>
      <c r="F237" s="5">
        <v>21</v>
      </c>
    </row>
    <row r="238" spans="2:6" x14ac:dyDescent="0.3">
      <c r="B238" t="s">
        <v>5</v>
      </c>
      <c r="C238" t="s">
        <v>36</v>
      </c>
      <c r="D238" t="s">
        <v>18</v>
      </c>
      <c r="E238" s="4">
        <v>6111</v>
      </c>
      <c r="F238" s="5">
        <v>3</v>
      </c>
    </row>
    <row r="239" spans="2:6" x14ac:dyDescent="0.3">
      <c r="B239" t="s">
        <v>8</v>
      </c>
      <c r="C239" t="s">
        <v>34</v>
      </c>
      <c r="D239" t="s">
        <v>31</v>
      </c>
      <c r="E239" s="4">
        <v>3507</v>
      </c>
      <c r="F239" s="5">
        <v>288</v>
      </c>
    </row>
    <row r="240" spans="2:6" x14ac:dyDescent="0.3">
      <c r="B240" t="s">
        <v>6</v>
      </c>
      <c r="C240" t="s">
        <v>36</v>
      </c>
      <c r="D240" t="s">
        <v>13</v>
      </c>
      <c r="E240" s="4">
        <v>4319</v>
      </c>
      <c r="F240" s="5">
        <v>30</v>
      </c>
    </row>
    <row r="241" spans="2:6" x14ac:dyDescent="0.3">
      <c r="B241" t="s">
        <v>40</v>
      </c>
      <c r="C241" t="s">
        <v>38</v>
      </c>
      <c r="D241" t="s">
        <v>26</v>
      </c>
      <c r="E241" s="4">
        <v>609</v>
      </c>
      <c r="F241" s="5">
        <v>87</v>
      </c>
    </row>
    <row r="242" spans="2:6" x14ac:dyDescent="0.3">
      <c r="B242" t="s">
        <v>40</v>
      </c>
      <c r="C242" t="s">
        <v>39</v>
      </c>
      <c r="D242" t="s">
        <v>27</v>
      </c>
      <c r="E242" s="4">
        <v>6370</v>
      </c>
      <c r="F242" s="5">
        <v>30</v>
      </c>
    </row>
    <row r="243" spans="2:6" x14ac:dyDescent="0.3">
      <c r="B243" t="s">
        <v>5</v>
      </c>
      <c r="C243" t="s">
        <v>38</v>
      </c>
      <c r="D243" t="s">
        <v>19</v>
      </c>
      <c r="E243" s="4">
        <v>5474</v>
      </c>
      <c r="F243" s="5">
        <v>168</v>
      </c>
    </row>
    <row r="244" spans="2:6" x14ac:dyDescent="0.3">
      <c r="B244" t="s">
        <v>40</v>
      </c>
      <c r="C244" t="s">
        <v>36</v>
      </c>
      <c r="D244" t="s">
        <v>27</v>
      </c>
      <c r="E244" s="4">
        <v>3164</v>
      </c>
      <c r="F244" s="5">
        <v>306</v>
      </c>
    </row>
    <row r="245" spans="2:6" x14ac:dyDescent="0.3">
      <c r="B245" t="s">
        <v>6</v>
      </c>
      <c r="C245" t="s">
        <v>35</v>
      </c>
      <c r="D245" t="s">
        <v>4</v>
      </c>
      <c r="E245" s="4">
        <v>1302</v>
      </c>
      <c r="F245" s="5">
        <v>402</v>
      </c>
    </row>
    <row r="246" spans="2:6" x14ac:dyDescent="0.3">
      <c r="B246" t="s">
        <v>3</v>
      </c>
      <c r="C246" t="s">
        <v>37</v>
      </c>
      <c r="D246" t="s">
        <v>28</v>
      </c>
      <c r="E246" s="4">
        <v>7308</v>
      </c>
      <c r="F246" s="5">
        <v>327</v>
      </c>
    </row>
    <row r="247" spans="2:6" x14ac:dyDescent="0.3">
      <c r="B247" t="s">
        <v>40</v>
      </c>
      <c r="C247" t="s">
        <v>37</v>
      </c>
      <c r="D247" t="s">
        <v>27</v>
      </c>
      <c r="E247" s="4">
        <v>6132</v>
      </c>
      <c r="F247" s="5">
        <v>93</v>
      </c>
    </row>
    <row r="248" spans="2:6" x14ac:dyDescent="0.3">
      <c r="B248" t="s">
        <v>10</v>
      </c>
      <c r="C248" t="s">
        <v>35</v>
      </c>
      <c r="D248" t="s">
        <v>14</v>
      </c>
      <c r="E248" s="4">
        <v>3472</v>
      </c>
      <c r="F248" s="5">
        <v>96</v>
      </c>
    </row>
    <row r="249" spans="2:6" x14ac:dyDescent="0.3">
      <c r="B249" t="s">
        <v>8</v>
      </c>
      <c r="C249" t="s">
        <v>39</v>
      </c>
      <c r="D249" t="s">
        <v>18</v>
      </c>
      <c r="E249" s="4">
        <v>9660</v>
      </c>
      <c r="F249" s="5">
        <v>27</v>
      </c>
    </row>
    <row r="250" spans="2:6" x14ac:dyDescent="0.3">
      <c r="B250" t="s">
        <v>9</v>
      </c>
      <c r="C250" t="s">
        <v>38</v>
      </c>
      <c r="D250" t="s">
        <v>26</v>
      </c>
      <c r="E250" s="4">
        <v>2436</v>
      </c>
      <c r="F250" s="5">
        <v>99</v>
      </c>
    </row>
    <row r="251" spans="2:6" x14ac:dyDescent="0.3">
      <c r="B251" t="s">
        <v>9</v>
      </c>
      <c r="C251" t="s">
        <v>38</v>
      </c>
      <c r="D251" t="s">
        <v>33</v>
      </c>
      <c r="E251" s="4">
        <v>9506</v>
      </c>
      <c r="F251" s="5">
        <v>87</v>
      </c>
    </row>
    <row r="252" spans="2:6" x14ac:dyDescent="0.3">
      <c r="B252" t="s">
        <v>10</v>
      </c>
      <c r="C252" t="s">
        <v>37</v>
      </c>
      <c r="D252" t="s">
        <v>21</v>
      </c>
      <c r="E252" s="4">
        <v>245</v>
      </c>
      <c r="F252" s="5">
        <v>288</v>
      </c>
    </row>
    <row r="253" spans="2:6" x14ac:dyDescent="0.3">
      <c r="B253" t="s">
        <v>8</v>
      </c>
      <c r="C253" t="s">
        <v>35</v>
      </c>
      <c r="D253" t="s">
        <v>20</v>
      </c>
      <c r="E253" s="4">
        <v>2702</v>
      </c>
      <c r="F253" s="5">
        <v>363</v>
      </c>
    </row>
    <row r="254" spans="2:6" x14ac:dyDescent="0.3">
      <c r="B254" t="s">
        <v>10</v>
      </c>
      <c r="C254" t="s">
        <v>34</v>
      </c>
      <c r="D254" t="s">
        <v>17</v>
      </c>
      <c r="E254" s="4">
        <v>700</v>
      </c>
      <c r="F254" s="5">
        <v>87</v>
      </c>
    </row>
    <row r="255" spans="2:6" x14ac:dyDescent="0.3">
      <c r="B255" t="s">
        <v>6</v>
      </c>
      <c r="C255" t="s">
        <v>34</v>
      </c>
      <c r="D255" t="s">
        <v>17</v>
      </c>
      <c r="E255" s="4">
        <v>3759</v>
      </c>
      <c r="F255" s="5">
        <v>150</v>
      </c>
    </row>
    <row r="256" spans="2:6" x14ac:dyDescent="0.3">
      <c r="B256" t="s">
        <v>2</v>
      </c>
      <c r="C256" t="s">
        <v>35</v>
      </c>
      <c r="D256" t="s">
        <v>17</v>
      </c>
      <c r="E256" s="4">
        <v>1589</v>
      </c>
      <c r="F256" s="5">
        <v>303</v>
      </c>
    </row>
    <row r="257" spans="2:6" x14ac:dyDescent="0.3">
      <c r="B257" t="s">
        <v>7</v>
      </c>
      <c r="C257" t="s">
        <v>35</v>
      </c>
      <c r="D257" t="s">
        <v>28</v>
      </c>
      <c r="E257" s="4">
        <v>5194</v>
      </c>
      <c r="F257" s="5">
        <v>288</v>
      </c>
    </row>
    <row r="258" spans="2:6" x14ac:dyDescent="0.3">
      <c r="B258" t="s">
        <v>10</v>
      </c>
      <c r="C258" t="s">
        <v>36</v>
      </c>
      <c r="D258" t="s">
        <v>13</v>
      </c>
      <c r="E258" s="4">
        <v>945</v>
      </c>
      <c r="F258" s="5">
        <v>75</v>
      </c>
    </row>
    <row r="259" spans="2:6" x14ac:dyDescent="0.3">
      <c r="B259" t="s">
        <v>40</v>
      </c>
      <c r="C259" t="s">
        <v>38</v>
      </c>
      <c r="D259" t="s">
        <v>31</v>
      </c>
      <c r="E259" s="4">
        <v>1988</v>
      </c>
      <c r="F259" s="5">
        <v>39</v>
      </c>
    </row>
    <row r="260" spans="2:6" x14ac:dyDescent="0.3">
      <c r="B260" t="s">
        <v>6</v>
      </c>
      <c r="C260" t="s">
        <v>34</v>
      </c>
      <c r="D260" t="s">
        <v>32</v>
      </c>
      <c r="E260" s="4">
        <v>6734</v>
      </c>
      <c r="F260" s="5">
        <v>123</v>
      </c>
    </row>
    <row r="261" spans="2:6" x14ac:dyDescent="0.3">
      <c r="B261" t="s">
        <v>40</v>
      </c>
      <c r="C261" t="s">
        <v>36</v>
      </c>
      <c r="D261" t="s">
        <v>4</v>
      </c>
      <c r="E261" s="4">
        <v>217</v>
      </c>
      <c r="F261" s="5">
        <v>36</v>
      </c>
    </row>
    <row r="262" spans="2:6" x14ac:dyDescent="0.3">
      <c r="B262" t="s">
        <v>5</v>
      </c>
      <c r="C262" t="s">
        <v>34</v>
      </c>
      <c r="D262" t="s">
        <v>22</v>
      </c>
      <c r="E262" s="4">
        <v>6279</v>
      </c>
      <c r="F262" s="5">
        <v>237</v>
      </c>
    </row>
    <row r="263" spans="2:6" x14ac:dyDescent="0.3">
      <c r="B263" t="s">
        <v>40</v>
      </c>
      <c r="C263" t="s">
        <v>36</v>
      </c>
      <c r="D263" t="s">
        <v>13</v>
      </c>
      <c r="E263" s="4">
        <v>4424</v>
      </c>
      <c r="F263" s="5">
        <v>201</v>
      </c>
    </row>
    <row r="264" spans="2:6" x14ac:dyDescent="0.3">
      <c r="B264" t="s">
        <v>2</v>
      </c>
      <c r="C264" t="s">
        <v>36</v>
      </c>
      <c r="D264" t="s">
        <v>17</v>
      </c>
      <c r="E264" s="4">
        <v>189</v>
      </c>
      <c r="F264" s="5">
        <v>48</v>
      </c>
    </row>
    <row r="265" spans="2:6" x14ac:dyDescent="0.3">
      <c r="B265" t="s">
        <v>5</v>
      </c>
      <c r="C265" t="s">
        <v>35</v>
      </c>
      <c r="D265" t="s">
        <v>22</v>
      </c>
      <c r="E265" s="4">
        <v>490</v>
      </c>
      <c r="F265" s="5">
        <v>84</v>
      </c>
    </row>
    <row r="266" spans="2:6" x14ac:dyDescent="0.3">
      <c r="B266" t="s">
        <v>8</v>
      </c>
      <c r="C266" t="s">
        <v>37</v>
      </c>
      <c r="D266" t="s">
        <v>21</v>
      </c>
      <c r="E266" s="4">
        <v>434</v>
      </c>
      <c r="F266" s="5">
        <v>87</v>
      </c>
    </row>
    <row r="267" spans="2:6" x14ac:dyDescent="0.3">
      <c r="B267" t="s">
        <v>7</v>
      </c>
      <c r="C267" t="s">
        <v>38</v>
      </c>
      <c r="D267" t="s">
        <v>30</v>
      </c>
      <c r="E267" s="4">
        <v>10129</v>
      </c>
      <c r="F267" s="5">
        <v>312</v>
      </c>
    </row>
    <row r="268" spans="2:6" x14ac:dyDescent="0.3">
      <c r="B268" t="s">
        <v>3</v>
      </c>
      <c r="C268" t="s">
        <v>39</v>
      </c>
      <c r="D268" t="s">
        <v>28</v>
      </c>
      <c r="E268" s="4">
        <v>1652</v>
      </c>
      <c r="F268" s="5">
        <v>102</v>
      </c>
    </row>
    <row r="269" spans="2:6" x14ac:dyDescent="0.3">
      <c r="B269" t="s">
        <v>8</v>
      </c>
      <c r="C269" t="s">
        <v>38</v>
      </c>
      <c r="D269" t="s">
        <v>21</v>
      </c>
      <c r="E269" s="4">
        <v>6433</v>
      </c>
      <c r="F269" s="5">
        <v>78</v>
      </c>
    </row>
    <row r="270" spans="2:6" x14ac:dyDescent="0.3">
      <c r="B270" t="s">
        <v>3</v>
      </c>
      <c r="C270" t="s">
        <v>34</v>
      </c>
      <c r="D270" t="s">
        <v>23</v>
      </c>
      <c r="E270" s="4">
        <v>2212</v>
      </c>
      <c r="F270" s="5">
        <v>117</v>
      </c>
    </row>
    <row r="271" spans="2:6" x14ac:dyDescent="0.3">
      <c r="B271" t="s">
        <v>41</v>
      </c>
      <c r="C271" t="s">
        <v>35</v>
      </c>
      <c r="D271" t="s">
        <v>19</v>
      </c>
      <c r="E271" s="4">
        <v>609</v>
      </c>
      <c r="F271" s="5">
        <v>99</v>
      </c>
    </row>
    <row r="272" spans="2:6" x14ac:dyDescent="0.3">
      <c r="B272" t="s">
        <v>40</v>
      </c>
      <c r="C272" t="s">
        <v>35</v>
      </c>
      <c r="D272" t="s">
        <v>24</v>
      </c>
      <c r="E272" s="4">
        <v>1638</v>
      </c>
      <c r="F272" s="5">
        <v>48</v>
      </c>
    </row>
    <row r="273" spans="2:6" x14ac:dyDescent="0.3">
      <c r="B273" t="s">
        <v>7</v>
      </c>
      <c r="C273" t="s">
        <v>34</v>
      </c>
      <c r="D273" t="s">
        <v>15</v>
      </c>
      <c r="E273" s="4">
        <v>3829</v>
      </c>
      <c r="F273" s="5">
        <v>24</v>
      </c>
    </row>
    <row r="274" spans="2:6" x14ac:dyDescent="0.3">
      <c r="B274" t="s">
        <v>40</v>
      </c>
      <c r="C274" t="s">
        <v>39</v>
      </c>
      <c r="D274" t="s">
        <v>15</v>
      </c>
      <c r="E274" s="4">
        <v>5775</v>
      </c>
      <c r="F274" s="5">
        <v>42</v>
      </c>
    </row>
    <row r="275" spans="2:6" x14ac:dyDescent="0.3">
      <c r="B275" t="s">
        <v>6</v>
      </c>
      <c r="C275" t="s">
        <v>35</v>
      </c>
      <c r="D275" t="s">
        <v>20</v>
      </c>
      <c r="E275" s="4">
        <v>1071</v>
      </c>
      <c r="F275" s="5">
        <v>270</v>
      </c>
    </row>
    <row r="276" spans="2:6" x14ac:dyDescent="0.3">
      <c r="B276" t="s">
        <v>8</v>
      </c>
      <c r="C276" t="s">
        <v>36</v>
      </c>
      <c r="D276" t="s">
        <v>23</v>
      </c>
      <c r="E276" s="4">
        <v>5019</v>
      </c>
      <c r="F276" s="5">
        <v>150</v>
      </c>
    </row>
    <row r="277" spans="2:6" x14ac:dyDescent="0.3">
      <c r="B277" t="s">
        <v>2</v>
      </c>
      <c r="C277" t="s">
        <v>37</v>
      </c>
      <c r="D277" t="s">
        <v>15</v>
      </c>
      <c r="E277" s="4">
        <v>2863</v>
      </c>
      <c r="F277" s="5">
        <v>42</v>
      </c>
    </row>
    <row r="278" spans="2:6" x14ac:dyDescent="0.3">
      <c r="B278" t="s">
        <v>40</v>
      </c>
      <c r="C278" t="s">
        <v>35</v>
      </c>
      <c r="D278" t="s">
        <v>29</v>
      </c>
      <c r="E278" s="4">
        <v>1617</v>
      </c>
      <c r="F278" s="5">
        <v>126</v>
      </c>
    </row>
    <row r="279" spans="2:6" x14ac:dyDescent="0.3">
      <c r="B279" t="s">
        <v>6</v>
      </c>
      <c r="C279" t="s">
        <v>37</v>
      </c>
      <c r="D279" t="s">
        <v>26</v>
      </c>
      <c r="E279" s="4">
        <v>6818</v>
      </c>
      <c r="F279" s="5">
        <v>6</v>
      </c>
    </row>
    <row r="280" spans="2:6" x14ac:dyDescent="0.3">
      <c r="B280" t="s">
        <v>3</v>
      </c>
      <c r="C280" t="s">
        <v>35</v>
      </c>
      <c r="D280" t="s">
        <v>15</v>
      </c>
      <c r="E280" s="4">
        <v>6657</v>
      </c>
      <c r="F280" s="5">
        <v>276</v>
      </c>
    </row>
    <row r="281" spans="2:6" x14ac:dyDescent="0.3">
      <c r="B281" t="s">
        <v>3</v>
      </c>
      <c r="C281" t="s">
        <v>34</v>
      </c>
      <c r="D281" t="s">
        <v>17</v>
      </c>
      <c r="E281" s="4">
        <v>2919</v>
      </c>
      <c r="F281" s="5">
        <v>93</v>
      </c>
    </row>
    <row r="282" spans="2:6" x14ac:dyDescent="0.3">
      <c r="B282" t="s">
        <v>2</v>
      </c>
      <c r="C282" t="s">
        <v>36</v>
      </c>
      <c r="D282" t="s">
        <v>31</v>
      </c>
      <c r="E282" s="4">
        <v>3094</v>
      </c>
      <c r="F282" s="5">
        <v>246</v>
      </c>
    </row>
    <row r="283" spans="2:6" x14ac:dyDescent="0.3">
      <c r="B283" t="s">
        <v>6</v>
      </c>
      <c r="C283" t="s">
        <v>39</v>
      </c>
      <c r="D283" t="s">
        <v>24</v>
      </c>
      <c r="E283" s="4">
        <v>2989</v>
      </c>
      <c r="F283" s="5">
        <v>3</v>
      </c>
    </row>
    <row r="284" spans="2:6" x14ac:dyDescent="0.3">
      <c r="B284" t="s">
        <v>8</v>
      </c>
      <c r="C284" t="s">
        <v>38</v>
      </c>
      <c r="D284" t="s">
        <v>27</v>
      </c>
      <c r="E284" s="4">
        <v>2268</v>
      </c>
      <c r="F284" s="5">
        <v>63</v>
      </c>
    </row>
    <row r="285" spans="2:6" x14ac:dyDescent="0.3">
      <c r="B285" t="s">
        <v>5</v>
      </c>
      <c r="C285" t="s">
        <v>35</v>
      </c>
      <c r="D285" t="s">
        <v>31</v>
      </c>
      <c r="E285" s="4">
        <v>4753</v>
      </c>
      <c r="F285" s="5">
        <v>246</v>
      </c>
    </row>
    <row r="286" spans="2:6" x14ac:dyDescent="0.3">
      <c r="B286" t="s">
        <v>2</v>
      </c>
      <c r="C286" t="s">
        <v>34</v>
      </c>
      <c r="D286" t="s">
        <v>19</v>
      </c>
      <c r="E286" s="4">
        <v>7511</v>
      </c>
      <c r="F286" s="5">
        <v>120</v>
      </c>
    </row>
    <row r="287" spans="2:6" x14ac:dyDescent="0.3">
      <c r="B287" t="s">
        <v>2</v>
      </c>
      <c r="C287" t="s">
        <v>38</v>
      </c>
      <c r="D287" t="s">
        <v>31</v>
      </c>
      <c r="E287" s="4">
        <v>4326</v>
      </c>
      <c r="F287" s="5">
        <v>348</v>
      </c>
    </row>
    <row r="288" spans="2:6" x14ac:dyDescent="0.3">
      <c r="B288" t="s">
        <v>41</v>
      </c>
      <c r="C288" t="s">
        <v>34</v>
      </c>
      <c r="D288" t="s">
        <v>23</v>
      </c>
      <c r="E288" s="4">
        <v>4935</v>
      </c>
      <c r="F288" s="5">
        <v>126</v>
      </c>
    </row>
    <row r="289" spans="2:6" x14ac:dyDescent="0.3">
      <c r="B289" t="s">
        <v>6</v>
      </c>
      <c r="C289" t="s">
        <v>35</v>
      </c>
      <c r="D289" t="s">
        <v>30</v>
      </c>
      <c r="E289" s="4">
        <v>4781</v>
      </c>
      <c r="F289" s="5">
        <v>123</v>
      </c>
    </row>
    <row r="290" spans="2:6" x14ac:dyDescent="0.3">
      <c r="B290" t="s">
        <v>5</v>
      </c>
      <c r="C290" t="s">
        <v>38</v>
      </c>
      <c r="D290" t="s">
        <v>25</v>
      </c>
      <c r="E290" s="4">
        <v>7483</v>
      </c>
      <c r="F290" s="5">
        <v>45</v>
      </c>
    </row>
    <row r="291" spans="2:6" x14ac:dyDescent="0.3">
      <c r="B291" t="s">
        <v>10</v>
      </c>
      <c r="C291" t="s">
        <v>38</v>
      </c>
      <c r="D291" t="s">
        <v>4</v>
      </c>
      <c r="E291" s="4">
        <v>6860</v>
      </c>
      <c r="F291" s="5">
        <v>126</v>
      </c>
    </row>
    <row r="292" spans="2:6" x14ac:dyDescent="0.3">
      <c r="B292" t="s">
        <v>40</v>
      </c>
      <c r="C292" t="s">
        <v>37</v>
      </c>
      <c r="D292" t="s">
        <v>29</v>
      </c>
      <c r="E292" s="4">
        <v>9002</v>
      </c>
      <c r="F292" s="5">
        <v>72</v>
      </c>
    </row>
    <row r="293" spans="2:6" x14ac:dyDescent="0.3">
      <c r="B293" t="s">
        <v>6</v>
      </c>
      <c r="C293" t="s">
        <v>36</v>
      </c>
      <c r="D293" t="s">
        <v>29</v>
      </c>
      <c r="E293" s="4">
        <v>1400</v>
      </c>
      <c r="F293" s="5">
        <v>135</v>
      </c>
    </row>
    <row r="294" spans="2:6" x14ac:dyDescent="0.3">
      <c r="B294" t="s">
        <v>10</v>
      </c>
      <c r="C294" t="s">
        <v>34</v>
      </c>
      <c r="D294" t="s">
        <v>22</v>
      </c>
      <c r="E294" s="4">
        <v>4053</v>
      </c>
      <c r="F294" s="5">
        <v>24</v>
      </c>
    </row>
    <row r="295" spans="2:6" x14ac:dyDescent="0.3">
      <c r="B295" t="s">
        <v>7</v>
      </c>
      <c r="C295" t="s">
        <v>36</v>
      </c>
      <c r="D295" t="s">
        <v>31</v>
      </c>
      <c r="E295" s="4">
        <v>2149</v>
      </c>
      <c r="F295" s="5">
        <v>117</v>
      </c>
    </row>
    <row r="296" spans="2:6" x14ac:dyDescent="0.3">
      <c r="B296" t="s">
        <v>3</v>
      </c>
      <c r="C296" t="s">
        <v>39</v>
      </c>
      <c r="D296" t="s">
        <v>29</v>
      </c>
      <c r="E296" s="4">
        <v>3640</v>
      </c>
      <c r="F296" s="5">
        <v>51</v>
      </c>
    </row>
    <row r="297" spans="2:6" x14ac:dyDescent="0.3">
      <c r="B297" t="s">
        <v>2</v>
      </c>
      <c r="C297" t="s">
        <v>39</v>
      </c>
      <c r="D297" t="s">
        <v>23</v>
      </c>
      <c r="E297" s="4">
        <v>630</v>
      </c>
      <c r="F297" s="5">
        <v>36</v>
      </c>
    </row>
    <row r="298" spans="2:6" x14ac:dyDescent="0.3">
      <c r="B298" t="s">
        <v>9</v>
      </c>
      <c r="C298" t="s">
        <v>35</v>
      </c>
      <c r="D298" t="s">
        <v>27</v>
      </c>
      <c r="E298" s="4">
        <v>2429</v>
      </c>
      <c r="F298" s="5">
        <v>144</v>
      </c>
    </row>
    <row r="299" spans="2:6" x14ac:dyDescent="0.3">
      <c r="B299" t="s">
        <v>9</v>
      </c>
      <c r="C299" t="s">
        <v>36</v>
      </c>
      <c r="D299" t="s">
        <v>25</v>
      </c>
      <c r="E299" s="4">
        <v>2142</v>
      </c>
      <c r="F299" s="5">
        <v>114</v>
      </c>
    </row>
    <row r="300" spans="2:6" x14ac:dyDescent="0.3">
      <c r="B300" t="s">
        <v>7</v>
      </c>
      <c r="C300" t="s">
        <v>37</v>
      </c>
      <c r="D300" t="s">
        <v>30</v>
      </c>
      <c r="E300" s="4">
        <v>6454</v>
      </c>
      <c r="F300" s="5">
        <v>54</v>
      </c>
    </row>
    <row r="301" spans="2:6" x14ac:dyDescent="0.3">
      <c r="B301" t="s">
        <v>7</v>
      </c>
      <c r="C301" t="s">
        <v>37</v>
      </c>
      <c r="D301" t="s">
        <v>16</v>
      </c>
      <c r="E301" s="4">
        <v>4487</v>
      </c>
      <c r="F301" s="5">
        <v>333</v>
      </c>
    </row>
    <row r="302" spans="2:6" x14ac:dyDescent="0.3">
      <c r="B302" t="s">
        <v>3</v>
      </c>
      <c r="C302" t="s">
        <v>37</v>
      </c>
      <c r="D302" t="s">
        <v>4</v>
      </c>
      <c r="E302" s="4">
        <v>938</v>
      </c>
      <c r="F302" s="5">
        <v>366</v>
      </c>
    </row>
    <row r="303" spans="2:6" x14ac:dyDescent="0.3">
      <c r="B303" t="s">
        <v>3</v>
      </c>
      <c r="C303" t="s">
        <v>38</v>
      </c>
      <c r="D303" t="s">
        <v>26</v>
      </c>
      <c r="E303" s="4">
        <v>8841</v>
      </c>
      <c r="F303" s="5">
        <v>303</v>
      </c>
    </row>
    <row r="304" spans="2:6" x14ac:dyDescent="0.3">
      <c r="B304" t="s">
        <v>2</v>
      </c>
      <c r="C304" t="s">
        <v>39</v>
      </c>
      <c r="D304" t="s">
        <v>33</v>
      </c>
      <c r="E304" s="4">
        <v>4018</v>
      </c>
      <c r="F304" s="5">
        <v>126</v>
      </c>
    </row>
    <row r="305" spans="2:6" x14ac:dyDescent="0.3">
      <c r="B305" t="s">
        <v>41</v>
      </c>
      <c r="C305" t="s">
        <v>37</v>
      </c>
      <c r="D305" t="s">
        <v>15</v>
      </c>
      <c r="E305" s="4">
        <v>714</v>
      </c>
      <c r="F305" s="5">
        <v>231</v>
      </c>
    </row>
    <row r="306" spans="2:6" x14ac:dyDescent="0.3">
      <c r="B306" t="s">
        <v>9</v>
      </c>
      <c r="C306" t="s">
        <v>38</v>
      </c>
      <c r="D306" t="s">
        <v>25</v>
      </c>
      <c r="E306" s="4">
        <v>3850</v>
      </c>
      <c r="F306" s="5">
        <v>102</v>
      </c>
    </row>
  </sheetData>
  <mergeCells count="1">
    <mergeCell ref="B2:G3"/>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AC182-AE63-48C7-9554-D6D159CBD958}">
  <dimension ref="A1:O38"/>
  <sheetViews>
    <sheetView workbookViewId="0">
      <selection activeCell="M19" sqref="M19"/>
    </sheetView>
  </sheetViews>
  <sheetFormatPr defaultRowHeight="14.55" x14ac:dyDescent="0.3"/>
  <cols>
    <col min="2" max="2" width="15" bestFit="1" customWidth="1"/>
    <col min="3" max="3" width="13.33203125" bestFit="1" customWidth="1"/>
    <col min="6" max="6" width="14.44140625" bestFit="1" customWidth="1"/>
    <col min="7" max="7" width="13.33203125" bestFit="1" customWidth="1"/>
    <col min="9" max="9" width="13.33203125" bestFit="1" customWidth="1"/>
    <col min="12" max="12" width="13.33203125" bestFit="1" customWidth="1"/>
  </cols>
  <sheetData>
    <row r="1" spans="1:15" x14ac:dyDescent="0.3">
      <c r="A1" s="32"/>
      <c r="B1" s="32"/>
      <c r="C1" s="32"/>
      <c r="D1" s="32"/>
      <c r="E1" s="32"/>
      <c r="F1" s="32"/>
      <c r="G1" s="32"/>
      <c r="H1" s="32"/>
      <c r="I1" s="32"/>
      <c r="J1" s="32"/>
      <c r="K1" s="32"/>
      <c r="L1" s="32"/>
      <c r="M1" s="32"/>
      <c r="N1" s="32"/>
      <c r="O1" s="32"/>
    </row>
    <row r="2" spans="1:15" x14ac:dyDescent="0.3">
      <c r="A2" s="32"/>
      <c r="B2" s="67" t="s">
        <v>79</v>
      </c>
      <c r="C2" s="68"/>
      <c r="D2" s="68"/>
      <c r="E2" s="68"/>
      <c r="F2" s="68"/>
      <c r="G2" s="68"/>
      <c r="H2" s="32"/>
      <c r="I2" s="32"/>
      <c r="J2" s="32"/>
      <c r="K2" s="32"/>
      <c r="L2" s="32"/>
      <c r="M2" s="32"/>
      <c r="N2" s="32"/>
      <c r="O2" s="32"/>
    </row>
    <row r="3" spans="1:15" x14ac:dyDescent="0.3">
      <c r="A3" s="32"/>
      <c r="B3" s="68"/>
      <c r="C3" s="68"/>
      <c r="D3" s="68"/>
      <c r="E3" s="68"/>
      <c r="F3" s="68"/>
      <c r="G3" s="68"/>
      <c r="H3" s="32"/>
      <c r="I3" s="32"/>
      <c r="J3" s="32"/>
      <c r="K3" s="32"/>
      <c r="L3" s="32"/>
      <c r="M3" s="32"/>
      <c r="N3" s="32"/>
      <c r="O3" s="32"/>
    </row>
    <row r="4" spans="1:15" x14ac:dyDescent="0.3">
      <c r="A4" s="32"/>
      <c r="B4" s="32"/>
      <c r="C4" s="32"/>
      <c r="D4" s="32"/>
      <c r="E4" s="32"/>
      <c r="F4" s="32"/>
      <c r="G4" s="32"/>
      <c r="H4" s="32"/>
      <c r="I4" s="32"/>
      <c r="J4" s="32"/>
      <c r="K4" s="32"/>
      <c r="L4" s="32"/>
      <c r="M4" s="32"/>
      <c r="N4" s="32"/>
      <c r="O4" s="32"/>
    </row>
    <row r="5" spans="1:15" x14ac:dyDescent="0.3">
      <c r="A5" s="32"/>
      <c r="B5" s="32" t="s">
        <v>74</v>
      </c>
      <c r="C5" s="32" t="s">
        <v>75</v>
      </c>
      <c r="D5" s="32"/>
      <c r="E5" s="32"/>
      <c r="F5" s="32"/>
      <c r="G5" s="32"/>
      <c r="H5" s="32"/>
      <c r="I5" s="32"/>
      <c r="J5" s="32"/>
      <c r="K5" s="32"/>
      <c r="L5" s="32"/>
      <c r="M5" s="32"/>
      <c r="N5" s="32"/>
      <c r="O5" s="32"/>
    </row>
    <row r="6" spans="1:15" x14ac:dyDescent="0.3">
      <c r="A6" s="32"/>
      <c r="B6" s="53" t="s">
        <v>38</v>
      </c>
      <c r="C6" s="32"/>
      <c r="D6" s="32"/>
      <c r="E6" s="32"/>
      <c r="F6" s="32"/>
      <c r="G6" s="32"/>
      <c r="H6" s="32"/>
      <c r="I6" s="32"/>
      <c r="J6" s="32"/>
      <c r="K6" s="32"/>
      <c r="L6" s="32"/>
      <c r="M6" s="32"/>
      <c r="N6" s="32"/>
      <c r="O6" s="32"/>
    </row>
    <row r="7" spans="1:15" x14ac:dyDescent="0.3">
      <c r="A7" s="32"/>
      <c r="B7" s="54" t="s">
        <v>5</v>
      </c>
      <c r="C7" s="32">
        <v>25221</v>
      </c>
      <c r="D7" s="32"/>
      <c r="E7" s="32"/>
      <c r="F7" s="32"/>
      <c r="G7" s="32"/>
      <c r="H7" s="32"/>
      <c r="I7" s="32"/>
      <c r="J7" s="32"/>
      <c r="K7" s="32"/>
      <c r="L7" s="32"/>
      <c r="M7" s="32"/>
      <c r="N7" s="32"/>
      <c r="O7" s="32"/>
    </row>
    <row r="8" spans="1:15" x14ac:dyDescent="0.3">
      <c r="A8" s="32"/>
      <c r="B8" s="53" t="s">
        <v>36</v>
      </c>
      <c r="C8" s="32"/>
      <c r="D8" s="32"/>
      <c r="E8" s="32"/>
      <c r="F8" s="32"/>
      <c r="G8" s="32"/>
      <c r="H8" s="32"/>
      <c r="I8" s="32"/>
      <c r="J8" s="32"/>
      <c r="K8" s="32"/>
      <c r="L8" s="32"/>
      <c r="M8" s="32"/>
      <c r="N8" s="32"/>
      <c r="O8" s="32"/>
    </row>
    <row r="9" spans="1:15" x14ac:dyDescent="0.3">
      <c r="A9" s="32"/>
      <c r="B9" s="54" t="s">
        <v>5</v>
      </c>
      <c r="C9" s="32">
        <v>39620</v>
      </c>
      <c r="D9" s="32"/>
      <c r="E9" s="32"/>
      <c r="F9" s="32"/>
      <c r="G9" s="32"/>
      <c r="H9" s="32"/>
      <c r="I9" s="32"/>
      <c r="J9" s="32"/>
      <c r="K9" s="32"/>
      <c r="L9" s="32"/>
      <c r="M9" s="32"/>
      <c r="N9" s="32"/>
      <c r="O9" s="32"/>
    </row>
    <row r="10" spans="1:15" x14ac:dyDescent="0.3">
      <c r="A10" s="32"/>
      <c r="B10" s="53" t="s">
        <v>34</v>
      </c>
      <c r="C10" s="32"/>
      <c r="D10" s="32"/>
      <c r="E10" s="32"/>
      <c r="F10" s="32"/>
      <c r="G10" s="32"/>
      <c r="H10" s="32"/>
      <c r="I10" s="32"/>
      <c r="J10" s="32"/>
      <c r="K10" s="32"/>
      <c r="L10" s="32"/>
      <c r="M10" s="32"/>
      <c r="N10" s="32"/>
      <c r="O10" s="32"/>
    </row>
    <row r="11" spans="1:15" x14ac:dyDescent="0.3">
      <c r="A11" s="32"/>
      <c r="B11" s="54" t="s">
        <v>5</v>
      </c>
      <c r="C11" s="32">
        <v>41559</v>
      </c>
      <c r="D11" s="32"/>
      <c r="E11" s="32"/>
      <c r="F11" s="32"/>
      <c r="G11" s="32"/>
      <c r="H11" s="32"/>
      <c r="I11" s="32"/>
      <c r="J11" s="32"/>
      <c r="K11" s="32"/>
      <c r="L11" s="32"/>
      <c r="M11" s="32"/>
      <c r="N11" s="32"/>
      <c r="O11" s="32"/>
    </row>
    <row r="12" spans="1:15" x14ac:dyDescent="0.3">
      <c r="A12" s="32"/>
      <c r="B12" s="53" t="s">
        <v>37</v>
      </c>
      <c r="C12" s="32"/>
      <c r="D12" s="32"/>
      <c r="E12" s="32"/>
      <c r="F12" s="32"/>
      <c r="G12" s="32"/>
      <c r="H12" s="32"/>
      <c r="I12" s="32"/>
      <c r="J12" s="32"/>
      <c r="K12" s="32"/>
      <c r="L12" s="32"/>
      <c r="M12" s="32"/>
      <c r="N12" s="32"/>
      <c r="O12" s="32"/>
    </row>
    <row r="13" spans="1:15" x14ac:dyDescent="0.3">
      <c r="A13" s="32"/>
      <c r="B13" s="54" t="s">
        <v>7</v>
      </c>
      <c r="C13" s="32">
        <v>43568</v>
      </c>
      <c r="D13" s="32"/>
      <c r="E13" s="32"/>
      <c r="F13" s="32"/>
      <c r="G13" s="32"/>
      <c r="H13" s="32"/>
      <c r="I13" s="32"/>
      <c r="J13" s="32"/>
      <c r="K13" s="32"/>
      <c r="L13" s="32"/>
      <c r="M13" s="32"/>
      <c r="N13" s="32"/>
      <c r="O13" s="32"/>
    </row>
    <row r="14" spans="1:15" x14ac:dyDescent="0.3">
      <c r="A14" s="32"/>
      <c r="B14" s="53" t="s">
        <v>39</v>
      </c>
      <c r="C14" s="32"/>
      <c r="D14" s="32"/>
      <c r="E14" s="32"/>
      <c r="F14" s="32"/>
      <c r="G14" s="32"/>
      <c r="H14" s="32"/>
      <c r="I14" s="32"/>
      <c r="J14" s="32"/>
      <c r="K14" s="32"/>
      <c r="L14" s="32"/>
      <c r="M14" s="32"/>
      <c r="N14" s="32"/>
      <c r="O14" s="32"/>
    </row>
    <row r="15" spans="1:15" x14ac:dyDescent="0.3">
      <c r="A15" s="32"/>
      <c r="B15" s="54" t="s">
        <v>2</v>
      </c>
      <c r="C15" s="32">
        <v>45752</v>
      </c>
      <c r="D15" s="32"/>
      <c r="E15" s="32"/>
      <c r="F15" s="32"/>
      <c r="G15" s="32"/>
      <c r="H15" s="32"/>
      <c r="I15" s="32"/>
      <c r="J15" s="32"/>
      <c r="K15" s="32"/>
      <c r="L15" s="32"/>
      <c r="M15" s="32"/>
      <c r="N15" s="32"/>
      <c r="O15" s="32"/>
    </row>
    <row r="16" spans="1:15" x14ac:dyDescent="0.3">
      <c r="A16" s="32"/>
      <c r="B16" s="53" t="s">
        <v>35</v>
      </c>
      <c r="C16" s="32"/>
      <c r="D16" s="32"/>
      <c r="E16" s="32"/>
      <c r="F16" s="32"/>
      <c r="G16" s="32"/>
      <c r="H16" s="32"/>
      <c r="I16" s="32"/>
      <c r="J16" s="32"/>
      <c r="K16" s="32"/>
      <c r="L16" s="32"/>
      <c r="M16" s="32"/>
      <c r="N16" s="32"/>
      <c r="O16" s="32"/>
    </row>
    <row r="17" spans="1:15" x14ac:dyDescent="0.3">
      <c r="A17" s="32"/>
      <c r="B17" s="54" t="s">
        <v>40</v>
      </c>
      <c r="C17" s="32">
        <v>38325</v>
      </c>
      <c r="D17" s="32"/>
      <c r="E17" s="32"/>
      <c r="F17" s="32"/>
      <c r="G17" s="32"/>
      <c r="H17" s="32"/>
      <c r="I17" s="32"/>
      <c r="J17" s="32"/>
      <c r="K17" s="32"/>
      <c r="L17" s="32"/>
      <c r="M17" s="32"/>
      <c r="N17" s="32"/>
      <c r="O17" s="32"/>
    </row>
    <row r="18" spans="1:15" x14ac:dyDescent="0.3">
      <c r="A18" s="32"/>
      <c r="B18" s="32"/>
      <c r="C18" s="32"/>
      <c r="D18" s="32"/>
      <c r="E18" s="32"/>
      <c r="F18" s="32"/>
      <c r="G18" s="32"/>
      <c r="H18" s="32"/>
      <c r="I18" s="32"/>
      <c r="J18" s="32"/>
      <c r="K18" s="32"/>
      <c r="L18" s="32"/>
      <c r="M18" s="32"/>
      <c r="N18" s="32"/>
      <c r="O18" s="32"/>
    </row>
    <row r="19" spans="1:15" x14ac:dyDescent="0.3">
      <c r="A19" s="32"/>
      <c r="B19" s="32"/>
      <c r="C19" s="32"/>
      <c r="D19" s="32"/>
      <c r="E19" s="32"/>
      <c r="F19" s="32"/>
      <c r="G19" s="32"/>
      <c r="H19" s="32"/>
      <c r="I19" s="32"/>
      <c r="J19" s="32"/>
      <c r="K19" s="32"/>
      <c r="L19" s="32"/>
      <c r="M19" s="32"/>
      <c r="N19" s="32"/>
      <c r="O19" s="32"/>
    </row>
    <row r="20" spans="1:15" x14ac:dyDescent="0.3">
      <c r="A20" s="32"/>
      <c r="B20" s="32"/>
      <c r="C20" s="32"/>
      <c r="D20" s="32"/>
      <c r="E20" s="32"/>
      <c r="F20" s="32"/>
      <c r="G20" s="32"/>
      <c r="H20" s="32"/>
      <c r="I20" s="32"/>
      <c r="J20" s="32"/>
      <c r="K20" s="32"/>
      <c r="L20" s="32"/>
      <c r="M20" s="32"/>
      <c r="N20" s="32"/>
      <c r="O20" s="32"/>
    </row>
    <row r="21" spans="1:15" x14ac:dyDescent="0.3">
      <c r="A21" s="32"/>
      <c r="B21" s="32" t="s">
        <v>74</v>
      </c>
      <c r="C21" s="32" t="s">
        <v>75</v>
      </c>
      <c r="D21" s="32"/>
      <c r="E21" s="32"/>
      <c r="F21" s="32"/>
      <c r="G21" s="32"/>
      <c r="H21" s="32"/>
      <c r="I21" s="32"/>
      <c r="J21" s="32"/>
      <c r="K21" s="32"/>
      <c r="L21" s="32"/>
      <c r="M21" s="32"/>
      <c r="N21" s="32"/>
      <c r="O21" s="32"/>
    </row>
    <row r="22" spans="1:15" x14ac:dyDescent="0.3">
      <c r="A22" s="32"/>
      <c r="B22" s="53" t="s">
        <v>5</v>
      </c>
      <c r="C22" s="32">
        <v>165725</v>
      </c>
      <c r="D22" s="32"/>
      <c r="E22" s="32"/>
      <c r="F22" s="32"/>
      <c r="G22" s="32"/>
      <c r="H22" s="32"/>
      <c r="I22" s="32"/>
      <c r="J22" s="32"/>
      <c r="K22" s="32"/>
      <c r="L22" s="32"/>
      <c r="M22" s="32"/>
      <c r="N22" s="32"/>
      <c r="O22" s="32"/>
    </row>
    <row r="23" spans="1:15" x14ac:dyDescent="0.3">
      <c r="A23" s="32"/>
      <c r="B23" s="53" t="s">
        <v>40</v>
      </c>
      <c r="C23" s="32">
        <v>151599</v>
      </c>
      <c r="D23" s="32"/>
      <c r="E23" s="32"/>
      <c r="F23" s="32"/>
      <c r="G23" s="32"/>
      <c r="H23" s="32"/>
      <c r="I23" s="32"/>
      <c r="J23" s="32"/>
      <c r="K23" s="32"/>
      <c r="L23" s="32"/>
      <c r="M23" s="32"/>
      <c r="N23" s="32"/>
      <c r="O23" s="32"/>
    </row>
    <row r="24" spans="1:15" x14ac:dyDescent="0.3">
      <c r="A24" s="32"/>
      <c r="B24" s="53" t="s">
        <v>7</v>
      </c>
      <c r="C24" s="32">
        <v>149975</v>
      </c>
      <c r="D24" s="32"/>
      <c r="E24" s="32"/>
      <c r="F24" s="32"/>
      <c r="G24" s="32"/>
      <c r="H24" s="32"/>
      <c r="I24" s="32"/>
      <c r="J24" s="32"/>
      <c r="K24" s="32"/>
      <c r="L24" s="32"/>
      <c r="M24" s="32"/>
      <c r="N24" s="32"/>
      <c r="O24" s="32"/>
    </row>
    <row r="25" spans="1:15" x14ac:dyDescent="0.3">
      <c r="A25" s="32"/>
      <c r="B25" s="53" t="s">
        <v>9</v>
      </c>
      <c r="C25" s="32">
        <v>132580</v>
      </c>
      <c r="D25" s="32"/>
      <c r="E25" s="32"/>
      <c r="F25" s="32"/>
      <c r="G25" s="32"/>
      <c r="H25" s="32"/>
      <c r="I25" s="32"/>
      <c r="J25" s="32"/>
      <c r="K25" s="32"/>
      <c r="L25" s="32"/>
      <c r="M25" s="32"/>
      <c r="N25" s="32"/>
      <c r="O25" s="32"/>
    </row>
    <row r="26" spans="1:15" x14ac:dyDescent="0.3">
      <c r="A26" s="32"/>
      <c r="B26" s="53" t="s">
        <v>6</v>
      </c>
      <c r="C26" s="32">
        <v>130697</v>
      </c>
      <c r="D26" s="32"/>
      <c r="E26" s="32"/>
      <c r="F26" s="32"/>
      <c r="G26" s="32"/>
      <c r="H26" s="32"/>
      <c r="I26" s="32"/>
      <c r="J26" s="32"/>
      <c r="K26" s="32"/>
      <c r="L26" s="32"/>
      <c r="M26" s="32"/>
      <c r="N26" s="32"/>
      <c r="O26" s="32"/>
    </row>
    <row r="27" spans="1:15" x14ac:dyDescent="0.3">
      <c r="A27" s="32"/>
      <c r="B27" s="53" t="s">
        <v>2</v>
      </c>
      <c r="C27" s="32">
        <v>123949</v>
      </c>
      <c r="D27" s="32"/>
      <c r="E27" s="32"/>
      <c r="F27" s="32"/>
      <c r="G27" s="32"/>
      <c r="H27" s="32"/>
      <c r="I27" s="32"/>
      <c r="J27" s="32"/>
      <c r="K27" s="32"/>
      <c r="L27" s="32"/>
      <c r="M27" s="32"/>
      <c r="N27" s="32"/>
      <c r="O27" s="32"/>
    </row>
    <row r="28" spans="1:15" x14ac:dyDescent="0.3">
      <c r="A28" s="32"/>
      <c r="B28" s="53" t="s">
        <v>3</v>
      </c>
      <c r="C28" s="32">
        <v>106834</v>
      </c>
      <c r="D28" s="32"/>
      <c r="E28" s="32"/>
      <c r="F28" s="32"/>
      <c r="G28" s="32"/>
      <c r="H28" s="32"/>
      <c r="I28" s="32"/>
      <c r="J28" s="32"/>
      <c r="K28" s="32"/>
      <c r="L28" s="32"/>
      <c r="M28" s="32"/>
      <c r="N28" s="32"/>
      <c r="O28" s="32"/>
    </row>
    <row r="29" spans="1:15" x14ac:dyDescent="0.3">
      <c r="A29" s="32"/>
      <c r="B29" s="53" t="s">
        <v>41</v>
      </c>
      <c r="C29" s="32">
        <v>98210</v>
      </c>
      <c r="D29" s="32"/>
      <c r="E29" s="32"/>
      <c r="F29" s="32"/>
      <c r="G29" s="32"/>
      <c r="H29" s="32"/>
      <c r="I29" s="32"/>
      <c r="J29" s="32"/>
      <c r="K29" s="32"/>
      <c r="L29" s="32"/>
      <c r="M29" s="32"/>
      <c r="N29" s="32"/>
      <c r="O29" s="32"/>
    </row>
    <row r="30" spans="1:15" x14ac:dyDescent="0.3">
      <c r="A30" s="32"/>
      <c r="B30" s="53" t="s">
        <v>8</v>
      </c>
      <c r="C30" s="32">
        <v>98084</v>
      </c>
      <c r="D30" s="32"/>
      <c r="E30" s="32"/>
      <c r="F30" s="32"/>
      <c r="G30" s="32"/>
      <c r="H30" s="32"/>
      <c r="I30" s="32"/>
      <c r="J30" s="32"/>
      <c r="K30" s="32"/>
      <c r="L30" s="32"/>
      <c r="M30" s="32"/>
      <c r="N30" s="32"/>
      <c r="O30" s="32"/>
    </row>
    <row r="31" spans="1:15" x14ac:dyDescent="0.3">
      <c r="A31" s="32"/>
      <c r="B31" s="53" t="s">
        <v>10</v>
      </c>
      <c r="C31" s="32">
        <v>83216</v>
      </c>
      <c r="D31" s="32"/>
      <c r="E31" s="32"/>
      <c r="F31" s="32"/>
      <c r="G31" s="32"/>
      <c r="H31" s="32"/>
      <c r="I31" s="32"/>
      <c r="J31" s="32"/>
      <c r="K31" s="32"/>
      <c r="L31" s="32"/>
      <c r="M31" s="32"/>
      <c r="N31" s="32"/>
      <c r="O31" s="32"/>
    </row>
    <row r="32" spans="1:15" x14ac:dyDescent="0.3">
      <c r="A32" s="32"/>
      <c r="B32" s="32"/>
      <c r="C32" s="32"/>
      <c r="D32" s="32"/>
      <c r="E32" s="32"/>
      <c r="F32" s="32"/>
      <c r="G32" s="32"/>
      <c r="H32" s="32"/>
      <c r="I32" s="32"/>
      <c r="J32" s="32"/>
      <c r="K32" s="32"/>
      <c r="L32" s="32"/>
      <c r="M32" s="32"/>
      <c r="N32" s="32"/>
      <c r="O32" s="32"/>
    </row>
    <row r="33" spans="1:15" x14ac:dyDescent="0.3">
      <c r="A33" s="32"/>
      <c r="B33" s="32"/>
      <c r="C33" s="32"/>
      <c r="D33" s="32"/>
      <c r="E33" s="32"/>
      <c r="F33" s="32"/>
      <c r="G33" s="32"/>
      <c r="H33" s="32"/>
      <c r="I33" s="32"/>
      <c r="J33" s="32"/>
      <c r="K33" s="32"/>
      <c r="L33" s="32"/>
      <c r="M33" s="32"/>
      <c r="N33" s="32"/>
      <c r="O33" s="32"/>
    </row>
    <row r="34" spans="1:15" x14ac:dyDescent="0.3">
      <c r="A34" s="32"/>
      <c r="B34" s="32"/>
      <c r="C34" s="32"/>
      <c r="D34" s="32"/>
      <c r="E34" s="32"/>
      <c r="F34" s="32"/>
      <c r="G34" s="32"/>
      <c r="H34" s="32"/>
      <c r="I34" s="32"/>
      <c r="J34" s="32"/>
      <c r="K34" s="32"/>
      <c r="L34" s="32"/>
      <c r="M34" s="32"/>
      <c r="N34" s="32"/>
      <c r="O34" s="32"/>
    </row>
    <row r="35" spans="1:15" x14ac:dyDescent="0.3">
      <c r="A35" s="32"/>
      <c r="B35" s="32"/>
      <c r="C35" s="32"/>
      <c r="D35" s="32"/>
      <c r="E35" s="32"/>
      <c r="F35" s="32"/>
      <c r="G35" s="32"/>
      <c r="H35" s="32"/>
      <c r="I35" s="32"/>
      <c r="J35" s="32"/>
      <c r="K35" s="32"/>
      <c r="L35" s="32"/>
      <c r="M35" s="32"/>
      <c r="N35" s="32"/>
      <c r="O35" s="32"/>
    </row>
    <row r="36" spans="1:15" x14ac:dyDescent="0.3">
      <c r="A36" s="32"/>
      <c r="B36" s="32"/>
      <c r="C36" s="32"/>
      <c r="D36" s="32"/>
      <c r="E36" s="32"/>
      <c r="F36" s="32"/>
      <c r="G36" s="32"/>
      <c r="H36" s="32"/>
      <c r="I36" s="32"/>
      <c r="J36" s="32"/>
      <c r="K36" s="32"/>
      <c r="L36" s="32"/>
      <c r="M36" s="32"/>
      <c r="N36" s="32"/>
      <c r="O36" s="32"/>
    </row>
    <row r="37" spans="1:15" x14ac:dyDescent="0.3">
      <c r="A37" s="32"/>
      <c r="B37" s="32"/>
      <c r="C37" s="32"/>
      <c r="D37" s="32"/>
      <c r="E37" s="32"/>
      <c r="F37" s="32"/>
      <c r="G37" s="32"/>
      <c r="H37" s="32"/>
      <c r="I37" s="32"/>
      <c r="J37" s="32"/>
      <c r="K37" s="32"/>
      <c r="L37" s="32"/>
      <c r="M37" s="32"/>
      <c r="N37" s="32"/>
      <c r="O37" s="32"/>
    </row>
    <row r="38" spans="1:15" x14ac:dyDescent="0.3">
      <c r="A38" s="32"/>
      <c r="B38" s="32"/>
      <c r="C38" s="32"/>
      <c r="D38" s="32"/>
      <c r="E38" s="32"/>
      <c r="F38" s="32"/>
      <c r="G38" s="32"/>
      <c r="H38" s="32"/>
      <c r="I38" s="32"/>
      <c r="J38" s="32"/>
      <c r="K38" s="32"/>
      <c r="L38" s="32"/>
      <c r="M38" s="32"/>
      <c r="N38" s="32"/>
      <c r="O38" s="32"/>
    </row>
  </sheetData>
  <mergeCells count="1">
    <mergeCell ref="B2:G3"/>
  </mergeCells>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94D61-A718-4BA0-ACE7-CB4B5AAF53EC}">
  <dimension ref="B4:J304"/>
  <sheetViews>
    <sheetView topLeftCell="A5" workbookViewId="0">
      <selection activeCell="D11" sqref="B5:G304"/>
    </sheetView>
  </sheetViews>
  <sheetFormatPr defaultRowHeight="14.55" x14ac:dyDescent="0.3"/>
  <cols>
    <col min="2" max="2" width="12.6640625" customWidth="1"/>
    <col min="3" max="3" width="11.33203125" customWidth="1"/>
    <col min="4" max="4" width="19.21875" bestFit="1" customWidth="1"/>
    <col min="5" max="5" width="9.109375" customWidth="1"/>
    <col min="7" max="7" width="12.88671875" customWidth="1"/>
    <col min="8" max="8" width="9.44140625" bestFit="1" customWidth="1"/>
    <col min="10" max="10" width="10.44140625" bestFit="1" customWidth="1"/>
  </cols>
  <sheetData>
    <row r="4" spans="2:10" x14ac:dyDescent="0.3">
      <c r="B4" s="25" t="s">
        <v>11</v>
      </c>
      <c r="C4" s="25" t="s">
        <v>12</v>
      </c>
      <c r="D4" s="25" t="s">
        <v>0</v>
      </c>
      <c r="E4" s="26" t="s">
        <v>1</v>
      </c>
      <c r="F4" s="26" t="s">
        <v>50</v>
      </c>
      <c r="G4" s="26" t="s">
        <v>81</v>
      </c>
    </row>
    <row r="5" spans="2:10" x14ac:dyDescent="0.3">
      <c r="B5" s="19" t="s">
        <v>40</v>
      </c>
      <c r="C5" s="19" t="s">
        <v>37</v>
      </c>
      <c r="D5" s="19" t="s">
        <v>30</v>
      </c>
      <c r="E5" s="20">
        <v>1624</v>
      </c>
      <c r="F5" s="21">
        <v>114</v>
      </c>
      <c r="G5" s="28">
        <f>Table!$E5/Table!$F5</f>
        <v>14.245614035087719</v>
      </c>
      <c r="J5" s="4">
        <f>SUM(Salesp[Amount])</f>
        <v>1240869</v>
      </c>
    </row>
    <row r="6" spans="2:10" x14ac:dyDescent="0.3">
      <c r="B6" s="22" t="s">
        <v>8</v>
      </c>
      <c r="C6" s="22" t="s">
        <v>35</v>
      </c>
      <c r="D6" s="22" t="s">
        <v>32</v>
      </c>
      <c r="E6" s="23">
        <v>6706</v>
      </c>
      <c r="F6" s="24">
        <v>459</v>
      </c>
      <c r="G6" s="29">
        <f>Table!$E6/Table!$F6</f>
        <v>14.610021786492375</v>
      </c>
    </row>
    <row r="7" spans="2:10" x14ac:dyDescent="0.3">
      <c r="B7" s="19" t="s">
        <v>9</v>
      </c>
      <c r="C7" s="19" t="s">
        <v>35</v>
      </c>
      <c r="D7" s="19" t="s">
        <v>4</v>
      </c>
      <c r="E7" s="20">
        <v>959</v>
      </c>
      <c r="F7" s="21">
        <v>147</v>
      </c>
      <c r="G7" s="28">
        <f>Table!$E7/Table!$F7</f>
        <v>6.5238095238095237</v>
      </c>
      <c r="J7">
        <f>AVERAGE(Salesp[Amount])</f>
        <v>4136.2299999999996</v>
      </c>
    </row>
    <row r="8" spans="2:10" x14ac:dyDescent="0.3">
      <c r="B8" s="22" t="s">
        <v>41</v>
      </c>
      <c r="C8" s="22" t="s">
        <v>36</v>
      </c>
      <c r="D8" s="22" t="s">
        <v>18</v>
      </c>
      <c r="E8" s="23">
        <v>9632</v>
      </c>
      <c r="F8" s="24">
        <v>288</v>
      </c>
      <c r="G8" s="29">
        <f>Table!$E8/Table!$F8</f>
        <v>33.444444444444443</v>
      </c>
    </row>
    <row r="9" spans="2:10" x14ac:dyDescent="0.3">
      <c r="B9" s="19" t="s">
        <v>6</v>
      </c>
      <c r="C9" s="19" t="s">
        <v>39</v>
      </c>
      <c r="D9" s="19" t="s">
        <v>25</v>
      </c>
      <c r="E9" s="20">
        <v>2100</v>
      </c>
      <c r="F9" s="21">
        <v>414</v>
      </c>
      <c r="G9" s="28">
        <f>Table!$E9/Table!$F9</f>
        <v>5.0724637681159424</v>
      </c>
    </row>
    <row r="10" spans="2:10" x14ac:dyDescent="0.3">
      <c r="B10" s="22" t="s">
        <v>40</v>
      </c>
      <c r="C10" s="22" t="s">
        <v>35</v>
      </c>
      <c r="D10" s="22" t="s">
        <v>33</v>
      </c>
      <c r="E10" s="23">
        <v>8869</v>
      </c>
      <c r="F10" s="24">
        <v>432</v>
      </c>
      <c r="G10" s="29">
        <f>Table!$E10/Table!$F10</f>
        <v>20.530092592592592</v>
      </c>
    </row>
    <row r="11" spans="2:10" x14ac:dyDescent="0.3">
      <c r="B11" s="19" t="s">
        <v>6</v>
      </c>
      <c r="C11" s="19" t="s">
        <v>38</v>
      </c>
      <c r="D11" s="19" t="s">
        <v>31</v>
      </c>
      <c r="E11" s="20">
        <v>2681</v>
      </c>
      <c r="F11" s="21">
        <v>54</v>
      </c>
      <c r="G11" s="28">
        <f>Table!$E11/Table!$F11</f>
        <v>49.648148148148145</v>
      </c>
    </row>
    <row r="12" spans="2:10" x14ac:dyDescent="0.3">
      <c r="B12" s="22" t="s">
        <v>8</v>
      </c>
      <c r="C12" s="22" t="s">
        <v>35</v>
      </c>
      <c r="D12" s="22" t="s">
        <v>22</v>
      </c>
      <c r="E12" s="23">
        <v>5012</v>
      </c>
      <c r="F12" s="24">
        <v>210</v>
      </c>
      <c r="G12" s="29">
        <f>Table!$E12/Table!$F12</f>
        <v>23.866666666666667</v>
      </c>
    </row>
    <row r="13" spans="2:10" x14ac:dyDescent="0.3">
      <c r="B13" s="19" t="s">
        <v>7</v>
      </c>
      <c r="C13" s="19" t="s">
        <v>38</v>
      </c>
      <c r="D13" s="19" t="s">
        <v>14</v>
      </c>
      <c r="E13" s="20">
        <v>1281</v>
      </c>
      <c r="F13" s="21">
        <v>75</v>
      </c>
      <c r="G13" s="28">
        <f>Table!$E13/Table!$F13</f>
        <v>17.079999999999998</v>
      </c>
    </row>
    <row r="14" spans="2:10" x14ac:dyDescent="0.3">
      <c r="B14" s="22" t="s">
        <v>5</v>
      </c>
      <c r="C14" s="22" t="s">
        <v>37</v>
      </c>
      <c r="D14" s="22" t="s">
        <v>14</v>
      </c>
      <c r="E14" s="23">
        <v>4991</v>
      </c>
      <c r="F14" s="24">
        <v>12</v>
      </c>
      <c r="G14" s="29">
        <f>Table!$E14/Table!$F14</f>
        <v>415.91666666666669</v>
      </c>
    </row>
    <row r="15" spans="2:10" x14ac:dyDescent="0.3">
      <c r="B15" s="19" t="s">
        <v>2</v>
      </c>
      <c r="C15" s="19" t="s">
        <v>39</v>
      </c>
      <c r="D15" s="19" t="s">
        <v>25</v>
      </c>
      <c r="E15" s="20">
        <v>1785</v>
      </c>
      <c r="F15" s="21">
        <v>462</v>
      </c>
      <c r="G15" s="28">
        <f>Table!$E15/Table!$F15</f>
        <v>3.8636363636363638</v>
      </c>
    </row>
    <row r="16" spans="2:10" x14ac:dyDescent="0.3">
      <c r="B16" s="22" t="s">
        <v>3</v>
      </c>
      <c r="C16" s="22" t="s">
        <v>37</v>
      </c>
      <c r="D16" s="22" t="s">
        <v>17</v>
      </c>
      <c r="E16" s="23">
        <v>3983</v>
      </c>
      <c r="F16" s="24">
        <v>144</v>
      </c>
      <c r="G16" s="29">
        <f>Table!$E16/Table!$F16</f>
        <v>27.659722222222221</v>
      </c>
    </row>
    <row r="17" spans="2:7" x14ac:dyDescent="0.3">
      <c r="B17" s="19" t="s">
        <v>9</v>
      </c>
      <c r="C17" s="19" t="s">
        <v>38</v>
      </c>
      <c r="D17" s="19" t="s">
        <v>16</v>
      </c>
      <c r="E17" s="20">
        <v>2646</v>
      </c>
      <c r="F17" s="21">
        <v>120</v>
      </c>
      <c r="G17" s="28">
        <f>Table!$E17/Table!$F17</f>
        <v>22.05</v>
      </c>
    </row>
    <row r="18" spans="2:7" x14ac:dyDescent="0.3">
      <c r="B18" s="22" t="s">
        <v>2</v>
      </c>
      <c r="C18" s="22" t="s">
        <v>34</v>
      </c>
      <c r="D18" s="22" t="s">
        <v>13</v>
      </c>
      <c r="E18" s="23">
        <v>252</v>
      </c>
      <c r="F18" s="24">
        <v>54</v>
      </c>
      <c r="G18" s="29">
        <f>Table!$E18/Table!$F18</f>
        <v>4.666666666666667</v>
      </c>
    </row>
    <row r="19" spans="2:7" x14ac:dyDescent="0.3">
      <c r="B19" s="19" t="s">
        <v>3</v>
      </c>
      <c r="C19" s="19" t="s">
        <v>35</v>
      </c>
      <c r="D19" s="19" t="s">
        <v>25</v>
      </c>
      <c r="E19" s="20">
        <v>2464</v>
      </c>
      <c r="F19" s="21">
        <v>234</v>
      </c>
      <c r="G19" s="28">
        <f>Table!$E19/Table!$F19</f>
        <v>10.52991452991453</v>
      </c>
    </row>
    <row r="20" spans="2:7" x14ac:dyDescent="0.3">
      <c r="B20" s="22" t="s">
        <v>3</v>
      </c>
      <c r="C20" s="22" t="s">
        <v>35</v>
      </c>
      <c r="D20" s="22" t="s">
        <v>29</v>
      </c>
      <c r="E20" s="23">
        <v>2114</v>
      </c>
      <c r="F20" s="24">
        <v>66</v>
      </c>
      <c r="G20" s="29">
        <f>Table!$E20/Table!$F20</f>
        <v>32.030303030303031</v>
      </c>
    </row>
    <row r="21" spans="2:7" x14ac:dyDescent="0.3">
      <c r="B21" s="19" t="s">
        <v>6</v>
      </c>
      <c r="C21" s="19" t="s">
        <v>37</v>
      </c>
      <c r="D21" s="19" t="s">
        <v>31</v>
      </c>
      <c r="E21" s="20">
        <v>7693</v>
      </c>
      <c r="F21" s="21">
        <v>87</v>
      </c>
      <c r="G21" s="28">
        <f>Table!$E21/Table!$F21</f>
        <v>88.425287356321846</v>
      </c>
    </row>
    <row r="22" spans="2:7" x14ac:dyDescent="0.3">
      <c r="B22" s="22" t="s">
        <v>5</v>
      </c>
      <c r="C22" s="22" t="s">
        <v>34</v>
      </c>
      <c r="D22" s="22" t="s">
        <v>20</v>
      </c>
      <c r="E22" s="23">
        <v>15610</v>
      </c>
      <c r="F22" s="24">
        <v>339</v>
      </c>
      <c r="G22" s="29">
        <f>Table!$E22/Table!$F22</f>
        <v>46.047197640117993</v>
      </c>
    </row>
    <row r="23" spans="2:7" x14ac:dyDescent="0.3">
      <c r="B23" s="19" t="s">
        <v>41</v>
      </c>
      <c r="C23" s="19" t="s">
        <v>34</v>
      </c>
      <c r="D23" s="19" t="s">
        <v>22</v>
      </c>
      <c r="E23" s="20">
        <v>336</v>
      </c>
      <c r="F23" s="21">
        <v>144</v>
      </c>
      <c r="G23" s="28">
        <f>Table!$E23/Table!$F23</f>
        <v>2.3333333333333335</v>
      </c>
    </row>
    <row r="24" spans="2:7" x14ac:dyDescent="0.3">
      <c r="B24" s="22" t="s">
        <v>2</v>
      </c>
      <c r="C24" s="22" t="s">
        <v>39</v>
      </c>
      <c r="D24" s="22" t="s">
        <v>20</v>
      </c>
      <c r="E24" s="23">
        <v>9443</v>
      </c>
      <c r="F24" s="24">
        <v>162</v>
      </c>
      <c r="G24" s="29">
        <f>Table!$E24/Table!$F24</f>
        <v>58.290123456790127</v>
      </c>
    </row>
    <row r="25" spans="2:7" x14ac:dyDescent="0.3">
      <c r="B25" s="19" t="s">
        <v>9</v>
      </c>
      <c r="C25" s="19" t="s">
        <v>34</v>
      </c>
      <c r="D25" s="19" t="s">
        <v>23</v>
      </c>
      <c r="E25" s="20">
        <v>8155</v>
      </c>
      <c r="F25" s="21">
        <v>90</v>
      </c>
      <c r="G25" s="28">
        <f>Table!$E25/Table!$F25</f>
        <v>90.611111111111114</v>
      </c>
    </row>
    <row r="26" spans="2:7" x14ac:dyDescent="0.3">
      <c r="B26" s="22" t="s">
        <v>8</v>
      </c>
      <c r="C26" s="22" t="s">
        <v>38</v>
      </c>
      <c r="D26" s="22" t="s">
        <v>23</v>
      </c>
      <c r="E26" s="23">
        <v>1701</v>
      </c>
      <c r="F26" s="24">
        <v>234</v>
      </c>
      <c r="G26" s="29">
        <f>Table!$E26/Table!$F26</f>
        <v>7.2692307692307692</v>
      </c>
    </row>
    <row r="27" spans="2:7" x14ac:dyDescent="0.3">
      <c r="B27" s="19" t="s">
        <v>10</v>
      </c>
      <c r="C27" s="19" t="s">
        <v>38</v>
      </c>
      <c r="D27" s="19" t="s">
        <v>22</v>
      </c>
      <c r="E27" s="20">
        <v>2205</v>
      </c>
      <c r="F27" s="21">
        <v>141</v>
      </c>
      <c r="G27" s="28">
        <f>Table!$E27/Table!$F27</f>
        <v>15.638297872340425</v>
      </c>
    </row>
    <row r="28" spans="2:7" x14ac:dyDescent="0.3">
      <c r="B28" s="22" t="s">
        <v>8</v>
      </c>
      <c r="C28" s="22" t="s">
        <v>37</v>
      </c>
      <c r="D28" s="22" t="s">
        <v>19</v>
      </c>
      <c r="E28" s="23">
        <v>1771</v>
      </c>
      <c r="F28" s="24">
        <v>204</v>
      </c>
      <c r="G28" s="29">
        <f>Table!$E28/Table!$F28</f>
        <v>8.6813725490196081</v>
      </c>
    </row>
    <row r="29" spans="2:7" x14ac:dyDescent="0.3">
      <c r="B29" s="19" t="s">
        <v>41</v>
      </c>
      <c r="C29" s="19" t="s">
        <v>35</v>
      </c>
      <c r="D29" s="19" t="s">
        <v>15</v>
      </c>
      <c r="E29" s="20">
        <v>2114</v>
      </c>
      <c r="F29" s="21">
        <v>186</v>
      </c>
      <c r="G29" s="28">
        <f>Table!$E29/Table!$F29</f>
        <v>11.365591397849462</v>
      </c>
    </row>
    <row r="30" spans="2:7" x14ac:dyDescent="0.3">
      <c r="B30" s="22" t="s">
        <v>41</v>
      </c>
      <c r="C30" s="22" t="s">
        <v>36</v>
      </c>
      <c r="D30" s="22" t="s">
        <v>13</v>
      </c>
      <c r="E30" s="23">
        <v>10311</v>
      </c>
      <c r="F30" s="24">
        <v>231</v>
      </c>
      <c r="G30" s="29">
        <f>Table!$E30/Table!$F30</f>
        <v>44.636363636363633</v>
      </c>
    </row>
    <row r="31" spans="2:7" x14ac:dyDescent="0.3">
      <c r="B31" s="19" t="s">
        <v>3</v>
      </c>
      <c r="C31" s="19" t="s">
        <v>39</v>
      </c>
      <c r="D31" s="19" t="s">
        <v>16</v>
      </c>
      <c r="E31" s="20">
        <v>21</v>
      </c>
      <c r="F31" s="21">
        <v>168</v>
      </c>
      <c r="G31" s="28">
        <f>Table!$E31/Table!$F31</f>
        <v>0.125</v>
      </c>
    </row>
    <row r="32" spans="2:7" x14ac:dyDescent="0.3">
      <c r="B32" s="22" t="s">
        <v>10</v>
      </c>
      <c r="C32" s="22" t="s">
        <v>35</v>
      </c>
      <c r="D32" s="22" t="s">
        <v>20</v>
      </c>
      <c r="E32" s="23">
        <v>1974</v>
      </c>
      <c r="F32" s="24">
        <v>195</v>
      </c>
      <c r="G32" s="29">
        <f>Table!$E32/Table!$F32</f>
        <v>10.123076923076923</v>
      </c>
    </row>
    <row r="33" spans="2:7" x14ac:dyDescent="0.3">
      <c r="B33" s="19" t="s">
        <v>5</v>
      </c>
      <c r="C33" s="19" t="s">
        <v>36</v>
      </c>
      <c r="D33" s="19" t="s">
        <v>23</v>
      </c>
      <c r="E33" s="20">
        <v>6314</v>
      </c>
      <c r="F33" s="21">
        <v>15</v>
      </c>
      <c r="G33" s="28">
        <f>Table!$E33/Table!$F33</f>
        <v>420.93333333333334</v>
      </c>
    </row>
    <row r="34" spans="2:7" x14ac:dyDescent="0.3">
      <c r="B34" s="22" t="s">
        <v>10</v>
      </c>
      <c r="C34" s="22" t="s">
        <v>37</v>
      </c>
      <c r="D34" s="22" t="s">
        <v>23</v>
      </c>
      <c r="E34" s="23">
        <v>4683</v>
      </c>
      <c r="F34" s="24">
        <v>30</v>
      </c>
      <c r="G34" s="29">
        <f>Table!$E34/Table!$F34</f>
        <v>156.1</v>
      </c>
    </row>
    <row r="35" spans="2:7" x14ac:dyDescent="0.3">
      <c r="B35" s="19" t="s">
        <v>41</v>
      </c>
      <c r="C35" s="19" t="s">
        <v>37</v>
      </c>
      <c r="D35" s="19" t="s">
        <v>24</v>
      </c>
      <c r="E35" s="20">
        <v>6398</v>
      </c>
      <c r="F35" s="21">
        <v>102</v>
      </c>
      <c r="G35" s="28">
        <f>Table!$E35/Table!$F35</f>
        <v>62.725490196078432</v>
      </c>
    </row>
    <row r="36" spans="2:7" x14ac:dyDescent="0.3">
      <c r="B36" s="22" t="s">
        <v>2</v>
      </c>
      <c r="C36" s="22" t="s">
        <v>35</v>
      </c>
      <c r="D36" s="22" t="s">
        <v>19</v>
      </c>
      <c r="E36" s="23">
        <v>553</v>
      </c>
      <c r="F36" s="24">
        <v>15</v>
      </c>
      <c r="G36" s="29">
        <f>Table!$E36/Table!$F36</f>
        <v>36.866666666666667</v>
      </c>
    </row>
    <row r="37" spans="2:7" x14ac:dyDescent="0.3">
      <c r="B37" s="19" t="s">
        <v>8</v>
      </c>
      <c r="C37" s="19" t="s">
        <v>39</v>
      </c>
      <c r="D37" s="19" t="s">
        <v>30</v>
      </c>
      <c r="E37" s="20">
        <v>7021</v>
      </c>
      <c r="F37" s="21">
        <v>183</v>
      </c>
      <c r="G37" s="28">
        <f>Table!$E37/Table!$F37</f>
        <v>38.366120218579233</v>
      </c>
    </row>
    <row r="38" spans="2:7" x14ac:dyDescent="0.3">
      <c r="B38" s="22" t="s">
        <v>40</v>
      </c>
      <c r="C38" s="22" t="s">
        <v>39</v>
      </c>
      <c r="D38" s="22" t="s">
        <v>22</v>
      </c>
      <c r="E38" s="23">
        <v>5817</v>
      </c>
      <c r="F38" s="24">
        <v>12</v>
      </c>
      <c r="G38" s="29">
        <f>Table!$E38/Table!$F38</f>
        <v>484.75</v>
      </c>
    </row>
    <row r="39" spans="2:7" x14ac:dyDescent="0.3">
      <c r="B39" s="19" t="s">
        <v>41</v>
      </c>
      <c r="C39" s="19" t="s">
        <v>39</v>
      </c>
      <c r="D39" s="19" t="s">
        <v>14</v>
      </c>
      <c r="E39" s="20">
        <v>3976</v>
      </c>
      <c r="F39" s="21">
        <v>72</v>
      </c>
      <c r="G39" s="28">
        <f>Table!$E39/Table!$F39</f>
        <v>55.222222222222221</v>
      </c>
    </row>
    <row r="40" spans="2:7" x14ac:dyDescent="0.3">
      <c r="B40" s="22" t="s">
        <v>6</v>
      </c>
      <c r="C40" s="22" t="s">
        <v>38</v>
      </c>
      <c r="D40" s="22" t="s">
        <v>27</v>
      </c>
      <c r="E40" s="23">
        <v>1134</v>
      </c>
      <c r="F40" s="24">
        <v>282</v>
      </c>
      <c r="G40" s="29">
        <f>Table!$E40/Table!$F40</f>
        <v>4.0212765957446805</v>
      </c>
    </row>
    <row r="41" spans="2:7" x14ac:dyDescent="0.3">
      <c r="B41" s="19" t="s">
        <v>2</v>
      </c>
      <c r="C41" s="19" t="s">
        <v>39</v>
      </c>
      <c r="D41" s="19" t="s">
        <v>28</v>
      </c>
      <c r="E41" s="20">
        <v>6027</v>
      </c>
      <c r="F41" s="21">
        <v>144</v>
      </c>
      <c r="G41" s="28">
        <f>Table!$E41/Table!$F41</f>
        <v>41.854166666666664</v>
      </c>
    </row>
    <row r="42" spans="2:7" x14ac:dyDescent="0.3">
      <c r="B42" s="22" t="s">
        <v>6</v>
      </c>
      <c r="C42" s="22" t="s">
        <v>37</v>
      </c>
      <c r="D42" s="22" t="s">
        <v>16</v>
      </c>
      <c r="E42" s="23">
        <v>1904</v>
      </c>
      <c r="F42" s="24">
        <v>405</v>
      </c>
      <c r="G42" s="29">
        <f>Table!$E42/Table!$F42</f>
        <v>4.7012345679012348</v>
      </c>
    </row>
    <row r="43" spans="2:7" x14ac:dyDescent="0.3">
      <c r="B43" s="19" t="s">
        <v>7</v>
      </c>
      <c r="C43" s="19" t="s">
        <v>34</v>
      </c>
      <c r="D43" s="19" t="s">
        <v>32</v>
      </c>
      <c r="E43" s="20">
        <v>3262</v>
      </c>
      <c r="F43" s="21">
        <v>75</v>
      </c>
      <c r="G43" s="28">
        <f>Table!$E43/Table!$F43</f>
        <v>43.493333333333332</v>
      </c>
    </row>
    <row r="44" spans="2:7" x14ac:dyDescent="0.3">
      <c r="B44" s="22" t="s">
        <v>40</v>
      </c>
      <c r="C44" s="22" t="s">
        <v>34</v>
      </c>
      <c r="D44" s="22" t="s">
        <v>27</v>
      </c>
      <c r="E44" s="23">
        <v>2289</v>
      </c>
      <c r="F44" s="24">
        <v>135</v>
      </c>
      <c r="G44" s="29">
        <f>Table!$E44/Table!$F44</f>
        <v>16.955555555555556</v>
      </c>
    </row>
    <row r="45" spans="2:7" x14ac:dyDescent="0.3">
      <c r="B45" s="19" t="s">
        <v>5</v>
      </c>
      <c r="C45" s="19" t="s">
        <v>34</v>
      </c>
      <c r="D45" s="19" t="s">
        <v>27</v>
      </c>
      <c r="E45" s="20">
        <v>6986</v>
      </c>
      <c r="F45" s="21">
        <v>21</v>
      </c>
      <c r="G45" s="28">
        <f>Table!$E45/Table!$F45</f>
        <v>332.66666666666669</v>
      </c>
    </row>
    <row r="46" spans="2:7" x14ac:dyDescent="0.3">
      <c r="B46" s="22" t="s">
        <v>2</v>
      </c>
      <c r="C46" s="22" t="s">
        <v>38</v>
      </c>
      <c r="D46" s="22" t="s">
        <v>23</v>
      </c>
      <c r="E46" s="23">
        <v>4417</v>
      </c>
      <c r="F46" s="24">
        <v>153</v>
      </c>
      <c r="G46" s="29">
        <f>Table!$E46/Table!$F46</f>
        <v>28.869281045751634</v>
      </c>
    </row>
    <row r="47" spans="2:7" x14ac:dyDescent="0.3">
      <c r="B47" s="19" t="s">
        <v>6</v>
      </c>
      <c r="C47" s="19" t="s">
        <v>34</v>
      </c>
      <c r="D47" s="19" t="s">
        <v>15</v>
      </c>
      <c r="E47" s="20">
        <v>1442</v>
      </c>
      <c r="F47" s="21">
        <v>15</v>
      </c>
      <c r="G47" s="28">
        <f>Table!$E47/Table!$F47</f>
        <v>96.13333333333334</v>
      </c>
    </row>
    <row r="48" spans="2:7" x14ac:dyDescent="0.3">
      <c r="B48" s="22" t="s">
        <v>3</v>
      </c>
      <c r="C48" s="22" t="s">
        <v>35</v>
      </c>
      <c r="D48" s="22" t="s">
        <v>14</v>
      </c>
      <c r="E48" s="23">
        <v>2415</v>
      </c>
      <c r="F48" s="24">
        <v>255</v>
      </c>
      <c r="G48" s="29">
        <f>Table!$E48/Table!$F48</f>
        <v>9.4705882352941178</v>
      </c>
    </row>
    <row r="49" spans="2:7" x14ac:dyDescent="0.3">
      <c r="B49" s="19" t="s">
        <v>2</v>
      </c>
      <c r="C49" s="19" t="s">
        <v>37</v>
      </c>
      <c r="D49" s="19" t="s">
        <v>19</v>
      </c>
      <c r="E49" s="20">
        <v>238</v>
      </c>
      <c r="F49" s="21">
        <v>18</v>
      </c>
      <c r="G49" s="28">
        <f>Table!$E49/Table!$F49</f>
        <v>13.222222222222221</v>
      </c>
    </row>
    <row r="50" spans="2:7" x14ac:dyDescent="0.3">
      <c r="B50" s="22" t="s">
        <v>6</v>
      </c>
      <c r="C50" s="22" t="s">
        <v>37</v>
      </c>
      <c r="D50" s="22" t="s">
        <v>23</v>
      </c>
      <c r="E50" s="23">
        <v>4949</v>
      </c>
      <c r="F50" s="24">
        <v>189</v>
      </c>
      <c r="G50" s="29">
        <f>Table!$E50/Table!$F50</f>
        <v>26.185185185185187</v>
      </c>
    </row>
    <row r="51" spans="2:7" x14ac:dyDescent="0.3">
      <c r="B51" s="19" t="s">
        <v>5</v>
      </c>
      <c r="C51" s="19" t="s">
        <v>38</v>
      </c>
      <c r="D51" s="19" t="s">
        <v>32</v>
      </c>
      <c r="E51" s="20">
        <v>5075</v>
      </c>
      <c r="F51" s="21">
        <v>21</v>
      </c>
      <c r="G51" s="28">
        <f>Table!$E51/Table!$F51</f>
        <v>241.66666666666666</v>
      </c>
    </row>
    <row r="52" spans="2:7" x14ac:dyDescent="0.3">
      <c r="B52" s="22" t="s">
        <v>3</v>
      </c>
      <c r="C52" s="22" t="s">
        <v>36</v>
      </c>
      <c r="D52" s="22" t="s">
        <v>16</v>
      </c>
      <c r="E52" s="23">
        <v>9198</v>
      </c>
      <c r="F52" s="24">
        <v>36</v>
      </c>
      <c r="G52" s="29">
        <f>Table!$E52/Table!$F52</f>
        <v>255.5</v>
      </c>
    </row>
    <row r="53" spans="2:7" x14ac:dyDescent="0.3">
      <c r="B53" s="19" t="s">
        <v>6</v>
      </c>
      <c r="C53" s="19" t="s">
        <v>34</v>
      </c>
      <c r="D53" s="19" t="s">
        <v>29</v>
      </c>
      <c r="E53" s="20">
        <v>3339</v>
      </c>
      <c r="F53" s="21">
        <v>75</v>
      </c>
      <c r="G53" s="28">
        <f>Table!$E53/Table!$F53</f>
        <v>44.52</v>
      </c>
    </row>
    <row r="54" spans="2:7" x14ac:dyDescent="0.3">
      <c r="B54" s="22" t="s">
        <v>40</v>
      </c>
      <c r="C54" s="22" t="s">
        <v>34</v>
      </c>
      <c r="D54" s="22" t="s">
        <v>17</v>
      </c>
      <c r="E54" s="23">
        <v>5019</v>
      </c>
      <c r="F54" s="24">
        <v>156</v>
      </c>
      <c r="G54" s="29">
        <f>Table!$E54/Table!$F54</f>
        <v>32.17307692307692</v>
      </c>
    </row>
    <row r="55" spans="2:7" x14ac:dyDescent="0.3">
      <c r="B55" s="19" t="s">
        <v>5</v>
      </c>
      <c r="C55" s="19" t="s">
        <v>36</v>
      </c>
      <c r="D55" s="19" t="s">
        <v>16</v>
      </c>
      <c r="E55" s="20">
        <v>16184</v>
      </c>
      <c r="F55" s="21">
        <v>39</v>
      </c>
      <c r="G55" s="28">
        <f>Table!$E55/Table!$F55</f>
        <v>414.97435897435895</v>
      </c>
    </row>
    <row r="56" spans="2:7" x14ac:dyDescent="0.3">
      <c r="B56" s="22" t="s">
        <v>6</v>
      </c>
      <c r="C56" s="22" t="s">
        <v>36</v>
      </c>
      <c r="D56" s="22" t="s">
        <v>21</v>
      </c>
      <c r="E56" s="23">
        <v>497</v>
      </c>
      <c r="F56" s="24">
        <v>63</v>
      </c>
      <c r="G56" s="29">
        <f>Table!$E56/Table!$F56</f>
        <v>7.8888888888888893</v>
      </c>
    </row>
    <row r="57" spans="2:7" x14ac:dyDescent="0.3">
      <c r="B57" s="19" t="s">
        <v>2</v>
      </c>
      <c r="C57" s="19" t="s">
        <v>36</v>
      </c>
      <c r="D57" s="19" t="s">
        <v>29</v>
      </c>
      <c r="E57" s="20">
        <v>8211</v>
      </c>
      <c r="F57" s="21">
        <v>75</v>
      </c>
      <c r="G57" s="28">
        <f>Table!$E57/Table!$F57</f>
        <v>109.48</v>
      </c>
    </row>
    <row r="58" spans="2:7" x14ac:dyDescent="0.3">
      <c r="B58" s="22" t="s">
        <v>2</v>
      </c>
      <c r="C58" s="22" t="s">
        <v>38</v>
      </c>
      <c r="D58" s="22" t="s">
        <v>28</v>
      </c>
      <c r="E58" s="23">
        <v>6580</v>
      </c>
      <c r="F58" s="24">
        <v>183</v>
      </c>
      <c r="G58" s="29">
        <f>Table!$E58/Table!$F58</f>
        <v>35.956284153005463</v>
      </c>
    </row>
    <row r="59" spans="2:7" x14ac:dyDescent="0.3">
      <c r="B59" s="19" t="s">
        <v>41</v>
      </c>
      <c r="C59" s="19" t="s">
        <v>35</v>
      </c>
      <c r="D59" s="19" t="s">
        <v>13</v>
      </c>
      <c r="E59" s="20">
        <v>4760</v>
      </c>
      <c r="F59" s="21">
        <v>69</v>
      </c>
      <c r="G59" s="28">
        <f>Table!$E59/Table!$F59</f>
        <v>68.985507246376812</v>
      </c>
    </row>
    <row r="60" spans="2:7" x14ac:dyDescent="0.3">
      <c r="B60" s="22" t="s">
        <v>40</v>
      </c>
      <c r="C60" s="22" t="s">
        <v>36</v>
      </c>
      <c r="D60" s="22" t="s">
        <v>25</v>
      </c>
      <c r="E60" s="23">
        <v>5439</v>
      </c>
      <c r="F60" s="24">
        <v>30</v>
      </c>
      <c r="G60" s="29">
        <f>Table!$E60/Table!$F60</f>
        <v>181.3</v>
      </c>
    </row>
    <row r="61" spans="2:7" x14ac:dyDescent="0.3">
      <c r="B61" s="19" t="s">
        <v>41</v>
      </c>
      <c r="C61" s="19" t="s">
        <v>34</v>
      </c>
      <c r="D61" s="19" t="s">
        <v>17</v>
      </c>
      <c r="E61" s="20">
        <v>1463</v>
      </c>
      <c r="F61" s="21">
        <v>39</v>
      </c>
      <c r="G61" s="28">
        <f>Table!$E61/Table!$F61</f>
        <v>37.512820512820511</v>
      </c>
    </row>
    <row r="62" spans="2:7" x14ac:dyDescent="0.3">
      <c r="B62" s="22" t="s">
        <v>3</v>
      </c>
      <c r="C62" s="22" t="s">
        <v>34</v>
      </c>
      <c r="D62" s="22" t="s">
        <v>32</v>
      </c>
      <c r="E62" s="23">
        <v>7777</v>
      </c>
      <c r="F62" s="24">
        <v>504</v>
      </c>
      <c r="G62" s="29">
        <f>Table!$E62/Table!$F62</f>
        <v>15.430555555555555</v>
      </c>
    </row>
    <row r="63" spans="2:7" x14ac:dyDescent="0.3">
      <c r="B63" s="19" t="s">
        <v>9</v>
      </c>
      <c r="C63" s="19" t="s">
        <v>37</v>
      </c>
      <c r="D63" s="19" t="s">
        <v>29</v>
      </c>
      <c r="E63" s="20">
        <v>1085</v>
      </c>
      <c r="F63" s="21">
        <v>273</v>
      </c>
      <c r="G63" s="28">
        <f>Table!$E63/Table!$F63</f>
        <v>3.9743589743589745</v>
      </c>
    </row>
    <row r="64" spans="2:7" x14ac:dyDescent="0.3">
      <c r="B64" s="22" t="s">
        <v>5</v>
      </c>
      <c r="C64" s="22" t="s">
        <v>37</v>
      </c>
      <c r="D64" s="22" t="s">
        <v>31</v>
      </c>
      <c r="E64" s="23">
        <v>182</v>
      </c>
      <c r="F64" s="24">
        <v>48</v>
      </c>
      <c r="G64" s="29">
        <f>Table!$E64/Table!$F64</f>
        <v>3.7916666666666665</v>
      </c>
    </row>
    <row r="65" spans="2:7" x14ac:dyDescent="0.3">
      <c r="B65" s="19" t="s">
        <v>6</v>
      </c>
      <c r="C65" s="19" t="s">
        <v>34</v>
      </c>
      <c r="D65" s="19" t="s">
        <v>27</v>
      </c>
      <c r="E65" s="20">
        <v>4242</v>
      </c>
      <c r="F65" s="21">
        <v>207</v>
      </c>
      <c r="G65" s="28">
        <f>Table!$E65/Table!$F65</f>
        <v>20.492753623188406</v>
      </c>
    </row>
    <row r="66" spans="2:7" x14ac:dyDescent="0.3">
      <c r="B66" s="22" t="s">
        <v>6</v>
      </c>
      <c r="C66" s="22" t="s">
        <v>36</v>
      </c>
      <c r="D66" s="22" t="s">
        <v>32</v>
      </c>
      <c r="E66" s="23">
        <v>6118</v>
      </c>
      <c r="F66" s="24">
        <v>9</v>
      </c>
      <c r="G66" s="29">
        <f>Table!$E66/Table!$F66</f>
        <v>679.77777777777783</v>
      </c>
    </row>
    <row r="67" spans="2:7" x14ac:dyDescent="0.3">
      <c r="B67" s="19" t="s">
        <v>10</v>
      </c>
      <c r="C67" s="19" t="s">
        <v>36</v>
      </c>
      <c r="D67" s="19" t="s">
        <v>23</v>
      </c>
      <c r="E67" s="20">
        <v>2317</v>
      </c>
      <c r="F67" s="21">
        <v>261</v>
      </c>
      <c r="G67" s="28">
        <f>Table!$E67/Table!$F67</f>
        <v>8.8773946360153264</v>
      </c>
    </row>
    <row r="68" spans="2:7" x14ac:dyDescent="0.3">
      <c r="B68" s="22" t="s">
        <v>6</v>
      </c>
      <c r="C68" s="22" t="s">
        <v>38</v>
      </c>
      <c r="D68" s="22" t="s">
        <v>16</v>
      </c>
      <c r="E68" s="23">
        <v>938</v>
      </c>
      <c r="F68" s="24">
        <v>6</v>
      </c>
      <c r="G68" s="29">
        <f>Table!$E68/Table!$F68</f>
        <v>156.33333333333334</v>
      </c>
    </row>
    <row r="69" spans="2:7" x14ac:dyDescent="0.3">
      <c r="B69" s="19" t="s">
        <v>8</v>
      </c>
      <c r="C69" s="19" t="s">
        <v>37</v>
      </c>
      <c r="D69" s="19" t="s">
        <v>15</v>
      </c>
      <c r="E69" s="20">
        <v>9709</v>
      </c>
      <c r="F69" s="21">
        <v>30</v>
      </c>
      <c r="G69" s="28">
        <f>Table!$E69/Table!$F69</f>
        <v>323.63333333333333</v>
      </c>
    </row>
    <row r="70" spans="2:7" x14ac:dyDescent="0.3">
      <c r="B70" s="22" t="s">
        <v>7</v>
      </c>
      <c r="C70" s="22" t="s">
        <v>34</v>
      </c>
      <c r="D70" s="22" t="s">
        <v>20</v>
      </c>
      <c r="E70" s="23">
        <v>2205</v>
      </c>
      <c r="F70" s="24">
        <v>138</v>
      </c>
      <c r="G70" s="29">
        <f>Table!$E70/Table!$F70</f>
        <v>15.978260869565217</v>
      </c>
    </row>
    <row r="71" spans="2:7" x14ac:dyDescent="0.3">
      <c r="B71" s="19" t="s">
        <v>7</v>
      </c>
      <c r="C71" s="19" t="s">
        <v>37</v>
      </c>
      <c r="D71" s="19" t="s">
        <v>17</v>
      </c>
      <c r="E71" s="20">
        <v>4487</v>
      </c>
      <c r="F71" s="21">
        <v>111</v>
      </c>
      <c r="G71" s="28">
        <f>Table!$E71/Table!$F71</f>
        <v>40.423423423423422</v>
      </c>
    </row>
    <row r="72" spans="2:7" x14ac:dyDescent="0.3">
      <c r="B72" s="22" t="s">
        <v>5</v>
      </c>
      <c r="C72" s="22" t="s">
        <v>35</v>
      </c>
      <c r="D72" s="22" t="s">
        <v>18</v>
      </c>
      <c r="E72" s="23">
        <v>2415</v>
      </c>
      <c r="F72" s="24">
        <v>15</v>
      </c>
      <c r="G72" s="29">
        <f>Table!$E72/Table!$F72</f>
        <v>161</v>
      </c>
    </row>
    <row r="73" spans="2:7" x14ac:dyDescent="0.3">
      <c r="B73" s="19" t="s">
        <v>40</v>
      </c>
      <c r="C73" s="19" t="s">
        <v>34</v>
      </c>
      <c r="D73" s="19" t="s">
        <v>19</v>
      </c>
      <c r="E73" s="20">
        <v>4018</v>
      </c>
      <c r="F73" s="21">
        <v>162</v>
      </c>
      <c r="G73" s="28">
        <f>Table!$E73/Table!$F73</f>
        <v>24.802469135802468</v>
      </c>
    </row>
    <row r="74" spans="2:7" x14ac:dyDescent="0.3">
      <c r="B74" s="22" t="s">
        <v>5</v>
      </c>
      <c r="C74" s="22" t="s">
        <v>34</v>
      </c>
      <c r="D74" s="22" t="s">
        <v>19</v>
      </c>
      <c r="E74" s="23">
        <v>861</v>
      </c>
      <c r="F74" s="24">
        <v>195</v>
      </c>
      <c r="G74" s="29">
        <f>Table!$E74/Table!$F74</f>
        <v>4.4153846153846157</v>
      </c>
    </row>
    <row r="75" spans="2:7" x14ac:dyDescent="0.3">
      <c r="B75" s="19" t="s">
        <v>10</v>
      </c>
      <c r="C75" s="19" t="s">
        <v>38</v>
      </c>
      <c r="D75" s="19" t="s">
        <v>14</v>
      </c>
      <c r="E75" s="20">
        <v>5586</v>
      </c>
      <c r="F75" s="21">
        <v>525</v>
      </c>
      <c r="G75" s="28">
        <f>Table!$E75/Table!$F75</f>
        <v>10.64</v>
      </c>
    </row>
    <row r="76" spans="2:7" x14ac:dyDescent="0.3">
      <c r="B76" s="22" t="s">
        <v>7</v>
      </c>
      <c r="C76" s="22" t="s">
        <v>34</v>
      </c>
      <c r="D76" s="22" t="s">
        <v>33</v>
      </c>
      <c r="E76" s="23">
        <v>2226</v>
      </c>
      <c r="F76" s="24">
        <v>48</v>
      </c>
      <c r="G76" s="29">
        <f>Table!$E76/Table!$F76</f>
        <v>46.375</v>
      </c>
    </row>
    <row r="77" spans="2:7" x14ac:dyDescent="0.3">
      <c r="B77" s="19" t="s">
        <v>9</v>
      </c>
      <c r="C77" s="19" t="s">
        <v>34</v>
      </c>
      <c r="D77" s="19" t="s">
        <v>28</v>
      </c>
      <c r="E77" s="20">
        <v>14329</v>
      </c>
      <c r="F77" s="21">
        <v>150</v>
      </c>
      <c r="G77" s="28">
        <f>Table!$E77/Table!$F77</f>
        <v>95.526666666666671</v>
      </c>
    </row>
    <row r="78" spans="2:7" x14ac:dyDescent="0.3">
      <c r="B78" s="22" t="s">
        <v>9</v>
      </c>
      <c r="C78" s="22" t="s">
        <v>34</v>
      </c>
      <c r="D78" s="22" t="s">
        <v>20</v>
      </c>
      <c r="E78" s="23">
        <v>8463</v>
      </c>
      <c r="F78" s="24">
        <v>492</v>
      </c>
      <c r="G78" s="29">
        <f>Table!$E78/Table!$F78</f>
        <v>17.201219512195124</v>
      </c>
    </row>
    <row r="79" spans="2:7" x14ac:dyDescent="0.3">
      <c r="B79" s="19" t="s">
        <v>5</v>
      </c>
      <c r="C79" s="19" t="s">
        <v>34</v>
      </c>
      <c r="D79" s="19" t="s">
        <v>29</v>
      </c>
      <c r="E79" s="20">
        <v>2891</v>
      </c>
      <c r="F79" s="21">
        <v>102</v>
      </c>
      <c r="G79" s="28">
        <f>Table!$E79/Table!$F79</f>
        <v>28.343137254901961</v>
      </c>
    </row>
    <row r="80" spans="2:7" x14ac:dyDescent="0.3">
      <c r="B80" s="22" t="s">
        <v>3</v>
      </c>
      <c r="C80" s="22" t="s">
        <v>36</v>
      </c>
      <c r="D80" s="22" t="s">
        <v>23</v>
      </c>
      <c r="E80" s="23">
        <v>3773</v>
      </c>
      <c r="F80" s="24">
        <v>165</v>
      </c>
      <c r="G80" s="29">
        <f>Table!$E80/Table!$F80</f>
        <v>22.866666666666667</v>
      </c>
    </row>
    <row r="81" spans="2:7" x14ac:dyDescent="0.3">
      <c r="B81" s="19" t="s">
        <v>41</v>
      </c>
      <c r="C81" s="19" t="s">
        <v>36</v>
      </c>
      <c r="D81" s="19" t="s">
        <v>28</v>
      </c>
      <c r="E81" s="20">
        <v>854</v>
      </c>
      <c r="F81" s="21">
        <v>309</v>
      </c>
      <c r="G81" s="28">
        <f>Table!$E81/Table!$F81</f>
        <v>2.7637540453074432</v>
      </c>
    </row>
    <row r="82" spans="2:7" x14ac:dyDescent="0.3">
      <c r="B82" s="22" t="s">
        <v>6</v>
      </c>
      <c r="C82" s="22" t="s">
        <v>36</v>
      </c>
      <c r="D82" s="22" t="s">
        <v>17</v>
      </c>
      <c r="E82" s="23">
        <v>4970</v>
      </c>
      <c r="F82" s="24">
        <v>156</v>
      </c>
      <c r="G82" s="29">
        <f>Table!$E82/Table!$F82</f>
        <v>31.858974358974358</v>
      </c>
    </row>
    <row r="83" spans="2:7" x14ac:dyDescent="0.3">
      <c r="B83" s="19" t="s">
        <v>9</v>
      </c>
      <c r="C83" s="19" t="s">
        <v>35</v>
      </c>
      <c r="D83" s="19" t="s">
        <v>26</v>
      </c>
      <c r="E83" s="20">
        <v>98</v>
      </c>
      <c r="F83" s="21">
        <v>159</v>
      </c>
      <c r="G83" s="28">
        <f>Table!$E83/Table!$F83</f>
        <v>0.61635220125786161</v>
      </c>
    </row>
    <row r="84" spans="2:7" x14ac:dyDescent="0.3">
      <c r="B84" s="22" t="s">
        <v>5</v>
      </c>
      <c r="C84" s="22" t="s">
        <v>35</v>
      </c>
      <c r="D84" s="22" t="s">
        <v>15</v>
      </c>
      <c r="E84" s="23">
        <v>13391</v>
      </c>
      <c r="F84" s="24">
        <v>201</v>
      </c>
      <c r="G84" s="29">
        <f>Table!$E84/Table!$F84</f>
        <v>66.621890547263675</v>
      </c>
    </row>
    <row r="85" spans="2:7" x14ac:dyDescent="0.3">
      <c r="B85" s="19" t="s">
        <v>8</v>
      </c>
      <c r="C85" s="19" t="s">
        <v>39</v>
      </c>
      <c r="D85" s="19" t="s">
        <v>31</v>
      </c>
      <c r="E85" s="20">
        <v>8890</v>
      </c>
      <c r="F85" s="21">
        <v>210</v>
      </c>
      <c r="G85" s="28">
        <f>Table!$E85/Table!$F85</f>
        <v>42.333333333333336</v>
      </c>
    </row>
    <row r="86" spans="2:7" x14ac:dyDescent="0.3">
      <c r="B86" s="22" t="s">
        <v>2</v>
      </c>
      <c r="C86" s="22" t="s">
        <v>38</v>
      </c>
      <c r="D86" s="22" t="s">
        <v>13</v>
      </c>
      <c r="E86" s="23">
        <v>56</v>
      </c>
      <c r="F86" s="24">
        <v>51</v>
      </c>
      <c r="G86" s="29">
        <f>Table!$E86/Table!$F86</f>
        <v>1.0980392156862746</v>
      </c>
    </row>
    <row r="87" spans="2:7" x14ac:dyDescent="0.3">
      <c r="B87" s="19" t="s">
        <v>3</v>
      </c>
      <c r="C87" s="19" t="s">
        <v>36</v>
      </c>
      <c r="D87" s="19" t="s">
        <v>25</v>
      </c>
      <c r="E87" s="20">
        <v>3339</v>
      </c>
      <c r="F87" s="21">
        <v>39</v>
      </c>
      <c r="G87" s="28">
        <f>Table!$E87/Table!$F87</f>
        <v>85.615384615384613</v>
      </c>
    </row>
    <row r="88" spans="2:7" x14ac:dyDescent="0.3">
      <c r="B88" s="22" t="s">
        <v>10</v>
      </c>
      <c r="C88" s="22" t="s">
        <v>35</v>
      </c>
      <c r="D88" s="22" t="s">
        <v>18</v>
      </c>
      <c r="E88" s="23">
        <v>3808</v>
      </c>
      <c r="F88" s="24">
        <v>279</v>
      </c>
      <c r="G88" s="29">
        <f>Table!$E88/Table!$F88</f>
        <v>13.648745519713261</v>
      </c>
    </row>
    <row r="89" spans="2:7" x14ac:dyDescent="0.3">
      <c r="B89" s="19" t="s">
        <v>10</v>
      </c>
      <c r="C89" s="19" t="s">
        <v>38</v>
      </c>
      <c r="D89" s="19" t="s">
        <v>13</v>
      </c>
      <c r="E89" s="20">
        <v>63</v>
      </c>
      <c r="F89" s="21">
        <v>123</v>
      </c>
      <c r="G89" s="28">
        <f>Table!$E89/Table!$F89</f>
        <v>0.51219512195121952</v>
      </c>
    </row>
    <row r="90" spans="2:7" x14ac:dyDescent="0.3">
      <c r="B90" s="22" t="s">
        <v>2</v>
      </c>
      <c r="C90" s="22" t="s">
        <v>39</v>
      </c>
      <c r="D90" s="22" t="s">
        <v>27</v>
      </c>
      <c r="E90" s="23">
        <v>7812</v>
      </c>
      <c r="F90" s="24">
        <v>81</v>
      </c>
      <c r="G90" s="29">
        <f>Table!$E90/Table!$F90</f>
        <v>96.444444444444443</v>
      </c>
    </row>
    <row r="91" spans="2:7" x14ac:dyDescent="0.3">
      <c r="B91" s="19" t="s">
        <v>40</v>
      </c>
      <c r="C91" s="19" t="s">
        <v>37</v>
      </c>
      <c r="D91" s="19" t="s">
        <v>19</v>
      </c>
      <c r="E91" s="20">
        <v>7693</v>
      </c>
      <c r="F91" s="21">
        <v>21</v>
      </c>
      <c r="G91" s="28">
        <f>Table!$E91/Table!$F91</f>
        <v>366.33333333333331</v>
      </c>
    </row>
    <row r="92" spans="2:7" x14ac:dyDescent="0.3">
      <c r="B92" s="22" t="s">
        <v>3</v>
      </c>
      <c r="C92" s="22" t="s">
        <v>36</v>
      </c>
      <c r="D92" s="22" t="s">
        <v>28</v>
      </c>
      <c r="E92" s="23">
        <v>973</v>
      </c>
      <c r="F92" s="24">
        <v>162</v>
      </c>
      <c r="G92" s="29">
        <f>Table!$E92/Table!$F92</f>
        <v>6.0061728395061724</v>
      </c>
    </row>
    <row r="93" spans="2:7" x14ac:dyDescent="0.3">
      <c r="B93" s="19" t="s">
        <v>10</v>
      </c>
      <c r="C93" s="19" t="s">
        <v>35</v>
      </c>
      <c r="D93" s="19" t="s">
        <v>21</v>
      </c>
      <c r="E93" s="20">
        <v>567</v>
      </c>
      <c r="F93" s="21">
        <v>228</v>
      </c>
      <c r="G93" s="28">
        <f>Table!$E93/Table!$F93</f>
        <v>2.486842105263158</v>
      </c>
    </row>
    <row r="94" spans="2:7" x14ac:dyDescent="0.3">
      <c r="B94" s="22" t="s">
        <v>10</v>
      </c>
      <c r="C94" s="22" t="s">
        <v>36</v>
      </c>
      <c r="D94" s="22" t="s">
        <v>29</v>
      </c>
      <c r="E94" s="23">
        <v>2471</v>
      </c>
      <c r="F94" s="24">
        <v>342</v>
      </c>
      <c r="G94" s="29">
        <f>Table!$E94/Table!$F94</f>
        <v>7.2251461988304095</v>
      </c>
    </row>
    <row r="95" spans="2:7" x14ac:dyDescent="0.3">
      <c r="B95" s="19" t="s">
        <v>5</v>
      </c>
      <c r="C95" s="19" t="s">
        <v>38</v>
      </c>
      <c r="D95" s="19" t="s">
        <v>13</v>
      </c>
      <c r="E95" s="20">
        <v>7189</v>
      </c>
      <c r="F95" s="21">
        <v>54</v>
      </c>
      <c r="G95" s="28">
        <f>Table!$E95/Table!$F95</f>
        <v>133.12962962962962</v>
      </c>
    </row>
    <row r="96" spans="2:7" x14ac:dyDescent="0.3">
      <c r="B96" s="22" t="s">
        <v>41</v>
      </c>
      <c r="C96" s="22" t="s">
        <v>35</v>
      </c>
      <c r="D96" s="22" t="s">
        <v>28</v>
      </c>
      <c r="E96" s="23">
        <v>7455</v>
      </c>
      <c r="F96" s="24">
        <v>216</v>
      </c>
      <c r="G96" s="29">
        <f>Table!$E96/Table!$F96</f>
        <v>34.513888888888886</v>
      </c>
    </row>
    <row r="97" spans="2:7" x14ac:dyDescent="0.3">
      <c r="B97" s="19" t="s">
        <v>3</v>
      </c>
      <c r="C97" s="19" t="s">
        <v>34</v>
      </c>
      <c r="D97" s="19" t="s">
        <v>26</v>
      </c>
      <c r="E97" s="20">
        <v>3108</v>
      </c>
      <c r="F97" s="21">
        <v>54</v>
      </c>
      <c r="G97" s="28">
        <f>Table!$E97/Table!$F97</f>
        <v>57.555555555555557</v>
      </c>
    </row>
    <row r="98" spans="2:7" x14ac:dyDescent="0.3">
      <c r="B98" s="22" t="s">
        <v>6</v>
      </c>
      <c r="C98" s="22" t="s">
        <v>38</v>
      </c>
      <c r="D98" s="22" t="s">
        <v>25</v>
      </c>
      <c r="E98" s="23">
        <v>469</v>
      </c>
      <c r="F98" s="24">
        <v>75</v>
      </c>
      <c r="G98" s="29">
        <f>Table!$E98/Table!$F98</f>
        <v>6.253333333333333</v>
      </c>
    </row>
    <row r="99" spans="2:7" x14ac:dyDescent="0.3">
      <c r="B99" s="19" t="s">
        <v>9</v>
      </c>
      <c r="C99" s="19" t="s">
        <v>37</v>
      </c>
      <c r="D99" s="19" t="s">
        <v>23</v>
      </c>
      <c r="E99" s="20">
        <v>2737</v>
      </c>
      <c r="F99" s="21">
        <v>93</v>
      </c>
      <c r="G99" s="28">
        <f>Table!$E99/Table!$F99</f>
        <v>29.43010752688172</v>
      </c>
    </row>
    <row r="100" spans="2:7" x14ac:dyDescent="0.3">
      <c r="B100" s="22" t="s">
        <v>9</v>
      </c>
      <c r="C100" s="22" t="s">
        <v>37</v>
      </c>
      <c r="D100" s="22" t="s">
        <v>25</v>
      </c>
      <c r="E100" s="23">
        <v>4305</v>
      </c>
      <c r="F100" s="24">
        <v>156</v>
      </c>
      <c r="G100" s="29">
        <f>Table!$E100/Table!$F100</f>
        <v>27.596153846153847</v>
      </c>
    </row>
    <row r="101" spans="2:7" x14ac:dyDescent="0.3">
      <c r="B101" s="19" t="s">
        <v>9</v>
      </c>
      <c r="C101" s="19" t="s">
        <v>38</v>
      </c>
      <c r="D101" s="19" t="s">
        <v>17</v>
      </c>
      <c r="E101" s="20">
        <v>2408</v>
      </c>
      <c r="F101" s="21">
        <v>9</v>
      </c>
      <c r="G101" s="28">
        <f>Table!$E101/Table!$F101</f>
        <v>267.55555555555554</v>
      </c>
    </row>
    <row r="102" spans="2:7" x14ac:dyDescent="0.3">
      <c r="B102" s="22" t="s">
        <v>3</v>
      </c>
      <c r="C102" s="22" t="s">
        <v>36</v>
      </c>
      <c r="D102" s="22" t="s">
        <v>19</v>
      </c>
      <c r="E102" s="23">
        <v>1281</v>
      </c>
      <c r="F102" s="24">
        <v>18</v>
      </c>
      <c r="G102" s="29">
        <f>Table!$E102/Table!$F102</f>
        <v>71.166666666666671</v>
      </c>
    </row>
    <row r="103" spans="2:7" x14ac:dyDescent="0.3">
      <c r="B103" s="19" t="s">
        <v>40</v>
      </c>
      <c r="C103" s="19" t="s">
        <v>35</v>
      </c>
      <c r="D103" s="19" t="s">
        <v>32</v>
      </c>
      <c r="E103" s="20">
        <v>12348</v>
      </c>
      <c r="F103" s="21">
        <v>234</v>
      </c>
      <c r="G103" s="28">
        <f>Table!$E103/Table!$F103</f>
        <v>52.769230769230766</v>
      </c>
    </row>
    <row r="104" spans="2:7" x14ac:dyDescent="0.3">
      <c r="B104" s="22" t="s">
        <v>3</v>
      </c>
      <c r="C104" s="22" t="s">
        <v>34</v>
      </c>
      <c r="D104" s="22" t="s">
        <v>28</v>
      </c>
      <c r="E104" s="23">
        <v>3689</v>
      </c>
      <c r="F104" s="24">
        <v>312</v>
      </c>
      <c r="G104" s="29">
        <f>Table!$E104/Table!$F104</f>
        <v>11.823717948717949</v>
      </c>
    </row>
    <row r="105" spans="2:7" x14ac:dyDescent="0.3">
      <c r="B105" s="19" t="s">
        <v>7</v>
      </c>
      <c r="C105" s="19" t="s">
        <v>36</v>
      </c>
      <c r="D105" s="19" t="s">
        <v>19</v>
      </c>
      <c r="E105" s="20">
        <v>2870</v>
      </c>
      <c r="F105" s="21">
        <v>300</v>
      </c>
      <c r="G105" s="28">
        <f>Table!$E105/Table!$F105</f>
        <v>9.5666666666666664</v>
      </c>
    </row>
    <row r="106" spans="2:7" x14ac:dyDescent="0.3">
      <c r="B106" s="22" t="s">
        <v>2</v>
      </c>
      <c r="C106" s="22" t="s">
        <v>36</v>
      </c>
      <c r="D106" s="22" t="s">
        <v>27</v>
      </c>
      <c r="E106" s="23">
        <v>798</v>
      </c>
      <c r="F106" s="24">
        <v>519</v>
      </c>
      <c r="G106" s="29">
        <f>Table!$E106/Table!$F106</f>
        <v>1.5375722543352601</v>
      </c>
    </row>
    <row r="107" spans="2:7" x14ac:dyDescent="0.3">
      <c r="B107" s="19" t="s">
        <v>41</v>
      </c>
      <c r="C107" s="19" t="s">
        <v>37</v>
      </c>
      <c r="D107" s="19" t="s">
        <v>21</v>
      </c>
      <c r="E107" s="20">
        <v>2933</v>
      </c>
      <c r="F107" s="21">
        <v>9</v>
      </c>
      <c r="G107" s="28">
        <f>Table!$E107/Table!$F107</f>
        <v>325.88888888888891</v>
      </c>
    </row>
    <row r="108" spans="2:7" x14ac:dyDescent="0.3">
      <c r="B108" s="22" t="s">
        <v>5</v>
      </c>
      <c r="C108" s="22" t="s">
        <v>35</v>
      </c>
      <c r="D108" s="22" t="s">
        <v>4</v>
      </c>
      <c r="E108" s="23">
        <v>2744</v>
      </c>
      <c r="F108" s="24">
        <v>9</v>
      </c>
      <c r="G108" s="29">
        <f>Table!$E108/Table!$F108</f>
        <v>304.88888888888891</v>
      </c>
    </row>
    <row r="109" spans="2:7" x14ac:dyDescent="0.3">
      <c r="B109" s="19" t="s">
        <v>40</v>
      </c>
      <c r="C109" s="19" t="s">
        <v>36</v>
      </c>
      <c r="D109" s="19" t="s">
        <v>33</v>
      </c>
      <c r="E109" s="20">
        <v>9772</v>
      </c>
      <c r="F109" s="21">
        <v>90</v>
      </c>
      <c r="G109" s="28">
        <f>Table!$E109/Table!$F109</f>
        <v>108.57777777777778</v>
      </c>
    </row>
    <row r="110" spans="2:7" x14ac:dyDescent="0.3">
      <c r="B110" s="22" t="s">
        <v>7</v>
      </c>
      <c r="C110" s="22" t="s">
        <v>34</v>
      </c>
      <c r="D110" s="22" t="s">
        <v>25</v>
      </c>
      <c r="E110" s="23">
        <v>1568</v>
      </c>
      <c r="F110" s="24">
        <v>96</v>
      </c>
      <c r="G110" s="29">
        <f>Table!$E110/Table!$F110</f>
        <v>16.333333333333332</v>
      </c>
    </row>
    <row r="111" spans="2:7" x14ac:dyDescent="0.3">
      <c r="B111" s="19" t="s">
        <v>2</v>
      </c>
      <c r="C111" s="19" t="s">
        <v>36</v>
      </c>
      <c r="D111" s="19" t="s">
        <v>16</v>
      </c>
      <c r="E111" s="20">
        <v>11417</v>
      </c>
      <c r="F111" s="21">
        <v>21</v>
      </c>
      <c r="G111" s="28">
        <f>Table!$E111/Table!$F111</f>
        <v>543.66666666666663</v>
      </c>
    </row>
    <row r="112" spans="2:7" x14ac:dyDescent="0.3">
      <c r="B112" s="22" t="s">
        <v>40</v>
      </c>
      <c r="C112" s="22" t="s">
        <v>34</v>
      </c>
      <c r="D112" s="22" t="s">
        <v>26</v>
      </c>
      <c r="E112" s="23">
        <v>6748</v>
      </c>
      <c r="F112" s="24">
        <v>48</v>
      </c>
      <c r="G112" s="29">
        <f>Table!$E112/Table!$F112</f>
        <v>140.58333333333334</v>
      </c>
    </row>
    <row r="113" spans="2:7" x14ac:dyDescent="0.3">
      <c r="B113" s="19" t="s">
        <v>10</v>
      </c>
      <c r="C113" s="19" t="s">
        <v>36</v>
      </c>
      <c r="D113" s="19" t="s">
        <v>27</v>
      </c>
      <c r="E113" s="20">
        <v>1407</v>
      </c>
      <c r="F113" s="21">
        <v>72</v>
      </c>
      <c r="G113" s="28">
        <f>Table!$E113/Table!$F113</f>
        <v>19.541666666666668</v>
      </c>
    </row>
    <row r="114" spans="2:7" x14ac:dyDescent="0.3">
      <c r="B114" s="22" t="s">
        <v>8</v>
      </c>
      <c r="C114" s="22" t="s">
        <v>35</v>
      </c>
      <c r="D114" s="22" t="s">
        <v>29</v>
      </c>
      <c r="E114" s="23">
        <v>2023</v>
      </c>
      <c r="F114" s="24">
        <v>168</v>
      </c>
      <c r="G114" s="29">
        <f>Table!$E114/Table!$F114</f>
        <v>12.041666666666666</v>
      </c>
    </row>
    <row r="115" spans="2:7" x14ac:dyDescent="0.3">
      <c r="B115" s="19" t="s">
        <v>5</v>
      </c>
      <c r="C115" s="19" t="s">
        <v>39</v>
      </c>
      <c r="D115" s="19" t="s">
        <v>26</v>
      </c>
      <c r="E115" s="20">
        <v>5236</v>
      </c>
      <c r="F115" s="21">
        <v>51</v>
      </c>
      <c r="G115" s="28">
        <f>Table!$E115/Table!$F115</f>
        <v>102.66666666666667</v>
      </c>
    </row>
    <row r="116" spans="2:7" x14ac:dyDescent="0.3">
      <c r="B116" s="22" t="s">
        <v>41</v>
      </c>
      <c r="C116" s="22" t="s">
        <v>36</v>
      </c>
      <c r="D116" s="22" t="s">
        <v>19</v>
      </c>
      <c r="E116" s="23">
        <v>1925</v>
      </c>
      <c r="F116" s="24">
        <v>192</v>
      </c>
      <c r="G116" s="29">
        <f>Table!$E116/Table!$F116</f>
        <v>10.026041666666666</v>
      </c>
    </row>
    <row r="117" spans="2:7" x14ac:dyDescent="0.3">
      <c r="B117" s="19" t="s">
        <v>7</v>
      </c>
      <c r="C117" s="19" t="s">
        <v>37</v>
      </c>
      <c r="D117" s="19" t="s">
        <v>14</v>
      </c>
      <c r="E117" s="20">
        <v>6608</v>
      </c>
      <c r="F117" s="21">
        <v>225</v>
      </c>
      <c r="G117" s="28">
        <f>Table!$E117/Table!$F117</f>
        <v>29.36888888888889</v>
      </c>
    </row>
    <row r="118" spans="2:7" x14ac:dyDescent="0.3">
      <c r="B118" s="22" t="s">
        <v>6</v>
      </c>
      <c r="C118" s="22" t="s">
        <v>34</v>
      </c>
      <c r="D118" s="22" t="s">
        <v>26</v>
      </c>
      <c r="E118" s="23">
        <v>8008</v>
      </c>
      <c r="F118" s="24">
        <v>456</v>
      </c>
      <c r="G118" s="29">
        <f>Table!$E118/Table!$F118</f>
        <v>17.561403508771932</v>
      </c>
    </row>
    <row r="119" spans="2:7" x14ac:dyDescent="0.3">
      <c r="B119" s="19" t="s">
        <v>10</v>
      </c>
      <c r="C119" s="19" t="s">
        <v>34</v>
      </c>
      <c r="D119" s="19" t="s">
        <v>25</v>
      </c>
      <c r="E119" s="20">
        <v>1428</v>
      </c>
      <c r="F119" s="21">
        <v>93</v>
      </c>
      <c r="G119" s="28">
        <f>Table!$E119/Table!$F119</f>
        <v>15.35483870967742</v>
      </c>
    </row>
    <row r="120" spans="2:7" x14ac:dyDescent="0.3">
      <c r="B120" s="22" t="s">
        <v>6</v>
      </c>
      <c r="C120" s="22" t="s">
        <v>34</v>
      </c>
      <c r="D120" s="22" t="s">
        <v>4</v>
      </c>
      <c r="E120" s="23">
        <v>525</v>
      </c>
      <c r="F120" s="24">
        <v>48</v>
      </c>
      <c r="G120" s="29">
        <f>Table!$E120/Table!$F120</f>
        <v>10.9375</v>
      </c>
    </row>
    <row r="121" spans="2:7" x14ac:dyDescent="0.3">
      <c r="B121" s="19" t="s">
        <v>6</v>
      </c>
      <c r="C121" s="19" t="s">
        <v>37</v>
      </c>
      <c r="D121" s="19" t="s">
        <v>18</v>
      </c>
      <c r="E121" s="20">
        <v>1505</v>
      </c>
      <c r="F121" s="21">
        <v>102</v>
      </c>
      <c r="G121" s="28">
        <f>Table!$E121/Table!$F121</f>
        <v>14.754901960784315</v>
      </c>
    </row>
    <row r="122" spans="2:7" x14ac:dyDescent="0.3">
      <c r="B122" s="22" t="s">
        <v>7</v>
      </c>
      <c r="C122" s="22" t="s">
        <v>35</v>
      </c>
      <c r="D122" s="22" t="s">
        <v>30</v>
      </c>
      <c r="E122" s="23">
        <v>6755</v>
      </c>
      <c r="F122" s="24">
        <v>252</v>
      </c>
      <c r="G122" s="29">
        <f>Table!$E122/Table!$F122</f>
        <v>26.805555555555557</v>
      </c>
    </row>
    <row r="123" spans="2:7" x14ac:dyDescent="0.3">
      <c r="B123" s="19" t="s">
        <v>2</v>
      </c>
      <c r="C123" s="19" t="s">
        <v>37</v>
      </c>
      <c r="D123" s="19" t="s">
        <v>18</v>
      </c>
      <c r="E123" s="20">
        <v>11571</v>
      </c>
      <c r="F123" s="21">
        <v>138</v>
      </c>
      <c r="G123" s="28">
        <f>Table!$E123/Table!$F123</f>
        <v>83.847826086956516</v>
      </c>
    </row>
    <row r="124" spans="2:7" x14ac:dyDescent="0.3">
      <c r="B124" s="22" t="s">
        <v>40</v>
      </c>
      <c r="C124" s="22" t="s">
        <v>38</v>
      </c>
      <c r="D124" s="22" t="s">
        <v>25</v>
      </c>
      <c r="E124" s="23">
        <v>2541</v>
      </c>
      <c r="F124" s="24">
        <v>90</v>
      </c>
      <c r="G124" s="29">
        <f>Table!$E124/Table!$F124</f>
        <v>28.233333333333334</v>
      </c>
    </row>
    <row r="125" spans="2:7" x14ac:dyDescent="0.3">
      <c r="B125" s="19" t="s">
        <v>41</v>
      </c>
      <c r="C125" s="19" t="s">
        <v>37</v>
      </c>
      <c r="D125" s="19" t="s">
        <v>30</v>
      </c>
      <c r="E125" s="20">
        <v>1526</v>
      </c>
      <c r="F125" s="21">
        <v>240</v>
      </c>
      <c r="G125" s="28">
        <f>Table!$E125/Table!$F125</f>
        <v>6.3583333333333334</v>
      </c>
    </row>
    <row r="126" spans="2:7" x14ac:dyDescent="0.3">
      <c r="B126" s="22" t="s">
        <v>40</v>
      </c>
      <c r="C126" s="22" t="s">
        <v>38</v>
      </c>
      <c r="D126" s="22" t="s">
        <v>4</v>
      </c>
      <c r="E126" s="23">
        <v>6125</v>
      </c>
      <c r="F126" s="24">
        <v>102</v>
      </c>
      <c r="G126" s="29">
        <f>Table!$E126/Table!$F126</f>
        <v>60.049019607843135</v>
      </c>
    </row>
    <row r="127" spans="2:7" x14ac:dyDescent="0.3">
      <c r="B127" s="19" t="s">
        <v>41</v>
      </c>
      <c r="C127" s="19" t="s">
        <v>35</v>
      </c>
      <c r="D127" s="19" t="s">
        <v>27</v>
      </c>
      <c r="E127" s="20">
        <v>847</v>
      </c>
      <c r="F127" s="21">
        <v>129</v>
      </c>
      <c r="G127" s="28">
        <f>Table!$E127/Table!$F127</f>
        <v>6.5658914728682172</v>
      </c>
    </row>
    <row r="128" spans="2:7" x14ac:dyDescent="0.3">
      <c r="B128" s="22" t="s">
        <v>8</v>
      </c>
      <c r="C128" s="22" t="s">
        <v>35</v>
      </c>
      <c r="D128" s="22" t="s">
        <v>27</v>
      </c>
      <c r="E128" s="23">
        <v>4753</v>
      </c>
      <c r="F128" s="24">
        <v>300</v>
      </c>
      <c r="G128" s="29">
        <f>Table!$E128/Table!$F128</f>
        <v>15.843333333333334</v>
      </c>
    </row>
    <row r="129" spans="2:7" x14ac:dyDescent="0.3">
      <c r="B129" s="19" t="s">
        <v>6</v>
      </c>
      <c r="C129" s="19" t="s">
        <v>38</v>
      </c>
      <c r="D129" s="19" t="s">
        <v>33</v>
      </c>
      <c r="E129" s="20">
        <v>959</v>
      </c>
      <c r="F129" s="21">
        <v>135</v>
      </c>
      <c r="G129" s="28">
        <f>Table!$E129/Table!$F129</f>
        <v>7.1037037037037036</v>
      </c>
    </row>
    <row r="130" spans="2:7" x14ac:dyDescent="0.3">
      <c r="B130" s="22" t="s">
        <v>7</v>
      </c>
      <c r="C130" s="22" t="s">
        <v>35</v>
      </c>
      <c r="D130" s="22" t="s">
        <v>24</v>
      </c>
      <c r="E130" s="23">
        <v>2793</v>
      </c>
      <c r="F130" s="24">
        <v>114</v>
      </c>
      <c r="G130" s="29">
        <f>Table!$E130/Table!$F130</f>
        <v>24.5</v>
      </c>
    </row>
    <row r="131" spans="2:7" x14ac:dyDescent="0.3">
      <c r="B131" s="19" t="s">
        <v>7</v>
      </c>
      <c r="C131" s="19" t="s">
        <v>35</v>
      </c>
      <c r="D131" s="19" t="s">
        <v>14</v>
      </c>
      <c r="E131" s="20">
        <v>4606</v>
      </c>
      <c r="F131" s="21">
        <v>63</v>
      </c>
      <c r="G131" s="28">
        <f>Table!$E131/Table!$F131</f>
        <v>73.111111111111114</v>
      </c>
    </row>
    <row r="132" spans="2:7" x14ac:dyDescent="0.3">
      <c r="B132" s="22" t="s">
        <v>7</v>
      </c>
      <c r="C132" s="22" t="s">
        <v>36</v>
      </c>
      <c r="D132" s="22" t="s">
        <v>29</v>
      </c>
      <c r="E132" s="23">
        <v>5551</v>
      </c>
      <c r="F132" s="24">
        <v>252</v>
      </c>
      <c r="G132" s="29">
        <f>Table!$E132/Table!$F132</f>
        <v>22.027777777777779</v>
      </c>
    </row>
    <row r="133" spans="2:7" x14ac:dyDescent="0.3">
      <c r="B133" s="19" t="s">
        <v>10</v>
      </c>
      <c r="C133" s="19" t="s">
        <v>36</v>
      </c>
      <c r="D133" s="19" t="s">
        <v>32</v>
      </c>
      <c r="E133" s="20">
        <v>6657</v>
      </c>
      <c r="F133" s="21">
        <v>303</v>
      </c>
      <c r="G133" s="28">
        <f>Table!$E133/Table!$F133</f>
        <v>21.970297029702969</v>
      </c>
    </row>
    <row r="134" spans="2:7" x14ac:dyDescent="0.3">
      <c r="B134" s="22" t="s">
        <v>7</v>
      </c>
      <c r="C134" s="22" t="s">
        <v>39</v>
      </c>
      <c r="D134" s="22" t="s">
        <v>17</v>
      </c>
      <c r="E134" s="23">
        <v>4438</v>
      </c>
      <c r="F134" s="24">
        <v>246</v>
      </c>
      <c r="G134" s="29">
        <f>Table!$E134/Table!$F134</f>
        <v>18.040650406504064</v>
      </c>
    </row>
    <row r="135" spans="2:7" x14ac:dyDescent="0.3">
      <c r="B135" s="19" t="s">
        <v>8</v>
      </c>
      <c r="C135" s="19" t="s">
        <v>38</v>
      </c>
      <c r="D135" s="19" t="s">
        <v>22</v>
      </c>
      <c r="E135" s="20">
        <v>168</v>
      </c>
      <c r="F135" s="21">
        <v>84</v>
      </c>
      <c r="G135" s="28">
        <f>Table!$E135/Table!$F135</f>
        <v>2</v>
      </c>
    </row>
    <row r="136" spans="2:7" x14ac:dyDescent="0.3">
      <c r="B136" s="22" t="s">
        <v>7</v>
      </c>
      <c r="C136" s="22" t="s">
        <v>34</v>
      </c>
      <c r="D136" s="22" t="s">
        <v>17</v>
      </c>
      <c r="E136" s="23">
        <v>7777</v>
      </c>
      <c r="F136" s="24">
        <v>39</v>
      </c>
      <c r="G136" s="29">
        <f>Table!$E136/Table!$F136</f>
        <v>199.41025641025641</v>
      </c>
    </row>
    <row r="137" spans="2:7" x14ac:dyDescent="0.3">
      <c r="B137" s="19" t="s">
        <v>5</v>
      </c>
      <c r="C137" s="19" t="s">
        <v>36</v>
      </c>
      <c r="D137" s="19" t="s">
        <v>17</v>
      </c>
      <c r="E137" s="20">
        <v>3339</v>
      </c>
      <c r="F137" s="21">
        <v>348</v>
      </c>
      <c r="G137" s="28">
        <f>Table!$E137/Table!$F137</f>
        <v>9.5948275862068968</v>
      </c>
    </row>
    <row r="138" spans="2:7" x14ac:dyDescent="0.3">
      <c r="B138" s="22" t="s">
        <v>7</v>
      </c>
      <c r="C138" s="22" t="s">
        <v>37</v>
      </c>
      <c r="D138" s="22" t="s">
        <v>33</v>
      </c>
      <c r="E138" s="23">
        <v>6391</v>
      </c>
      <c r="F138" s="24">
        <v>48</v>
      </c>
      <c r="G138" s="29">
        <f>Table!$E138/Table!$F138</f>
        <v>133.14583333333334</v>
      </c>
    </row>
    <row r="139" spans="2:7" x14ac:dyDescent="0.3">
      <c r="B139" s="19" t="s">
        <v>5</v>
      </c>
      <c r="C139" s="19" t="s">
        <v>37</v>
      </c>
      <c r="D139" s="19" t="s">
        <v>22</v>
      </c>
      <c r="E139" s="20">
        <v>518</v>
      </c>
      <c r="F139" s="21">
        <v>75</v>
      </c>
      <c r="G139" s="28">
        <f>Table!$E139/Table!$F139</f>
        <v>6.9066666666666663</v>
      </c>
    </row>
    <row r="140" spans="2:7" x14ac:dyDescent="0.3">
      <c r="B140" s="22" t="s">
        <v>7</v>
      </c>
      <c r="C140" s="22" t="s">
        <v>38</v>
      </c>
      <c r="D140" s="22" t="s">
        <v>28</v>
      </c>
      <c r="E140" s="23">
        <v>5677</v>
      </c>
      <c r="F140" s="24">
        <v>258</v>
      </c>
      <c r="G140" s="29">
        <f>Table!$E140/Table!$F140</f>
        <v>22.003875968992247</v>
      </c>
    </row>
    <row r="141" spans="2:7" x14ac:dyDescent="0.3">
      <c r="B141" s="19" t="s">
        <v>6</v>
      </c>
      <c r="C141" s="19" t="s">
        <v>39</v>
      </c>
      <c r="D141" s="19" t="s">
        <v>17</v>
      </c>
      <c r="E141" s="20">
        <v>6048</v>
      </c>
      <c r="F141" s="21">
        <v>27</v>
      </c>
      <c r="G141" s="28">
        <f>Table!$E141/Table!$F141</f>
        <v>224</v>
      </c>
    </row>
    <row r="142" spans="2:7" x14ac:dyDescent="0.3">
      <c r="B142" s="22" t="s">
        <v>8</v>
      </c>
      <c r="C142" s="22" t="s">
        <v>38</v>
      </c>
      <c r="D142" s="22" t="s">
        <v>32</v>
      </c>
      <c r="E142" s="23">
        <v>3752</v>
      </c>
      <c r="F142" s="24">
        <v>213</v>
      </c>
      <c r="G142" s="29">
        <f>Table!$E142/Table!$F142</f>
        <v>17.615023474178404</v>
      </c>
    </row>
    <row r="143" spans="2:7" x14ac:dyDescent="0.3">
      <c r="B143" s="19" t="s">
        <v>5</v>
      </c>
      <c r="C143" s="19" t="s">
        <v>35</v>
      </c>
      <c r="D143" s="19" t="s">
        <v>29</v>
      </c>
      <c r="E143" s="20">
        <v>4480</v>
      </c>
      <c r="F143" s="21">
        <v>357</v>
      </c>
      <c r="G143" s="28">
        <f>Table!$E143/Table!$F143</f>
        <v>12.549019607843137</v>
      </c>
    </row>
    <row r="144" spans="2:7" x14ac:dyDescent="0.3">
      <c r="B144" s="22" t="s">
        <v>9</v>
      </c>
      <c r="C144" s="22" t="s">
        <v>37</v>
      </c>
      <c r="D144" s="22" t="s">
        <v>4</v>
      </c>
      <c r="E144" s="23">
        <v>259</v>
      </c>
      <c r="F144" s="24">
        <v>207</v>
      </c>
      <c r="G144" s="29">
        <f>Table!$E144/Table!$F144</f>
        <v>1.251207729468599</v>
      </c>
    </row>
    <row r="145" spans="2:7" x14ac:dyDescent="0.3">
      <c r="B145" s="19" t="s">
        <v>8</v>
      </c>
      <c r="C145" s="19" t="s">
        <v>37</v>
      </c>
      <c r="D145" s="19" t="s">
        <v>30</v>
      </c>
      <c r="E145" s="20">
        <v>42</v>
      </c>
      <c r="F145" s="21">
        <v>150</v>
      </c>
      <c r="G145" s="28">
        <f>Table!$E145/Table!$F145</f>
        <v>0.28000000000000003</v>
      </c>
    </row>
    <row r="146" spans="2:7" x14ac:dyDescent="0.3">
      <c r="B146" s="22" t="s">
        <v>41</v>
      </c>
      <c r="C146" s="22" t="s">
        <v>36</v>
      </c>
      <c r="D146" s="22" t="s">
        <v>26</v>
      </c>
      <c r="E146" s="23">
        <v>98</v>
      </c>
      <c r="F146" s="24">
        <v>204</v>
      </c>
      <c r="G146" s="29">
        <f>Table!$E146/Table!$F146</f>
        <v>0.48039215686274511</v>
      </c>
    </row>
    <row r="147" spans="2:7" x14ac:dyDescent="0.3">
      <c r="B147" s="19" t="s">
        <v>7</v>
      </c>
      <c r="C147" s="19" t="s">
        <v>35</v>
      </c>
      <c r="D147" s="19" t="s">
        <v>27</v>
      </c>
      <c r="E147" s="20">
        <v>2478</v>
      </c>
      <c r="F147" s="21">
        <v>21</v>
      </c>
      <c r="G147" s="28">
        <f>Table!$E147/Table!$F147</f>
        <v>118</v>
      </c>
    </row>
    <row r="148" spans="2:7" x14ac:dyDescent="0.3">
      <c r="B148" s="22" t="s">
        <v>41</v>
      </c>
      <c r="C148" s="22" t="s">
        <v>34</v>
      </c>
      <c r="D148" s="22" t="s">
        <v>33</v>
      </c>
      <c r="E148" s="23">
        <v>7847</v>
      </c>
      <c r="F148" s="24">
        <v>174</v>
      </c>
      <c r="G148" s="29">
        <f>Table!$E148/Table!$F148</f>
        <v>45.097701149425291</v>
      </c>
    </row>
    <row r="149" spans="2:7" x14ac:dyDescent="0.3">
      <c r="B149" s="19" t="s">
        <v>2</v>
      </c>
      <c r="C149" s="19" t="s">
        <v>37</v>
      </c>
      <c r="D149" s="19" t="s">
        <v>17</v>
      </c>
      <c r="E149" s="20">
        <v>9926</v>
      </c>
      <c r="F149" s="21">
        <v>201</v>
      </c>
      <c r="G149" s="28">
        <f>Table!$E149/Table!$F149</f>
        <v>49.383084577114431</v>
      </c>
    </row>
    <row r="150" spans="2:7" x14ac:dyDescent="0.3">
      <c r="B150" s="22" t="s">
        <v>8</v>
      </c>
      <c r="C150" s="22" t="s">
        <v>38</v>
      </c>
      <c r="D150" s="22" t="s">
        <v>13</v>
      </c>
      <c r="E150" s="23">
        <v>819</v>
      </c>
      <c r="F150" s="24">
        <v>510</v>
      </c>
      <c r="G150" s="29">
        <f>Table!$E150/Table!$F150</f>
        <v>1.6058823529411765</v>
      </c>
    </row>
    <row r="151" spans="2:7" x14ac:dyDescent="0.3">
      <c r="B151" s="19" t="s">
        <v>6</v>
      </c>
      <c r="C151" s="19" t="s">
        <v>39</v>
      </c>
      <c r="D151" s="19" t="s">
        <v>29</v>
      </c>
      <c r="E151" s="20">
        <v>3052</v>
      </c>
      <c r="F151" s="21">
        <v>378</v>
      </c>
      <c r="G151" s="28">
        <f>Table!$E151/Table!$F151</f>
        <v>8.0740740740740744</v>
      </c>
    </row>
    <row r="152" spans="2:7" x14ac:dyDescent="0.3">
      <c r="B152" s="22" t="s">
        <v>9</v>
      </c>
      <c r="C152" s="22" t="s">
        <v>34</v>
      </c>
      <c r="D152" s="22" t="s">
        <v>21</v>
      </c>
      <c r="E152" s="23">
        <v>6832</v>
      </c>
      <c r="F152" s="24">
        <v>27</v>
      </c>
      <c r="G152" s="29">
        <f>Table!$E152/Table!$F152</f>
        <v>253.03703703703704</v>
      </c>
    </row>
    <row r="153" spans="2:7" x14ac:dyDescent="0.3">
      <c r="B153" s="19" t="s">
        <v>2</v>
      </c>
      <c r="C153" s="19" t="s">
        <v>39</v>
      </c>
      <c r="D153" s="19" t="s">
        <v>16</v>
      </c>
      <c r="E153" s="20">
        <v>2016</v>
      </c>
      <c r="F153" s="21">
        <v>117</v>
      </c>
      <c r="G153" s="28">
        <f>Table!$E153/Table!$F153</f>
        <v>17.23076923076923</v>
      </c>
    </row>
    <row r="154" spans="2:7" x14ac:dyDescent="0.3">
      <c r="B154" s="22" t="s">
        <v>6</v>
      </c>
      <c r="C154" s="22" t="s">
        <v>38</v>
      </c>
      <c r="D154" s="22" t="s">
        <v>21</v>
      </c>
      <c r="E154" s="23">
        <v>7322</v>
      </c>
      <c r="F154" s="24">
        <v>36</v>
      </c>
      <c r="G154" s="29">
        <f>Table!$E154/Table!$F154</f>
        <v>203.38888888888889</v>
      </c>
    </row>
    <row r="155" spans="2:7" x14ac:dyDescent="0.3">
      <c r="B155" s="19" t="s">
        <v>8</v>
      </c>
      <c r="C155" s="19" t="s">
        <v>35</v>
      </c>
      <c r="D155" s="19" t="s">
        <v>33</v>
      </c>
      <c r="E155" s="20">
        <v>357</v>
      </c>
      <c r="F155" s="21">
        <v>126</v>
      </c>
      <c r="G155" s="28">
        <f>Table!$E155/Table!$F155</f>
        <v>2.8333333333333335</v>
      </c>
    </row>
    <row r="156" spans="2:7" x14ac:dyDescent="0.3">
      <c r="B156" s="22" t="s">
        <v>9</v>
      </c>
      <c r="C156" s="22" t="s">
        <v>39</v>
      </c>
      <c r="D156" s="22" t="s">
        <v>25</v>
      </c>
      <c r="E156" s="23">
        <v>3192</v>
      </c>
      <c r="F156" s="24">
        <v>72</v>
      </c>
      <c r="G156" s="29">
        <f>Table!$E156/Table!$F156</f>
        <v>44.333333333333336</v>
      </c>
    </row>
    <row r="157" spans="2:7" x14ac:dyDescent="0.3">
      <c r="B157" s="19" t="s">
        <v>7</v>
      </c>
      <c r="C157" s="19" t="s">
        <v>36</v>
      </c>
      <c r="D157" s="19" t="s">
        <v>22</v>
      </c>
      <c r="E157" s="20">
        <v>8435</v>
      </c>
      <c r="F157" s="21">
        <v>42</v>
      </c>
      <c r="G157" s="28">
        <f>Table!$E157/Table!$F157</f>
        <v>200.83333333333334</v>
      </c>
    </row>
    <row r="158" spans="2:7" x14ac:dyDescent="0.3">
      <c r="B158" s="22" t="s">
        <v>40</v>
      </c>
      <c r="C158" s="22" t="s">
        <v>39</v>
      </c>
      <c r="D158" s="22" t="s">
        <v>29</v>
      </c>
      <c r="E158" s="23">
        <v>0</v>
      </c>
      <c r="F158" s="24">
        <v>135</v>
      </c>
      <c r="G158" s="29">
        <f>Table!$E158/Table!$F158</f>
        <v>0</v>
      </c>
    </row>
    <row r="159" spans="2:7" x14ac:dyDescent="0.3">
      <c r="B159" s="19" t="s">
        <v>7</v>
      </c>
      <c r="C159" s="19" t="s">
        <v>34</v>
      </c>
      <c r="D159" s="19" t="s">
        <v>24</v>
      </c>
      <c r="E159" s="20">
        <v>8862</v>
      </c>
      <c r="F159" s="21">
        <v>189</v>
      </c>
      <c r="G159" s="28">
        <f>Table!$E159/Table!$F159</f>
        <v>46.888888888888886</v>
      </c>
    </row>
    <row r="160" spans="2:7" x14ac:dyDescent="0.3">
      <c r="B160" s="22" t="s">
        <v>6</v>
      </c>
      <c r="C160" s="22" t="s">
        <v>37</v>
      </c>
      <c r="D160" s="22" t="s">
        <v>28</v>
      </c>
      <c r="E160" s="23">
        <v>3556</v>
      </c>
      <c r="F160" s="24">
        <v>459</v>
      </c>
      <c r="G160" s="29">
        <f>Table!$E160/Table!$F160</f>
        <v>7.7472766884531588</v>
      </c>
    </row>
    <row r="161" spans="2:7" x14ac:dyDescent="0.3">
      <c r="B161" s="19" t="s">
        <v>5</v>
      </c>
      <c r="C161" s="19" t="s">
        <v>34</v>
      </c>
      <c r="D161" s="19" t="s">
        <v>15</v>
      </c>
      <c r="E161" s="20">
        <v>7280</v>
      </c>
      <c r="F161" s="21">
        <v>201</v>
      </c>
      <c r="G161" s="28">
        <f>Table!$E161/Table!$F161</f>
        <v>36.218905472636813</v>
      </c>
    </row>
    <row r="162" spans="2:7" x14ac:dyDescent="0.3">
      <c r="B162" s="22" t="s">
        <v>6</v>
      </c>
      <c r="C162" s="22" t="s">
        <v>34</v>
      </c>
      <c r="D162" s="22" t="s">
        <v>30</v>
      </c>
      <c r="E162" s="23">
        <v>3402</v>
      </c>
      <c r="F162" s="24">
        <v>366</v>
      </c>
      <c r="G162" s="29">
        <f>Table!$E162/Table!$F162</f>
        <v>9.2950819672131146</v>
      </c>
    </row>
    <row r="163" spans="2:7" x14ac:dyDescent="0.3">
      <c r="B163" s="19" t="s">
        <v>3</v>
      </c>
      <c r="C163" s="19" t="s">
        <v>37</v>
      </c>
      <c r="D163" s="19" t="s">
        <v>29</v>
      </c>
      <c r="E163" s="20">
        <v>4592</v>
      </c>
      <c r="F163" s="21">
        <v>324</v>
      </c>
      <c r="G163" s="28">
        <f>Table!$E163/Table!$F163</f>
        <v>14.17283950617284</v>
      </c>
    </row>
    <row r="164" spans="2:7" x14ac:dyDescent="0.3">
      <c r="B164" s="22" t="s">
        <v>9</v>
      </c>
      <c r="C164" s="22" t="s">
        <v>35</v>
      </c>
      <c r="D164" s="22" t="s">
        <v>15</v>
      </c>
      <c r="E164" s="23">
        <v>7833</v>
      </c>
      <c r="F164" s="24">
        <v>243</v>
      </c>
      <c r="G164" s="29">
        <f>Table!$E164/Table!$F164</f>
        <v>32.23456790123457</v>
      </c>
    </row>
    <row r="165" spans="2:7" x14ac:dyDescent="0.3">
      <c r="B165" s="19" t="s">
        <v>2</v>
      </c>
      <c r="C165" s="19" t="s">
        <v>39</v>
      </c>
      <c r="D165" s="19" t="s">
        <v>21</v>
      </c>
      <c r="E165" s="20">
        <v>7651</v>
      </c>
      <c r="F165" s="21">
        <v>213</v>
      </c>
      <c r="G165" s="28">
        <f>Table!$E165/Table!$F165</f>
        <v>35.920187793427232</v>
      </c>
    </row>
    <row r="166" spans="2:7" x14ac:dyDescent="0.3">
      <c r="B166" s="22" t="s">
        <v>40</v>
      </c>
      <c r="C166" s="22" t="s">
        <v>35</v>
      </c>
      <c r="D166" s="22" t="s">
        <v>30</v>
      </c>
      <c r="E166" s="23">
        <v>2275</v>
      </c>
      <c r="F166" s="24">
        <v>447</v>
      </c>
      <c r="G166" s="29">
        <f>Table!$E166/Table!$F166</f>
        <v>5.089485458612975</v>
      </c>
    </row>
    <row r="167" spans="2:7" x14ac:dyDescent="0.3">
      <c r="B167" s="19" t="s">
        <v>40</v>
      </c>
      <c r="C167" s="19" t="s">
        <v>38</v>
      </c>
      <c r="D167" s="19" t="s">
        <v>13</v>
      </c>
      <c r="E167" s="20">
        <v>5670</v>
      </c>
      <c r="F167" s="21">
        <v>297</v>
      </c>
      <c r="G167" s="28">
        <f>Table!$E167/Table!$F167</f>
        <v>19.09090909090909</v>
      </c>
    </row>
    <row r="168" spans="2:7" x14ac:dyDescent="0.3">
      <c r="B168" s="22" t="s">
        <v>7</v>
      </c>
      <c r="C168" s="22" t="s">
        <v>35</v>
      </c>
      <c r="D168" s="22" t="s">
        <v>16</v>
      </c>
      <c r="E168" s="23">
        <v>2135</v>
      </c>
      <c r="F168" s="24">
        <v>27</v>
      </c>
      <c r="G168" s="29">
        <f>Table!$E168/Table!$F168</f>
        <v>79.074074074074076</v>
      </c>
    </row>
    <row r="169" spans="2:7" x14ac:dyDescent="0.3">
      <c r="B169" s="19" t="s">
        <v>40</v>
      </c>
      <c r="C169" s="19" t="s">
        <v>34</v>
      </c>
      <c r="D169" s="19" t="s">
        <v>23</v>
      </c>
      <c r="E169" s="20">
        <v>2779</v>
      </c>
      <c r="F169" s="21">
        <v>75</v>
      </c>
      <c r="G169" s="28">
        <f>Table!$E169/Table!$F169</f>
        <v>37.053333333333335</v>
      </c>
    </row>
    <row r="170" spans="2:7" x14ac:dyDescent="0.3">
      <c r="B170" s="22" t="s">
        <v>10</v>
      </c>
      <c r="C170" s="22" t="s">
        <v>39</v>
      </c>
      <c r="D170" s="22" t="s">
        <v>33</v>
      </c>
      <c r="E170" s="23">
        <v>12950</v>
      </c>
      <c r="F170" s="24">
        <v>30</v>
      </c>
      <c r="G170" s="29">
        <f>Table!$E170/Table!$F170</f>
        <v>431.66666666666669</v>
      </c>
    </row>
    <row r="171" spans="2:7" x14ac:dyDescent="0.3">
      <c r="B171" s="19" t="s">
        <v>7</v>
      </c>
      <c r="C171" s="19" t="s">
        <v>36</v>
      </c>
      <c r="D171" s="19" t="s">
        <v>18</v>
      </c>
      <c r="E171" s="20">
        <v>2646</v>
      </c>
      <c r="F171" s="21">
        <v>177</v>
      </c>
      <c r="G171" s="28">
        <f>Table!$E171/Table!$F171</f>
        <v>14.949152542372881</v>
      </c>
    </row>
    <row r="172" spans="2:7" x14ac:dyDescent="0.3">
      <c r="B172" s="22" t="s">
        <v>40</v>
      </c>
      <c r="C172" s="22" t="s">
        <v>34</v>
      </c>
      <c r="D172" s="22" t="s">
        <v>33</v>
      </c>
      <c r="E172" s="23">
        <v>3794</v>
      </c>
      <c r="F172" s="24">
        <v>159</v>
      </c>
      <c r="G172" s="29">
        <f>Table!$E172/Table!$F172</f>
        <v>23.861635220125788</v>
      </c>
    </row>
    <row r="173" spans="2:7" x14ac:dyDescent="0.3">
      <c r="B173" s="19" t="s">
        <v>3</v>
      </c>
      <c r="C173" s="19" t="s">
        <v>35</v>
      </c>
      <c r="D173" s="19" t="s">
        <v>33</v>
      </c>
      <c r="E173" s="20">
        <v>819</v>
      </c>
      <c r="F173" s="21">
        <v>306</v>
      </c>
      <c r="G173" s="28">
        <f>Table!$E173/Table!$F173</f>
        <v>2.6764705882352939</v>
      </c>
    </row>
    <row r="174" spans="2:7" x14ac:dyDescent="0.3">
      <c r="B174" s="22" t="s">
        <v>3</v>
      </c>
      <c r="C174" s="22" t="s">
        <v>34</v>
      </c>
      <c r="D174" s="22" t="s">
        <v>20</v>
      </c>
      <c r="E174" s="23">
        <v>2583</v>
      </c>
      <c r="F174" s="24">
        <v>18</v>
      </c>
      <c r="G174" s="29">
        <f>Table!$E174/Table!$F174</f>
        <v>143.5</v>
      </c>
    </row>
    <row r="175" spans="2:7" x14ac:dyDescent="0.3">
      <c r="B175" s="19" t="s">
        <v>7</v>
      </c>
      <c r="C175" s="19" t="s">
        <v>35</v>
      </c>
      <c r="D175" s="19" t="s">
        <v>19</v>
      </c>
      <c r="E175" s="20">
        <v>4585</v>
      </c>
      <c r="F175" s="21">
        <v>240</v>
      </c>
      <c r="G175" s="28">
        <f>Table!$E175/Table!$F175</f>
        <v>19.104166666666668</v>
      </c>
    </row>
    <row r="176" spans="2:7" x14ac:dyDescent="0.3">
      <c r="B176" s="22" t="s">
        <v>5</v>
      </c>
      <c r="C176" s="22" t="s">
        <v>34</v>
      </c>
      <c r="D176" s="22" t="s">
        <v>33</v>
      </c>
      <c r="E176" s="23">
        <v>1652</v>
      </c>
      <c r="F176" s="24">
        <v>93</v>
      </c>
      <c r="G176" s="29">
        <f>Table!$E176/Table!$F176</f>
        <v>17.763440860215052</v>
      </c>
    </row>
    <row r="177" spans="2:7" x14ac:dyDescent="0.3">
      <c r="B177" s="19" t="s">
        <v>10</v>
      </c>
      <c r="C177" s="19" t="s">
        <v>34</v>
      </c>
      <c r="D177" s="19" t="s">
        <v>26</v>
      </c>
      <c r="E177" s="20">
        <v>4991</v>
      </c>
      <c r="F177" s="21">
        <v>9</v>
      </c>
      <c r="G177" s="28">
        <f>Table!$E177/Table!$F177</f>
        <v>554.55555555555554</v>
      </c>
    </row>
    <row r="178" spans="2:7" x14ac:dyDescent="0.3">
      <c r="B178" s="22" t="s">
        <v>8</v>
      </c>
      <c r="C178" s="22" t="s">
        <v>34</v>
      </c>
      <c r="D178" s="22" t="s">
        <v>16</v>
      </c>
      <c r="E178" s="23">
        <v>2009</v>
      </c>
      <c r="F178" s="24">
        <v>219</v>
      </c>
      <c r="G178" s="29">
        <f>Table!$E178/Table!$F178</f>
        <v>9.173515981735159</v>
      </c>
    </row>
    <row r="179" spans="2:7" x14ac:dyDescent="0.3">
      <c r="B179" s="19" t="s">
        <v>2</v>
      </c>
      <c r="C179" s="19" t="s">
        <v>39</v>
      </c>
      <c r="D179" s="19" t="s">
        <v>22</v>
      </c>
      <c r="E179" s="20">
        <v>1568</v>
      </c>
      <c r="F179" s="21">
        <v>141</v>
      </c>
      <c r="G179" s="28">
        <f>Table!$E179/Table!$F179</f>
        <v>11.120567375886525</v>
      </c>
    </row>
    <row r="180" spans="2:7" x14ac:dyDescent="0.3">
      <c r="B180" s="22" t="s">
        <v>41</v>
      </c>
      <c r="C180" s="22" t="s">
        <v>37</v>
      </c>
      <c r="D180" s="22" t="s">
        <v>20</v>
      </c>
      <c r="E180" s="23">
        <v>3388</v>
      </c>
      <c r="F180" s="24">
        <v>123</v>
      </c>
      <c r="G180" s="29">
        <f>Table!$E180/Table!$F180</f>
        <v>27.54471544715447</v>
      </c>
    </row>
    <row r="181" spans="2:7" x14ac:dyDescent="0.3">
      <c r="B181" s="19" t="s">
        <v>40</v>
      </c>
      <c r="C181" s="19" t="s">
        <v>38</v>
      </c>
      <c r="D181" s="19" t="s">
        <v>24</v>
      </c>
      <c r="E181" s="20">
        <v>623</v>
      </c>
      <c r="F181" s="21">
        <v>51</v>
      </c>
      <c r="G181" s="28">
        <f>Table!$E181/Table!$F181</f>
        <v>12.215686274509803</v>
      </c>
    </row>
    <row r="182" spans="2:7" x14ac:dyDescent="0.3">
      <c r="B182" s="22" t="s">
        <v>6</v>
      </c>
      <c r="C182" s="22" t="s">
        <v>36</v>
      </c>
      <c r="D182" s="22" t="s">
        <v>4</v>
      </c>
      <c r="E182" s="23">
        <v>10073</v>
      </c>
      <c r="F182" s="24">
        <v>120</v>
      </c>
      <c r="G182" s="29">
        <f>Table!$E182/Table!$F182</f>
        <v>83.941666666666663</v>
      </c>
    </row>
    <row r="183" spans="2:7" x14ac:dyDescent="0.3">
      <c r="B183" s="19" t="s">
        <v>8</v>
      </c>
      <c r="C183" s="19" t="s">
        <v>39</v>
      </c>
      <c r="D183" s="19" t="s">
        <v>26</v>
      </c>
      <c r="E183" s="20">
        <v>1561</v>
      </c>
      <c r="F183" s="21">
        <v>27</v>
      </c>
      <c r="G183" s="28">
        <f>Table!$E183/Table!$F183</f>
        <v>57.814814814814817</v>
      </c>
    </row>
    <row r="184" spans="2:7" x14ac:dyDescent="0.3">
      <c r="B184" s="22" t="s">
        <v>9</v>
      </c>
      <c r="C184" s="22" t="s">
        <v>36</v>
      </c>
      <c r="D184" s="22" t="s">
        <v>27</v>
      </c>
      <c r="E184" s="23">
        <v>11522</v>
      </c>
      <c r="F184" s="24">
        <v>204</v>
      </c>
      <c r="G184" s="29">
        <f>Table!$E184/Table!$F184</f>
        <v>56.480392156862742</v>
      </c>
    </row>
    <row r="185" spans="2:7" x14ac:dyDescent="0.3">
      <c r="B185" s="19" t="s">
        <v>6</v>
      </c>
      <c r="C185" s="19" t="s">
        <v>38</v>
      </c>
      <c r="D185" s="19" t="s">
        <v>13</v>
      </c>
      <c r="E185" s="20">
        <v>2317</v>
      </c>
      <c r="F185" s="21">
        <v>123</v>
      </c>
      <c r="G185" s="28">
        <f>Table!$E185/Table!$F185</f>
        <v>18.837398373983739</v>
      </c>
    </row>
    <row r="186" spans="2:7" x14ac:dyDescent="0.3">
      <c r="B186" s="22" t="s">
        <v>10</v>
      </c>
      <c r="C186" s="22" t="s">
        <v>37</v>
      </c>
      <c r="D186" s="22" t="s">
        <v>28</v>
      </c>
      <c r="E186" s="23">
        <v>3059</v>
      </c>
      <c r="F186" s="24">
        <v>27</v>
      </c>
      <c r="G186" s="29">
        <f>Table!$E186/Table!$F186</f>
        <v>113.29629629629629</v>
      </c>
    </row>
    <row r="187" spans="2:7" x14ac:dyDescent="0.3">
      <c r="B187" s="19" t="s">
        <v>41</v>
      </c>
      <c r="C187" s="19" t="s">
        <v>37</v>
      </c>
      <c r="D187" s="19" t="s">
        <v>26</v>
      </c>
      <c r="E187" s="20">
        <v>2324</v>
      </c>
      <c r="F187" s="21">
        <v>177</v>
      </c>
      <c r="G187" s="28">
        <f>Table!$E187/Table!$F187</f>
        <v>13.129943502824858</v>
      </c>
    </row>
    <row r="188" spans="2:7" x14ac:dyDescent="0.3">
      <c r="B188" s="22" t="s">
        <v>3</v>
      </c>
      <c r="C188" s="22" t="s">
        <v>39</v>
      </c>
      <c r="D188" s="22" t="s">
        <v>26</v>
      </c>
      <c r="E188" s="23">
        <v>4956</v>
      </c>
      <c r="F188" s="24">
        <v>171</v>
      </c>
      <c r="G188" s="29">
        <f>Table!$E188/Table!$F188</f>
        <v>28.982456140350877</v>
      </c>
    </row>
    <row r="189" spans="2:7" x14ac:dyDescent="0.3">
      <c r="B189" s="19" t="s">
        <v>10</v>
      </c>
      <c r="C189" s="19" t="s">
        <v>34</v>
      </c>
      <c r="D189" s="19" t="s">
        <v>19</v>
      </c>
      <c r="E189" s="20">
        <v>5355</v>
      </c>
      <c r="F189" s="21">
        <v>204</v>
      </c>
      <c r="G189" s="28">
        <f>Table!$E189/Table!$F189</f>
        <v>26.25</v>
      </c>
    </row>
    <row r="190" spans="2:7" x14ac:dyDescent="0.3">
      <c r="B190" s="22" t="s">
        <v>3</v>
      </c>
      <c r="C190" s="22" t="s">
        <v>34</v>
      </c>
      <c r="D190" s="22" t="s">
        <v>14</v>
      </c>
      <c r="E190" s="23">
        <v>7259</v>
      </c>
      <c r="F190" s="24">
        <v>276</v>
      </c>
      <c r="G190" s="29">
        <f>Table!$E190/Table!$F190</f>
        <v>26.30072463768116</v>
      </c>
    </row>
    <row r="191" spans="2:7" x14ac:dyDescent="0.3">
      <c r="B191" s="19" t="s">
        <v>8</v>
      </c>
      <c r="C191" s="19" t="s">
        <v>37</v>
      </c>
      <c r="D191" s="19" t="s">
        <v>26</v>
      </c>
      <c r="E191" s="20">
        <v>6279</v>
      </c>
      <c r="F191" s="21">
        <v>45</v>
      </c>
      <c r="G191" s="28">
        <f>Table!$E191/Table!$F191</f>
        <v>139.53333333333333</v>
      </c>
    </row>
    <row r="192" spans="2:7" x14ac:dyDescent="0.3">
      <c r="B192" s="22" t="s">
        <v>40</v>
      </c>
      <c r="C192" s="22" t="s">
        <v>38</v>
      </c>
      <c r="D192" s="22" t="s">
        <v>29</v>
      </c>
      <c r="E192" s="23">
        <v>2541</v>
      </c>
      <c r="F192" s="24">
        <v>45</v>
      </c>
      <c r="G192" s="29">
        <f>Table!$E192/Table!$F192</f>
        <v>56.466666666666669</v>
      </c>
    </row>
    <row r="193" spans="2:7" x14ac:dyDescent="0.3">
      <c r="B193" s="19" t="s">
        <v>6</v>
      </c>
      <c r="C193" s="19" t="s">
        <v>35</v>
      </c>
      <c r="D193" s="19" t="s">
        <v>27</v>
      </c>
      <c r="E193" s="20">
        <v>3864</v>
      </c>
      <c r="F193" s="21">
        <v>177</v>
      </c>
      <c r="G193" s="28">
        <f>Table!$E193/Table!$F193</f>
        <v>21.83050847457627</v>
      </c>
    </row>
    <row r="194" spans="2:7" x14ac:dyDescent="0.3">
      <c r="B194" s="22" t="s">
        <v>5</v>
      </c>
      <c r="C194" s="22" t="s">
        <v>36</v>
      </c>
      <c r="D194" s="22" t="s">
        <v>13</v>
      </c>
      <c r="E194" s="23">
        <v>6146</v>
      </c>
      <c r="F194" s="24">
        <v>63</v>
      </c>
      <c r="G194" s="29">
        <f>Table!$E194/Table!$F194</f>
        <v>97.555555555555557</v>
      </c>
    </row>
    <row r="195" spans="2:7" x14ac:dyDescent="0.3">
      <c r="B195" s="19" t="s">
        <v>9</v>
      </c>
      <c r="C195" s="19" t="s">
        <v>39</v>
      </c>
      <c r="D195" s="19" t="s">
        <v>18</v>
      </c>
      <c r="E195" s="20">
        <v>2639</v>
      </c>
      <c r="F195" s="21">
        <v>204</v>
      </c>
      <c r="G195" s="28">
        <f>Table!$E195/Table!$F195</f>
        <v>12.936274509803921</v>
      </c>
    </row>
    <row r="196" spans="2:7" x14ac:dyDescent="0.3">
      <c r="B196" s="22" t="s">
        <v>8</v>
      </c>
      <c r="C196" s="22" t="s">
        <v>37</v>
      </c>
      <c r="D196" s="22" t="s">
        <v>22</v>
      </c>
      <c r="E196" s="23">
        <v>1890</v>
      </c>
      <c r="F196" s="24">
        <v>195</v>
      </c>
      <c r="G196" s="29">
        <f>Table!$E196/Table!$F196</f>
        <v>9.6923076923076916</v>
      </c>
    </row>
    <row r="197" spans="2:7" x14ac:dyDescent="0.3">
      <c r="B197" s="19" t="s">
        <v>7</v>
      </c>
      <c r="C197" s="19" t="s">
        <v>34</v>
      </c>
      <c r="D197" s="19" t="s">
        <v>14</v>
      </c>
      <c r="E197" s="20">
        <v>1932</v>
      </c>
      <c r="F197" s="21">
        <v>369</v>
      </c>
      <c r="G197" s="28">
        <f>Table!$E197/Table!$F197</f>
        <v>5.2357723577235769</v>
      </c>
    </row>
    <row r="198" spans="2:7" x14ac:dyDescent="0.3">
      <c r="B198" s="22" t="s">
        <v>3</v>
      </c>
      <c r="C198" s="22" t="s">
        <v>34</v>
      </c>
      <c r="D198" s="22" t="s">
        <v>25</v>
      </c>
      <c r="E198" s="23">
        <v>6300</v>
      </c>
      <c r="F198" s="24">
        <v>42</v>
      </c>
      <c r="G198" s="29">
        <f>Table!$E198/Table!$F198</f>
        <v>150</v>
      </c>
    </row>
    <row r="199" spans="2:7" x14ac:dyDescent="0.3">
      <c r="B199" s="19" t="s">
        <v>6</v>
      </c>
      <c r="C199" s="19" t="s">
        <v>37</v>
      </c>
      <c r="D199" s="19" t="s">
        <v>30</v>
      </c>
      <c r="E199" s="20">
        <v>560</v>
      </c>
      <c r="F199" s="21">
        <v>81</v>
      </c>
      <c r="G199" s="28">
        <f>Table!$E199/Table!$F199</f>
        <v>6.9135802469135799</v>
      </c>
    </row>
    <row r="200" spans="2:7" x14ac:dyDescent="0.3">
      <c r="B200" s="22" t="s">
        <v>9</v>
      </c>
      <c r="C200" s="22" t="s">
        <v>37</v>
      </c>
      <c r="D200" s="22" t="s">
        <v>26</v>
      </c>
      <c r="E200" s="23">
        <v>2856</v>
      </c>
      <c r="F200" s="24">
        <v>246</v>
      </c>
      <c r="G200" s="29">
        <f>Table!$E200/Table!$F200</f>
        <v>11.609756097560975</v>
      </c>
    </row>
    <row r="201" spans="2:7" x14ac:dyDescent="0.3">
      <c r="B201" s="19" t="s">
        <v>9</v>
      </c>
      <c r="C201" s="19" t="s">
        <v>34</v>
      </c>
      <c r="D201" s="19" t="s">
        <v>17</v>
      </c>
      <c r="E201" s="20">
        <v>707</v>
      </c>
      <c r="F201" s="21">
        <v>174</v>
      </c>
      <c r="G201" s="28">
        <f>Table!$E201/Table!$F201</f>
        <v>4.0632183908045976</v>
      </c>
    </row>
    <row r="202" spans="2:7" x14ac:dyDescent="0.3">
      <c r="B202" s="22" t="s">
        <v>8</v>
      </c>
      <c r="C202" s="22" t="s">
        <v>35</v>
      </c>
      <c r="D202" s="22" t="s">
        <v>30</v>
      </c>
      <c r="E202" s="23">
        <v>3598</v>
      </c>
      <c r="F202" s="24">
        <v>81</v>
      </c>
      <c r="G202" s="29">
        <f>Table!$E202/Table!$F202</f>
        <v>44.419753086419753</v>
      </c>
    </row>
    <row r="203" spans="2:7" x14ac:dyDescent="0.3">
      <c r="B203" s="19" t="s">
        <v>40</v>
      </c>
      <c r="C203" s="19" t="s">
        <v>35</v>
      </c>
      <c r="D203" s="19" t="s">
        <v>22</v>
      </c>
      <c r="E203" s="20">
        <v>6853</v>
      </c>
      <c r="F203" s="21">
        <v>372</v>
      </c>
      <c r="G203" s="28">
        <f>Table!$E203/Table!$F203</f>
        <v>18.422043010752688</v>
      </c>
    </row>
    <row r="204" spans="2:7" x14ac:dyDescent="0.3">
      <c r="B204" s="22" t="s">
        <v>40</v>
      </c>
      <c r="C204" s="22" t="s">
        <v>35</v>
      </c>
      <c r="D204" s="22" t="s">
        <v>16</v>
      </c>
      <c r="E204" s="23">
        <v>4725</v>
      </c>
      <c r="F204" s="24">
        <v>174</v>
      </c>
      <c r="G204" s="29">
        <f>Table!$E204/Table!$F204</f>
        <v>27.155172413793103</v>
      </c>
    </row>
    <row r="205" spans="2:7" x14ac:dyDescent="0.3">
      <c r="B205" s="19" t="s">
        <v>41</v>
      </c>
      <c r="C205" s="19" t="s">
        <v>36</v>
      </c>
      <c r="D205" s="19" t="s">
        <v>32</v>
      </c>
      <c r="E205" s="20">
        <v>10304</v>
      </c>
      <c r="F205" s="21">
        <v>84</v>
      </c>
      <c r="G205" s="28">
        <f>Table!$E205/Table!$F205</f>
        <v>122.66666666666667</v>
      </c>
    </row>
    <row r="206" spans="2:7" x14ac:dyDescent="0.3">
      <c r="B206" s="22" t="s">
        <v>41</v>
      </c>
      <c r="C206" s="22" t="s">
        <v>34</v>
      </c>
      <c r="D206" s="22" t="s">
        <v>16</v>
      </c>
      <c r="E206" s="23">
        <v>1274</v>
      </c>
      <c r="F206" s="24">
        <v>225</v>
      </c>
      <c r="G206" s="29">
        <f>Table!$E206/Table!$F206</f>
        <v>5.6622222222222218</v>
      </c>
    </row>
    <row r="207" spans="2:7" x14ac:dyDescent="0.3">
      <c r="B207" s="19" t="s">
        <v>5</v>
      </c>
      <c r="C207" s="19" t="s">
        <v>36</v>
      </c>
      <c r="D207" s="19" t="s">
        <v>30</v>
      </c>
      <c r="E207" s="20">
        <v>1526</v>
      </c>
      <c r="F207" s="21">
        <v>105</v>
      </c>
      <c r="G207" s="28">
        <f>Table!$E207/Table!$F207</f>
        <v>14.533333333333333</v>
      </c>
    </row>
    <row r="208" spans="2:7" x14ac:dyDescent="0.3">
      <c r="B208" s="22" t="s">
        <v>40</v>
      </c>
      <c r="C208" s="22" t="s">
        <v>39</v>
      </c>
      <c r="D208" s="22" t="s">
        <v>28</v>
      </c>
      <c r="E208" s="23">
        <v>3101</v>
      </c>
      <c r="F208" s="24">
        <v>225</v>
      </c>
      <c r="G208" s="29">
        <f>Table!$E208/Table!$F208</f>
        <v>13.782222222222222</v>
      </c>
    </row>
    <row r="209" spans="2:7" x14ac:dyDescent="0.3">
      <c r="B209" s="19" t="s">
        <v>2</v>
      </c>
      <c r="C209" s="19" t="s">
        <v>37</v>
      </c>
      <c r="D209" s="19" t="s">
        <v>14</v>
      </c>
      <c r="E209" s="20">
        <v>1057</v>
      </c>
      <c r="F209" s="21">
        <v>54</v>
      </c>
      <c r="G209" s="28">
        <f>Table!$E209/Table!$F209</f>
        <v>19.574074074074073</v>
      </c>
    </row>
    <row r="210" spans="2:7" x14ac:dyDescent="0.3">
      <c r="B210" s="22" t="s">
        <v>7</v>
      </c>
      <c r="C210" s="22" t="s">
        <v>37</v>
      </c>
      <c r="D210" s="22" t="s">
        <v>26</v>
      </c>
      <c r="E210" s="23">
        <v>5306</v>
      </c>
      <c r="F210" s="24">
        <v>0</v>
      </c>
      <c r="G210" s="29" t="e">
        <f>Table!$E210/Table!$F210</f>
        <v>#DIV/0!</v>
      </c>
    </row>
    <row r="211" spans="2:7" x14ac:dyDescent="0.3">
      <c r="B211" s="19" t="s">
        <v>5</v>
      </c>
      <c r="C211" s="19" t="s">
        <v>39</v>
      </c>
      <c r="D211" s="19" t="s">
        <v>24</v>
      </c>
      <c r="E211" s="20">
        <v>4018</v>
      </c>
      <c r="F211" s="21">
        <v>171</v>
      </c>
      <c r="G211" s="28">
        <f>Table!$E211/Table!$F211</f>
        <v>23.497076023391813</v>
      </c>
    </row>
    <row r="212" spans="2:7" x14ac:dyDescent="0.3">
      <c r="B212" s="22" t="s">
        <v>9</v>
      </c>
      <c r="C212" s="22" t="s">
        <v>34</v>
      </c>
      <c r="D212" s="22" t="s">
        <v>16</v>
      </c>
      <c r="E212" s="23">
        <v>938</v>
      </c>
      <c r="F212" s="24">
        <v>189</v>
      </c>
      <c r="G212" s="29">
        <f>Table!$E212/Table!$F212</f>
        <v>4.9629629629629628</v>
      </c>
    </row>
    <row r="213" spans="2:7" x14ac:dyDescent="0.3">
      <c r="B213" s="19" t="s">
        <v>7</v>
      </c>
      <c r="C213" s="19" t="s">
        <v>38</v>
      </c>
      <c r="D213" s="19" t="s">
        <v>18</v>
      </c>
      <c r="E213" s="20">
        <v>1778</v>
      </c>
      <c r="F213" s="21">
        <v>270</v>
      </c>
      <c r="G213" s="28">
        <f>Table!$E213/Table!$F213</f>
        <v>6.5851851851851855</v>
      </c>
    </row>
    <row r="214" spans="2:7" x14ac:dyDescent="0.3">
      <c r="B214" s="22" t="s">
        <v>6</v>
      </c>
      <c r="C214" s="22" t="s">
        <v>39</v>
      </c>
      <c r="D214" s="22" t="s">
        <v>30</v>
      </c>
      <c r="E214" s="23">
        <v>1638</v>
      </c>
      <c r="F214" s="24">
        <v>63</v>
      </c>
      <c r="G214" s="29">
        <f>Table!$E214/Table!$F214</f>
        <v>26</v>
      </c>
    </row>
    <row r="215" spans="2:7" x14ac:dyDescent="0.3">
      <c r="B215" s="19" t="s">
        <v>41</v>
      </c>
      <c r="C215" s="19" t="s">
        <v>38</v>
      </c>
      <c r="D215" s="19" t="s">
        <v>25</v>
      </c>
      <c r="E215" s="20">
        <v>154</v>
      </c>
      <c r="F215" s="21">
        <v>21</v>
      </c>
      <c r="G215" s="28">
        <f>Table!$E215/Table!$F215</f>
        <v>7.333333333333333</v>
      </c>
    </row>
    <row r="216" spans="2:7" x14ac:dyDescent="0.3">
      <c r="B216" s="22" t="s">
        <v>7</v>
      </c>
      <c r="C216" s="22" t="s">
        <v>37</v>
      </c>
      <c r="D216" s="22" t="s">
        <v>22</v>
      </c>
      <c r="E216" s="23">
        <v>9835</v>
      </c>
      <c r="F216" s="24">
        <v>207</v>
      </c>
      <c r="G216" s="29">
        <f>Table!$E216/Table!$F216</f>
        <v>47.512077294685987</v>
      </c>
    </row>
    <row r="217" spans="2:7" x14ac:dyDescent="0.3">
      <c r="B217" s="19" t="s">
        <v>9</v>
      </c>
      <c r="C217" s="19" t="s">
        <v>37</v>
      </c>
      <c r="D217" s="19" t="s">
        <v>20</v>
      </c>
      <c r="E217" s="20">
        <v>7273</v>
      </c>
      <c r="F217" s="21">
        <v>96</v>
      </c>
      <c r="G217" s="28">
        <f>Table!$E217/Table!$F217</f>
        <v>75.760416666666671</v>
      </c>
    </row>
    <row r="218" spans="2:7" x14ac:dyDescent="0.3">
      <c r="B218" s="22" t="s">
        <v>5</v>
      </c>
      <c r="C218" s="22" t="s">
        <v>39</v>
      </c>
      <c r="D218" s="22" t="s">
        <v>22</v>
      </c>
      <c r="E218" s="23">
        <v>6909</v>
      </c>
      <c r="F218" s="24">
        <v>81</v>
      </c>
      <c r="G218" s="29">
        <f>Table!$E218/Table!$F218</f>
        <v>85.296296296296291</v>
      </c>
    </row>
    <row r="219" spans="2:7" x14ac:dyDescent="0.3">
      <c r="B219" s="19" t="s">
        <v>9</v>
      </c>
      <c r="C219" s="19" t="s">
        <v>39</v>
      </c>
      <c r="D219" s="19" t="s">
        <v>24</v>
      </c>
      <c r="E219" s="20">
        <v>3920</v>
      </c>
      <c r="F219" s="21">
        <v>306</v>
      </c>
      <c r="G219" s="28">
        <f>Table!$E219/Table!$F219</f>
        <v>12.81045751633987</v>
      </c>
    </row>
    <row r="220" spans="2:7" x14ac:dyDescent="0.3">
      <c r="B220" s="22" t="s">
        <v>10</v>
      </c>
      <c r="C220" s="22" t="s">
        <v>39</v>
      </c>
      <c r="D220" s="22" t="s">
        <v>21</v>
      </c>
      <c r="E220" s="23">
        <v>4858</v>
      </c>
      <c r="F220" s="24">
        <v>279</v>
      </c>
      <c r="G220" s="29">
        <f>Table!$E220/Table!$F220</f>
        <v>17.412186379928315</v>
      </c>
    </row>
    <row r="221" spans="2:7" x14ac:dyDescent="0.3">
      <c r="B221" s="19" t="s">
        <v>2</v>
      </c>
      <c r="C221" s="19" t="s">
        <v>38</v>
      </c>
      <c r="D221" s="19" t="s">
        <v>4</v>
      </c>
      <c r="E221" s="20">
        <v>3549</v>
      </c>
      <c r="F221" s="21">
        <v>3</v>
      </c>
      <c r="G221" s="28">
        <f>Table!$E221/Table!$F221</f>
        <v>1183</v>
      </c>
    </row>
    <row r="222" spans="2:7" x14ac:dyDescent="0.3">
      <c r="B222" s="22" t="s">
        <v>7</v>
      </c>
      <c r="C222" s="22" t="s">
        <v>39</v>
      </c>
      <c r="D222" s="22" t="s">
        <v>27</v>
      </c>
      <c r="E222" s="23">
        <v>966</v>
      </c>
      <c r="F222" s="24">
        <v>198</v>
      </c>
      <c r="G222" s="29">
        <f>Table!$E222/Table!$F222</f>
        <v>4.8787878787878789</v>
      </c>
    </row>
    <row r="223" spans="2:7" x14ac:dyDescent="0.3">
      <c r="B223" s="19" t="s">
        <v>5</v>
      </c>
      <c r="C223" s="19" t="s">
        <v>39</v>
      </c>
      <c r="D223" s="19" t="s">
        <v>18</v>
      </c>
      <c r="E223" s="20">
        <v>385</v>
      </c>
      <c r="F223" s="21">
        <v>249</v>
      </c>
      <c r="G223" s="28">
        <f>Table!$E223/Table!$F223</f>
        <v>1.5461847389558232</v>
      </c>
    </row>
    <row r="224" spans="2:7" x14ac:dyDescent="0.3">
      <c r="B224" s="22" t="s">
        <v>6</v>
      </c>
      <c r="C224" s="22" t="s">
        <v>34</v>
      </c>
      <c r="D224" s="22" t="s">
        <v>16</v>
      </c>
      <c r="E224" s="23">
        <v>2219</v>
      </c>
      <c r="F224" s="24">
        <v>75</v>
      </c>
      <c r="G224" s="29">
        <f>Table!$E224/Table!$F224</f>
        <v>29.586666666666666</v>
      </c>
    </row>
    <row r="225" spans="2:7" x14ac:dyDescent="0.3">
      <c r="B225" s="19" t="s">
        <v>9</v>
      </c>
      <c r="C225" s="19" t="s">
        <v>36</v>
      </c>
      <c r="D225" s="19" t="s">
        <v>32</v>
      </c>
      <c r="E225" s="20">
        <v>2954</v>
      </c>
      <c r="F225" s="21">
        <v>189</v>
      </c>
      <c r="G225" s="28">
        <f>Table!$E225/Table!$F225</f>
        <v>15.62962962962963</v>
      </c>
    </row>
    <row r="226" spans="2:7" x14ac:dyDescent="0.3">
      <c r="B226" s="22" t="s">
        <v>7</v>
      </c>
      <c r="C226" s="22" t="s">
        <v>36</v>
      </c>
      <c r="D226" s="22" t="s">
        <v>32</v>
      </c>
      <c r="E226" s="23">
        <v>280</v>
      </c>
      <c r="F226" s="24">
        <v>87</v>
      </c>
      <c r="G226" s="29">
        <f>Table!$E226/Table!$F226</f>
        <v>3.2183908045977012</v>
      </c>
    </row>
    <row r="227" spans="2:7" x14ac:dyDescent="0.3">
      <c r="B227" s="19" t="s">
        <v>41</v>
      </c>
      <c r="C227" s="19" t="s">
        <v>36</v>
      </c>
      <c r="D227" s="19" t="s">
        <v>30</v>
      </c>
      <c r="E227" s="20">
        <v>6118</v>
      </c>
      <c r="F227" s="21">
        <v>174</v>
      </c>
      <c r="G227" s="28">
        <f>Table!$E227/Table!$F227</f>
        <v>35.160919540229884</v>
      </c>
    </row>
    <row r="228" spans="2:7" x14ac:dyDescent="0.3">
      <c r="B228" s="22" t="s">
        <v>2</v>
      </c>
      <c r="C228" s="22" t="s">
        <v>39</v>
      </c>
      <c r="D228" s="22" t="s">
        <v>15</v>
      </c>
      <c r="E228" s="23">
        <v>4802</v>
      </c>
      <c r="F228" s="24">
        <v>36</v>
      </c>
      <c r="G228" s="29">
        <f>Table!$E228/Table!$F228</f>
        <v>133.38888888888889</v>
      </c>
    </row>
    <row r="229" spans="2:7" x14ac:dyDescent="0.3">
      <c r="B229" s="19" t="s">
        <v>9</v>
      </c>
      <c r="C229" s="19" t="s">
        <v>38</v>
      </c>
      <c r="D229" s="19" t="s">
        <v>24</v>
      </c>
      <c r="E229" s="20">
        <v>4137</v>
      </c>
      <c r="F229" s="21">
        <v>60</v>
      </c>
      <c r="G229" s="28">
        <f>Table!$E229/Table!$F229</f>
        <v>68.95</v>
      </c>
    </row>
    <row r="230" spans="2:7" x14ac:dyDescent="0.3">
      <c r="B230" s="22" t="s">
        <v>3</v>
      </c>
      <c r="C230" s="22" t="s">
        <v>35</v>
      </c>
      <c r="D230" s="22" t="s">
        <v>23</v>
      </c>
      <c r="E230" s="23">
        <v>2023</v>
      </c>
      <c r="F230" s="24">
        <v>78</v>
      </c>
      <c r="G230" s="29">
        <f>Table!$E230/Table!$F230</f>
        <v>25.935897435897434</v>
      </c>
    </row>
    <row r="231" spans="2:7" x14ac:dyDescent="0.3">
      <c r="B231" s="19" t="s">
        <v>9</v>
      </c>
      <c r="C231" s="19" t="s">
        <v>36</v>
      </c>
      <c r="D231" s="19" t="s">
        <v>30</v>
      </c>
      <c r="E231" s="20">
        <v>9051</v>
      </c>
      <c r="F231" s="21">
        <v>57</v>
      </c>
      <c r="G231" s="28">
        <f>Table!$E231/Table!$F231</f>
        <v>158.78947368421052</v>
      </c>
    </row>
    <row r="232" spans="2:7" x14ac:dyDescent="0.3">
      <c r="B232" s="22" t="s">
        <v>9</v>
      </c>
      <c r="C232" s="22" t="s">
        <v>37</v>
      </c>
      <c r="D232" s="22" t="s">
        <v>28</v>
      </c>
      <c r="E232" s="23">
        <v>2919</v>
      </c>
      <c r="F232" s="24">
        <v>45</v>
      </c>
      <c r="G232" s="29">
        <f>Table!$E232/Table!$F232</f>
        <v>64.86666666666666</v>
      </c>
    </row>
    <row r="233" spans="2:7" x14ac:dyDescent="0.3">
      <c r="B233" s="19" t="s">
        <v>41</v>
      </c>
      <c r="C233" s="19" t="s">
        <v>38</v>
      </c>
      <c r="D233" s="19" t="s">
        <v>22</v>
      </c>
      <c r="E233" s="20">
        <v>5915</v>
      </c>
      <c r="F233" s="21">
        <v>3</v>
      </c>
      <c r="G233" s="28">
        <f>Table!$E233/Table!$F233</f>
        <v>1971.6666666666667</v>
      </c>
    </row>
    <row r="234" spans="2:7" x14ac:dyDescent="0.3">
      <c r="B234" s="22" t="s">
        <v>10</v>
      </c>
      <c r="C234" s="22" t="s">
        <v>35</v>
      </c>
      <c r="D234" s="22" t="s">
        <v>15</v>
      </c>
      <c r="E234" s="23">
        <v>2562</v>
      </c>
      <c r="F234" s="24">
        <v>6</v>
      </c>
      <c r="G234" s="29">
        <f>Table!$E234/Table!$F234</f>
        <v>427</v>
      </c>
    </row>
    <row r="235" spans="2:7" x14ac:dyDescent="0.3">
      <c r="B235" s="19" t="s">
        <v>5</v>
      </c>
      <c r="C235" s="19" t="s">
        <v>37</v>
      </c>
      <c r="D235" s="19" t="s">
        <v>25</v>
      </c>
      <c r="E235" s="20">
        <v>8813</v>
      </c>
      <c r="F235" s="21">
        <v>21</v>
      </c>
      <c r="G235" s="28">
        <f>Table!$E235/Table!$F235</f>
        <v>419.66666666666669</v>
      </c>
    </row>
    <row r="236" spans="2:7" x14ac:dyDescent="0.3">
      <c r="B236" s="22" t="s">
        <v>5</v>
      </c>
      <c r="C236" s="22" t="s">
        <v>36</v>
      </c>
      <c r="D236" s="22" t="s">
        <v>18</v>
      </c>
      <c r="E236" s="23">
        <v>6111</v>
      </c>
      <c r="F236" s="24">
        <v>3</v>
      </c>
      <c r="G236" s="29">
        <f>Table!$E236/Table!$F236</f>
        <v>2037</v>
      </c>
    </row>
    <row r="237" spans="2:7" x14ac:dyDescent="0.3">
      <c r="B237" s="19" t="s">
        <v>8</v>
      </c>
      <c r="C237" s="19" t="s">
        <v>34</v>
      </c>
      <c r="D237" s="19" t="s">
        <v>31</v>
      </c>
      <c r="E237" s="20">
        <v>3507</v>
      </c>
      <c r="F237" s="21">
        <v>288</v>
      </c>
      <c r="G237" s="28">
        <f>Table!$E237/Table!$F237</f>
        <v>12.177083333333334</v>
      </c>
    </row>
    <row r="238" spans="2:7" x14ac:dyDescent="0.3">
      <c r="B238" s="22" t="s">
        <v>6</v>
      </c>
      <c r="C238" s="22" t="s">
        <v>36</v>
      </c>
      <c r="D238" s="22" t="s">
        <v>13</v>
      </c>
      <c r="E238" s="23">
        <v>4319</v>
      </c>
      <c r="F238" s="24">
        <v>30</v>
      </c>
      <c r="G238" s="29">
        <f>Table!$E238/Table!$F238</f>
        <v>143.96666666666667</v>
      </c>
    </row>
    <row r="239" spans="2:7" x14ac:dyDescent="0.3">
      <c r="B239" s="19" t="s">
        <v>40</v>
      </c>
      <c r="C239" s="19" t="s">
        <v>38</v>
      </c>
      <c r="D239" s="19" t="s">
        <v>26</v>
      </c>
      <c r="E239" s="20">
        <v>609</v>
      </c>
      <c r="F239" s="21">
        <v>87</v>
      </c>
      <c r="G239" s="28">
        <f>Table!$E239/Table!$F239</f>
        <v>7</v>
      </c>
    </row>
    <row r="240" spans="2:7" x14ac:dyDescent="0.3">
      <c r="B240" s="22" t="s">
        <v>40</v>
      </c>
      <c r="C240" s="22" t="s">
        <v>39</v>
      </c>
      <c r="D240" s="22" t="s">
        <v>27</v>
      </c>
      <c r="E240" s="23">
        <v>6370</v>
      </c>
      <c r="F240" s="24">
        <v>30</v>
      </c>
      <c r="G240" s="29">
        <f>Table!$E240/Table!$F240</f>
        <v>212.33333333333334</v>
      </c>
    </row>
    <row r="241" spans="2:7" x14ac:dyDescent="0.3">
      <c r="B241" s="19" t="s">
        <v>5</v>
      </c>
      <c r="C241" s="19" t="s">
        <v>38</v>
      </c>
      <c r="D241" s="19" t="s">
        <v>19</v>
      </c>
      <c r="E241" s="20">
        <v>5474</v>
      </c>
      <c r="F241" s="21">
        <v>168</v>
      </c>
      <c r="G241" s="28">
        <f>Table!$E241/Table!$F241</f>
        <v>32.583333333333336</v>
      </c>
    </row>
    <row r="242" spans="2:7" x14ac:dyDescent="0.3">
      <c r="B242" s="22" t="s">
        <v>40</v>
      </c>
      <c r="C242" s="22" t="s">
        <v>36</v>
      </c>
      <c r="D242" s="22" t="s">
        <v>27</v>
      </c>
      <c r="E242" s="23">
        <v>3164</v>
      </c>
      <c r="F242" s="24">
        <v>306</v>
      </c>
      <c r="G242" s="29">
        <f>Table!$E242/Table!$F242</f>
        <v>10.339869281045752</v>
      </c>
    </row>
    <row r="243" spans="2:7" x14ac:dyDescent="0.3">
      <c r="B243" s="19" t="s">
        <v>6</v>
      </c>
      <c r="C243" s="19" t="s">
        <v>35</v>
      </c>
      <c r="D243" s="19" t="s">
        <v>4</v>
      </c>
      <c r="E243" s="20">
        <v>1302</v>
      </c>
      <c r="F243" s="21">
        <v>402</v>
      </c>
      <c r="G243" s="28">
        <f>Table!$E243/Table!$F243</f>
        <v>3.2388059701492535</v>
      </c>
    </row>
    <row r="244" spans="2:7" x14ac:dyDescent="0.3">
      <c r="B244" s="22" t="s">
        <v>3</v>
      </c>
      <c r="C244" s="22" t="s">
        <v>37</v>
      </c>
      <c r="D244" s="22" t="s">
        <v>28</v>
      </c>
      <c r="E244" s="23">
        <v>7308</v>
      </c>
      <c r="F244" s="24">
        <v>327</v>
      </c>
      <c r="G244" s="29">
        <f>Table!$E244/Table!$F244</f>
        <v>22.348623853211009</v>
      </c>
    </row>
    <row r="245" spans="2:7" x14ac:dyDescent="0.3">
      <c r="B245" s="19" t="s">
        <v>40</v>
      </c>
      <c r="C245" s="19" t="s">
        <v>37</v>
      </c>
      <c r="D245" s="19" t="s">
        <v>27</v>
      </c>
      <c r="E245" s="20">
        <v>6132</v>
      </c>
      <c r="F245" s="21">
        <v>93</v>
      </c>
      <c r="G245" s="28">
        <f>Table!$E245/Table!$F245</f>
        <v>65.935483870967744</v>
      </c>
    </row>
    <row r="246" spans="2:7" x14ac:dyDescent="0.3">
      <c r="B246" s="22" t="s">
        <v>10</v>
      </c>
      <c r="C246" s="22" t="s">
        <v>35</v>
      </c>
      <c r="D246" s="22" t="s">
        <v>14</v>
      </c>
      <c r="E246" s="23">
        <v>3472</v>
      </c>
      <c r="F246" s="24">
        <v>96</v>
      </c>
      <c r="G246" s="29">
        <f>Table!$E246/Table!$F246</f>
        <v>36.166666666666664</v>
      </c>
    </row>
    <row r="247" spans="2:7" x14ac:dyDescent="0.3">
      <c r="B247" s="19" t="s">
        <v>8</v>
      </c>
      <c r="C247" s="19" t="s">
        <v>39</v>
      </c>
      <c r="D247" s="19" t="s">
        <v>18</v>
      </c>
      <c r="E247" s="20">
        <v>9660</v>
      </c>
      <c r="F247" s="21">
        <v>27</v>
      </c>
      <c r="G247" s="28">
        <f>Table!$E247/Table!$F247</f>
        <v>357.77777777777777</v>
      </c>
    </row>
    <row r="248" spans="2:7" x14ac:dyDescent="0.3">
      <c r="B248" s="22" t="s">
        <v>9</v>
      </c>
      <c r="C248" s="22" t="s">
        <v>38</v>
      </c>
      <c r="D248" s="22" t="s">
        <v>26</v>
      </c>
      <c r="E248" s="23">
        <v>2436</v>
      </c>
      <c r="F248" s="24">
        <v>99</v>
      </c>
      <c r="G248" s="29">
        <f>Table!$E248/Table!$F248</f>
        <v>24.606060606060606</v>
      </c>
    </row>
    <row r="249" spans="2:7" x14ac:dyDescent="0.3">
      <c r="B249" s="19" t="s">
        <v>9</v>
      </c>
      <c r="C249" s="19" t="s">
        <v>38</v>
      </c>
      <c r="D249" s="19" t="s">
        <v>33</v>
      </c>
      <c r="E249" s="20">
        <v>9506</v>
      </c>
      <c r="F249" s="21">
        <v>87</v>
      </c>
      <c r="G249" s="28">
        <f>Table!$E249/Table!$F249</f>
        <v>109.26436781609195</v>
      </c>
    </row>
    <row r="250" spans="2:7" x14ac:dyDescent="0.3">
      <c r="B250" s="22" t="s">
        <v>10</v>
      </c>
      <c r="C250" s="22" t="s">
        <v>37</v>
      </c>
      <c r="D250" s="22" t="s">
        <v>21</v>
      </c>
      <c r="E250" s="23">
        <v>245</v>
      </c>
      <c r="F250" s="24">
        <v>288</v>
      </c>
      <c r="G250" s="29">
        <f>Table!$E250/Table!$F250</f>
        <v>0.85069444444444442</v>
      </c>
    </row>
    <row r="251" spans="2:7" x14ac:dyDescent="0.3">
      <c r="B251" s="19" t="s">
        <v>8</v>
      </c>
      <c r="C251" s="19" t="s">
        <v>35</v>
      </c>
      <c r="D251" s="19" t="s">
        <v>20</v>
      </c>
      <c r="E251" s="20">
        <v>2702</v>
      </c>
      <c r="F251" s="21">
        <v>363</v>
      </c>
      <c r="G251" s="28">
        <f>Table!$E251/Table!$F251</f>
        <v>7.443526170798898</v>
      </c>
    </row>
    <row r="252" spans="2:7" x14ac:dyDescent="0.3">
      <c r="B252" s="22" t="s">
        <v>10</v>
      </c>
      <c r="C252" s="22" t="s">
        <v>34</v>
      </c>
      <c r="D252" s="22" t="s">
        <v>17</v>
      </c>
      <c r="E252" s="23">
        <v>700</v>
      </c>
      <c r="F252" s="24">
        <v>87</v>
      </c>
      <c r="G252" s="29">
        <f>Table!$E252/Table!$F252</f>
        <v>8.0459770114942533</v>
      </c>
    </row>
    <row r="253" spans="2:7" x14ac:dyDescent="0.3">
      <c r="B253" s="19" t="s">
        <v>6</v>
      </c>
      <c r="C253" s="19" t="s">
        <v>34</v>
      </c>
      <c r="D253" s="19" t="s">
        <v>17</v>
      </c>
      <c r="E253" s="20">
        <v>3759</v>
      </c>
      <c r="F253" s="21">
        <v>150</v>
      </c>
      <c r="G253" s="28">
        <f>Table!$E253/Table!$F253</f>
        <v>25.06</v>
      </c>
    </row>
    <row r="254" spans="2:7" x14ac:dyDescent="0.3">
      <c r="B254" s="22" t="s">
        <v>2</v>
      </c>
      <c r="C254" s="22" t="s">
        <v>35</v>
      </c>
      <c r="D254" s="22" t="s">
        <v>17</v>
      </c>
      <c r="E254" s="23">
        <v>1589</v>
      </c>
      <c r="F254" s="24">
        <v>303</v>
      </c>
      <c r="G254" s="29">
        <f>Table!$E254/Table!$F254</f>
        <v>5.2442244224422438</v>
      </c>
    </row>
    <row r="255" spans="2:7" x14ac:dyDescent="0.3">
      <c r="B255" s="19" t="s">
        <v>7</v>
      </c>
      <c r="C255" s="19" t="s">
        <v>35</v>
      </c>
      <c r="D255" s="19" t="s">
        <v>28</v>
      </c>
      <c r="E255" s="20">
        <v>5194</v>
      </c>
      <c r="F255" s="21">
        <v>288</v>
      </c>
      <c r="G255" s="28">
        <f>Table!$E255/Table!$F255</f>
        <v>18.034722222222221</v>
      </c>
    </row>
    <row r="256" spans="2:7" x14ac:dyDescent="0.3">
      <c r="B256" s="22" t="s">
        <v>10</v>
      </c>
      <c r="C256" s="22" t="s">
        <v>36</v>
      </c>
      <c r="D256" s="22" t="s">
        <v>13</v>
      </c>
      <c r="E256" s="23">
        <v>945</v>
      </c>
      <c r="F256" s="24">
        <v>75</v>
      </c>
      <c r="G256" s="29">
        <f>Table!$E256/Table!$F256</f>
        <v>12.6</v>
      </c>
    </row>
    <row r="257" spans="2:7" x14ac:dyDescent="0.3">
      <c r="B257" s="19" t="s">
        <v>40</v>
      </c>
      <c r="C257" s="19" t="s">
        <v>38</v>
      </c>
      <c r="D257" s="19" t="s">
        <v>31</v>
      </c>
      <c r="E257" s="20">
        <v>1988</v>
      </c>
      <c r="F257" s="21">
        <v>39</v>
      </c>
      <c r="G257" s="28">
        <f>Table!$E257/Table!$F257</f>
        <v>50.974358974358971</v>
      </c>
    </row>
    <row r="258" spans="2:7" x14ac:dyDescent="0.3">
      <c r="B258" s="22" t="s">
        <v>6</v>
      </c>
      <c r="C258" s="22" t="s">
        <v>34</v>
      </c>
      <c r="D258" s="22" t="s">
        <v>32</v>
      </c>
      <c r="E258" s="23">
        <v>6734</v>
      </c>
      <c r="F258" s="24">
        <v>123</v>
      </c>
      <c r="G258" s="29">
        <f>Table!$E258/Table!$F258</f>
        <v>54.747967479674799</v>
      </c>
    </row>
    <row r="259" spans="2:7" x14ac:dyDescent="0.3">
      <c r="B259" s="19" t="s">
        <v>40</v>
      </c>
      <c r="C259" s="19" t="s">
        <v>36</v>
      </c>
      <c r="D259" s="19" t="s">
        <v>4</v>
      </c>
      <c r="E259" s="20">
        <v>217</v>
      </c>
      <c r="F259" s="21">
        <v>36</v>
      </c>
      <c r="G259" s="28">
        <f>Table!$E259/Table!$F259</f>
        <v>6.0277777777777777</v>
      </c>
    </row>
    <row r="260" spans="2:7" x14ac:dyDescent="0.3">
      <c r="B260" s="22" t="s">
        <v>5</v>
      </c>
      <c r="C260" s="22" t="s">
        <v>34</v>
      </c>
      <c r="D260" s="22" t="s">
        <v>22</v>
      </c>
      <c r="E260" s="23">
        <v>6279</v>
      </c>
      <c r="F260" s="24">
        <v>237</v>
      </c>
      <c r="G260" s="29">
        <f>Table!$E260/Table!$F260</f>
        <v>26.49367088607595</v>
      </c>
    </row>
    <row r="261" spans="2:7" x14ac:dyDescent="0.3">
      <c r="B261" s="19" t="s">
        <v>40</v>
      </c>
      <c r="C261" s="19" t="s">
        <v>36</v>
      </c>
      <c r="D261" s="19" t="s">
        <v>13</v>
      </c>
      <c r="E261" s="20">
        <v>4424</v>
      </c>
      <c r="F261" s="21">
        <v>201</v>
      </c>
      <c r="G261" s="28">
        <f>Table!$E261/Table!$F261</f>
        <v>22.009950248756219</v>
      </c>
    </row>
    <row r="262" spans="2:7" x14ac:dyDescent="0.3">
      <c r="B262" s="22" t="s">
        <v>2</v>
      </c>
      <c r="C262" s="22" t="s">
        <v>36</v>
      </c>
      <c r="D262" s="22" t="s">
        <v>17</v>
      </c>
      <c r="E262" s="23">
        <v>189</v>
      </c>
      <c r="F262" s="24">
        <v>48</v>
      </c>
      <c r="G262" s="29">
        <f>Table!$E262/Table!$F262</f>
        <v>3.9375</v>
      </c>
    </row>
    <row r="263" spans="2:7" x14ac:dyDescent="0.3">
      <c r="B263" s="19" t="s">
        <v>5</v>
      </c>
      <c r="C263" s="19" t="s">
        <v>35</v>
      </c>
      <c r="D263" s="19" t="s">
        <v>22</v>
      </c>
      <c r="E263" s="20">
        <v>490</v>
      </c>
      <c r="F263" s="21">
        <v>84</v>
      </c>
      <c r="G263" s="28">
        <f>Table!$E263/Table!$F263</f>
        <v>5.833333333333333</v>
      </c>
    </row>
    <row r="264" spans="2:7" x14ac:dyDescent="0.3">
      <c r="B264" s="22" t="s">
        <v>8</v>
      </c>
      <c r="C264" s="22" t="s">
        <v>37</v>
      </c>
      <c r="D264" s="22" t="s">
        <v>21</v>
      </c>
      <c r="E264" s="23">
        <v>434</v>
      </c>
      <c r="F264" s="24">
        <v>87</v>
      </c>
      <c r="G264" s="29">
        <f>Table!$E264/Table!$F264</f>
        <v>4.9885057471264371</v>
      </c>
    </row>
    <row r="265" spans="2:7" x14ac:dyDescent="0.3">
      <c r="B265" s="19" t="s">
        <v>7</v>
      </c>
      <c r="C265" s="19" t="s">
        <v>38</v>
      </c>
      <c r="D265" s="19" t="s">
        <v>30</v>
      </c>
      <c r="E265" s="20">
        <v>10129</v>
      </c>
      <c r="F265" s="21">
        <v>312</v>
      </c>
      <c r="G265" s="28">
        <f>Table!$E265/Table!$F265</f>
        <v>32.464743589743591</v>
      </c>
    </row>
    <row r="266" spans="2:7" x14ac:dyDescent="0.3">
      <c r="B266" s="22" t="s">
        <v>3</v>
      </c>
      <c r="C266" s="22" t="s">
        <v>39</v>
      </c>
      <c r="D266" s="22" t="s">
        <v>28</v>
      </c>
      <c r="E266" s="23">
        <v>1652</v>
      </c>
      <c r="F266" s="24">
        <v>102</v>
      </c>
      <c r="G266" s="29">
        <f>Table!$E266/Table!$F266</f>
        <v>16.196078431372548</v>
      </c>
    </row>
    <row r="267" spans="2:7" x14ac:dyDescent="0.3">
      <c r="B267" s="19" t="s">
        <v>8</v>
      </c>
      <c r="C267" s="19" t="s">
        <v>38</v>
      </c>
      <c r="D267" s="19" t="s">
        <v>21</v>
      </c>
      <c r="E267" s="20">
        <v>6433</v>
      </c>
      <c r="F267" s="21">
        <v>78</v>
      </c>
      <c r="G267" s="28">
        <f>Table!$E267/Table!$F267</f>
        <v>82.474358974358978</v>
      </c>
    </row>
    <row r="268" spans="2:7" x14ac:dyDescent="0.3">
      <c r="B268" s="22" t="s">
        <v>3</v>
      </c>
      <c r="C268" s="22" t="s">
        <v>34</v>
      </c>
      <c r="D268" s="22" t="s">
        <v>23</v>
      </c>
      <c r="E268" s="23">
        <v>2212</v>
      </c>
      <c r="F268" s="24">
        <v>117</v>
      </c>
      <c r="G268" s="29">
        <f>Table!$E268/Table!$F268</f>
        <v>18.905982905982906</v>
      </c>
    </row>
    <row r="269" spans="2:7" x14ac:dyDescent="0.3">
      <c r="B269" s="19" t="s">
        <v>41</v>
      </c>
      <c r="C269" s="19" t="s">
        <v>35</v>
      </c>
      <c r="D269" s="19" t="s">
        <v>19</v>
      </c>
      <c r="E269" s="20">
        <v>609</v>
      </c>
      <c r="F269" s="21">
        <v>99</v>
      </c>
      <c r="G269" s="28">
        <f>Table!$E269/Table!$F269</f>
        <v>6.1515151515151514</v>
      </c>
    </row>
    <row r="270" spans="2:7" x14ac:dyDescent="0.3">
      <c r="B270" s="22" t="s">
        <v>40</v>
      </c>
      <c r="C270" s="22" t="s">
        <v>35</v>
      </c>
      <c r="D270" s="22" t="s">
        <v>24</v>
      </c>
      <c r="E270" s="23">
        <v>1638</v>
      </c>
      <c r="F270" s="24">
        <v>48</v>
      </c>
      <c r="G270" s="29">
        <f>Table!$E270/Table!$F270</f>
        <v>34.125</v>
      </c>
    </row>
    <row r="271" spans="2:7" x14ac:dyDescent="0.3">
      <c r="B271" s="19" t="s">
        <v>7</v>
      </c>
      <c r="C271" s="19" t="s">
        <v>34</v>
      </c>
      <c r="D271" s="19" t="s">
        <v>15</v>
      </c>
      <c r="E271" s="20">
        <v>3829</v>
      </c>
      <c r="F271" s="21">
        <v>24</v>
      </c>
      <c r="G271" s="28">
        <f>Table!$E271/Table!$F271</f>
        <v>159.54166666666666</v>
      </c>
    </row>
    <row r="272" spans="2:7" x14ac:dyDescent="0.3">
      <c r="B272" s="22" t="s">
        <v>40</v>
      </c>
      <c r="C272" s="22" t="s">
        <v>39</v>
      </c>
      <c r="D272" s="22" t="s">
        <v>15</v>
      </c>
      <c r="E272" s="23">
        <v>5775</v>
      </c>
      <c r="F272" s="24">
        <v>42</v>
      </c>
      <c r="G272" s="29">
        <f>Table!$E272/Table!$F272</f>
        <v>137.5</v>
      </c>
    </row>
    <row r="273" spans="2:7" x14ac:dyDescent="0.3">
      <c r="B273" s="19" t="s">
        <v>6</v>
      </c>
      <c r="C273" s="19" t="s">
        <v>35</v>
      </c>
      <c r="D273" s="19" t="s">
        <v>20</v>
      </c>
      <c r="E273" s="20">
        <v>1071</v>
      </c>
      <c r="F273" s="21">
        <v>270</v>
      </c>
      <c r="G273" s="28">
        <f>Table!$E273/Table!$F273</f>
        <v>3.9666666666666668</v>
      </c>
    </row>
    <row r="274" spans="2:7" x14ac:dyDescent="0.3">
      <c r="B274" s="22" t="s">
        <v>8</v>
      </c>
      <c r="C274" s="22" t="s">
        <v>36</v>
      </c>
      <c r="D274" s="22" t="s">
        <v>23</v>
      </c>
      <c r="E274" s="23">
        <v>5019</v>
      </c>
      <c r="F274" s="24">
        <v>150</v>
      </c>
      <c r="G274" s="29">
        <f>Table!$E274/Table!$F274</f>
        <v>33.46</v>
      </c>
    </row>
    <row r="275" spans="2:7" x14ac:dyDescent="0.3">
      <c r="B275" s="19" t="s">
        <v>2</v>
      </c>
      <c r="C275" s="19" t="s">
        <v>37</v>
      </c>
      <c r="D275" s="19" t="s">
        <v>15</v>
      </c>
      <c r="E275" s="20">
        <v>2863</v>
      </c>
      <c r="F275" s="21">
        <v>42</v>
      </c>
      <c r="G275" s="28">
        <f>Table!$E275/Table!$F275</f>
        <v>68.166666666666671</v>
      </c>
    </row>
    <row r="276" spans="2:7" x14ac:dyDescent="0.3">
      <c r="B276" s="22" t="s">
        <v>40</v>
      </c>
      <c r="C276" s="22" t="s">
        <v>35</v>
      </c>
      <c r="D276" s="22" t="s">
        <v>29</v>
      </c>
      <c r="E276" s="23">
        <v>1617</v>
      </c>
      <c r="F276" s="24">
        <v>126</v>
      </c>
      <c r="G276" s="29">
        <f>Table!$E276/Table!$F276</f>
        <v>12.833333333333334</v>
      </c>
    </row>
    <row r="277" spans="2:7" x14ac:dyDescent="0.3">
      <c r="B277" s="19" t="s">
        <v>6</v>
      </c>
      <c r="C277" s="19" t="s">
        <v>37</v>
      </c>
      <c r="D277" s="19" t="s">
        <v>26</v>
      </c>
      <c r="E277" s="20">
        <v>6818</v>
      </c>
      <c r="F277" s="21">
        <v>6</v>
      </c>
      <c r="G277" s="28">
        <f>Table!$E277/Table!$F277</f>
        <v>1136.3333333333333</v>
      </c>
    </row>
    <row r="278" spans="2:7" x14ac:dyDescent="0.3">
      <c r="B278" s="22" t="s">
        <v>3</v>
      </c>
      <c r="C278" s="22" t="s">
        <v>35</v>
      </c>
      <c r="D278" s="22" t="s">
        <v>15</v>
      </c>
      <c r="E278" s="23">
        <v>6657</v>
      </c>
      <c r="F278" s="24">
        <v>276</v>
      </c>
      <c r="G278" s="29">
        <f>Table!$E278/Table!$F278</f>
        <v>24.119565217391305</v>
      </c>
    </row>
    <row r="279" spans="2:7" x14ac:dyDescent="0.3">
      <c r="B279" s="19" t="s">
        <v>3</v>
      </c>
      <c r="C279" s="19" t="s">
        <v>34</v>
      </c>
      <c r="D279" s="19" t="s">
        <v>17</v>
      </c>
      <c r="E279" s="20">
        <v>2919</v>
      </c>
      <c r="F279" s="21">
        <v>93</v>
      </c>
      <c r="G279" s="28">
        <f>Table!$E279/Table!$F279</f>
        <v>31.387096774193548</v>
      </c>
    </row>
    <row r="280" spans="2:7" x14ac:dyDescent="0.3">
      <c r="B280" s="22" t="s">
        <v>2</v>
      </c>
      <c r="C280" s="22" t="s">
        <v>36</v>
      </c>
      <c r="D280" s="22" t="s">
        <v>31</v>
      </c>
      <c r="E280" s="23">
        <v>3094</v>
      </c>
      <c r="F280" s="24">
        <v>246</v>
      </c>
      <c r="G280" s="29">
        <f>Table!$E280/Table!$F280</f>
        <v>12.577235772357724</v>
      </c>
    </row>
    <row r="281" spans="2:7" x14ac:dyDescent="0.3">
      <c r="B281" s="19" t="s">
        <v>6</v>
      </c>
      <c r="C281" s="19" t="s">
        <v>39</v>
      </c>
      <c r="D281" s="19" t="s">
        <v>24</v>
      </c>
      <c r="E281" s="20">
        <v>2989</v>
      </c>
      <c r="F281" s="21">
        <v>3</v>
      </c>
      <c r="G281" s="28">
        <f>Table!$E281/Table!$F281</f>
        <v>996.33333333333337</v>
      </c>
    </row>
    <row r="282" spans="2:7" x14ac:dyDescent="0.3">
      <c r="B282" s="22" t="s">
        <v>8</v>
      </c>
      <c r="C282" s="22" t="s">
        <v>38</v>
      </c>
      <c r="D282" s="22" t="s">
        <v>27</v>
      </c>
      <c r="E282" s="23">
        <v>2268</v>
      </c>
      <c r="F282" s="24">
        <v>63</v>
      </c>
      <c r="G282" s="29">
        <f>Table!$E282/Table!$F282</f>
        <v>36</v>
      </c>
    </row>
    <row r="283" spans="2:7" x14ac:dyDescent="0.3">
      <c r="B283" s="19" t="s">
        <v>5</v>
      </c>
      <c r="C283" s="19" t="s">
        <v>35</v>
      </c>
      <c r="D283" s="19" t="s">
        <v>31</v>
      </c>
      <c r="E283" s="20">
        <v>4753</v>
      </c>
      <c r="F283" s="21">
        <v>246</v>
      </c>
      <c r="G283" s="28">
        <f>Table!$E283/Table!$F283</f>
        <v>19.321138211382113</v>
      </c>
    </row>
    <row r="284" spans="2:7" x14ac:dyDescent="0.3">
      <c r="B284" s="22" t="s">
        <v>2</v>
      </c>
      <c r="C284" s="22" t="s">
        <v>34</v>
      </c>
      <c r="D284" s="22" t="s">
        <v>19</v>
      </c>
      <c r="E284" s="23">
        <v>7511</v>
      </c>
      <c r="F284" s="24">
        <v>120</v>
      </c>
      <c r="G284" s="29">
        <f>Table!$E284/Table!$F284</f>
        <v>62.591666666666669</v>
      </c>
    </row>
    <row r="285" spans="2:7" x14ac:dyDescent="0.3">
      <c r="B285" s="19" t="s">
        <v>2</v>
      </c>
      <c r="C285" s="19" t="s">
        <v>38</v>
      </c>
      <c r="D285" s="19" t="s">
        <v>31</v>
      </c>
      <c r="E285" s="20">
        <v>4326</v>
      </c>
      <c r="F285" s="21">
        <v>348</v>
      </c>
      <c r="G285" s="28">
        <f>Table!$E285/Table!$F285</f>
        <v>12.431034482758621</v>
      </c>
    </row>
    <row r="286" spans="2:7" x14ac:dyDescent="0.3">
      <c r="B286" s="22" t="s">
        <v>41</v>
      </c>
      <c r="C286" s="22" t="s">
        <v>34</v>
      </c>
      <c r="D286" s="22" t="s">
        <v>23</v>
      </c>
      <c r="E286" s="23">
        <v>4935</v>
      </c>
      <c r="F286" s="24">
        <v>126</v>
      </c>
      <c r="G286" s="29">
        <f>Table!$E286/Table!$F286</f>
        <v>39.166666666666664</v>
      </c>
    </row>
    <row r="287" spans="2:7" x14ac:dyDescent="0.3">
      <c r="B287" s="19" t="s">
        <v>6</v>
      </c>
      <c r="C287" s="19" t="s">
        <v>35</v>
      </c>
      <c r="D287" s="19" t="s">
        <v>30</v>
      </c>
      <c r="E287" s="20">
        <v>4781</v>
      </c>
      <c r="F287" s="21">
        <v>123</v>
      </c>
      <c r="G287" s="28">
        <f>Table!$E287/Table!$F287</f>
        <v>38.869918699186989</v>
      </c>
    </row>
    <row r="288" spans="2:7" x14ac:dyDescent="0.3">
      <c r="B288" s="22" t="s">
        <v>5</v>
      </c>
      <c r="C288" s="22" t="s">
        <v>38</v>
      </c>
      <c r="D288" s="22" t="s">
        <v>25</v>
      </c>
      <c r="E288" s="23">
        <v>7483</v>
      </c>
      <c r="F288" s="24">
        <v>45</v>
      </c>
      <c r="G288" s="29">
        <f>Table!$E288/Table!$F288</f>
        <v>166.28888888888889</v>
      </c>
    </row>
    <row r="289" spans="2:7" x14ac:dyDescent="0.3">
      <c r="B289" s="19" t="s">
        <v>10</v>
      </c>
      <c r="C289" s="19" t="s">
        <v>38</v>
      </c>
      <c r="D289" s="19" t="s">
        <v>4</v>
      </c>
      <c r="E289" s="20">
        <v>6860</v>
      </c>
      <c r="F289" s="21">
        <v>126</v>
      </c>
      <c r="G289" s="28">
        <f>Table!$E289/Table!$F289</f>
        <v>54.444444444444443</v>
      </c>
    </row>
    <row r="290" spans="2:7" x14ac:dyDescent="0.3">
      <c r="B290" s="22" t="s">
        <v>40</v>
      </c>
      <c r="C290" s="22" t="s">
        <v>37</v>
      </c>
      <c r="D290" s="22" t="s">
        <v>29</v>
      </c>
      <c r="E290" s="23">
        <v>9002</v>
      </c>
      <c r="F290" s="24">
        <v>72</v>
      </c>
      <c r="G290" s="29">
        <f>Table!$E290/Table!$F290</f>
        <v>125.02777777777777</v>
      </c>
    </row>
    <row r="291" spans="2:7" x14ac:dyDescent="0.3">
      <c r="B291" s="19" t="s">
        <v>6</v>
      </c>
      <c r="C291" s="19" t="s">
        <v>36</v>
      </c>
      <c r="D291" s="19" t="s">
        <v>29</v>
      </c>
      <c r="E291" s="20">
        <v>1400</v>
      </c>
      <c r="F291" s="21">
        <v>135</v>
      </c>
      <c r="G291" s="28">
        <f>Table!$E291/Table!$F291</f>
        <v>10.37037037037037</v>
      </c>
    </row>
    <row r="292" spans="2:7" x14ac:dyDescent="0.3">
      <c r="B292" s="22" t="s">
        <v>10</v>
      </c>
      <c r="C292" s="22" t="s">
        <v>34</v>
      </c>
      <c r="D292" s="22" t="s">
        <v>22</v>
      </c>
      <c r="E292" s="23">
        <v>4053</v>
      </c>
      <c r="F292" s="24">
        <v>24</v>
      </c>
      <c r="G292" s="29">
        <f>Table!$E292/Table!$F292</f>
        <v>168.875</v>
      </c>
    </row>
    <row r="293" spans="2:7" x14ac:dyDescent="0.3">
      <c r="B293" s="19" t="s">
        <v>7</v>
      </c>
      <c r="C293" s="19" t="s">
        <v>36</v>
      </c>
      <c r="D293" s="19" t="s">
        <v>31</v>
      </c>
      <c r="E293" s="20">
        <v>2149</v>
      </c>
      <c r="F293" s="21">
        <v>117</v>
      </c>
      <c r="G293" s="28">
        <f>Table!$E293/Table!$F293</f>
        <v>18.367521367521366</v>
      </c>
    </row>
    <row r="294" spans="2:7" x14ac:dyDescent="0.3">
      <c r="B294" s="22" t="s">
        <v>3</v>
      </c>
      <c r="C294" s="22" t="s">
        <v>39</v>
      </c>
      <c r="D294" s="22" t="s">
        <v>29</v>
      </c>
      <c r="E294" s="23">
        <v>3640</v>
      </c>
      <c r="F294" s="24">
        <v>51</v>
      </c>
      <c r="G294" s="29">
        <f>Table!$E294/Table!$F294</f>
        <v>71.372549019607845</v>
      </c>
    </row>
    <row r="295" spans="2:7" x14ac:dyDescent="0.3">
      <c r="B295" s="19" t="s">
        <v>2</v>
      </c>
      <c r="C295" s="19" t="s">
        <v>39</v>
      </c>
      <c r="D295" s="19" t="s">
        <v>23</v>
      </c>
      <c r="E295" s="20">
        <v>630</v>
      </c>
      <c r="F295" s="21">
        <v>36</v>
      </c>
      <c r="G295" s="28">
        <f>Table!$E295/Table!$F295</f>
        <v>17.5</v>
      </c>
    </row>
    <row r="296" spans="2:7" x14ac:dyDescent="0.3">
      <c r="B296" s="22" t="s">
        <v>9</v>
      </c>
      <c r="C296" s="22" t="s">
        <v>35</v>
      </c>
      <c r="D296" s="22" t="s">
        <v>27</v>
      </c>
      <c r="E296" s="23">
        <v>2429</v>
      </c>
      <c r="F296" s="24">
        <v>144</v>
      </c>
      <c r="G296" s="29">
        <f>Table!$E296/Table!$F296</f>
        <v>16.868055555555557</v>
      </c>
    </row>
    <row r="297" spans="2:7" x14ac:dyDescent="0.3">
      <c r="B297" s="19" t="s">
        <v>9</v>
      </c>
      <c r="C297" s="19" t="s">
        <v>36</v>
      </c>
      <c r="D297" s="19" t="s">
        <v>25</v>
      </c>
      <c r="E297" s="20">
        <v>2142</v>
      </c>
      <c r="F297" s="21">
        <v>114</v>
      </c>
      <c r="G297" s="28">
        <f>Table!$E297/Table!$F297</f>
        <v>18.789473684210527</v>
      </c>
    </row>
    <row r="298" spans="2:7" x14ac:dyDescent="0.3">
      <c r="B298" s="22" t="s">
        <v>7</v>
      </c>
      <c r="C298" s="22" t="s">
        <v>37</v>
      </c>
      <c r="D298" s="22" t="s">
        <v>30</v>
      </c>
      <c r="E298" s="23">
        <v>6454</v>
      </c>
      <c r="F298" s="24">
        <v>54</v>
      </c>
      <c r="G298" s="29">
        <f>Table!$E298/Table!$F298</f>
        <v>119.51851851851852</v>
      </c>
    </row>
    <row r="299" spans="2:7" x14ac:dyDescent="0.3">
      <c r="B299" s="19" t="s">
        <v>7</v>
      </c>
      <c r="C299" s="19" t="s">
        <v>37</v>
      </c>
      <c r="D299" s="19" t="s">
        <v>16</v>
      </c>
      <c r="E299" s="20">
        <v>4487</v>
      </c>
      <c r="F299" s="21">
        <v>333</v>
      </c>
      <c r="G299" s="28">
        <f>Table!$E299/Table!$F299</f>
        <v>13.474474474474475</v>
      </c>
    </row>
    <row r="300" spans="2:7" x14ac:dyDescent="0.3">
      <c r="B300" s="22" t="s">
        <v>3</v>
      </c>
      <c r="C300" s="22" t="s">
        <v>37</v>
      </c>
      <c r="D300" s="22" t="s">
        <v>4</v>
      </c>
      <c r="E300" s="23">
        <v>938</v>
      </c>
      <c r="F300" s="24">
        <v>366</v>
      </c>
      <c r="G300" s="29">
        <f>Table!$E300/Table!$F300</f>
        <v>2.5628415300546448</v>
      </c>
    </row>
    <row r="301" spans="2:7" x14ac:dyDescent="0.3">
      <c r="B301" s="19" t="s">
        <v>3</v>
      </c>
      <c r="C301" s="19" t="s">
        <v>38</v>
      </c>
      <c r="D301" s="19" t="s">
        <v>26</v>
      </c>
      <c r="E301" s="20">
        <v>8841</v>
      </c>
      <c r="F301" s="21">
        <v>303</v>
      </c>
      <c r="G301" s="28">
        <f>Table!$E301/Table!$F301</f>
        <v>29.178217821782177</v>
      </c>
    </row>
    <row r="302" spans="2:7" x14ac:dyDescent="0.3">
      <c r="B302" s="22" t="s">
        <v>2</v>
      </c>
      <c r="C302" s="22" t="s">
        <v>39</v>
      </c>
      <c r="D302" s="22" t="s">
        <v>33</v>
      </c>
      <c r="E302" s="23">
        <v>4018</v>
      </c>
      <c r="F302" s="24">
        <v>126</v>
      </c>
      <c r="G302" s="29">
        <f>Table!$E302/Table!$F302</f>
        <v>31.888888888888889</v>
      </c>
    </row>
    <row r="303" spans="2:7" x14ac:dyDescent="0.3">
      <c r="B303" s="19" t="s">
        <v>41</v>
      </c>
      <c r="C303" s="19" t="s">
        <v>37</v>
      </c>
      <c r="D303" s="19" t="s">
        <v>15</v>
      </c>
      <c r="E303" s="20">
        <v>714</v>
      </c>
      <c r="F303" s="21">
        <v>231</v>
      </c>
      <c r="G303" s="28">
        <f>Table!$E303/Table!$F303</f>
        <v>3.0909090909090908</v>
      </c>
    </row>
    <row r="304" spans="2:7" x14ac:dyDescent="0.3">
      <c r="B304" s="22" t="s">
        <v>9</v>
      </c>
      <c r="C304" s="22" t="s">
        <v>38</v>
      </c>
      <c r="D304" s="22" t="s">
        <v>25</v>
      </c>
      <c r="E304" s="23">
        <v>3850</v>
      </c>
      <c r="F304" s="24">
        <v>102</v>
      </c>
      <c r="G304" s="29">
        <f>Table!$E304/Table!$F304</f>
        <v>37.745098039215684</v>
      </c>
    </row>
  </sheetData>
  <phoneticPr fontId="1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420A7-1611-4CE7-B73E-23E3ABC003BB}">
  <dimension ref="B8:K74"/>
  <sheetViews>
    <sheetView topLeftCell="A25" workbookViewId="0">
      <selection activeCell="I47" sqref="I47"/>
    </sheetView>
  </sheetViews>
  <sheetFormatPr defaultRowHeight="14.55" x14ac:dyDescent="0.3"/>
  <cols>
    <col min="2" max="2" width="10.44140625" bestFit="1" customWidth="1"/>
    <col min="3" max="3" width="13.33203125" bestFit="1" customWidth="1"/>
    <col min="4" max="4" width="10.44140625" bestFit="1" customWidth="1"/>
    <col min="5" max="5" width="20.21875" bestFit="1" customWidth="1"/>
    <col min="6" max="7" width="11" bestFit="1" customWidth="1"/>
    <col min="8" max="8" width="12" bestFit="1" customWidth="1"/>
    <col min="9" max="9" width="18.21875" bestFit="1" customWidth="1"/>
    <col min="10" max="10" width="13.33203125" bestFit="1" customWidth="1"/>
    <col min="11" max="11" width="11" bestFit="1" customWidth="1"/>
    <col min="12" max="12" width="12.33203125" bestFit="1" customWidth="1"/>
  </cols>
  <sheetData>
    <row r="8" spans="2:11" x14ac:dyDescent="0.3">
      <c r="E8" s="17" t="s">
        <v>74</v>
      </c>
      <c r="F8" t="s">
        <v>75</v>
      </c>
      <c r="G8" t="s">
        <v>76</v>
      </c>
      <c r="I8" s="17" t="s">
        <v>74</v>
      </c>
      <c r="J8" t="s">
        <v>75</v>
      </c>
      <c r="K8" t="s">
        <v>76</v>
      </c>
    </row>
    <row r="9" spans="2:11" x14ac:dyDescent="0.3">
      <c r="B9" s="17" t="s">
        <v>74</v>
      </c>
      <c r="C9" t="s">
        <v>75</v>
      </c>
      <c r="E9" s="18" t="s">
        <v>34</v>
      </c>
      <c r="F9" s="70"/>
      <c r="G9" s="70"/>
      <c r="I9" s="18" t="s">
        <v>38</v>
      </c>
      <c r="J9" s="70"/>
      <c r="K9" s="70"/>
    </row>
    <row r="10" spans="2:11" x14ac:dyDescent="0.3">
      <c r="B10" s="18" t="s">
        <v>34</v>
      </c>
      <c r="C10" s="55">
        <v>252469</v>
      </c>
      <c r="E10" s="30" t="s">
        <v>20</v>
      </c>
      <c r="F10" s="70">
        <v>28861</v>
      </c>
      <c r="G10" s="70">
        <v>987</v>
      </c>
      <c r="I10" s="30" t="s">
        <v>41</v>
      </c>
      <c r="J10" s="55">
        <v>6069</v>
      </c>
      <c r="K10" s="70">
        <v>24</v>
      </c>
    </row>
    <row r="11" spans="2:11" x14ac:dyDescent="0.3">
      <c r="B11" s="18" t="s">
        <v>36</v>
      </c>
      <c r="C11" s="55">
        <v>237944</v>
      </c>
      <c r="E11" s="18" t="s">
        <v>38</v>
      </c>
      <c r="F11" s="70"/>
      <c r="G11" s="70"/>
      <c r="I11" s="30" t="s">
        <v>2</v>
      </c>
      <c r="J11" s="55">
        <v>18928</v>
      </c>
      <c r="K11" s="70">
        <v>738</v>
      </c>
    </row>
    <row r="12" spans="2:11" x14ac:dyDescent="0.3">
      <c r="B12" s="18" t="s">
        <v>37</v>
      </c>
      <c r="C12" s="55">
        <v>218813</v>
      </c>
      <c r="E12" s="30" t="s">
        <v>4</v>
      </c>
      <c r="F12" s="70">
        <v>16534</v>
      </c>
      <c r="G12" s="70">
        <v>231</v>
      </c>
      <c r="I12" s="30" t="s">
        <v>8</v>
      </c>
      <c r="J12" s="55">
        <v>15141</v>
      </c>
      <c r="K12" s="70">
        <v>1182</v>
      </c>
    </row>
    <row r="13" spans="2:11" x14ac:dyDescent="0.3">
      <c r="B13" s="18" t="s">
        <v>35</v>
      </c>
      <c r="C13" s="55">
        <v>189434</v>
      </c>
      <c r="E13" s="18" t="s">
        <v>36</v>
      </c>
      <c r="F13" s="70"/>
      <c r="G13" s="70"/>
      <c r="I13" s="30" t="s">
        <v>7</v>
      </c>
      <c r="J13" s="55">
        <v>18865</v>
      </c>
      <c r="K13" s="70">
        <v>915</v>
      </c>
    </row>
    <row r="14" spans="2:11" x14ac:dyDescent="0.3">
      <c r="B14" s="18" t="s">
        <v>39</v>
      </c>
      <c r="C14" s="55">
        <v>173530</v>
      </c>
      <c r="E14" s="30" t="s">
        <v>16</v>
      </c>
      <c r="F14" s="55">
        <v>36799</v>
      </c>
      <c r="G14" s="70">
        <v>96</v>
      </c>
      <c r="I14" s="30" t="s">
        <v>6</v>
      </c>
      <c r="J14" s="55">
        <v>15820</v>
      </c>
      <c r="K14" s="70">
        <v>711</v>
      </c>
    </row>
    <row r="15" spans="2:11" x14ac:dyDescent="0.3">
      <c r="B15" s="18" t="s">
        <v>38</v>
      </c>
      <c r="C15" s="55">
        <v>168679</v>
      </c>
      <c r="E15" s="18" t="s">
        <v>37</v>
      </c>
      <c r="F15" s="70"/>
      <c r="G15" s="70"/>
      <c r="I15" s="30" t="s">
        <v>5</v>
      </c>
      <c r="J15" s="55">
        <v>25221</v>
      </c>
      <c r="K15" s="70">
        <v>288</v>
      </c>
    </row>
    <row r="16" spans="2:11" x14ac:dyDescent="0.3">
      <c r="C16" s="55"/>
      <c r="E16" s="30" t="s">
        <v>26</v>
      </c>
      <c r="F16" s="70">
        <v>23583</v>
      </c>
      <c r="G16" s="70">
        <v>474</v>
      </c>
      <c r="I16" s="30" t="s">
        <v>3</v>
      </c>
      <c r="J16" s="55">
        <v>8841</v>
      </c>
      <c r="K16" s="70">
        <v>303</v>
      </c>
    </row>
    <row r="17" spans="2:11" x14ac:dyDescent="0.3">
      <c r="C17" s="55"/>
      <c r="E17" s="18" t="s">
        <v>39</v>
      </c>
      <c r="F17" s="70"/>
      <c r="G17" s="70"/>
      <c r="I17" s="30" t="s">
        <v>9</v>
      </c>
      <c r="J17" s="55">
        <v>24983</v>
      </c>
      <c r="K17" s="70">
        <v>477</v>
      </c>
    </row>
    <row r="18" spans="2:11" x14ac:dyDescent="0.3">
      <c r="E18" s="30" t="s">
        <v>33</v>
      </c>
      <c r="F18" s="70">
        <v>16968</v>
      </c>
      <c r="G18" s="70">
        <v>156</v>
      </c>
      <c r="I18" s="30" t="s">
        <v>10</v>
      </c>
      <c r="J18" s="55">
        <v>14714</v>
      </c>
      <c r="K18" s="70">
        <v>915</v>
      </c>
    </row>
    <row r="19" spans="2:11" x14ac:dyDescent="0.3">
      <c r="E19" s="18" t="s">
        <v>35</v>
      </c>
      <c r="F19" s="70"/>
      <c r="G19" s="70"/>
      <c r="I19" s="30" t="s">
        <v>40</v>
      </c>
      <c r="J19" s="55">
        <v>20097</v>
      </c>
      <c r="K19" s="70">
        <v>711</v>
      </c>
    </row>
    <row r="20" spans="2:11" x14ac:dyDescent="0.3">
      <c r="B20" s="17" t="s">
        <v>74</v>
      </c>
      <c r="C20" t="s">
        <v>75</v>
      </c>
      <c r="E20" s="30" t="s">
        <v>15</v>
      </c>
      <c r="F20" s="55">
        <v>32557</v>
      </c>
      <c r="G20" s="70">
        <v>912</v>
      </c>
      <c r="I20" s="18" t="s">
        <v>36</v>
      </c>
      <c r="J20" s="70"/>
      <c r="K20" s="70"/>
    </row>
    <row r="21" spans="2:11" x14ac:dyDescent="0.3">
      <c r="B21" s="18" t="s">
        <v>5</v>
      </c>
      <c r="C21" s="55">
        <v>165725</v>
      </c>
      <c r="F21" s="55"/>
      <c r="I21" s="30" t="s">
        <v>41</v>
      </c>
      <c r="J21" s="55">
        <v>39242</v>
      </c>
      <c r="K21" s="70">
        <v>1482</v>
      </c>
    </row>
    <row r="22" spans="2:11" x14ac:dyDescent="0.3">
      <c r="B22" s="18" t="s">
        <v>40</v>
      </c>
      <c r="C22" s="55">
        <v>151599</v>
      </c>
      <c r="F22" s="55"/>
      <c r="I22" s="30" t="s">
        <v>2</v>
      </c>
      <c r="J22" s="55">
        <v>23709</v>
      </c>
      <c r="K22" s="70">
        <v>909</v>
      </c>
    </row>
    <row r="23" spans="2:11" x14ac:dyDescent="0.3">
      <c r="B23" s="18" t="s">
        <v>7</v>
      </c>
      <c r="C23" s="55">
        <v>149975</v>
      </c>
      <c r="I23" s="30" t="s">
        <v>8</v>
      </c>
      <c r="J23" s="55">
        <v>5019</v>
      </c>
      <c r="K23" s="70">
        <v>150</v>
      </c>
    </row>
    <row r="24" spans="2:11" x14ac:dyDescent="0.3">
      <c r="B24" s="18" t="s">
        <v>9</v>
      </c>
      <c r="C24" s="55">
        <v>132580</v>
      </c>
      <c r="E24" s="17" t="s">
        <v>74</v>
      </c>
      <c r="F24" t="s">
        <v>76</v>
      </c>
      <c r="I24" s="30" t="s">
        <v>7</v>
      </c>
      <c r="J24" s="55">
        <v>21931</v>
      </c>
      <c r="K24" s="70">
        <v>975</v>
      </c>
    </row>
    <row r="25" spans="2:11" x14ac:dyDescent="0.3">
      <c r="B25" s="18" t="s">
        <v>6</v>
      </c>
      <c r="C25" s="55">
        <v>130697</v>
      </c>
      <c r="E25" s="18" t="s">
        <v>27</v>
      </c>
      <c r="F25" s="70"/>
      <c r="I25" s="30" t="s">
        <v>6</v>
      </c>
      <c r="J25" s="55">
        <v>27377</v>
      </c>
      <c r="K25" s="70">
        <v>513</v>
      </c>
    </row>
    <row r="26" spans="2:11" x14ac:dyDescent="0.3">
      <c r="B26" s="18" t="s">
        <v>2</v>
      </c>
      <c r="C26" s="55">
        <v>123949</v>
      </c>
      <c r="E26" s="30" t="s">
        <v>36</v>
      </c>
      <c r="F26" s="70">
        <v>1101</v>
      </c>
      <c r="I26" s="30" t="s">
        <v>5</v>
      </c>
      <c r="J26" s="55">
        <v>39620</v>
      </c>
      <c r="K26" s="70">
        <v>573</v>
      </c>
    </row>
    <row r="27" spans="2:11" x14ac:dyDescent="0.3">
      <c r="B27" s="18" t="s">
        <v>3</v>
      </c>
      <c r="C27" s="55">
        <v>106834</v>
      </c>
      <c r="E27" s="18" t="s">
        <v>30</v>
      </c>
      <c r="F27" s="70"/>
      <c r="I27" s="30" t="s">
        <v>3</v>
      </c>
      <c r="J27" s="55">
        <v>18564</v>
      </c>
      <c r="K27" s="70">
        <v>420</v>
      </c>
    </row>
    <row r="28" spans="2:11" x14ac:dyDescent="0.3">
      <c r="B28" s="18" t="s">
        <v>41</v>
      </c>
      <c r="C28" s="55">
        <v>98210</v>
      </c>
      <c r="E28" s="30" t="s">
        <v>35</v>
      </c>
      <c r="F28" s="70">
        <v>903</v>
      </c>
      <c r="I28" s="30" t="s">
        <v>9</v>
      </c>
      <c r="J28" s="55">
        <v>25669</v>
      </c>
      <c r="K28" s="70">
        <v>564</v>
      </c>
    </row>
    <row r="29" spans="2:11" x14ac:dyDescent="0.3">
      <c r="B29" s="18" t="s">
        <v>8</v>
      </c>
      <c r="C29" s="55">
        <v>98084</v>
      </c>
      <c r="E29" s="18" t="s">
        <v>28</v>
      </c>
      <c r="F29" s="70"/>
      <c r="I29" s="30" t="s">
        <v>10</v>
      </c>
      <c r="J29" s="55">
        <v>13797</v>
      </c>
      <c r="K29" s="70">
        <v>1053</v>
      </c>
    </row>
    <row r="30" spans="2:11" x14ac:dyDescent="0.3">
      <c r="B30" s="18" t="s">
        <v>10</v>
      </c>
      <c r="C30" s="55">
        <v>83216</v>
      </c>
      <c r="E30" s="30" t="s">
        <v>37</v>
      </c>
      <c r="F30" s="70">
        <v>858</v>
      </c>
      <c r="I30" s="30" t="s">
        <v>40</v>
      </c>
      <c r="J30" s="55">
        <v>23016</v>
      </c>
      <c r="K30" s="70">
        <v>663</v>
      </c>
    </row>
    <row r="31" spans="2:11" x14ac:dyDescent="0.3">
      <c r="E31" s="18" t="s">
        <v>29</v>
      </c>
      <c r="F31" s="70"/>
      <c r="I31" s="18" t="s">
        <v>34</v>
      </c>
      <c r="J31" s="70"/>
      <c r="K31" s="70"/>
    </row>
    <row r="32" spans="2:11" x14ac:dyDescent="0.3">
      <c r="E32" s="30" t="s">
        <v>36</v>
      </c>
      <c r="F32" s="70">
        <v>804</v>
      </c>
      <c r="I32" s="30" t="s">
        <v>41</v>
      </c>
      <c r="J32" s="55">
        <v>15855</v>
      </c>
      <c r="K32" s="70">
        <v>708</v>
      </c>
    </row>
    <row r="33" spans="2:11" x14ac:dyDescent="0.3">
      <c r="B33" t="s">
        <v>94</v>
      </c>
      <c r="E33" s="18" t="s">
        <v>17</v>
      </c>
      <c r="F33" s="70"/>
      <c r="I33" s="30" t="s">
        <v>2</v>
      </c>
      <c r="J33" s="55">
        <v>7763</v>
      </c>
      <c r="K33" s="70">
        <v>174</v>
      </c>
    </row>
    <row r="34" spans="2:11" x14ac:dyDescent="0.3">
      <c r="B34" s="55">
        <v>1240869</v>
      </c>
      <c r="E34" s="30" t="s">
        <v>34</v>
      </c>
      <c r="F34" s="70">
        <v>738</v>
      </c>
      <c r="I34" s="30" t="s">
        <v>8</v>
      </c>
      <c r="J34" s="55">
        <v>5516</v>
      </c>
      <c r="K34" s="70">
        <v>507</v>
      </c>
    </row>
    <row r="35" spans="2:11" x14ac:dyDescent="0.3">
      <c r="I35" s="30" t="s">
        <v>7</v>
      </c>
      <c r="J35" s="55">
        <v>31661</v>
      </c>
      <c r="K35" s="70">
        <v>978</v>
      </c>
    </row>
    <row r="36" spans="2:11" x14ac:dyDescent="0.3">
      <c r="B36" t="s">
        <v>95</v>
      </c>
      <c r="I36" s="30" t="s">
        <v>6</v>
      </c>
      <c r="J36" s="55">
        <v>33670</v>
      </c>
      <c r="K36" s="70">
        <v>1515</v>
      </c>
    </row>
    <row r="37" spans="2:11" x14ac:dyDescent="0.3">
      <c r="B37" s="55">
        <v>206811.5</v>
      </c>
      <c r="I37" s="30" t="s">
        <v>5</v>
      </c>
      <c r="J37" s="55">
        <v>41559</v>
      </c>
      <c r="K37" s="70">
        <v>1188</v>
      </c>
    </row>
    <row r="38" spans="2:11" x14ac:dyDescent="0.3">
      <c r="I38" s="30" t="s">
        <v>3</v>
      </c>
      <c r="J38" s="55">
        <v>35847</v>
      </c>
      <c r="K38" s="70">
        <v>1416</v>
      </c>
    </row>
    <row r="39" spans="2:11" x14ac:dyDescent="0.3">
      <c r="B39" t="s">
        <v>96</v>
      </c>
      <c r="I39" s="30" t="s">
        <v>9</v>
      </c>
      <c r="J39" s="55">
        <v>39424</v>
      </c>
      <c r="K39" s="70">
        <v>1122</v>
      </c>
    </row>
    <row r="40" spans="2:11" x14ac:dyDescent="0.3">
      <c r="B40" s="55">
        <v>124086.9</v>
      </c>
      <c r="I40" s="30" t="s">
        <v>10</v>
      </c>
      <c r="J40" s="55">
        <v>16527</v>
      </c>
      <c r="K40" s="70">
        <v>417</v>
      </c>
    </row>
    <row r="41" spans="2:11" x14ac:dyDescent="0.3">
      <c r="I41" s="30" t="s">
        <v>40</v>
      </c>
      <c r="J41" s="55">
        <v>24647</v>
      </c>
      <c r="K41" s="70">
        <v>735</v>
      </c>
    </row>
    <row r="42" spans="2:11" x14ac:dyDescent="0.3">
      <c r="B42" t="s">
        <v>97</v>
      </c>
      <c r="I42" s="18" t="s">
        <v>37</v>
      </c>
      <c r="J42" s="70"/>
      <c r="K42" s="70"/>
    </row>
    <row r="43" spans="2:11" x14ac:dyDescent="0.3">
      <c r="B43" s="5">
        <v>4566</v>
      </c>
      <c r="I43" s="30" t="s">
        <v>41</v>
      </c>
      <c r="J43" s="55">
        <v>17283</v>
      </c>
      <c r="K43" s="70">
        <v>882</v>
      </c>
    </row>
    <row r="44" spans="2:11" x14ac:dyDescent="0.3">
      <c r="I44" s="30" t="s">
        <v>2</v>
      </c>
      <c r="J44" s="55">
        <v>25655</v>
      </c>
      <c r="K44" s="70">
        <v>453</v>
      </c>
    </row>
    <row r="45" spans="2:11" x14ac:dyDescent="0.3">
      <c r="I45" s="30" t="s">
        <v>8</v>
      </c>
      <c r="J45" s="55">
        <v>20125</v>
      </c>
      <c r="K45" s="70">
        <v>711</v>
      </c>
    </row>
    <row r="46" spans="2:11" x14ac:dyDescent="0.3">
      <c r="B46" t="s">
        <v>98</v>
      </c>
      <c r="I46" s="30" t="s">
        <v>7</v>
      </c>
      <c r="J46" s="55">
        <v>43568</v>
      </c>
      <c r="K46" s="70">
        <v>978</v>
      </c>
    </row>
    <row r="47" spans="2:11" x14ac:dyDescent="0.3">
      <c r="B47" s="5">
        <v>45660</v>
      </c>
      <c r="I47" s="30" t="s">
        <v>6</v>
      </c>
      <c r="J47" s="55">
        <v>26985</v>
      </c>
      <c r="K47" s="70">
        <v>1329</v>
      </c>
    </row>
    <row r="48" spans="2:11" x14ac:dyDescent="0.3">
      <c r="I48" s="30" t="s">
        <v>5</v>
      </c>
      <c r="J48" s="55">
        <v>14504</v>
      </c>
      <c r="K48" s="70">
        <v>156</v>
      </c>
    </row>
    <row r="49" spans="9:11" x14ac:dyDescent="0.3">
      <c r="I49" s="30" t="s">
        <v>3</v>
      </c>
      <c r="J49" s="55">
        <v>16821</v>
      </c>
      <c r="K49" s="70">
        <v>1161</v>
      </c>
    </row>
    <row r="50" spans="9:11" x14ac:dyDescent="0.3">
      <c r="I50" s="30" t="s">
        <v>9</v>
      </c>
      <c r="J50" s="55">
        <v>21434</v>
      </c>
      <c r="K50" s="70">
        <v>1116</v>
      </c>
    </row>
    <row r="51" spans="9:11" x14ac:dyDescent="0.3">
      <c r="I51" s="30" t="s">
        <v>10</v>
      </c>
      <c r="J51" s="55">
        <v>7987</v>
      </c>
      <c r="K51" s="70">
        <v>345</v>
      </c>
    </row>
    <row r="52" spans="9:11" x14ac:dyDescent="0.3">
      <c r="I52" s="30" t="s">
        <v>40</v>
      </c>
      <c r="J52" s="55">
        <v>24451</v>
      </c>
      <c r="K52" s="70">
        <v>300</v>
      </c>
    </row>
    <row r="53" spans="9:11" x14ac:dyDescent="0.3">
      <c r="I53" s="18" t="s">
        <v>39</v>
      </c>
      <c r="J53" s="70"/>
      <c r="K53" s="70"/>
    </row>
    <row r="54" spans="9:11" x14ac:dyDescent="0.3">
      <c r="I54" s="30" t="s">
        <v>41</v>
      </c>
      <c r="J54" s="55">
        <v>3976</v>
      </c>
      <c r="K54" s="70">
        <v>72</v>
      </c>
    </row>
    <row r="55" spans="9:11" x14ac:dyDescent="0.3">
      <c r="I55" s="30" t="s">
        <v>2</v>
      </c>
      <c r="J55" s="55">
        <v>45752</v>
      </c>
      <c r="K55" s="70">
        <v>1518</v>
      </c>
    </row>
    <row r="56" spans="9:11" x14ac:dyDescent="0.3">
      <c r="I56" s="30" t="s">
        <v>8</v>
      </c>
      <c r="J56" s="55">
        <v>27132</v>
      </c>
      <c r="K56" s="70">
        <v>447</v>
      </c>
    </row>
    <row r="57" spans="9:11" x14ac:dyDescent="0.3">
      <c r="I57" s="30" t="s">
        <v>7</v>
      </c>
      <c r="J57" s="55">
        <v>5404</v>
      </c>
      <c r="K57" s="70">
        <v>444</v>
      </c>
    </row>
    <row r="58" spans="9:11" x14ac:dyDescent="0.3">
      <c r="I58" s="30" t="s">
        <v>6</v>
      </c>
      <c r="J58" s="55">
        <v>15827</v>
      </c>
      <c r="K58" s="70">
        <v>885</v>
      </c>
    </row>
    <row r="59" spans="9:11" x14ac:dyDescent="0.3">
      <c r="I59" s="30" t="s">
        <v>5</v>
      </c>
      <c r="J59" s="55">
        <v>16548</v>
      </c>
      <c r="K59" s="70">
        <v>552</v>
      </c>
    </row>
    <row r="60" spans="9:11" x14ac:dyDescent="0.3">
      <c r="I60" s="30" t="s">
        <v>3</v>
      </c>
      <c r="J60" s="55">
        <v>10269</v>
      </c>
      <c r="K60" s="70">
        <v>492</v>
      </c>
    </row>
    <row r="61" spans="9:11" x14ac:dyDescent="0.3">
      <c r="I61" s="30" t="s">
        <v>9</v>
      </c>
      <c r="J61" s="55">
        <v>9751</v>
      </c>
      <c r="K61" s="70">
        <v>582</v>
      </c>
    </row>
    <row r="62" spans="9:11" x14ac:dyDescent="0.3">
      <c r="I62" s="30" t="s">
        <v>10</v>
      </c>
      <c r="J62" s="55">
        <v>17808</v>
      </c>
      <c r="K62" s="70">
        <v>309</v>
      </c>
    </row>
    <row r="63" spans="9:11" x14ac:dyDescent="0.3">
      <c r="I63" s="30" t="s">
        <v>40</v>
      </c>
      <c r="J63" s="55">
        <v>21063</v>
      </c>
      <c r="K63" s="70">
        <v>444</v>
      </c>
    </row>
    <row r="64" spans="9:11" x14ac:dyDescent="0.3">
      <c r="I64" s="18" t="s">
        <v>35</v>
      </c>
      <c r="J64" s="70"/>
      <c r="K64" s="70"/>
    </row>
    <row r="65" spans="9:11" x14ac:dyDescent="0.3">
      <c r="I65" s="30" t="s">
        <v>41</v>
      </c>
      <c r="J65" s="55">
        <v>15785</v>
      </c>
      <c r="K65" s="70">
        <v>699</v>
      </c>
    </row>
    <row r="66" spans="9:11" x14ac:dyDescent="0.3">
      <c r="I66" s="30" t="s">
        <v>2</v>
      </c>
      <c r="J66" s="55">
        <v>2142</v>
      </c>
      <c r="K66" s="70">
        <v>318</v>
      </c>
    </row>
    <row r="67" spans="9:11" x14ac:dyDescent="0.3">
      <c r="I67" s="30" t="s">
        <v>8</v>
      </c>
      <c r="J67" s="55">
        <v>25151</v>
      </c>
      <c r="K67" s="70">
        <v>1707</v>
      </c>
    </row>
    <row r="68" spans="9:11" x14ac:dyDescent="0.3">
      <c r="I68" s="30" t="s">
        <v>7</v>
      </c>
      <c r="J68" s="55">
        <v>28546</v>
      </c>
      <c r="K68" s="70">
        <v>1005</v>
      </c>
    </row>
    <row r="69" spans="9:11" x14ac:dyDescent="0.3">
      <c r="I69" s="30" t="s">
        <v>6</v>
      </c>
      <c r="J69" s="55">
        <v>11018</v>
      </c>
      <c r="K69" s="70">
        <v>972</v>
      </c>
    </row>
    <row r="70" spans="9:11" x14ac:dyDescent="0.3">
      <c r="I70" s="30" t="s">
        <v>5</v>
      </c>
      <c r="J70" s="55">
        <v>28273</v>
      </c>
      <c r="K70" s="70">
        <v>912</v>
      </c>
    </row>
    <row r="71" spans="9:11" x14ac:dyDescent="0.3">
      <c r="I71" s="30" t="s">
        <v>3</v>
      </c>
      <c r="J71" s="55">
        <v>16492</v>
      </c>
      <c r="K71" s="70">
        <v>1215</v>
      </c>
    </row>
    <row r="72" spans="9:11" x14ac:dyDescent="0.3">
      <c r="I72" s="30" t="s">
        <v>9</v>
      </c>
      <c r="J72" s="55">
        <v>11319</v>
      </c>
      <c r="K72" s="70">
        <v>693</v>
      </c>
    </row>
    <row r="73" spans="9:11" x14ac:dyDescent="0.3">
      <c r="I73" s="30" t="s">
        <v>10</v>
      </c>
      <c r="J73" s="55">
        <v>12383</v>
      </c>
      <c r="K73" s="70">
        <v>804</v>
      </c>
    </row>
    <row r="74" spans="9:11" x14ac:dyDescent="0.3">
      <c r="I74" s="30" t="s">
        <v>40</v>
      </c>
      <c r="J74" s="55">
        <v>38325</v>
      </c>
      <c r="K74" s="70">
        <v>1833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C2EE1-0B36-45D8-ACCB-19FDD259DD87}">
  <dimension ref="A1:AC47"/>
  <sheetViews>
    <sheetView tabSelected="1" zoomScale="71" workbookViewId="0">
      <selection activeCell="AD15" sqref="AD15"/>
    </sheetView>
  </sheetViews>
  <sheetFormatPr defaultRowHeight="14.55" x14ac:dyDescent="0.3"/>
  <sheetData>
    <row r="1" spans="1:29" x14ac:dyDescent="0.3">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row>
    <row r="2" spans="1:29" x14ac:dyDescent="0.3">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row>
    <row r="3" spans="1:29" x14ac:dyDescent="0.3">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row>
    <row r="4" spans="1:29" x14ac:dyDescent="0.3">
      <c r="A4" s="31"/>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row>
    <row r="5" spans="1:29" x14ac:dyDescent="0.3">
      <c r="A5" s="3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row>
    <row r="6" spans="1:29" x14ac:dyDescent="0.3">
      <c r="A6" s="3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row>
    <row r="7" spans="1:29" x14ac:dyDescent="0.3">
      <c r="A7" s="31"/>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row>
    <row r="8" spans="1:29" x14ac:dyDescent="0.3">
      <c r="A8" s="31"/>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row>
    <row r="9" spans="1:29" x14ac:dyDescent="0.3">
      <c r="A9" s="31"/>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row>
    <row r="10" spans="1:29" x14ac:dyDescent="0.3">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row>
    <row r="11" spans="1:29" x14ac:dyDescent="0.3">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row>
    <row r="12" spans="1:29" x14ac:dyDescent="0.3">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row>
    <row r="13" spans="1:29" x14ac:dyDescent="0.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row>
    <row r="14" spans="1:29" x14ac:dyDescent="0.3">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row>
    <row r="15" spans="1:29" x14ac:dyDescent="0.3">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row>
    <row r="16" spans="1:29" x14ac:dyDescent="0.3">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row>
    <row r="17" spans="1:29" x14ac:dyDescent="0.3">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row>
    <row r="18" spans="1:29" x14ac:dyDescent="0.3">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row>
    <row r="19" spans="1:29" x14ac:dyDescent="0.3">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row>
    <row r="20" spans="1:29" x14ac:dyDescent="0.3">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row>
    <row r="21" spans="1:29" x14ac:dyDescent="0.3">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row>
    <row r="22" spans="1:29" x14ac:dyDescent="0.3">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row>
    <row r="23" spans="1:29" x14ac:dyDescent="0.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row>
    <row r="24" spans="1:29" x14ac:dyDescent="0.3">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row>
    <row r="25" spans="1:29" x14ac:dyDescent="0.3">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row>
    <row r="26" spans="1:29" x14ac:dyDescent="0.3">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row>
    <row r="27" spans="1:29" x14ac:dyDescent="0.3">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row>
    <row r="28" spans="1:29" x14ac:dyDescent="0.3">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row>
    <row r="29" spans="1:29" x14ac:dyDescent="0.3">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row>
    <row r="30" spans="1:29" x14ac:dyDescent="0.3">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row>
    <row r="31" spans="1:29" x14ac:dyDescent="0.3">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row>
    <row r="32" spans="1:29"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row>
    <row r="33" spans="1:29" x14ac:dyDescent="0.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row>
    <row r="34" spans="1:29" x14ac:dyDescent="0.3">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row>
    <row r="35" spans="1:29" x14ac:dyDescent="0.3">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row>
    <row r="36" spans="1:29" x14ac:dyDescent="0.3">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row>
    <row r="37" spans="1:29" x14ac:dyDescent="0.3">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row>
    <row r="38" spans="1:29" x14ac:dyDescent="0.3">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row>
    <row r="39" spans="1:29" x14ac:dyDescent="0.3">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row>
    <row r="40" spans="1:29" x14ac:dyDescent="0.3">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row>
    <row r="41" spans="1:29" x14ac:dyDescent="0.3">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row>
    <row r="42" spans="1:29" x14ac:dyDescent="0.3">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row>
    <row r="43" spans="1:29" x14ac:dyDescent="0.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row>
    <row r="44" spans="1:29" x14ac:dyDescent="0.3">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row>
    <row r="45" spans="1:29" x14ac:dyDescent="0.3">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row>
    <row r="46" spans="1:29" x14ac:dyDescent="0.3">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row>
    <row r="47" spans="1:29" x14ac:dyDescent="0.3">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row>
  </sheetData>
  <sheetProtection algorithmName="SHA-512" hashValue="NfAJWHVqmvdAp2S45pMSSYultNOHVwdtxjlt/3OBjwea3oIYcID0FVelwtAve9C2xtYNmz7wxZ/yR7l7NapZnA==" saltValue="mR1jbA34VBGt7RZM9ZQfSA==" spinCount="100000"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74899-D1D5-4C49-8A10-C135F5463A45}">
  <dimension ref="C2:T23"/>
  <sheetViews>
    <sheetView showGridLines="0" workbookViewId="0">
      <selection activeCell="E8" sqref="E8"/>
    </sheetView>
  </sheetViews>
  <sheetFormatPr defaultRowHeight="14.55" x14ac:dyDescent="0.3"/>
  <cols>
    <col min="3" max="3" width="15.88671875" bestFit="1" customWidth="1"/>
    <col min="5" max="5" width="11.77734375" bestFit="1" customWidth="1"/>
    <col min="6" max="6" width="9.33203125" bestFit="1" customWidth="1"/>
    <col min="9" max="9" width="14.44140625" bestFit="1" customWidth="1"/>
    <col min="11" max="11" width="12.33203125" bestFit="1" customWidth="1"/>
  </cols>
  <sheetData>
    <row r="2" spans="3:20" ht="14.55" customHeight="1" x14ac:dyDescent="0.3">
      <c r="C2" s="69" t="s">
        <v>85</v>
      </c>
      <c r="D2" s="69"/>
      <c r="E2" s="69"/>
      <c r="F2" s="69"/>
      <c r="G2" s="69"/>
      <c r="H2" s="69"/>
      <c r="I2" s="69"/>
      <c r="J2" s="69"/>
      <c r="K2" s="69"/>
      <c r="L2" s="69"/>
      <c r="M2" s="69"/>
      <c r="N2" s="33"/>
    </row>
    <row r="3" spans="3:20" x14ac:dyDescent="0.3">
      <c r="C3" s="69"/>
      <c r="D3" s="69"/>
      <c r="E3" s="69"/>
      <c r="F3" s="69"/>
      <c r="G3" s="69"/>
      <c r="H3" s="69"/>
      <c r="I3" s="69"/>
      <c r="J3" s="69"/>
      <c r="K3" s="69"/>
      <c r="L3" s="69"/>
      <c r="M3" s="69"/>
      <c r="N3" s="33"/>
    </row>
    <row r="4" spans="3:20" x14ac:dyDescent="0.3">
      <c r="C4" s="69"/>
      <c r="D4" s="69"/>
      <c r="E4" s="69"/>
      <c r="F4" s="69"/>
      <c r="G4" s="69"/>
      <c r="H4" s="69"/>
      <c r="I4" s="69"/>
      <c r="J4" s="69"/>
      <c r="K4" s="69"/>
      <c r="L4" s="69"/>
      <c r="M4" s="69"/>
      <c r="N4" s="33"/>
    </row>
    <row r="5" spans="3:20" x14ac:dyDescent="0.3">
      <c r="C5" s="32"/>
      <c r="D5" s="32"/>
      <c r="E5" s="32"/>
      <c r="F5" s="32"/>
      <c r="G5" s="32"/>
      <c r="H5" s="32"/>
      <c r="I5" s="32"/>
      <c r="J5" s="32"/>
      <c r="K5" s="32"/>
      <c r="L5" s="32"/>
      <c r="M5" s="32"/>
      <c r="N5" s="32"/>
      <c r="R5" s="47"/>
      <c r="S5" s="47"/>
      <c r="T5" s="47"/>
    </row>
    <row r="6" spans="3:20" x14ac:dyDescent="0.3">
      <c r="C6" s="32"/>
      <c r="D6" s="32"/>
      <c r="E6" s="32"/>
      <c r="F6" s="32"/>
      <c r="G6" s="32"/>
      <c r="H6" s="32"/>
      <c r="I6" s="32"/>
      <c r="J6" s="32"/>
      <c r="K6" s="32"/>
      <c r="L6" s="32"/>
      <c r="M6" s="32"/>
      <c r="N6" s="32"/>
      <c r="R6" s="47"/>
      <c r="S6" s="47"/>
      <c r="T6" s="47"/>
    </row>
    <row r="7" spans="3:20" x14ac:dyDescent="0.3">
      <c r="C7" s="32"/>
      <c r="D7" s="32"/>
      <c r="E7" s="32"/>
      <c r="F7" s="32"/>
      <c r="G7" s="32"/>
      <c r="H7" s="32"/>
      <c r="I7" s="32"/>
      <c r="J7" s="32"/>
      <c r="K7" s="32"/>
      <c r="L7" s="32"/>
      <c r="M7" s="32"/>
      <c r="N7" s="32"/>
      <c r="R7" s="47"/>
      <c r="S7" s="48" t="s">
        <v>37</v>
      </c>
      <c r="T7" s="47"/>
    </row>
    <row r="8" spans="3:20" ht="15.8" x14ac:dyDescent="0.3">
      <c r="C8" s="43" t="s">
        <v>86</v>
      </c>
      <c r="D8" s="32"/>
      <c r="E8" s="44" t="s">
        <v>37</v>
      </c>
      <c r="F8" s="36"/>
      <c r="G8" s="32"/>
      <c r="H8" s="32"/>
      <c r="I8" s="32"/>
      <c r="J8" s="32"/>
      <c r="K8" s="32"/>
      <c r="L8" s="32"/>
      <c r="M8" s="32"/>
      <c r="N8" s="32"/>
      <c r="R8" s="47"/>
      <c r="S8" s="49" t="s">
        <v>35</v>
      </c>
      <c r="T8" s="47"/>
    </row>
    <row r="9" spans="3:20" ht="15.8" x14ac:dyDescent="0.3">
      <c r="C9" s="32"/>
      <c r="D9" s="32"/>
      <c r="E9" s="36"/>
      <c r="F9" s="36"/>
      <c r="G9" s="32"/>
      <c r="H9" s="32"/>
      <c r="I9" s="45" t="s">
        <v>11</v>
      </c>
      <c r="J9" s="45"/>
      <c r="K9" s="46" t="s">
        <v>92</v>
      </c>
      <c r="L9" s="46" t="s">
        <v>50</v>
      </c>
      <c r="M9" s="46" t="s">
        <v>93</v>
      </c>
      <c r="N9" s="32"/>
      <c r="R9" s="47"/>
      <c r="S9" s="49" t="s">
        <v>36</v>
      </c>
      <c r="T9" s="47"/>
    </row>
    <row r="10" spans="3:20" x14ac:dyDescent="0.3">
      <c r="C10" s="43" t="s">
        <v>87</v>
      </c>
      <c r="D10" s="32"/>
      <c r="E10" s="36"/>
      <c r="F10" s="36"/>
      <c r="G10" s="32"/>
      <c r="H10" s="32"/>
      <c r="I10" s="36"/>
      <c r="J10" s="36"/>
      <c r="K10" s="32"/>
      <c r="L10" s="32"/>
      <c r="M10" s="32"/>
      <c r="N10" s="32"/>
      <c r="R10" s="47"/>
      <c r="S10" s="48" t="s">
        <v>39</v>
      </c>
      <c r="T10" s="47"/>
    </row>
    <row r="11" spans="3:20" x14ac:dyDescent="0.3">
      <c r="C11" s="32"/>
      <c r="D11" s="32"/>
      <c r="E11" s="36"/>
      <c r="F11" s="36"/>
      <c r="G11" s="32"/>
      <c r="H11" s="32"/>
      <c r="I11" s="35" t="s">
        <v>40</v>
      </c>
      <c r="J11" s="35"/>
      <c r="K11" s="34" cm="1">
        <f t="array" ref="K11:K20">SUMIFS(Data[Amount],Data[Sales Person],I11:I20,Data[Geography],E8)</f>
        <v>24451</v>
      </c>
      <c r="L11" s="34" cm="1">
        <f t="array" ref="L11:L20">SUMIFS(Data[Units],Data[Sales Person],I11:I20,Data[Geography],E8)</f>
        <v>300</v>
      </c>
      <c r="M11" s="35">
        <f>IF(K11&gt;=12000,1,-1)</f>
        <v>1</v>
      </c>
      <c r="N11" s="32"/>
      <c r="R11" s="47"/>
      <c r="S11" s="47" t="s">
        <v>34</v>
      </c>
      <c r="T11" s="47"/>
    </row>
    <row r="12" spans="3:20" ht="15.8" x14ac:dyDescent="0.3">
      <c r="C12" s="37"/>
      <c r="D12" s="37"/>
      <c r="E12" s="38" t="s">
        <v>90</v>
      </c>
      <c r="F12" s="38" t="s">
        <v>91</v>
      </c>
      <c r="G12" s="32"/>
      <c r="H12" s="32"/>
      <c r="I12" s="35" t="s">
        <v>8</v>
      </c>
      <c r="J12" s="35"/>
      <c r="K12" s="34">
        <v>20125</v>
      </c>
      <c r="L12" s="34">
        <v>711</v>
      </c>
      <c r="M12" s="35">
        <f t="shared" ref="M12:M20" si="0">IF(K12&gt;=12000,1,-1)</f>
        <v>1</v>
      </c>
      <c r="N12" s="32"/>
      <c r="R12" s="47"/>
      <c r="S12" s="49"/>
      <c r="T12" s="47"/>
    </row>
    <row r="13" spans="3:20" x14ac:dyDescent="0.3">
      <c r="C13" s="39" t="s">
        <v>88</v>
      </c>
      <c r="D13" s="40"/>
      <c r="E13" s="41">
        <f>SUMIFS(Data[Amount],Data[Geography],E8)</f>
        <v>218813</v>
      </c>
      <c r="F13" s="41">
        <f>AVERAGEIFS(Data[Amount],Data[Geography],E8)</f>
        <v>4128.5471698113206</v>
      </c>
      <c r="G13" s="32"/>
      <c r="H13" s="32"/>
      <c r="I13" s="35" t="s">
        <v>9</v>
      </c>
      <c r="J13" s="35"/>
      <c r="K13" s="34">
        <v>21434</v>
      </c>
      <c r="L13" s="34">
        <v>1116</v>
      </c>
      <c r="M13" s="35">
        <f t="shared" si="0"/>
        <v>1</v>
      </c>
      <c r="N13" s="32"/>
      <c r="R13" s="47"/>
      <c r="S13" s="47"/>
      <c r="T13" s="47"/>
    </row>
    <row r="14" spans="3:20" x14ac:dyDescent="0.3">
      <c r="C14" s="39" t="s">
        <v>89</v>
      </c>
      <c r="D14" s="40"/>
      <c r="E14" s="40">
        <f>SUMIFS(Data[Units],Data[Geography],E8)</f>
        <v>7431</v>
      </c>
      <c r="F14" s="42">
        <f>AVERAGEIFS(Data[Units],Data[Geography],E8)</f>
        <v>140.20754716981133</v>
      </c>
      <c r="G14" s="32"/>
      <c r="H14" s="32"/>
      <c r="I14" s="35" t="s">
        <v>41</v>
      </c>
      <c r="J14" s="35"/>
      <c r="K14" s="34">
        <v>17283</v>
      </c>
      <c r="L14" s="34">
        <v>882</v>
      </c>
      <c r="M14" s="35">
        <f t="shared" si="0"/>
        <v>1</v>
      </c>
      <c r="N14" s="32"/>
    </row>
    <row r="15" spans="3:20" x14ac:dyDescent="0.3">
      <c r="C15" s="32"/>
      <c r="D15" s="32"/>
      <c r="E15" s="32"/>
      <c r="F15" s="32"/>
      <c r="G15" s="32"/>
      <c r="H15" s="32"/>
      <c r="I15" s="35" t="s">
        <v>6</v>
      </c>
      <c r="J15" s="35"/>
      <c r="K15" s="34">
        <v>26985</v>
      </c>
      <c r="L15" s="34">
        <v>1329</v>
      </c>
      <c r="M15" s="35">
        <f t="shared" si="0"/>
        <v>1</v>
      </c>
      <c r="N15" s="32"/>
    </row>
    <row r="16" spans="3:20" x14ac:dyDescent="0.3">
      <c r="C16" s="32"/>
      <c r="D16" s="32"/>
      <c r="E16" s="32"/>
      <c r="F16" s="32"/>
      <c r="G16" s="32"/>
      <c r="H16" s="32"/>
      <c r="I16" s="35" t="s">
        <v>7</v>
      </c>
      <c r="J16" s="35"/>
      <c r="K16" s="34">
        <v>43568</v>
      </c>
      <c r="L16" s="34">
        <v>978</v>
      </c>
      <c r="M16" s="35">
        <f t="shared" si="0"/>
        <v>1</v>
      </c>
      <c r="N16" s="32"/>
    </row>
    <row r="17" spans="3:14" x14ac:dyDescent="0.3">
      <c r="C17" s="32"/>
      <c r="D17" s="32"/>
      <c r="E17" s="32"/>
      <c r="F17" s="32"/>
      <c r="G17" s="32"/>
      <c r="H17" s="32"/>
      <c r="I17" s="35" t="s">
        <v>5</v>
      </c>
      <c r="J17" s="35"/>
      <c r="K17" s="34">
        <v>14504</v>
      </c>
      <c r="L17" s="34">
        <v>156</v>
      </c>
      <c r="M17" s="35">
        <f t="shared" si="0"/>
        <v>1</v>
      </c>
      <c r="N17" s="32"/>
    </row>
    <row r="18" spans="3:14" x14ac:dyDescent="0.3">
      <c r="C18" s="32"/>
      <c r="D18" s="32"/>
      <c r="E18" s="32"/>
      <c r="F18" s="32"/>
      <c r="G18" s="32"/>
      <c r="H18" s="32"/>
      <c r="I18" s="35" t="s">
        <v>2</v>
      </c>
      <c r="J18" s="35"/>
      <c r="K18" s="34">
        <v>25655</v>
      </c>
      <c r="L18" s="34">
        <v>453</v>
      </c>
      <c r="M18" s="35">
        <f t="shared" si="0"/>
        <v>1</v>
      </c>
      <c r="N18" s="32"/>
    </row>
    <row r="19" spans="3:14" x14ac:dyDescent="0.3">
      <c r="C19" s="32"/>
      <c r="D19" s="32"/>
      <c r="E19" s="32"/>
      <c r="F19" s="32"/>
      <c r="G19" s="32"/>
      <c r="H19" s="32"/>
      <c r="I19" s="35" t="s">
        <v>3</v>
      </c>
      <c r="J19" s="35"/>
      <c r="K19" s="34">
        <v>16821</v>
      </c>
      <c r="L19" s="34">
        <v>1161</v>
      </c>
      <c r="M19" s="35">
        <f t="shared" si="0"/>
        <v>1</v>
      </c>
      <c r="N19" s="32"/>
    </row>
    <row r="20" spans="3:14" x14ac:dyDescent="0.3">
      <c r="C20" s="32"/>
      <c r="D20" s="32"/>
      <c r="E20" s="32"/>
      <c r="F20" s="32"/>
      <c r="G20" s="32"/>
      <c r="H20" s="32"/>
      <c r="I20" s="35" t="s">
        <v>10</v>
      </c>
      <c r="J20" s="35"/>
      <c r="K20" s="34">
        <v>7987</v>
      </c>
      <c r="L20" s="34">
        <v>345</v>
      </c>
      <c r="M20" s="35">
        <f t="shared" si="0"/>
        <v>-1</v>
      </c>
      <c r="N20" s="32"/>
    </row>
    <row r="21" spans="3:14" x14ac:dyDescent="0.3">
      <c r="C21" s="32"/>
      <c r="D21" s="32"/>
      <c r="E21" s="32"/>
      <c r="F21" s="32"/>
      <c r="G21" s="32"/>
      <c r="H21" s="32"/>
      <c r="I21" s="32"/>
      <c r="J21" s="32"/>
      <c r="K21" s="32"/>
      <c r="L21" s="32"/>
      <c r="M21" s="32"/>
      <c r="N21" s="32"/>
    </row>
    <row r="22" spans="3:14" x14ac:dyDescent="0.3">
      <c r="C22" s="32"/>
      <c r="D22" s="32"/>
      <c r="E22" s="32"/>
      <c r="F22" s="32"/>
      <c r="G22" s="32"/>
      <c r="H22" s="32"/>
      <c r="I22" s="32"/>
      <c r="J22" s="32"/>
      <c r="K22" s="32"/>
      <c r="L22" s="32"/>
      <c r="M22" s="32"/>
      <c r="N22" s="32"/>
    </row>
    <row r="23" spans="3:14" x14ac:dyDescent="0.3">
      <c r="C23" s="32"/>
      <c r="D23" s="32"/>
      <c r="E23" s="32"/>
      <c r="F23" s="32"/>
      <c r="G23" s="32"/>
      <c r="H23" s="32"/>
      <c r="I23" s="32"/>
      <c r="J23" s="32"/>
      <c r="K23" s="32"/>
      <c r="L23" s="32"/>
      <c r="M23" s="32"/>
      <c r="N23" s="32"/>
    </row>
  </sheetData>
  <mergeCells count="1">
    <mergeCell ref="C2:M4"/>
  </mergeCells>
  <conditionalFormatting sqref="K11:K21">
    <cfRule type="dataBar" priority="7">
      <dataBar>
        <cfvo type="min"/>
        <cfvo type="max"/>
        <color rgb="FF008AEF"/>
      </dataBar>
      <extLst>
        <ext xmlns:x14="http://schemas.microsoft.com/office/spreadsheetml/2009/9/main" uri="{B025F937-C7B1-47D3-B67F-A62EFF666E3E}">
          <x14:id>{6A495A07-A266-4E9E-BC30-5B3E3385D137}</x14:id>
        </ext>
      </extLst>
    </cfRule>
  </conditionalFormatting>
  <conditionalFormatting sqref="L11:L20">
    <cfRule type="dataBar" priority="6">
      <dataBar>
        <cfvo type="min"/>
        <cfvo type="max"/>
        <color rgb="FF63C384"/>
      </dataBar>
      <extLst>
        <ext xmlns:x14="http://schemas.microsoft.com/office/spreadsheetml/2009/9/main" uri="{B025F937-C7B1-47D3-B67F-A62EFF666E3E}">
          <x14:id>{0FD01BE5-0BC5-4FF7-9832-741891111CFC}</x14:id>
        </ext>
      </extLst>
    </cfRule>
  </conditionalFormatting>
  <conditionalFormatting sqref="M9">
    <cfRule type="iconSet" priority="9">
      <iconSet iconSet="3Symbols">
        <cfvo type="percent" val="0"/>
        <cfvo type="percent" val="33"/>
        <cfvo type="percent" val="67"/>
      </iconSet>
    </cfRule>
  </conditionalFormatting>
  <dataValidations count="1">
    <dataValidation type="list" allowBlank="1" showInputMessage="1" showErrorMessage="1" sqref="E8" xr:uid="{2F25F417-CA97-4476-B1EF-6A3B97EF51FF}">
      <formula1>$S$7:$S$11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6A495A07-A266-4E9E-BC30-5B3E3385D137}">
            <x14:dataBar minLength="0" maxLength="100" gradient="0">
              <x14:cfvo type="autoMin"/>
              <x14:cfvo type="autoMax"/>
              <x14:negativeFillColor rgb="FFFF0000"/>
              <x14:axisColor rgb="FF000000"/>
            </x14:dataBar>
          </x14:cfRule>
          <xm:sqref>K11:K21</xm:sqref>
        </x14:conditionalFormatting>
        <x14:conditionalFormatting xmlns:xm="http://schemas.microsoft.com/office/excel/2006/main">
          <x14:cfRule type="dataBar" id="{0FD01BE5-0BC5-4FF7-9832-741891111CFC}">
            <x14:dataBar minLength="0" maxLength="100" gradient="0">
              <x14:cfvo type="autoMin"/>
              <x14:cfvo type="autoMax"/>
              <x14:negativeFillColor rgb="FFFF0000"/>
              <x14:axisColor rgb="FF000000"/>
            </x14:dataBar>
          </x14:cfRule>
          <xm:sqref>L11:L20</xm:sqref>
        </x14:conditionalFormatting>
        <x14:conditionalFormatting xmlns:xm="http://schemas.microsoft.com/office/excel/2006/main">
          <x14:cfRule type="iconSet" priority="4" id="{B0510B4B-7436-4FC7-AF97-64D7526E20CF}">
            <x14:iconSet iconSet="3Symbols" showValue="0" custom="1">
              <x14:cfvo type="percent">
                <xm:f>0</xm:f>
              </x14:cfvo>
              <x14:cfvo type="num">
                <xm:f>0</xm:f>
              </x14:cfvo>
              <x14:cfvo type="num">
                <xm:f>1</xm:f>
              </x14:cfvo>
              <x14:cfIcon iconSet="3Symbols" iconId="0"/>
              <x14:cfIcon iconSet="NoIcons" iconId="0"/>
              <x14:cfIcon iconSet="3Symbols" iconId="2"/>
            </x14:iconSet>
          </x14:cfRule>
          <xm:sqref>M11:M20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D8C4BB01-226E-4B45-B2F7-B9A3096361E9}">
  <ds:schemaRefs/>
</ds:datastoreItem>
</file>

<file path=customXml/itemProps2.xml><?xml version="1.0" encoding="utf-8"?>
<ds:datastoreItem xmlns:ds="http://schemas.openxmlformats.org/officeDocument/2006/customXml" ds:itemID="{87AC4B9C-64FA-48B9-A263-FFB5902D1DA6}">
  <ds:schemaRefs/>
</ds:datastoreItem>
</file>

<file path=customXml/itemProps3.xml><?xml version="1.0" encoding="utf-8"?>
<ds:datastoreItem xmlns:ds="http://schemas.openxmlformats.org/officeDocument/2006/customXml" ds:itemID="{0DE246E2-ED3C-475B-8D7C-89F7029749F4}">
  <ds:schemaRefs/>
</ds:datastoreItem>
</file>

<file path=customXml/itemProps4.xml><?xml version="1.0" encoding="utf-8"?>
<ds:datastoreItem xmlns:ds="http://schemas.openxmlformats.org/officeDocument/2006/customXml" ds:itemID="{2E05BC2C-BAA1-4E8B-8B65-B9537D57E3D4}">
  <ds:schemaRefs/>
</ds:datastoreItem>
</file>

<file path=customXml/itemProps5.xml><?xml version="1.0" encoding="utf-8"?>
<ds:datastoreItem xmlns:ds="http://schemas.openxmlformats.org/officeDocument/2006/customXml" ds:itemID="{40D5D989-7D3E-40D4-89AA-F6C7A055F502}">
  <ds:schemaRefs/>
</ds:datastoreItem>
</file>

<file path=customXml/itemProps6.xml><?xml version="1.0" encoding="utf-8"?>
<ds:datastoreItem xmlns:ds="http://schemas.openxmlformats.org/officeDocument/2006/customXml" ds:itemID="{4964F752-8C79-4F67-8152-3752BFBC5055}">
  <ds:schemaRefs/>
</ds:datastoreItem>
</file>

<file path=customXml/itemProps7.xml><?xml version="1.0" encoding="utf-8"?>
<ds:datastoreItem xmlns:ds="http://schemas.openxmlformats.org/officeDocument/2006/customXml" ds:itemID="{31A0DC04-7FFD-45CF-9EA3-6859EC70D44B}">
  <ds:schemaRefs/>
</ds:datastoreItem>
</file>

<file path=customXml/itemProps8.xml><?xml version="1.0" encoding="utf-8"?>
<ds:datastoreItem xmlns:ds="http://schemas.openxmlformats.org/officeDocument/2006/customXml" ds:itemID="{58BBB24A-2A03-40C4-84EE-8D52D8837084}">
  <ds:schemaRefs/>
</ds:datastoreItem>
</file>

<file path=customXml/itemProps9.xml><?xml version="1.0" encoding="utf-8"?>
<ds:datastoreItem xmlns:ds="http://schemas.openxmlformats.org/officeDocument/2006/customXml" ds:itemID="{D5D88ABB-5E86-4070-B112-BB3B9023975D}">
  <ds:schemaRefs/>
</ds:datastoreItem>
</file>

<file path=customXml/itemProps10.xml><?xml version="1.0" encoding="utf-8"?>
<ds:datastoreItem xmlns:ds="http://schemas.openxmlformats.org/officeDocument/2006/customXml" ds:itemID="{21BF0D0C-71C0-429A-B4E5-53DFB94823BD}">
  <ds:schemaRefs/>
</ds:datastoreItem>
</file>

<file path=customXml/itemProps11.xml><?xml version="1.0" encoding="utf-8"?>
<ds:datastoreItem xmlns:ds="http://schemas.openxmlformats.org/officeDocument/2006/customXml" ds:itemID="{0C005C57-8661-4021-B853-1A8BCB1323D4}">
  <ds:schemaRefs/>
</ds:datastoreItem>
</file>

<file path=customXml/itemProps12.xml><?xml version="1.0" encoding="utf-8"?>
<ds:datastoreItem xmlns:ds="http://schemas.openxmlformats.org/officeDocument/2006/customXml" ds:itemID="{C273DDE2-7461-4F15-86BD-ADD493ECB58D}">
  <ds:schemaRefs/>
</ds:datastoreItem>
</file>

<file path=customXml/itemProps13.xml><?xml version="1.0" encoding="utf-8"?>
<ds:datastoreItem xmlns:ds="http://schemas.openxmlformats.org/officeDocument/2006/customXml" ds:itemID="{B4D79478-5AE4-4A1D-B5C7-0F593DA028C5}">
  <ds:schemaRefs/>
</ds:datastoreItem>
</file>

<file path=customXml/itemProps14.xml><?xml version="1.0" encoding="utf-8"?>
<ds:datastoreItem xmlns:ds="http://schemas.openxmlformats.org/officeDocument/2006/customXml" ds:itemID="{DFDF0F0C-A3B8-41BB-8864-074D0BD55DE4}">
  <ds:schemaRefs/>
</ds:datastoreItem>
</file>

<file path=customXml/itemProps15.xml><?xml version="1.0" encoding="utf-8"?>
<ds:datastoreItem xmlns:ds="http://schemas.openxmlformats.org/officeDocument/2006/customXml" ds:itemID="{418866DA-8810-410B-A871-1EDBF1F2EE23}">
  <ds:schemaRefs/>
</ds:datastoreItem>
</file>

<file path=customXml/itemProps16.xml><?xml version="1.0" encoding="utf-8"?>
<ds:datastoreItem xmlns:ds="http://schemas.openxmlformats.org/officeDocument/2006/customXml" ds:itemID="{ACA9FC67-02B1-4A59-83A7-391BC3979B05}">
  <ds:schemaRefs/>
</ds:datastoreItem>
</file>

<file path=customXml/itemProps17.xml><?xml version="1.0" encoding="utf-8"?>
<ds:datastoreItem xmlns:ds="http://schemas.openxmlformats.org/officeDocument/2006/customXml" ds:itemID="{1F7F4D1C-F919-4368-A95C-8752F31149E2}">
  <ds:schemaRefs/>
</ds:datastoreItem>
</file>

<file path=customXml/itemProps18.xml><?xml version="1.0" encoding="utf-8"?>
<ds:datastoreItem xmlns:ds="http://schemas.openxmlformats.org/officeDocument/2006/customXml" ds:itemID="{00528A99-3B4A-428C-8F63-697D703A47CC}">
  <ds:schemaRefs/>
</ds:datastoreItem>
</file>

<file path=customXml/itemProps19.xml><?xml version="1.0" encoding="utf-8"?>
<ds:datastoreItem xmlns:ds="http://schemas.openxmlformats.org/officeDocument/2006/customXml" ds:itemID="{4119ACC3-78D0-4C0C-8B3C-E5E0AB1F508A}">
  <ds:schemaRefs/>
</ds:datastoreItem>
</file>

<file path=customXml/itemProps20.xml><?xml version="1.0" encoding="utf-8"?>
<ds:datastoreItem xmlns:ds="http://schemas.openxmlformats.org/officeDocument/2006/customXml" ds:itemID="{330D8629-2D19-4ED1-B861-6AB36874D3C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Data</vt:lpstr>
      <vt:lpstr>Sheet1</vt:lpstr>
      <vt:lpstr>QuickSummary</vt:lpstr>
      <vt:lpstr>Top10saler</vt:lpstr>
      <vt:lpstr>ContSales</vt:lpstr>
      <vt:lpstr>Sales_cont</vt:lpstr>
      <vt:lpstr>Sales_P_unit</vt:lpstr>
      <vt:lpstr>Outlier</vt:lpstr>
      <vt:lpstr>SalesPperson</vt:lpstr>
      <vt:lpstr>Table</vt:lpstr>
      <vt:lpstr>Pivot</vt:lpstr>
      <vt:lpstr>Dashbord</vt:lpstr>
      <vt:lpstr>DCLSR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MD EKRAM</cp:lastModifiedBy>
  <dcterms:created xsi:type="dcterms:W3CDTF">2021-03-14T20:21:32Z</dcterms:created>
  <dcterms:modified xsi:type="dcterms:W3CDTF">2024-09-26T05:49:14Z</dcterms:modified>
</cp:coreProperties>
</file>