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6C9CEB4-94D1-4921-ACB1-547900F987F7}" xr6:coauthVersionLast="37" xr6:coauthVersionMax="37" xr10:uidLastSave="{00000000-0000-0000-0000-000000000000}"/>
  <bookViews>
    <workbookView xWindow="0" yWindow="0" windowWidth="22260" windowHeight="12648" firstSheet="5" activeTab="7" xr2:uid="{00000000-000D-0000-FFFF-FFFF00000000}"/>
  </bookViews>
  <sheets>
    <sheet name="Consequence Table " sheetId="2" r:id="rId1"/>
    <sheet name="Utility Functions" sheetId="20" r:id="rId2"/>
    <sheet name="Weight assesment" sheetId="3" r:id="rId3"/>
    <sheet name="MonteCarlo(Research)" sheetId="4" r:id="rId4"/>
    <sheet name="MonteCarlo(Forecast)" sheetId="5" r:id="rId5"/>
    <sheet name="MonteCarlo(Carbontax)" sheetId="6" r:id="rId6"/>
    <sheet name="Expected Utility" sheetId="19" r:id="rId7"/>
    <sheet name="Sensitivity analysis" sheetId="10" r:id="rId8"/>
  </sheets>
  <definedNames>
    <definedName name="solver_typ" localSheetId="3" hidden="1">2</definedName>
    <definedName name="solver_typ" localSheetId="7" hidden="1">2</definedName>
    <definedName name="solver_typ" localSheetId="1" hidden="1">2</definedName>
    <definedName name="solver_ver" localSheetId="3" hidden="1">17</definedName>
    <definedName name="solver_ver" localSheetId="7" hidden="1">17</definedName>
    <definedName name="solver_ver" localSheetId="1" hidden="1">17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20" l="1"/>
  <c r="L12" i="20"/>
  <c r="L13" i="20"/>
  <c r="L14" i="20"/>
  <c r="L15" i="20"/>
  <c r="L16" i="20"/>
  <c r="L17" i="20"/>
  <c r="L18" i="20"/>
  <c r="L19" i="20"/>
  <c r="L20" i="20"/>
  <c r="L10" i="20"/>
  <c r="K11" i="20"/>
  <c r="K12" i="20"/>
  <c r="K13" i="20"/>
  <c r="K14" i="20"/>
  <c r="K15" i="20"/>
  <c r="K16" i="20"/>
  <c r="K17" i="20"/>
  <c r="K18" i="20"/>
  <c r="K19" i="20"/>
  <c r="K20" i="20"/>
  <c r="K10" i="20"/>
  <c r="H11" i="20"/>
  <c r="H12" i="20"/>
  <c r="H13" i="20"/>
  <c r="H14" i="20"/>
  <c r="H15" i="20"/>
  <c r="H16" i="20"/>
  <c r="H17" i="20"/>
  <c r="H18" i="20"/>
  <c r="H19" i="20"/>
  <c r="H20" i="20"/>
  <c r="H10" i="20"/>
  <c r="G11" i="20"/>
  <c r="G12" i="20"/>
  <c r="G13" i="20"/>
  <c r="G14" i="20"/>
  <c r="G15" i="20"/>
  <c r="G16" i="20"/>
  <c r="G17" i="20"/>
  <c r="G18" i="20"/>
  <c r="G19" i="20"/>
  <c r="G20" i="20"/>
  <c r="G10" i="20"/>
  <c r="D11" i="20"/>
  <c r="D12" i="20"/>
  <c r="D13" i="20"/>
  <c r="D14" i="20"/>
  <c r="D15" i="20"/>
  <c r="D16" i="20"/>
  <c r="D17" i="20"/>
  <c r="D18" i="20"/>
  <c r="D19" i="20"/>
  <c r="D20" i="20"/>
  <c r="D10" i="20"/>
  <c r="C11" i="20"/>
  <c r="C12" i="20"/>
  <c r="C13" i="20"/>
  <c r="C14" i="20"/>
  <c r="C15" i="20"/>
  <c r="C16" i="20"/>
  <c r="C17" i="20"/>
  <c r="C18" i="20"/>
  <c r="C19" i="20"/>
  <c r="C20" i="20"/>
  <c r="C10" i="20"/>
  <c r="H5" i="20"/>
  <c r="H6" i="20"/>
  <c r="G5" i="20"/>
  <c r="G6" i="20"/>
  <c r="H4" i="20"/>
  <c r="G4" i="20"/>
  <c r="F28" i="19" l="1"/>
  <c r="G28" i="19"/>
  <c r="H28" i="19"/>
  <c r="N2" i="4"/>
  <c r="D30" i="10" l="1"/>
  <c r="D31" i="10"/>
  <c r="D33" i="10"/>
  <c r="D34" i="10"/>
  <c r="D35" i="10"/>
  <c r="D36" i="10"/>
  <c r="D32" i="10"/>
  <c r="D8" i="10"/>
  <c r="F3" i="19"/>
  <c r="E3" i="19"/>
  <c r="D3" i="19"/>
  <c r="D16" i="10" l="1"/>
  <c r="D9" i="10"/>
  <c r="D10" i="10"/>
  <c r="D11" i="10"/>
  <c r="D12" i="10"/>
  <c r="D13" i="10"/>
  <c r="D14" i="10"/>
  <c r="D15" i="10"/>
  <c r="D7" i="10"/>
  <c r="K18" i="6" l="1"/>
  <c r="K19" i="6"/>
  <c r="K20" i="6"/>
  <c r="K21" i="6"/>
  <c r="K22" i="6"/>
  <c r="K23" i="6"/>
  <c r="K24" i="6"/>
  <c r="K25" i="6"/>
  <c r="N25" i="6" s="1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N49" i="6" s="1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7" i="6"/>
  <c r="N18" i="6"/>
  <c r="N35" i="6"/>
  <c r="N43" i="6"/>
  <c r="N74" i="6"/>
  <c r="J23" i="6"/>
  <c r="M23" i="6" s="1"/>
  <c r="J18" i="6"/>
  <c r="M18" i="6" s="1"/>
  <c r="G10" i="6"/>
  <c r="G7" i="6"/>
  <c r="J111" i="6" s="1"/>
  <c r="M111" i="6" s="1"/>
  <c r="G4" i="6"/>
  <c r="I110" i="6" s="1"/>
  <c r="L110" i="6" s="1"/>
  <c r="J44" i="5"/>
  <c r="M44" i="5" s="1"/>
  <c r="I39" i="5"/>
  <c r="L39" i="5" s="1"/>
  <c r="J28" i="5"/>
  <c r="M28" i="5" s="1"/>
  <c r="J23" i="5"/>
  <c r="M23" i="5" s="1"/>
  <c r="K21" i="5"/>
  <c r="N21" i="5" s="1"/>
  <c r="J20" i="5"/>
  <c r="M20" i="5" s="1"/>
  <c r="G10" i="5"/>
  <c r="K111" i="5" s="1"/>
  <c r="N111" i="5" s="1"/>
  <c r="G7" i="5"/>
  <c r="J62" i="5" s="1"/>
  <c r="M62" i="5" s="1"/>
  <c r="G4" i="5"/>
  <c r="I109" i="5" s="1"/>
  <c r="L109" i="5" s="1"/>
  <c r="N22" i="4"/>
  <c r="N24" i="4"/>
  <c r="N30" i="4"/>
  <c r="N32" i="4"/>
  <c r="N38" i="4"/>
  <c r="N40" i="4"/>
  <c r="N46" i="4"/>
  <c r="N48" i="4"/>
  <c r="N54" i="4"/>
  <c r="N56" i="4"/>
  <c r="N62" i="4"/>
  <c r="N64" i="4"/>
  <c r="N70" i="4"/>
  <c r="N72" i="4"/>
  <c r="N78" i="4"/>
  <c r="N80" i="4"/>
  <c r="N86" i="4"/>
  <c r="N88" i="4"/>
  <c r="N94" i="4"/>
  <c r="N96" i="4"/>
  <c r="N102" i="4"/>
  <c r="N104" i="4"/>
  <c r="N110" i="4"/>
  <c r="N112" i="4"/>
  <c r="K18" i="4"/>
  <c r="N18" i="4" s="1"/>
  <c r="K19" i="4"/>
  <c r="N19" i="4" s="1"/>
  <c r="K20" i="4"/>
  <c r="N20" i="4" s="1"/>
  <c r="K21" i="4"/>
  <c r="N21" i="4" s="1"/>
  <c r="K22" i="4"/>
  <c r="K23" i="4"/>
  <c r="N23" i="4" s="1"/>
  <c r="K24" i="4"/>
  <c r="K25" i="4"/>
  <c r="N25" i="4" s="1"/>
  <c r="K26" i="4"/>
  <c r="N26" i="4" s="1"/>
  <c r="K27" i="4"/>
  <c r="N27" i="4" s="1"/>
  <c r="K28" i="4"/>
  <c r="N28" i="4" s="1"/>
  <c r="K29" i="4"/>
  <c r="N29" i="4" s="1"/>
  <c r="K30" i="4"/>
  <c r="K31" i="4"/>
  <c r="N31" i="4" s="1"/>
  <c r="K32" i="4"/>
  <c r="K33" i="4"/>
  <c r="N33" i="4" s="1"/>
  <c r="K34" i="4"/>
  <c r="N34" i="4" s="1"/>
  <c r="K35" i="4"/>
  <c r="N35" i="4" s="1"/>
  <c r="K36" i="4"/>
  <c r="N36" i="4" s="1"/>
  <c r="K37" i="4"/>
  <c r="N37" i="4" s="1"/>
  <c r="K38" i="4"/>
  <c r="K39" i="4"/>
  <c r="N39" i="4" s="1"/>
  <c r="K40" i="4"/>
  <c r="K41" i="4"/>
  <c r="N41" i="4" s="1"/>
  <c r="K42" i="4"/>
  <c r="N42" i="4" s="1"/>
  <c r="K43" i="4"/>
  <c r="N43" i="4" s="1"/>
  <c r="K44" i="4"/>
  <c r="N44" i="4" s="1"/>
  <c r="K45" i="4"/>
  <c r="N45" i="4" s="1"/>
  <c r="K46" i="4"/>
  <c r="K47" i="4"/>
  <c r="N47" i="4" s="1"/>
  <c r="K48" i="4"/>
  <c r="K49" i="4"/>
  <c r="N49" i="4" s="1"/>
  <c r="K50" i="4"/>
  <c r="N50" i="4" s="1"/>
  <c r="K51" i="4"/>
  <c r="N51" i="4" s="1"/>
  <c r="K52" i="4"/>
  <c r="N52" i="4" s="1"/>
  <c r="K53" i="4"/>
  <c r="N53" i="4" s="1"/>
  <c r="K54" i="4"/>
  <c r="K55" i="4"/>
  <c r="N55" i="4" s="1"/>
  <c r="K56" i="4"/>
  <c r="K57" i="4"/>
  <c r="N57" i="4" s="1"/>
  <c r="K58" i="4"/>
  <c r="N58" i="4" s="1"/>
  <c r="K59" i="4"/>
  <c r="N59" i="4" s="1"/>
  <c r="K60" i="4"/>
  <c r="N60" i="4" s="1"/>
  <c r="K61" i="4"/>
  <c r="N61" i="4" s="1"/>
  <c r="K62" i="4"/>
  <c r="K63" i="4"/>
  <c r="N63" i="4" s="1"/>
  <c r="K64" i="4"/>
  <c r="K65" i="4"/>
  <c r="N65" i="4" s="1"/>
  <c r="K66" i="4"/>
  <c r="N66" i="4" s="1"/>
  <c r="K67" i="4"/>
  <c r="N67" i="4" s="1"/>
  <c r="K68" i="4"/>
  <c r="N68" i="4" s="1"/>
  <c r="K69" i="4"/>
  <c r="N69" i="4" s="1"/>
  <c r="K70" i="4"/>
  <c r="K71" i="4"/>
  <c r="N71" i="4" s="1"/>
  <c r="K72" i="4"/>
  <c r="K73" i="4"/>
  <c r="N73" i="4" s="1"/>
  <c r="K74" i="4"/>
  <c r="N74" i="4" s="1"/>
  <c r="K75" i="4"/>
  <c r="N75" i="4" s="1"/>
  <c r="K76" i="4"/>
  <c r="N76" i="4" s="1"/>
  <c r="K77" i="4"/>
  <c r="N77" i="4" s="1"/>
  <c r="K78" i="4"/>
  <c r="K79" i="4"/>
  <c r="N79" i="4" s="1"/>
  <c r="K80" i="4"/>
  <c r="K81" i="4"/>
  <c r="N81" i="4" s="1"/>
  <c r="K82" i="4"/>
  <c r="N82" i="4" s="1"/>
  <c r="K83" i="4"/>
  <c r="N83" i="4" s="1"/>
  <c r="K84" i="4"/>
  <c r="N84" i="4" s="1"/>
  <c r="K85" i="4"/>
  <c r="N85" i="4" s="1"/>
  <c r="K86" i="4"/>
  <c r="K87" i="4"/>
  <c r="N87" i="4" s="1"/>
  <c r="K88" i="4"/>
  <c r="K89" i="4"/>
  <c r="N89" i="4" s="1"/>
  <c r="K90" i="4"/>
  <c r="N90" i="4" s="1"/>
  <c r="K91" i="4"/>
  <c r="N91" i="4" s="1"/>
  <c r="K92" i="4"/>
  <c r="N92" i="4" s="1"/>
  <c r="K93" i="4"/>
  <c r="N93" i="4" s="1"/>
  <c r="K94" i="4"/>
  <c r="K95" i="4"/>
  <c r="N95" i="4" s="1"/>
  <c r="K96" i="4"/>
  <c r="K97" i="4"/>
  <c r="N97" i="4" s="1"/>
  <c r="K98" i="4"/>
  <c r="N98" i="4" s="1"/>
  <c r="K99" i="4"/>
  <c r="N99" i="4" s="1"/>
  <c r="K100" i="4"/>
  <c r="N100" i="4" s="1"/>
  <c r="K101" i="4"/>
  <c r="N101" i="4" s="1"/>
  <c r="K102" i="4"/>
  <c r="K103" i="4"/>
  <c r="N103" i="4" s="1"/>
  <c r="K104" i="4"/>
  <c r="K105" i="4"/>
  <c r="N105" i="4" s="1"/>
  <c r="K106" i="4"/>
  <c r="N106" i="4" s="1"/>
  <c r="K107" i="4"/>
  <c r="N107" i="4" s="1"/>
  <c r="K108" i="4"/>
  <c r="N108" i="4" s="1"/>
  <c r="K109" i="4"/>
  <c r="N109" i="4" s="1"/>
  <c r="K110" i="4"/>
  <c r="K111" i="4"/>
  <c r="N111" i="4" s="1"/>
  <c r="K112" i="4"/>
  <c r="K113" i="4"/>
  <c r="N113" i="4" s="1"/>
  <c r="K114" i="4"/>
  <c r="N114" i="4" s="1"/>
  <c r="K115" i="4"/>
  <c r="N115" i="4" s="1"/>
  <c r="K116" i="4"/>
  <c r="N116" i="4" s="1"/>
  <c r="K17" i="4"/>
  <c r="N17" i="4" s="1"/>
  <c r="J18" i="4"/>
  <c r="M18" i="4" s="1"/>
  <c r="J19" i="4"/>
  <c r="M19" i="4" s="1"/>
  <c r="J20" i="4"/>
  <c r="M20" i="4" s="1"/>
  <c r="J21" i="4"/>
  <c r="M21" i="4" s="1"/>
  <c r="J22" i="4"/>
  <c r="M22" i="4" s="1"/>
  <c r="J23" i="4"/>
  <c r="M23" i="4" s="1"/>
  <c r="J24" i="4"/>
  <c r="M24" i="4" s="1"/>
  <c r="J25" i="4"/>
  <c r="M25" i="4" s="1"/>
  <c r="J26" i="4"/>
  <c r="M26" i="4" s="1"/>
  <c r="J27" i="4"/>
  <c r="M27" i="4" s="1"/>
  <c r="J28" i="4"/>
  <c r="M28" i="4" s="1"/>
  <c r="J29" i="4"/>
  <c r="M29" i="4" s="1"/>
  <c r="J30" i="4"/>
  <c r="M30" i="4" s="1"/>
  <c r="J31" i="4"/>
  <c r="M31" i="4" s="1"/>
  <c r="J32" i="4"/>
  <c r="M32" i="4" s="1"/>
  <c r="J33" i="4"/>
  <c r="M33" i="4" s="1"/>
  <c r="J34" i="4"/>
  <c r="M34" i="4" s="1"/>
  <c r="J35" i="4"/>
  <c r="M35" i="4" s="1"/>
  <c r="J36" i="4"/>
  <c r="M36" i="4" s="1"/>
  <c r="J37" i="4"/>
  <c r="M37" i="4" s="1"/>
  <c r="J38" i="4"/>
  <c r="M38" i="4" s="1"/>
  <c r="J39" i="4"/>
  <c r="M39" i="4" s="1"/>
  <c r="J40" i="4"/>
  <c r="M40" i="4" s="1"/>
  <c r="J41" i="4"/>
  <c r="M41" i="4" s="1"/>
  <c r="J42" i="4"/>
  <c r="M42" i="4" s="1"/>
  <c r="J43" i="4"/>
  <c r="M43" i="4" s="1"/>
  <c r="J44" i="4"/>
  <c r="M44" i="4" s="1"/>
  <c r="J45" i="4"/>
  <c r="M45" i="4" s="1"/>
  <c r="J46" i="4"/>
  <c r="M46" i="4" s="1"/>
  <c r="J47" i="4"/>
  <c r="M47" i="4" s="1"/>
  <c r="J48" i="4"/>
  <c r="M48" i="4" s="1"/>
  <c r="J49" i="4"/>
  <c r="M49" i="4" s="1"/>
  <c r="J50" i="4"/>
  <c r="M50" i="4" s="1"/>
  <c r="J51" i="4"/>
  <c r="M51" i="4" s="1"/>
  <c r="J52" i="4"/>
  <c r="M52" i="4" s="1"/>
  <c r="J53" i="4"/>
  <c r="M53" i="4" s="1"/>
  <c r="J54" i="4"/>
  <c r="M54" i="4" s="1"/>
  <c r="J55" i="4"/>
  <c r="M55" i="4" s="1"/>
  <c r="J56" i="4"/>
  <c r="M56" i="4" s="1"/>
  <c r="J57" i="4"/>
  <c r="M57" i="4" s="1"/>
  <c r="J58" i="4"/>
  <c r="M58" i="4" s="1"/>
  <c r="J59" i="4"/>
  <c r="M59" i="4" s="1"/>
  <c r="J60" i="4"/>
  <c r="M60" i="4" s="1"/>
  <c r="J61" i="4"/>
  <c r="M61" i="4" s="1"/>
  <c r="J62" i="4"/>
  <c r="M62" i="4" s="1"/>
  <c r="J63" i="4"/>
  <c r="M63" i="4" s="1"/>
  <c r="J64" i="4"/>
  <c r="M64" i="4" s="1"/>
  <c r="J65" i="4"/>
  <c r="M65" i="4" s="1"/>
  <c r="J66" i="4"/>
  <c r="M66" i="4" s="1"/>
  <c r="J67" i="4"/>
  <c r="M67" i="4" s="1"/>
  <c r="J68" i="4"/>
  <c r="M68" i="4" s="1"/>
  <c r="J69" i="4"/>
  <c r="M69" i="4" s="1"/>
  <c r="J70" i="4"/>
  <c r="M70" i="4" s="1"/>
  <c r="J71" i="4"/>
  <c r="M71" i="4" s="1"/>
  <c r="J72" i="4"/>
  <c r="M72" i="4" s="1"/>
  <c r="J73" i="4"/>
  <c r="M73" i="4" s="1"/>
  <c r="J74" i="4"/>
  <c r="M74" i="4" s="1"/>
  <c r="J75" i="4"/>
  <c r="M75" i="4" s="1"/>
  <c r="J76" i="4"/>
  <c r="M76" i="4" s="1"/>
  <c r="J77" i="4"/>
  <c r="M77" i="4" s="1"/>
  <c r="J78" i="4"/>
  <c r="M78" i="4" s="1"/>
  <c r="J79" i="4"/>
  <c r="M79" i="4" s="1"/>
  <c r="J80" i="4"/>
  <c r="M80" i="4" s="1"/>
  <c r="J81" i="4"/>
  <c r="M81" i="4" s="1"/>
  <c r="J82" i="4"/>
  <c r="M82" i="4" s="1"/>
  <c r="J83" i="4"/>
  <c r="M83" i="4" s="1"/>
  <c r="J84" i="4"/>
  <c r="M84" i="4" s="1"/>
  <c r="J85" i="4"/>
  <c r="M85" i="4" s="1"/>
  <c r="J86" i="4"/>
  <c r="M86" i="4" s="1"/>
  <c r="J87" i="4"/>
  <c r="M87" i="4" s="1"/>
  <c r="J88" i="4"/>
  <c r="M88" i="4" s="1"/>
  <c r="J89" i="4"/>
  <c r="M89" i="4" s="1"/>
  <c r="J90" i="4"/>
  <c r="M90" i="4" s="1"/>
  <c r="J91" i="4"/>
  <c r="M91" i="4" s="1"/>
  <c r="J92" i="4"/>
  <c r="M92" i="4" s="1"/>
  <c r="J93" i="4"/>
  <c r="M93" i="4" s="1"/>
  <c r="J94" i="4"/>
  <c r="M94" i="4" s="1"/>
  <c r="J95" i="4"/>
  <c r="M95" i="4" s="1"/>
  <c r="J96" i="4"/>
  <c r="M96" i="4" s="1"/>
  <c r="J97" i="4"/>
  <c r="M97" i="4" s="1"/>
  <c r="J98" i="4"/>
  <c r="M98" i="4" s="1"/>
  <c r="J99" i="4"/>
  <c r="M99" i="4" s="1"/>
  <c r="J100" i="4"/>
  <c r="M100" i="4" s="1"/>
  <c r="J101" i="4"/>
  <c r="M101" i="4" s="1"/>
  <c r="J102" i="4"/>
  <c r="M102" i="4" s="1"/>
  <c r="J103" i="4"/>
  <c r="M103" i="4" s="1"/>
  <c r="J104" i="4"/>
  <c r="M104" i="4" s="1"/>
  <c r="J105" i="4"/>
  <c r="M105" i="4" s="1"/>
  <c r="J106" i="4"/>
  <c r="M106" i="4" s="1"/>
  <c r="J107" i="4"/>
  <c r="M107" i="4" s="1"/>
  <c r="J108" i="4"/>
  <c r="M108" i="4" s="1"/>
  <c r="J109" i="4"/>
  <c r="M109" i="4" s="1"/>
  <c r="J110" i="4"/>
  <c r="M110" i="4" s="1"/>
  <c r="J111" i="4"/>
  <c r="M111" i="4" s="1"/>
  <c r="J112" i="4"/>
  <c r="M112" i="4" s="1"/>
  <c r="J113" i="4"/>
  <c r="M113" i="4" s="1"/>
  <c r="J114" i="4"/>
  <c r="M114" i="4" s="1"/>
  <c r="J115" i="4"/>
  <c r="M115" i="4" s="1"/>
  <c r="J116" i="4"/>
  <c r="M116" i="4" s="1"/>
  <c r="J17" i="4"/>
  <c r="M17" i="4" s="1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L38" i="4" s="1"/>
  <c r="I39" i="4"/>
  <c r="I40" i="4"/>
  <c r="L40" i="4" s="1"/>
  <c r="I41" i="4"/>
  <c r="I42" i="4"/>
  <c r="L42" i="4" s="1"/>
  <c r="I43" i="4"/>
  <c r="I44" i="4"/>
  <c r="I45" i="4"/>
  <c r="I46" i="4"/>
  <c r="I47" i="4"/>
  <c r="L47" i="4" s="1"/>
  <c r="I48" i="4"/>
  <c r="I49" i="4"/>
  <c r="I50" i="4"/>
  <c r="I51" i="4"/>
  <c r="L51" i="4" s="1"/>
  <c r="I52" i="4"/>
  <c r="I53" i="4"/>
  <c r="L53" i="4" s="1"/>
  <c r="I54" i="4"/>
  <c r="L54" i="4" s="1"/>
  <c r="I55" i="4"/>
  <c r="L55" i="4" s="1"/>
  <c r="I56" i="4"/>
  <c r="I57" i="4"/>
  <c r="L57" i="4" s="1"/>
  <c r="I58" i="4"/>
  <c r="I59" i="4"/>
  <c r="I60" i="4"/>
  <c r="I61" i="4"/>
  <c r="L61" i="4" s="1"/>
  <c r="I62" i="4"/>
  <c r="I63" i="4"/>
  <c r="L63" i="4" s="1"/>
  <c r="I64" i="4"/>
  <c r="I65" i="4"/>
  <c r="I66" i="4"/>
  <c r="I67" i="4"/>
  <c r="I68" i="4"/>
  <c r="I69" i="4"/>
  <c r="L69" i="4" s="1"/>
  <c r="I70" i="4"/>
  <c r="L70" i="4" s="1"/>
  <c r="I71" i="4"/>
  <c r="I72" i="4"/>
  <c r="I73" i="4"/>
  <c r="L73" i="4" s="1"/>
  <c r="I74" i="4"/>
  <c r="I75" i="4"/>
  <c r="L75" i="4" s="1"/>
  <c r="I76" i="4"/>
  <c r="L76" i="4" s="1"/>
  <c r="I77" i="4"/>
  <c r="I78" i="4"/>
  <c r="L78" i="4" s="1"/>
  <c r="I79" i="4"/>
  <c r="L79" i="4" s="1"/>
  <c r="I80" i="4"/>
  <c r="I81" i="4"/>
  <c r="L81" i="4" s="1"/>
  <c r="I82" i="4"/>
  <c r="L82" i="4" s="1"/>
  <c r="I83" i="4"/>
  <c r="L83" i="4" s="1"/>
  <c r="I84" i="4"/>
  <c r="L84" i="4" s="1"/>
  <c r="I85" i="4"/>
  <c r="L85" i="4" s="1"/>
  <c r="I86" i="4"/>
  <c r="L86" i="4" s="1"/>
  <c r="I87" i="4"/>
  <c r="L87" i="4" s="1"/>
  <c r="I88" i="4"/>
  <c r="L88" i="4" s="1"/>
  <c r="I89" i="4"/>
  <c r="L89" i="4" s="1"/>
  <c r="I90" i="4"/>
  <c r="L90" i="4" s="1"/>
  <c r="I91" i="4"/>
  <c r="L91" i="4" s="1"/>
  <c r="I92" i="4"/>
  <c r="L92" i="4" s="1"/>
  <c r="I93" i="4"/>
  <c r="L93" i="4" s="1"/>
  <c r="I94" i="4"/>
  <c r="L94" i="4" s="1"/>
  <c r="I95" i="4"/>
  <c r="I96" i="4"/>
  <c r="I97" i="4"/>
  <c r="L97" i="4" s="1"/>
  <c r="I98" i="4"/>
  <c r="I99" i="4"/>
  <c r="L99" i="4" s="1"/>
  <c r="I100" i="4"/>
  <c r="I101" i="4"/>
  <c r="L101" i="4" s="1"/>
  <c r="I102" i="4"/>
  <c r="L102" i="4" s="1"/>
  <c r="I103" i="4"/>
  <c r="L103" i="4" s="1"/>
  <c r="I104" i="4"/>
  <c r="L104" i="4" s="1"/>
  <c r="I105" i="4"/>
  <c r="L105" i="4" s="1"/>
  <c r="I106" i="4"/>
  <c r="L106" i="4" s="1"/>
  <c r="I107" i="4"/>
  <c r="L107" i="4" s="1"/>
  <c r="I108" i="4"/>
  <c r="L108" i="4" s="1"/>
  <c r="I109" i="4"/>
  <c r="L109" i="4" s="1"/>
  <c r="I110" i="4"/>
  <c r="L110" i="4" s="1"/>
  <c r="I111" i="4"/>
  <c r="L111" i="4" s="1"/>
  <c r="I112" i="4"/>
  <c r="L112" i="4" s="1"/>
  <c r="I113" i="4"/>
  <c r="L113" i="4" s="1"/>
  <c r="I114" i="4"/>
  <c r="L114" i="4" s="1"/>
  <c r="I115" i="4"/>
  <c r="L115" i="4" s="1"/>
  <c r="I116" i="4"/>
  <c r="L116" i="4" s="1"/>
  <c r="I17" i="4"/>
  <c r="L17" i="4" s="1"/>
  <c r="G10" i="4"/>
  <c r="G7" i="4"/>
  <c r="G4" i="4"/>
  <c r="H11" i="3"/>
  <c r="I10" i="3" s="1"/>
  <c r="L96" i="4" l="1"/>
  <c r="O96" i="4" s="1"/>
  <c r="L80" i="4"/>
  <c r="O80" i="4" s="1"/>
  <c r="L72" i="4"/>
  <c r="O72" i="4" s="1"/>
  <c r="L64" i="4"/>
  <c r="L56" i="4"/>
  <c r="L48" i="4"/>
  <c r="L32" i="4"/>
  <c r="O32" i="4" s="1"/>
  <c r="L24" i="4"/>
  <c r="L95" i="4"/>
  <c r="O95" i="4" s="1"/>
  <c r="L71" i="4"/>
  <c r="L39" i="4"/>
  <c r="O39" i="4" s="1"/>
  <c r="L31" i="4"/>
  <c r="O31" i="4" s="1"/>
  <c r="L23" i="4"/>
  <c r="O23" i="4" s="1"/>
  <c r="L62" i="4"/>
  <c r="O62" i="4" s="1"/>
  <c r="L46" i="4"/>
  <c r="O46" i="4" s="1"/>
  <c r="L30" i="4"/>
  <c r="L22" i="4"/>
  <c r="L45" i="4"/>
  <c r="O45" i="4" s="1"/>
  <c r="L37" i="4"/>
  <c r="O37" i="4" s="1"/>
  <c r="L29" i="4"/>
  <c r="L21" i="4"/>
  <c r="O21" i="4" s="1"/>
  <c r="L68" i="4"/>
  <c r="L60" i="4"/>
  <c r="O60" i="4" s="1"/>
  <c r="L52" i="4"/>
  <c r="L44" i="4"/>
  <c r="L36" i="4"/>
  <c r="O36" i="4" s="1"/>
  <c r="L28" i="4"/>
  <c r="O28" i="4" s="1"/>
  <c r="L20" i="4"/>
  <c r="O20" i="4" s="1"/>
  <c r="L67" i="4"/>
  <c r="L59" i="4"/>
  <c r="L43" i="4"/>
  <c r="O43" i="4" s="1"/>
  <c r="L35" i="4"/>
  <c r="L27" i="4"/>
  <c r="O27" i="4" s="1"/>
  <c r="L19" i="4"/>
  <c r="O19" i="4" s="1"/>
  <c r="L77" i="4"/>
  <c r="O77" i="4" s="1"/>
  <c r="L100" i="4"/>
  <c r="O100" i="4" s="1"/>
  <c r="L98" i="4"/>
  <c r="L74" i="4"/>
  <c r="O74" i="4" s="1"/>
  <c r="L66" i="4"/>
  <c r="O66" i="4" s="1"/>
  <c r="L58" i="4"/>
  <c r="L50" i="4"/>
  <c r="L34" i="4"/>
  <c r="L26" i="4"/>
  <c r="O26" i="4" s="1"/>
  <c r="L18" i="4"/>
  <c r="O18" i="4" s="1"/>
  <c r="L65" i="4"/>
  <c r="L49" i="4"/>
  <c r="L41" i="4"/>
  <c r="L33" i="4"/>
  <c r="L25" i="4"/>
  <c r="O25" i="4" s="1"/>
  <c r="N107" i="6"/>
  <c r="J67" i="6"/>
  <c r="M67" i="6" s="1"/>
  <c r="J25" i="6"/>
  <c r="M25" i="6" s="1"/>
  <c r="N48" i="6"/>
  <c r="N72" i="6"/>
  <c r="N19" i="6"/>
  <c r="J26" i="6"/>
  <c r="M26" i="6" s="1"/>
  <c r="J40" i="6"/>
  <c r="M40" i="6" s="1"/>
  <c r="N50" i="6"/>
  <c r="N76" i="6"/>
  <c r="J39" i="6"/>
  <c r="M39" i="6" s="1"/>
  <c r="J17" i="6"/>
  <c r="M17" i="6" s="1"/>
  <c r="J20" i="6"/>
  <c r="M20" i="6" s="1"/>
  <c r="J41" i="6"/>
  <c r="M41" i="6" s="1"/>
  <c r="N51" i="6"/>
  <c r="J96" i="6"/>
  <c r="M96" i="6" s="1"/>
  <c r="N17" i="6"/>
  <c r="N21" i="6"/>
  <c r="J32" i="6"/>
  <c r="M32" i="6" s="1"/>
  <c r="N41" i="6"/>
  <c r="N52" i="6"/>
  <c r="J98" i="6"/>
  <c r="M98" i="6" s="1"/>
  <c r="J22" i="6"/>
  <c r="M22" i="6" s="1"/>
  <c r="N33" i="6"/>
  <c r="J42" i="6"/>
  <c r="M42" i="6" s="1"/>
  <c r="J63" i="6"/>
  <c r="M63" i="6" s="1"/>
  <c r="N104" i="6"/>
  <c r="J34" i="6"/>
  <c r="M34" i="6" s="1"/>
  <c r="J43" i="6"/>
  <c r="M43" i="6" s="1"/>
  <c r="J65" i="6"/>
  <c r="M65" i="6" s="1"/>
  <c r="I54" i="6"/>
  <c r="L54" i="6" s="1"/>
  <c r="I56" i="6"/>
  <c r="L56" i="6" s="1"/>
  <c r="I58" i="6"/>
  <c r="L58" i="6" s="1"/>
  <c r="I89" i="6"/>
  <c r="L89" i="6" s="1"/>
  <c r="I102" i="6"/>
  <c r="L102" i="6" s="1"/>
  <c r="J114" i="6"/>
  <c r="M114" i="6" s="1"/>
  <c r="J115" i="6"/>
  <c r="M115" i="6" s="1"/>
  <c r="J107" i="6"/>
  <c r="M107" i="6" s="1"/>
  <c r="J116" i="6"/>
  <c r="M116" i="6" s="1"/>
  <c r="J108" i="6"/>
  <c r="M108" i="6" s="1"/>
  <c r="J100" i="6"/>
  <c r="M100" i="6" s="1"/>
  <c r="J92" i="6"/>
  <c r="M92" i="6" s="1"/>
  <c r="J84" i="6"/>
  <c r="M84" i="6" s="1"/>
  <c r="J76" i="6"/>
  <c r="M76" i="6" s="1"/>
  <c r="J68" i="6"/>
  <c r="M68" i="6" s="1"/>
  <c r="J60" i="6"/>
  <c r="M60" i="6" s="1"/>
  <c r="J52" i="6"/>
  <c r="M52" i="6" s="1"/>
  <c r="J44" i="6"/>
  <c r="M44" i="6" s="1"/>
  <c r="J36" i="6"/>
  <c r="M36" i="6" s="1"/>
  <c r="J28" i="6"/>
  <c r="M28" i="6" s="1"/>
  <c r="J109" i="6"/>
  <c r="M109" i="6" s="1"/>
  <c r="J101" i="6"/>
  <c r="M101" i="6" s="1"/>
  <c r="J93" i="6"/>
  <c r="M93" i="6" s="1"/>
  <c r="J85" i="6"/>
  <c r="M85" i="6" s="1"/>
  <c r="J77" i="6"/>
  <c r="M77" i="6" s="1"/>
  <c r="J69" i="6"/>
  <c r="M69" i="6" s="1"/>
  <c r="J61" i="6"/>
  <c r="M61" i="6" s="1"/>
  <c r="J53" i="6"/>
  <c r="M53" i="6" s="1"/>
  <c r="J45" i="6"/>
  <c r="M45" i="6" s="1"/>
  <c r="J37" i="6"/>
  <c r="M37" i="6" s="1"/>
  <c r="J29" i="6"/>
  <c r="M29" i="6" s="1"/>
  <c r="J21" i="6"/>
  <c r="M21" i="6" s="1"/>
  <c r="J110" i="6"/>
  <c r="M110" i="6" s="1"/>
  <c r="J102" i="6"/>
  <c r="M102" i="6" s="1"/>
  <c r="J94" i="6"/>
  <c r="M94" i="6" s="1"/>
  <c r="J86" i="6"/>
  <c r="M86" i="6" s="1"/>
  <c r="J78" i="6"/>
  <c r="M78" i="6" s="1"/>
  <c r="J70" i="6"/>
  <c r="M70" i="6" s="1"/>
  <c r="J62" i="6"/>
  <c r="M62" i="6" s="1"/>
  <c r="J54" i="6"/>
  <c r="M54" i="6" s="1"/>
  <c r="J46" i="6"/>
  <c r="M46" i="6" s="1"/>
  <c r="J38" i="6"/>
  <c r="M38" i="6" s="1"/>
  <c r="J30" i="6"/>
  <c r="M30" i="6" s="1"/>
  <c r="I19" i="6"/>
  <c r="L19" i="6" s="1"/>
  <c r="N20" i="6"/>
  <c r="J24" i="6"/>
  <c r="M24" i="6" s="1"/>
  <c r="J27" i="6"/>
  <c r="M27" i="6" s="1"/>
  <c r="N32" i="6"/>
  <c r="N34" i="6"/>
  <c r="N36" i="6"/>
  <c r="I47" i="6"/>
  <c r="L47" i="6" s="1"/>
  <c r="I49" i="6"/>
  <c r="L49" i="6" s="1"/>
  <c r="J56" i="6"/>
  <c r="M56" i="6" s="1"/>
  <c r="J58" i="6"/>
  <c r="M58" i="6" s="1"/>
  <c r="N65" i="6"/>
  <c r="N67" i="6"/>
  <c r="I78" i="6"/>
  <c r="L78" i="6" s="1"/>
  <c r="I80" i="6"/>
  <c r="L80" i="6" s="1"/>
  <c r="I82" i="6"/>
  <c r="L82" i="6" s="1"/>
  <c r="J87" i="6"/>
  <c r="M87" i="6" s="1"/>
  <c r="J89" i="6"/>
  <c r="M89" i="6" s="1"/>
  <c r="J91" i="6"/>
  <c r="M91" i="6" s="1"/>
  <c r="N96" i="6"/>
  <c r="N98" i="6"/>
  <c r="I105" i="6"/>
  <c r="L105" i="6" s="1"/>
  <c r="I112" i="6"/>
  <c r="L112" i="6" s="1"/>
  <c r="I24" i="6"/>
  <c r="L24" i="6" s="1"/>
  <c r="I87" i="6"/>
  <c r="L87" i="6" s="1"/>
  <c r="N115" i="6"/>
  <c r="N116" i="6"/>
  <c r="N108" i="6"/>
  <c r="N100" i="6"/>
  <c r="N109" i="6"/>
  <c r="N101" i="6"/>
  <c r="N93" i="6"/>
  <c r="N85" i="6"/>
  <c r="N77" i="6"/>
  <c r="N69" i="6"/>
  <c r="N61" i="6"/>
  <c r="N53" i="6"/>
  <c r="N45" i="6"/>
  <c r="N37" i="6"/>
  <c r="N29" i="6"/>
  <c r="N110" i="6"/>
  <c r="N102" i="6"/>
  <c r="N94" i="6"/>
  <c r="N86" i="6"/>
  <c r="N78" i="6"/>
  <c r="N70" i="6"/>
  <c r="N62" i="6"/>
  <c r="N54" i="6"/>
  <c r="N46" i="6"/>
  <c r="N38" i="6"/>
  <c r="N30" i="6"/>
  <c r="N22" i="6"/>
  <c r="N111" i="6"/>
  <c r="N103" i="6"/>
  <c r="N95" i="6"/>
  <c r="N87" i="6"/>
  <c r="N79" i="6"/>
  <c r="N71" i="6"/>
  <c r="N63" i="6"/>
  <c r="N55" i="6"/>
  <c r="N47" i="6"/>
  <c r="N39" i="6"/>
  <c r="N31" i="6"/>
  <c r="I18" i="6"/>
  <c r="L18" i="6" s="1"/>
  <c r="O18" i="6" s="1"/>
  <c r="J19" i="6"/>
  <c r="M19" i="6" s="1"/>
  <c r="I23" i="6"/>
  <c r="L23" i="6" s="1"/>
  <c r="N24" i="6"/>
  <c r="N27" i="6"/>
  <c r="I38" i="6"/>
  <c r="L38" i="6" s="1"/>
  <c r="I40" i="6"/>
  <c r="L40" i="6" s="1"/>
  <c r="I42" i="6"/>
  <c r="L42" i="6" s="1"/>
  <c r="J47" i="6"/>
  <c r="M47" i="6" s="1"/>
  <c r="J49" i="6"/>
  <c r="M49" i="6" s="1"/>
  <c r="J51" i="6"/>
  <c r="M51" i="6" s="1"/>
  <c r="N56" i="6"/>
  <c r="N58" i="6"/>
  <c r="N60" i="6"/>
  <c r="I71" i="6"/>
  <c r="L71" i="6" s="1"/>
  <c r="I73" i="6"/>
  <c r="L73" i="6" s="1"/>
  <c r="J80" i="6"/>
  <c r="M80" i="6" s="1"/>
  <c r="J82" i="6"/>
  <c r="M82" i="6" s="1"/>
  <c r="N89" i="6"/>
  <c r="N91" i="6"/>
  <c r="J105" i="6"/>
  <c r="M105" i="6" s="1"/>
  <c r="J112" i="6"/>
  <c r="M112" i="6" s="1"/>
  <c r="I33" i="6"/>
  <c r="L33" i="6" s="1"/>
  <c r="I62" i="6"/>
  <c r="L62" i="6" s="1"/>
  <c r="I64" i="6"/>
  <c r="L64" i="6" s="1"/>
  <c r="I66" i="6"/>
  <c r="L66" i="6" s="1"/>
  <c r="J71" i="6"/>
  <c r="M71" i="6" s="1"/>
  <c r="J73" i="6"/>
  <c r="M73" i="6" s="1"/>
  <c r="J75" i="6"/>
  <c r="M75" i="6" s="1"/>
  <c r="N80" i="6"/>
  <c r="N82" i="6"/>
  <c r="N84" i="6"/>
  <c r="I95" i="6"/>
  <c r="L95" i="6" s="1"/>
  <c r="I97" i="6"/>
  <c r="L97" i="6" s="1"/>
  <c r="I103" i="6"/>
  <c r="L103" i="6" s="1"/>
  <c r="N105" i="6"/>
  <c r="N112" i="6"/>
  <c r="I17" i="6"/>
  <c r="L17" i="6" s="1"/>
  <c r="I31" i="6"/>
  <c r="L31" i="6" s="1"/>
  <c r="I22" i="6"/>
  <c r="L22" i="6" s="1"/>
  <c r="N23" i="6"/>
  <c r="I26" i="6"/>
  <c r="L26" i="6" s="1"/>
  <c r="J31" i="6"/>
  <c r="M31" i="6" s="1"/>
  <c r="J33" i="6"/>
  <c r="M33" i="6" s="1"/>
  <c r="J35" i="6"/>
  <c r="M35" i="6" s="1"/>
  <c r="N40" i="6"/>
  <c r="N42" i="6"/>
  <c r="N44" i="6"/>
  <c r="I55" i="6"/>
  <c r="L55" i="6" s="1"/>
  <c r="I57" i="6"/>
  <c r="L57" i="6" s="1"/>
  <c r="J64" i="6"/>
  <c r="M64" i="6" s="1"/>
  <c r="J66" i="6"/>
  <c r="M66" i="6" s="1"/>
  <c r="N73" i="6"/>
  <c r="N75" i="6"/>
  <c r="I86" i="6"/>
  <c r="L86" i="6" s="1"/>
  <c r="I88" i="6"/>
  <c r="L88" i="6" s="1"/>
  <c r="I90" i="6"/>
  <c r="L90" i="6" s="1"/>
  <c r="J95" i="6"/>
  <c r="M95" i="6" s="1"/>
  <c r="J97" i="6"/>
  <c r="M97" i="6" s="1"/>
  <c r="J99" i="6"/>
  <c r="M99" i="6" s="1"/>
  <c r="J103" i="6"/>
  <c r="M103" i="6" s="1"/>
  <c r="J113" i="6"/>
  <c r="M113" i="6" s="1"/>
  <c r="I113" i="6"/>
  <c r="L113" i="6" s="1"/>
  <c r="I114" i="6"/>
  <c r="L114" i="6" s="1"/>
  <c r="I106" i="6"/>
  <c r="L106" i="6" s="1"/>
  <c r="I115" i="6"/>
  <c r="L115" i="6" s="1"/>
  <c r="I107" i="6"/>
  <c r="L107" i="6" s="1"/>
  <c r="I99" i="6"/>
  <c r="L99" i="6" s="1"/>
  <c r="I91" i="6"/>
  <c r="L91" i="6" s="1"/>
  <c r="I83" i="6"/>
  <c r="L83" i="6" s="1"/>
  <c r="I75" i="6"/>
  <c r="L75" i="6" s="1"/>
  <c r="I67" i="6"/>
  <c r="L67" i="6" s="1"/>
  <c r="I59" i="6"/>
  <c r="L59" i="6" s="1"/>
  <c r="I51" i="6"/>
  <c r="L51" i="6" s="1"/>
  <c r="I43" i="6"/>
  <c r="L43" i="6" s="1"/>
  <c r="I35" i="6"/>
  <c r="L35" i="6" s="1"/>
  <c r="I27" i="6"/>
  <c r="L27" i="6" s="1"/>
  <c r="O27" i="6" s="1"/>
  <c r="I116" i="6"/>
  <c r="L116" i="6" s="1"/>
  <c r="I108" i="6"/>
  <c r="L108" i="6" s="1"/>
  <c r="I100" i="6"/>
  <c r="L100" i="6" s="1"/>
  <c r="I92" i="6"/>
  <c r="L92" i="6" s="1"/>
  <c r="I84" i="6"/>
  <c r="L84" i="6" s="1"/>
  <c r="I76" i="6"/>
  <c r="L76" i="6" s="1"/>
  <c r="I68" i="6"/>
  <c r="L68" i="6" s="1"/>
  <c r="I60" i="6"/>
  <c r="L60" i="6" s="1"/>
  <c r="I52" i="6"/>
  <c r="L52" i="6" s="1"/>
  <c r="I44" i="6"/>
  <c r="L44" i="6" s="1"/>
  <c r="I36" i="6"/>
  <c r="L36" i="6" s="1"/>
  <c r="I28" i="6"/>
  <c r="L28" i="6" s="1"/>
  <c r="I20" i="6"/>
  <c r="L20" i="6" s="1"/>
  <c r="I109" i="6"/>
  <c r="L109" i="6" s="1"/>
  <c r="I101" i="6"/>
  <c r="L101" i="6" s="1"/>
  <c r="I93" i="6"/>
  <c r="L93" i="6" s="1"/>
  <c r="I85" i="6"/>
  <c r="L85" i="6" s="1"/>
  <c r="I77" i="6"/>
  <c r="L77" i="6" s="1"/>
  <c r="I69" i="6"/>
  <c r="L69" i="6" s="1"/>
  <c r="I61" i="6"/>
  <c r="L61" i="6" s="1"/>
  <c r="I53" i="6"/>
  <c r="L53" i="6" s="1"/>
  <c r="I45" i="6"/>
  <c r="L45" i="6" s="1"/>
  <c r="I37" i="6"/>
  <c r="L37" i="6" s="1"/>
  <c r="I29" i="6"/>
  <c r="L29" i="6" s="1"/>
  <c r="I46" i="6"/>
  <c r="L46" i="6" s="1"/>
  <c r="I48" i="6"/>
  <c r="L48" i="6" s="1"/>
  <c r="I50" i="6"/>
  <c r="L50" i="6" s="1"/>
  <c r="J55" i="6"/>
  <c r="M55" i="6" s="1"/>
  <c r="J57" i="6"/>
  <c r="M57" i="6" s="1"/>
  <c r="J59" i="6"/>
  <c r="M59" i="6" s="1"/>
  <c r="N64" i="6"/>
  <c r="N66" i="6"/>
  <c r="N68" i="6"/>
  <c r="I79" i="6"/>
  <c r="L79" i="6" s="1"/>
  <c r="I81" i="6"/>
  <c r="L81" i="6" s="1"/>
  <c r="J88" i="6"/>
  <c r="M88" i="6" s="1"/>
  <c r="J90" i="6"/>
  <c r="M90" i="6" s="1"/>
  <c r="N97" i="6"/>
  <c r="N99" i="6"/>
  <c r="J106" i="6"/>
  <c r="M106" i="6" s="1"/>
  <c r="N113" i="6"/>
  <c r="I21" i="6"/>
  <c r="L21" i="6" s="1"/>
  <c r="I25" i="6"/>
  <c r="L25" i="6" s="1"/>
  <c r="N26" i="6"/>
  <c r="N28" i="6"/>
  <c r="I39" i="6"/>
  <c r="L39" i="6" s="1"/>
  <c r="I41" i="6"/>
  <c r="L41" i="6" s="1"/>
  <c r="O41" i="6" s="1"/>
  <c r="J48" i="6"/>
  <c r="M48" i="6" s="1"/>
  <c r="J50" i="6"/>
  <c r="M50" i="6" s="1"/>
  <c r="N57" i="6"/>
  <c r="N59" i="6"/>
  <c r="I70" i="6"/>
  <c r="L70" i="6" s="1"/>
  <c r="I72" i="6"/>
  <c r="L72" i="6" s="1"/>
  <c r="I74" i="6"/>
  <c r="L74" i="6" s="1"/>
  <c r="J79" i="6"/>
  <c r="M79" i="6" s="1"/>
  <c r="J81" i="6"/>
  <c r="M81" i="6" s="1"/>
  <c r="J83" i="6"/>
  <c r="M83" i="6" s="1"/>
  <c r="N88" i="6"/>
  <c r="N90" i="6"/>
  <c r="N92" i="6"/>
  <c r="I104" i="6"/>
  <c r="L104" i="6" s="1"/>
  <c r="N106" i="6"/>
  <c r="I30" i="6"/>
  <c r="L30" i="6" s="1"/>
  <c r="I32" i="6"/>
  <c r="L32" i="6" s="1"/>
  <c r="I34" i="6"/>
  <c r="L34" i="6" s="1"/>
  <c r="I63" i="6"/>
  <c r="L63" i="6" s="1"/>
  <c r="I65" i="6"/>
  <c r="L65" i="6" s="1"/>
  <c r="J72" i="6"/>
  <c r="M72" i="6" s="1"/>
  <c r="J74" i="6"/>
  <c r="M74" i="6" s="1"/>
  <c r="N81" i="6"/>
  <c r="N83" i="6"/>
  <c r="I94" i="6"/>
  <c r="L94" i="6" s="1"/>
  <c r="I96" i="6"/>
  <c r="L96" i="6" s="1"/>
  <c r="I98" i="6"/>
  <c r="L98" i="6" s="1"/>
  <c r="J104" i="6"/>
  <c r="M104" i="6" s="1"/>
  <c r="I111" i="6"/>
  <c r="L111" i="6" s="1"/>
  <c r="N114" i="6"/>
  <c r="O92" i="4"/>
  <c r="O115" i="4"/>
  <c r="O107" i="4"/>
  <c r="O99" i="4"/>
  <c r="O91" i="4"/>
  <c r="O83" i="4"/>
  <c r="O75" i="4"/>
  <c r="O67" i="4"/>
  <c r="O59" i="4"/>
  <c r="O51" i="4"/>
  <c r="O35" i="4"/>
  <c r="O68" i="4"/>
  <c r="O114" i="4"/>
  <c r="O106" i="4"/>
  <c r="O98" i="4"/>
  <c r="O90" i="4"/>
  <c r="O82" i="4"/>
  <c r="O58" i="4"/>
  <c r="O50" i="4"/>
  <c r="O42" i="4"/>
  <c r="O34" i="4"/>
  <c r="O116" i="4"/>
  <c r="O84" i="4"/>
  <c r="O44" i="4"/>
  <c r="O113" i="4"/>
  <c r="O105" i="4"/>
  <c r="O97" i="4"/>
  <c r="O89" i="4"/>
  <c r="O81" i="4"/>
  <c r="O73" i="4"/>
  <c r="O65" i="4"/>
  <c r="O57" i="4"/>
  <c r="O49" i="4"/>
  <c r="O41" i="4"/>
  <c r="O33" i="4"/>
  <c r="O108" i="4"/>
  <c r="O52" i="4"/>
  <c r="O112" i="4"/>
  <c r="O104" i="4"/>
  <c r="O88" i="4"/>
  <c r="O64" i="4"/>
  <c r="O56" i="4"/>
  <c r="O48" i="4"/>
  <c r="O40" i="4"/>
  <c r="O24" i="4"/>
  <c r="O79" i="4"/>
  <c r="O71" i="4"/>
  <c r="O63" i="4"/>
  <c r="O55" i="4"/>
  <c r="O47" i="4"/>
  <c r="O87" i="4"/>
  <c r="O94" i="4"/>
  <c r="O78" i="4"/>
  <c r="O70" i="4"/>
  <c r="O54" i="4"/>
  <c r="O38" i="4"/>
  <c r="O30" i="4"/>
  <c r="O22" i="4"/>
  <c r="O76" i="4"/>
  <c r="O111" i="4"/>
  <c r="O103" i="4"/>
  <c r="O110" i="4"/>
  <c r="O102" i="4"/>
  <c r="O86" i="4"/>
  <c r="O17" i="4"/>
  <c r="O109" i="4"/>
  <c r="O101" i="4"/>
  <c r="O93" i="4"/>
  <c r="O85" i="4"/>
  <c r="O69" i="4"/>
  <c r="O61" i="4"/>
  <c r="O53" i="4"/>
  <c r="O29" i="4"/>
  <c r="K41" i="5"/>
  <c r="N41" i="5" s="1"/>
  <c r="K26" i="5"/>
  <c r="N26" i="5" s="1"/>
  <c r="J46" i="5"/>
  <c r="M46" i="5" s="1"/>
  <c r="K49" i="5"/>
  <c r="N49" i="5" s="1"/>
  <c r="J32" i="5"/>
  <c r="M32" i="5" s="1"/>
  <c r="K57" i="5"/>
  <c r="N57" i="5" s="1"/>
  <c r="J34" i="5"/>
  <c r="M34" i="5" s="1"/>
  <c r="J72" i="5"/>
  <c r="M72" i="5" s="1"/>
  <c r="K37" i="5"/>
  <c r="N37" i="5" s="1"/>
  <c r="J110" i="5"/>
  <c r="M110" i="5" s="1"/>
  <c r="I71" i="5"/>
  <c r="L71" i="5" s="1"/>
  <c r="I23" i="5"/>
  <c r="L23" i="5" s="1"/>
  <c r="J30" i="5"/>
  <c r="M30" i="5" s="1"/>
  <c r="I32" i="5"/>
  <c r="L32" i="5" s="1"/>
  <c r="K39" i="5"/>
  <c r="N39" i="5" s="1"/>
  <c r="I53" i="5"/>
  <c r="L53" i="5" s="1"/>
  <c r="K71" i="5"/>
  <c r="N71" i="5" s="1"/>
  <c r="I110" i="5"/>
  <c r="L110" i="5" s="1"/>
  <c r="I102" i="5"/>
  <c r="L102" i="5" s="1"/>
  <c r="I94" i="5"/>
  <c r="L94" i="5" s="1"/>
  <c r="I86" i="5"/>
  <c r="L86" i="5" s="1"/>
  <c r="I78" i="5"/>
  <c r="L78" i="5" s="1"/>
  <c r="I70" i="5"/>
  <c r="L70" i="5" s="1"/>
  <c r="I62" i="5"/>
  <c r="L62" i="5" s="1"/>
  <c r="I54" i="5"/>
  <c r="L54" i="5" s="1"/>
  <c r="I46" i="5"/>
  <c r="L46" i="5" s="1"/>
  <c r="I38" i="5"/>
  <c r="L38" i="5" s="1"/>
  <c r="I30" i="5"/>
  <c r="L30" i="5" s="1"/>
  <c r="I111" i="5"/>
  <c r="L111" i="5" s="1"/>
  <c r="I103" i="5"/>
  <c r="L103" i="5" s="1"/>
  <c r="I95" i="5"/>
  <c r="L95" i="5" s="1"/>
  <c r="I87" i="5"/>
  <c r="L87" i="5" s="1"/>
  <c r="I112" i="5"/>
  <c r="L112" i="5" s="1"/>
  <c r="I104" i="5"/>
  <c r="L104" i="5" s="1"/>
  <c r="I96" i="5"/>
  <c r="L96" i="5" s="1"/>
  <c r="I88" i="5"/>
  <c r="L88" i="5" s="1"/>
  <c r="I80" i="5"/>
  <c r="L80" i="5" s="1"/>
  <c r="I72" i="5"/>
  <c r="L72" i="5" s="1"/>
  <c r="I64" i="5"/>
  <c r="L64" i="5" s="1"/>
  <c r="I56" i="5"/>
  <c r="L56" i="5" s="1"/>
  <c r="I48" i="5"/>
  <c r="L48" i="5" s="1"/>
  <c r="I113" i="5"/>
  <c r="L113" i="5" s="1"/>
  <c r="I105" i="5"/>
  <c r="L105" i="5" s="1"/>
  <c r="I97" i="5"/>
  <c r="L97" i="5" s="1"/>
  <c r="I89" i="5"/>
  <c r="L89" i="5" s="1"/>
  <c r="I81" i="5"/>
  <c r="L81" i="5" s="1"/>
  <c r="I73" i="5"/>
  <c r="L73" i="5" s="1"/>
  <c r="I65" i="5"/>
  <c r="L65" i="5" s="1"/>
  <c r="I57" i="5"/>
  <c r="L57" i="5" s="1"/>
  <c r="I49" i="5"/>
  <c r="L49" i="5" s="1"/>
  <c r="I41" i="5"/>
  <c r="L41" i="5" s="1"/>
  <c r="I114" i="5"/>
  <c r="L114" i="5" s="1"/>
  <c r="I106" i="5"/>
  <c r="L106" i="5" s="1"/>
  <c r="I98" i="5"/>
  <c r="L98" i="5" s="1"/>
  <c r="I90" i="5"/>
  <c r="L90" i="5" s="1"/>
  <c r="I82" i="5"/>
  <c r="L82" i="5" s="1"/>
  <c r="I74" i="5"/>
  <c r="L74" i="5" s="1"/>
  <c r="I66" i="5"/>
  <c r="L66" i="5" s="1"/>
  <c r="I58" i="5"/>
  <c r="L58" i="5" s="1"/>
  <c r="I50" i="5"/>
  <c r="L50" i="5" s="1"/>
  <c r="I42" i="5"/>
  <c r="L42" i="5" s="1"/>
  <c r="I34" i="5"/>
  <c r="L34" i="5" s="1"/>
  <c r="I26" i="5"/>
  <c r="L26" i="5" s="1"/>
  <c r="I115" i="5"/>
  <c r="L115" i="5" s="1"/>
  <c r="I107" i="5"/>
  <c r="L107" i="5" s="1"/>
  <c r="I99" i="5"/>
  <c r="L99" i="5" s="1"/>
  <c r="I91" i="5"/>
  <c r="L91" i="5" s="1"/>
  <c r="I83" i="5"/>
  <c r="L83" i="5" s="1"/>
  <c r="I75" i="5"/>
  <c r="L75" i="5" s="1"/>
  <c r="I67" i="5"/>
  <c r="L67" i="5" s="1"/>
  <c r="I59" i="5"/>
  <c r="L59" i="5" s="1"/>
  <c r="I116" i="5"/>
  <c r="L116" i="5" s="1"/>
  <c r="I108" i="5"/>
  <c r="L108" i="5" s="1"/>
  <c r="I100" i="5"/>
  <c r="L100" i="5" s="1"/>
  <c r="I92" i="5"/>
  <c r="L92" i="5" s="1"/>
  <c r="I84" i="5"/>
  <c r="L84" i="5" s="1"/>
  <c r="I76" i="5"/>
  <c r="L76" i="5" s="1"/>
  <c r="I68" i="5"/>
  <c r="L68" i="5" s="1"/>
  <c r="I60" i="5"/>
  <c r="L60" i="5" s="1"/>
  <c r="I52" i="5"/>
  <c r="L52" i="5" s="1"/>
  <c r="I44" i="5"/>
  <c r="L44" i="5" s="1"/>
  <c r="I36" i="5"/>
  <c r="L36" i="5" s="1"/>
  <c r="I28" i="5"/>
  <c r="L28" i="5" s="1"/>
  <c r="I20" i="5"/>
  <c r="L20" i="5" s="1"/>
  <c r="J111" i="5"/>
  <c r="M111" i="5" s="1"/>
  <c r="J103" i="5"/>
  <c r="M103" i="5" s="1"/>
  <c r="J95" i="5"/>
  <c r="M95" i="5" s="1"/>
  <c r="J87" i="5"/>
  <c r="M87" i="5" s="1"/>
  <c r="J79" i="5"/>
  <c r="M79" i="5" s="1"/>
  <c r="J71" i="5"/>
  <c r="M71" i="5" s="1"/>
  <c r="J63" i="5"/>
  <c r="M63" i="5" s="1"/>
  <c r="J55" i="5"/>
  <c r="M55" i="5" s="1"/>
  <c r="J47" i="5"/>
  <c r="M47" i="5" s="1"/>
  <c r="J39" i="5"/>
  <c r="M39" i="5" s="1"/>
  <c r="J31" i="5"/>
  <c r="M31" i="5" s="1"/>
  <c r="J112" i="5"/>
  <c r="M112" i="5" s="1"/>
  <c r="J104" i="5"/>
  <c r="M104" i="5" s="1"/>
  <c r="J96" i="5"/>
  <c r="M96" i="5" s="1"/>
  <c r="J88" i="5"/>
  <c r="M88" i="5" s="1"/>
  <c r="J80" i="5"/>
  <c r="M80" i="5" s="1"/>
  <c r="J113" i="5"/>
  <c r="M113" i="5" s="1"/>
  <c r="J105" i="5"/>
  <c r="M105" i="5" s="1"/>
  <c r="J97" i="5"/>
  <c r="M97" i="5" s="1"/>
  <c r="J89" i="5"/>
  <c r="M89" i="5" s="1"/>
  <c r="J81" i="5"/>
  <c r="M81" i="5" s="1"/>
  <c r="J73" i="5"/>
  <c r="M73" i="5" s="1"/>
  <c r="J65" i="5"/>
  <c r="M65" i="5" s="1"/>
  <c r="J57" i="5"/>
  <c r="M57" i="5" s="1"/>
  <c r="J49" i="5"/>
  <c r="M49" i="5" s="1"/>
  <c r="J114" i="5"/>
  <c r="M114" i="5" s="1"/>
  <c r="J106" i="5"/>
  <c r="M106" i="5" s="1"/>
  <c r="J98" i="5"/>
  <c r="M98" i="5" s="1"/>
  <c r="J90" i="5"/>
  <c r="M90" i="5" s="1"/>
  <c r="J82" i="5"/>
  <c r="M82" i="5" s="1"/>
  <c r="J74" i="5"/>
  <c r="M74" i="5" s="1"/>
  <c r="J66" i="5"/>
  <c r="M66" i="5" s="1"/>
  <c r="J58" i="5"/>
  <c r="M58" i="5" s="1"/>
  <c r="J50" i="5"/>
  <c r="M50" i="5" s="1"/>
  <c r="J42" i="5"/>
  <c r="M42" i="5" s="1"/>
  <c r="J115" i="5"/>
  <c r="M115" i="5" s="1"/>
  <c r="J107" i="5"/>
  <c r="M107" i="5" s="1"/>
  <c r="J99" i="5"/>
  <c r="M99" i="5" s="1"/>
  <c r="J91" i="5"/>
  <c r="M91" i="5" s="1"/>
  <c r="J83" i="5"/>
  <c r="M83" i="5" s="1"/>
  <c r="J75" i="5"/>
  <c r="M75" i="5" s="1"/>
  <c r="J67" i="5"/>
  <c r="M67" i="5" s="1"/>
  <c r="J59" i="5"/>
  <c r="M59" i="5" s="1"/>
  <c r="J51" i="5"/>
  <c r="M51" i="5" s="1"/>
  <c r="J43" i="5"/>
  <c r="M43" i="5" s="1"/>
  <c r="J35" i="5"/>
  <c r="M35" i="5" s="1"/>
  <c r="J27" i="5"/>
  <c r="M27" i="5" s="1"/>
  <c r="J116" i="5"/>
  <c r="M116" i="5" s="1"/>
  <c r="J108" i="5"/>
  <c r="M108" i="5" s="1"/>
  <c r="J100" i="5"/>
  <c r="M100" i="5" s="1"/>
  <c r="J92" i="5"/>
  <c r="M92" i="5" s="1"/>
  <c r="J84" i="5"/>
  <c r="M84" i="5" s="1"/>
  <c r="J76" i="5"/>
  <c r="M76" i="5" s="1"/>
  <c r="J68" i="5"/>
  <c r="M68" i="5" s="1"/>
  <c r="J60" i="5"/>
  <c r="M60" i="5" s="1"/>
  <c r="J52" i="5"/>
  <c r="M52" i="5" s="1"/>
  <c r="J109" i="5"/>
  <c r="M109" i="5" s="1"/>
  <c r="J101" i="5"/>
  <c r="M101" i="5" s="1"/>
  <c r="J93" i="5"/>
  <c r="M93" i="5" s="1"/>
  <c r="J85" i="5"/>
  <c r="M85" i="5" s="1"/>
  <c r="J77" i="5"/>
  <c r="M77" i="5" s="1"/>
  <c r="J69" i="5"/>
  <c r="M69" i="5" s="1"/>
  <c r="J61" i="5"/>
  <c r="M61" i="5" s="1"/>
  <c r="J53" i="5"/>
  <c r="M53" i="5" s="1"/>
  <c r="J45" i="5"/>
  <c r="M45" i="5" s="1"/>
  <c r="J37" i="5"/>
  <c r="M37" i="5" s="1"/>
  <c r="J29" i="5"/>
  <c r="M29" i="5" s="1"/>
  <c r="J21" i="5"/>
  <c r="M21" i="5" s="1"/>
  <c r="I19" i="5"/>
  <c r="L19" i="5" s="1"/>
  <c r="K23" i="5"/>
  <c r="N23" i="5" s="1"/>
  <c r="J25" i="5"/>
  <c r="M25" i="5" s="1"/>
  <c r="I27" i="5"/>
  <c r="L27" i="5" s="1"/>
  <c r="K34" i="5"/>
  <c r="N34" i="5" s="1"/>
  <c r="J36" i="5"/>
  <c r="M36" i="5" s="1"/>
  <c r="I40" i="5"/>
  <c r="L40" i="5" s="1"/>
  <c r="K42" i="5"/>
  <c r="N42" i="5" s="1"/>
  <c r="K47" i="5"/>
  <c r="N47" i="5" s="1"/>
  <c r="J54" i="5"/>
  <c r="M54" i="5" s="1"/>
  <c r="K63" i="5"/>
  <c r="N63" i="5" s="1"/>
  <c r="I77" i="5"/>
  <c r="L77" i="5" s="1"/>
  <c r="I93" i="5"/>
  <c r="L93" i="5" s="1"/>
  <c r="J102" i="5"/>
  <c r="M102" i="5" s="1"/>
  <c r="K112" i="5"/>
  <c r="N112" i="5" s="1"/>
  <c r="K104" i="5"/>
  <c r="N104" i="5" s="1"/>
  <c r="K96" i="5"/>
  <c r="N96" i="5" s="1"/>
  <c r="K88" i="5"/>
  <c r="N88" i="5" s="1"/>
  <c r="K80" i="5"/>
  <c r="N80" i="5" s="1"/>
  <c r="K72" i="5"/>
  <c r="N72" i="5" s="1"/>
  <c r="K64" i="5"/>
  <c r="N64" i="5" s="1"/>
  <c r="K56" i="5"/>
  <c r="N56" i="5" s="1"/>
  <c r="K48" i="5"/>
  <c r="N48" i="5" s="1"/>
  <c r="K40" i="5"/>
  <c r="N40" i="5" s="1"/>
  <c r="K32" i="5"/>
  <c r="N32" i="5" s="1"/>
  <c r="K24" i="5"/>
  <c r="N24" i="5" s="1"/>
  <c r="K113" i="5"/>
  <c r="N113" i="5" s="1"/>
  <c r="K105" i="5"/>
  <c r="N105" i="5" s="1"/>
  <c r="K97" i="5"/>
  <c r="N97" i="5" s="1"/>
  <c r="K89" i="5"/>
  <c r="N89" i="5" s="1"/>
  <c r="K81" i="5"/>
  <c r="N81" i="5" s="1"/>
  <c r="K114" i="5"/>
  <c r="N114" i="5" s="1"/>
  <c r="K106" i="5"/>
  <c r="N106" i="5" s="1"/>
  <c r="K98" i="5"/>
  <c r="N98" i="5" s="1"/>
  <c r="K90" i="5"/>
  <c r="N90" i="5" s="1"/>
  <c r="K82" i="5"/>
  <c r="N82" i="5" s="1"/>
  <c r="K74" i="5"/>
  <c r="N74" i="5" s="1"/>
  <c r="K66" i="5"/>
  <c r="N66" i="5" s="1"/>
  <c r="K58" i="5"/>
  <c r="N58" i="5" s="1"/>
  <c r="K50" i="5"/>
  <c r="N50" i="5" s="1"/>
  <c r="K115" i="5"/>
  <c r="N115" i="5" s="1"/>
  <c r="K107" i="5"/>
  <c r="N107" i="5" s="1"/>
  <c r="K99" i="5"/>
  <c r="N99" i="5" s="1"/>
  <c r="K91" i="5"/>
  <c r="N91" i="5" s="1"/>
  <c r="K83" i="5"/>
  <c r="N83" i="5" s="1"/>
  <c r="K75" i="5"/>
  <c r="N75" i="5" s="1"/>
  <c r="K67" i="5"/>
  <c r="N67" i="5" s="1"/>
  <c r="K59" i="5"/>
  <c r="N59" i="5" s="1"/>
  <c r="K51" i="5"/>
  <c r="N51" i="5" s="1"/>
  <c r="K43" i="5"/>
  <c r="N43" i="5" s="1"/>
  <c r="K116" i="5"/>
  <c r="N116" i="5" s="1"/>
  <c r="K108" i="5"/>
  <c r="N108" i="5" s="1"/>
  <c r="K100" i="5"/>
  <c r="N100" i="5" s="1"/>
  <c r="K92" i="5"/>
  <c r="N92" i="5" s="1"/>
  <c r="K84" i="5"/>
  <c r="N84" i="5" s="1"/>
  <c r="K76" i="5"/>
  <c r="N76" i="5" s="1"/>
  <c r="K68" i="5"/>
  <c r="N68" i="5" s="1"/>
  <c r="K60" i="5"/>
  <c r="N60" i="5" s="1"/>
  <c r="K52" i="5"/>
  <c r="N52" i="5" s="1"/>
  <c r="K44" i="5"/>
  <c r="N44" i="5" s="1"/>
  <c r="K36" i="5"/>
  <c r="N36" i="5" s="1"/>
  <c r="K28" i="5"/>
  <c r="N28" i="5" s="1"/>
  <c r="K20" i="5"/>
  <c r="N20" i="5" s="1"/>
  <c r="K109" i="5"/>
  <c r="N109" i="5" s="1"/>
  <c r="K101" i="5"/>
  <c r="N101" i="5" s="1"/>
  <c r="K93" i="5"/>
  <c r="N93" i="5" s="1"/>
  <c r="K85" i="5"/>
  <c r="N85" i="5" s="1"/>
  <c r="K77" i="5"/>
  <c r="N77" i="5" s="1"/>
  <c r="K69" i="5"/>
  <c r="N69" i="5" s="1"/>
  <c r="K61" i="5"/>
  <c r="N61" i="5" s="1"/>
  <c r="K53" i="5"/>
  <c r="N53" i="5" s="1"/>
  <c r="K110" i="5"/>
  <c r="N110" i="5" s="1"/>
  <c r="K102" i="5"/>
  <c r="N102" i="5" s="1"/>
  <c r="K94" i="5"/>
  <c r="N94" i="5" s="1"/>
  <c r="K86" i="5"/>
  <c r="N86" i="5" s="1"/>
  <c r="K78" i="5"/>
  <c r="N78" i="5" s="1"/>
  <c r="K70" i="5"/>
  <c r="N70" i="5" s="1"/>
  <c r="K62" i="5"/>
  <c r="N62" i="5" s="1"/>
  <c r="K54" i="5"/>
  <c r="N54" i="5" s="1"/>
  <c r="K46" i="5"/>
  <c r="N46" i="5" s="1"/>
  <c r="K38" i="5"/>
  <c r="N38" i="5" s="1"/>
  <c r="K30" i="5"/>
  <c r="N30" i="5" s="1"/>
  <c r="K22" i="5"/>
  <c r="N22" i="5" s="1"/>
  <c r="I18" i="5"/>
  <c r="L18" i="5" s="1"/>
  <c r="J19" i="5"/>
  <c r="M19" i="5" s="1"/>
  <c r="I22" i="5"/>
  <c r="L22" i="5" s="1"/>
  <c r="K25" i="5"/>
  <c r="N25" i="5" s="1"/>
  <c r="K27" i="5"/>
  <c r="N27" i="5" s="1"/>
  <c r="I29" i="5"/>
  <c r="L29" i="5" s="1"/>
  <c r="J38" i="5"/>
  <c r="M38" i="5" s="1"/>
  <c r="J40" i="5"/>
  <c r="M40" i="5" s="1"/>
  <c r="I55" i="5"/>
  <c r="L55" i="5" s="1"/>
  <c r="J64" i="5"/>
  <c r="M64" i="5" s="1"/>
  <c r="K73" i="5"/>
  <c r="N73" i="5" s="1"/>
  <c r="I85" i="5"/>
  <c r="L85" i="5" s="1"/>
  <c r="J94" i="5"/>
  <c r="M94" i="5" s="1"/>
  <c r="K103" i="5"/>
  <c r="N103" i="5" s="1"/>
  <c r="I25" i="5"/>
  <c r="L25" i="5" s="1"/>
  <c r="I17" i="5"/>
  <c r="L17" i="5" s="1"/>
  <c r="J18" i="5"/>
  <c r="M18" i="5" s="1"/>
  <c r="K19" i="5"/>
  <c r="N19" i="5" s="1"/>
  <c r="J22" i="5"/>
  <c r="M22" i="5" s="1"/>
  <c r="K29" i="5"/>
  <c r="N29" i="5" s="1"/>
  <c r="I31" i="5"/>
  <c r="L31" i="5" s="1"/>
  <c r="I33" i="5"/>
  <c r="L33" i="5" s="1"/>
  <c r="I45" i="5"/>
  <c r="L45" i="5" s="1"/>
  <c r="J48" i="5"/>
  <c r="M48" i="5" s="1"/>
  <c r="I51" i="5"/>
  <c r="L51" i="5" s="1"/>
  <c r="K55" i="5"/>
  <c r="N55" i="5" s="1"/>
  <c r="I69" i="5"/>
  <c r="L69" i="5" s="1"/>
  <c r="J78" i="5"/>
  <c r="M78" i="5" s="1"/>
  <c r="J86" i="5"/>
  <c r="M86" i="5" s="1"/>
  <c r="K95" i="5"/>
  <c r="N95" i="5" s="1"/>
  <c r="I47" i="5"/>
  <c r="L47" i="5" s="1"/>
  <c r="I63" i="5"/>
  <c r="L63" i="5" s="1"/>
  <c r="O63" i="5" s="1"/>
  <c r="I101" i="5"/>
  <c r="L101" i="5" s="1"/>
  <c r="J17" i="5"/>
  <c r="M17" i="5" s="1"/>
  <c r="K18" i="5"/>
  <c r="N18" i="5" s="1"/>
  <c r="I24" i="5"/>
  <c r="L24" i="5" s="1"/>
  <c r="K31" i="5"/>
  <c r="N31" i="5" s="1"/>
  <c r="J33" i="5"/>
  <c r="M33" i="5" s="1"/>
  <c r="I35" i="5"/>
  <c r="L35" i="5" s="1"/>
  <c r="I43" i="5"/>
  <c r="L43" i="5" s="1"/>
  <c r="K45" i="5"/>
  <c r="N45" i="5" s="1"/>
  <c r="J56" i="5"/>
  <c r="M56" i="5" s="1"/>
  <c r="K65" i="5"/>
  <c r="N65" i="5" s="1"/>
  <c r="I79" i="5"/>
  <c r="L79" i="5" s="1"/>
  <c r="K87" i="5"/>
  <c r="N87" i="5" s="1"/>
  <c r="K17" i="5"/>
  <c r="N17" i="5" s="1"/>
  <c r="I21" i="5"/>
  <c r="L21" i="5" s="1"/>
  <c r="O21" i="5" s="1"/>
  <c r="J24" i="5"/>
  <c r="M24" i="5" s="1"/>
  <c r="J26" i="5"/>
  <c r="M26" i="5" s="1"/>
  <c r="K33" i="5"/>
  <c r="N33" i="5" s="1"/>
  <c r="K35" i="5"/>
  <c r="N35" i="5" s="1"/>
  <c r="I37" i="5"/>
  <c r="L37" i="5" s="1"/>
  <c r="J41" i="5"/>
  <c r="M41" i="5" s="1"/>
  <c r="I61" i="5"/>
  <c r="L61" i="5" s="1"/>
  <c r="J70" i="5"/>
  <c r="M70" i="5" s="1"/>
  <c r="K79" i="5"/>
  <c r="N79" i="5" s="1"/>
  <c r="I9" i="3"/>
  <c r="I8" i="3"/>
  <c r="I11" i="3" s="1"/>
  <c r="O43" i="6" l="1"/>
  <c r="O116" i="6"/>
  <c r="O77" i="6"/>
  <c r="O69" i="6"/>
  <c r="O98" i="6"/>
  <c r="O32" i="6"/>
  <c r="O104" i="6"/>
  <c r="O107" i="6"/>
  <c r="O67" i="6"/>
  <c r="O34" i="6"/>
  <c r="O111" i="6"/>
  <c r="O70" i="6"/>
  <c r="O91" i="6"/>
  <c r="O52" i="6"/>
  <c r="O39" i="6"/>
  <c r="O45" i="6"/>
  <c r="O109" i="6"/>
  <c r="O60" i="6"/>
  <c r="O53" i="6"/>
  <c r="O20" i="6"/>
  <c r="O25" i="6"/>
  <c r="O84" i="6"/>
  <c r="O51" i="6"/>
  <c r="O100" i="6"/>
  <c r="O63" i="6"/>
  <c r="O21" i="6"/>
  <c r="O44" i="6"/>
  <c r="O110" i="6"/>
  <c r="O46" i="6"/>
  <c r="O85" i="6"/>
  <c r="O17" i="6"/>
  <c r="O38" i="6"/>
  <c r="O29" i="6"/>
  <c r="O93" i="6"/>
  <c r="O36" i="6"/>
  <c r="O37" i="6"/>
  <c r="O94" i="6"/>
  <c r="O30" i="6"/>
  <c r="O101" i="6"/>
  <c r="O76" i="6"/>
  <c r="O68" i="6"/>
  <c r="O35" i="6"/>
  <c r="O99" i="6"/>
  <c r="O74" i="6"/>
  <c r="O103" i="6"/>
  <c r="O23" i="6"/>
  <c r="O102" i="6"/>
  <c r="O72" i="6"/>
  <c r="O115" i="6"/>
  <c r="O57" i="6"/>
  <c r="O26" i="6"/>
  <c r="O97" i="6"/>
  <c r="O66" i="6"/>
  <c r="O87" i="6"/>
  <c r="O49" i="6"/>
  <c r="O19" i="6"/>
  <c r="O89" i="6"/>
  <c r="O61" i="6"/>
  <c r="O28" i="6"/>
  <c r="O92" i="6"/>
  <c r="O59" i="6"/>
  <c r="O106" i="6"/>
  <c r="O90" i="6"/>
  <c r="O55" i="6"/>
  <c r="O95" i="6"/>
  <c r="O64" i="6"/>
  <c r="O24" i="6"/>
  <c r="O82" i="6"/>
  <c r="O47" i="6"/>
  <c r="O58" i="6"/>
  <c r="O65" i="6"/>
  <c r="O81" i="6"/>
  <c r="O50" i="6"/>
  <c r="O114" i="6"/>
  <c r="O88" i="6"/>
  <c r="O22" i="6"/>
  <c r="O62" i="6"/>
  <c r="O73" i="6"/>
  <c r="O42" i="6"/>
  <c r="O112" i="6"/>
  <c r="O80" i="6"/>
  <c r="O56" i="6"/>
  <c r="O79" i="6"/>
  <c r="O48" i="6"/>
  <c r="O108" i="6"/>
  <c r="O75" i="6"/>
  <c r="O113" i="6"/>
  <c r="O86" i="6"/>
  <c r="O31" i="6"/>
  <c r="O33" i="6"/>
  <c r="O71" i="6"/>
  <c r="O40" i="6"/>
  <c r="O105" i="6"/>
  <c r="O78" i="6"/>
  <c r="O54" i="6"/>
  <c r="O96" i="6"/>
  <c r="O83" i="6"/>
  <c r="O85" i="5"/>
  <c r="O69" i="5"/>
  <c r="O37" i="5"/>
  <c r="O24" i="5"/>
  <c r="O40" i="5"/>
  <c r="O60" i="5"/>
  <c r="O26" i="5"/>
  <c r="O73" i="5"/>
  <c r="O64" i="5"/>
  <c r="O70" i="5"/>
  <c r="O39" i="5"/>
  <c r="O109" i="5"/>
  <c r="O61" i="5"/>
  <c r="O33" i="5"/>
  <c r="O29" i="5"/>
  <c r="O19" i="5"/>
  <c r="O44" i="5"/>
  <c r="O108" i="5"/>
  <c r="O74" i="5"/>
  <c r="O57" i="5"/>
  <c r="O48" i="5"/>
  <c r="O112" i="5"/>
  <c r="O54" i="5"/>
  <c r="O52" i="5"/>
  <c r="O116" i="5"/>
  <c r="O115" i="5"/>
  <c r="O82" i="5"/>
  <c r="O65" i="5"/>
  <c r="O56" i="5"/>
  <c r="O87" i="5"/>
  <c r="O62" i="5"/>
  <c r="O53" i="5"/>
  <c r="O31" i="5"/>
  <c r="O22" i="5"/>
  <c r="O68" i="5"/>
  <c r="O67" i="5"/>
  <c r="O34" i="5"/>
  <c r="O98" i="5"/>
  <c r="O81" i="5"/>
  <c r="O72" i="5"/>
  <c r="O103" i="5"/>
  <c r="O78" i="5"/>
  <c r="O32" i="5"/>
  <c r="O93" i="5"/>
  <c r="O76" i="5"/>
  <c r="O75" i="5"/>
  <c r="O42" i="5"/>
  <c r="O106" i="5"/>
  <c r="O89" i="5"/>
  <c r="O80" i="5"/>
  <c r="O111" i="5"/>
  <c r="O86" i="5"/>
  <c r="O79" i="5"/>
  <c r="O101" i="5"/>
  <c r="O43" i="5"/>
  <c r="O51" i="5"/>
  <c r="O55" i="5"/>
  <c r="O18" i="5"/>
  <c r="O77" i="5"/>
  <c r="O27" i="5"/>
  <c r="O20" i="5"/>
  <c r="O84" i="5"/>
  <c r="O83" i="5"/>
  <c r="O50" i="5"/>
  <c r="O114" i="5"/>
  <c r="O97" i="5"/>
  <c r="O88" i="5"/>
  <c r="O30" i="5"/>
  <c r="O94" i="5"/>
  <c r="O23" i="5"/>
  <c r="O90" i="5"/>
  <c r="O95" i="5"/>
  <c r="O35" i="5"/>
  <c r="O47" i="5"/>
  <c r="O17" i="5"/>
  <c r="O28" i="5"/>
  <c r="O92" i="5"/>
  <c r="O91" i="5"/>
  <c r="O58" i="5"/>
  <c r="O41" i="5"/>
  <c r="O105" i="5"/>
  <c r="O96" i="5"/>
  <c r="O38" i="5"/>
  <c r="O102" i="5"/>
  <c r="O71" i="5"/>
  <c r="O107" i="5"/>
  <c r="O59" i="5"/>
  <c r="O45" i="5"/>
  <c r="O25" i="5"/>
  <c r="O36" i="5"/>
  <c r="O100" i="5"/>
  <c r="O99" i="5"/>
  <c r="O66" i="5"/>
  <c r="O49" i="5"/>
  <c r="O113" i="5"/>
  <c r="O104" i="5"/>
  <c r="O46" i="5"/>
  <c r="O110" i="5"/>
  <c r="N2" i="6" l="1"/>
  <c r="N2" i="5"/>
</calcChain>
</file>

<file path=xl/sharedStrings.xml><?xml version="1.0" encoding="utf-8"?>
<sst xmlns="http://schemas.openxmlformats.org/spreadsheetml/2006/main" count="202" uniqueCount="67">
  <si>
    <t>Objective</t>
  </si>
  <si>
    <t xml:space="preserve">Minimize </t>
  </si>
  <si>
    <t>Fatalities</t>
  </si>
  <si>
    <t>Research</t>
  </si>
  <si>
    <t>Budget</t>
  </si>
  <si>
    <t>Attribute</t>
  </si>
  <si>
    <t>Effective Forecast</t>
  </si>
  <si>
    <t>Carbon Tax</t>
  </si>
  <si>
    <t>Fatalities(Million)</t>
  </si>
  <si>
    <t>Impact on Economy (Billion USD)</t>
  </si>
  <si>
    <t>Max</t>
  </si>
  <si>
    <t>Mode</t>
  </si>
  <si>
    <t>Min</t>
  </si>
  <si>
    <t>Research (alternative fuel and Sustainable agriculture)</t>
  </si>
  <si>
    <t>Impact on Economy</t>
  </si>
  <si>
    <t>Benchmark</t>
  </si>
  <si>
    <t>Budget requirement</t>
  </si>
  <si>
    <t>Budget requirement (Billion USD)</t>
  </si>
  <si>
    <t>Weight assesment: Swinging weight method</t>
  </si>
  <si>
    <t>Rank</t>
  </si>
  <si>
    <t>Rate</t>
  </si>
  <si>
    <t>Weight</t>
  </si>
  <si>
    <t>Total=</t>
  </si>
  <si>
    <t>mode</t>
  </si>
  <si>
    <t>a</t>
  </si>
  <si>
    <t>c</t>
  </si>
  <si>
    <t>b</t>
  </si>
  <si>
    <t>a1</t>
  </si>
  <si>
    <t>c1</t>
  </si>
  <si>
    <t>b1</t>
  </si>
  <si>
    <t>a2</t>
  </si>
  <si>
    <t>c2</t>
  </si>
  <si>
    <t>b2</t>
  </si>
  <si>
    <t>Random1</t>
  </si>
  <si>
    <t>Random2</t>
  </si>
  <si>
    <t>Random3</t>
  </si>
  <si>
    <t>Index</t>
  </si>
  <si>
    <t>Split point=</t>
  </si>
  <si>
    <t>Impact on economy</t>
  </si>
  <si>
    <t xml:space="preserve">Budget requiremet </t>
  </si>
  <si>
    <t>Risk tolarance</t>
  </si>
  <si>
    <t>Swing weight</t>
  </si>
  <si>
    <t>Budget Requirement</t>
  </si>
  <si>
    <t>U(I)</t>
  </si>
  <si>
    <t>U(F)</t>
  </si>
  <si>
    <t>U(B)</t>
  </si>
  <si>
    <t>Utility</t>
  </si>
  <si>
    <t>Utility of Research=</t>
  </si>
  <si>
    <t>Utility of Effective forecast=</t>
  </si>
  <si>
    <t>Utility of Carbon tax=</t>
  </si>
  <si>
    <t>effective forecast</t>
  </si>
  <si>
    <t>Carbontax</t>
  </si>
  <si>
    <t>Expected utility</t>
  </si>
  <si>
    <t>Forecast</t>
  </si>
  <si>
    <t>Effective Weather Forecast</t>
  </si>
  <si>
    <t>Utility Table</t>
  </si>
  <si>
    <t>Utility*weight</t>
  </si>
  <si>
    <t>R</t>
  </si>
  <si>
    <t xml:space="preserve">best </t>
  </si>
  <si>
    <t>worst</t>
  </si>
  <si>
    <t>Economy</t>
  </si>
  <si>
    <t>Utiity</t>
  </si>
  <si>
    <t>Minimizing impact on economy</t>
  </si>
  <si>
    <t>Minimizing the required budget</t>
  </si>
  <si>
    <t>Minimizing fatalities</t>
  </si>
  <si>
    <t>Required Budget</t>
  </si>
  <si>
    <t>Changing the budget to do the sensitivity analysis over effective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</si>
</sst>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Border="1"/>
    <xf numFmtId="0" fontId="0" fillId="2" borderId="0" xfId="0" applyFill="1" applyBorder="1"/>
    <xf numFmtId="2" fontId="0" fillId="0" borderId="0" xfId="0" quotePrefix="1" applyNumberFormat="1" applyBorder="1"/>
    <xf numFmtId="0" fontId="0" fillId="0" borderId="12" xfId="0" quotePrefix="1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4" xfId="0" applyBorder="1"/>
    <xf numFmtId="2" fontId="0" fillId="0" borderId="14" xfId="0" quotePrefix="1" applyNumberFormat="1" applyBorder="1"/>
    <xf numFmtId="0" fontId="0" fillId="0" borderId="15" xfId="0" quotePrefix="1" applyBorder="1"/>
    <xf numFmtId="2" fontId="0" fillId="0" borderId="9" xfId="0" quotePrefix="1" applyNumberFormat="1" applyBorder="1"/>
    <xf numFmtId="0" fontId="0" fillId="0" borderId="10" xfId="0" quotePrefix="1" applyBorder="1"/>
    <xf numFmtId="0" fontId="0" fillId="2" borderId="33" xfId="0" applyFill="1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0" borderId="36" xfId="0" quotePrefix="1" applyBorder="1"/>
    <xf numFmtId="0" fontId="0" fillId="0" borderId="1" xfId="0" applyBorder="1"/>
    <xf numFmtId="0" fontId="0" fillId="8" borderId="5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quotePrefix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7" xfId="0" quotePrefix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of fatalities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'Utility Functions'!$D$9</c:f>
              <c:strCache>
                <c:ptCount val="1"/>
                <c:pt idx="0">
                  <c:v>Utility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'Utility Functions'!$C$10:$C$20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</c:numCache>
            </c:numRef>
          </c:xVal>
          <c:yVal>
            <c:numRef>
              <c:f>'Utility Functions'!$D$10:$D$20</c:f>
              <c:numCache>
                <c:formatCode>General</c:formatCode>
                <c:ptCount val="11"/>
                <c:pt idx="0">
                  <c:v>0</c:v>
                </c:pt>
                <c:pt idx="1">
                  <c:v>0.28071827109744429</c:v>
                </c:pt>
                <c:pt idx="2">
                  <c:v>0.4860961455632149</c:v>
                </c:pt>
                <c:pt idx="3">
                  <c:v>0.63635380836221422</c:v>
                </c:pt>
                <c:pt idx="4">
                  <c:v>0.74628466283495642</c:v>
                </c:pt>
                <c:pt idx="5">
                  <c:v>0.82671179407067341</c:v>
                </c:pt>
                <c:pt idx="6">
                  <c:v>0.88555354027406663</c:v>
                </c:pt>
                <c:pt idx="7">
                  <c:v>0.92860308143098069</c:v>
                </c:pt>
                <c:pt idx="8">
                  <c:v>0.96009879856036084</c:v>
                </c:pt>
                <c:pt idx="9">
                  <c:v>0.98314155745709786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8FF-BCF1-01F7A6F2E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81440"/>
        <c:axId val="599190296"/>
      </c:scatterChart>
      <c:valAx>
        <c:axId val="5991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0296"/>
        <c:crosses val="autoZero"/>
        <c:crossBetween val="midCat"/>
      </c:valAx>
      <c:valAx>
        <c:axId val="5991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of Impact on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'Utility Functions'!$H$8</c:f>
              <c:strCache>
                <c:ptCount val="1"/>
                <c:pt idx="0">
                  <c:v>Utiity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'Utility Functions'!$G$10:$G$20</c:f>
              <c:numCache>
                <c:formatCode>General</c:formatCode>
                <c:ptCount val="11"/>
                <c:pt idx="0">
                  <c:v>5</c:v>
                </c:pt>
                <c:pt idx="1">
                  <c:v>5.7</c:v>
                </c:pt>
                <c:pt idx="2">
                  <c:v>6.4</c:v>
                </c:pt>
                <c:pt idx="3">
                  <c:v>7.1</c:v>
                </c:pt>
                <c:pt idx="4">
                  <c:v>7.8</c:v>
                </c:pt>
                <c:pt idx="5">
                  <c:v>8.5</c:v>
                </c:pt>
                <c:pt idx="6">
                  <c:v>9.1999999999999993</c:v>
                </c:pt>
                <c:pt idx="7">
                  <c:v>9.8999999999999986</c:v>
                </c:pt>
                <c:pt idx="8">
                  <c:v>10.6</c:v>
                </c:pt>
                <c:pt idx="9">
                  <c:v>11.3</c:v>
                </c:pt>
                <c:pt idx="10">
                  <c:v>12</c:v>
                </c:pt>
              </c:numCache>
            </c:numRef>
          </c:xVal>
          <c:yVal>
            <c:numRef>
              <c:f>'Utility Functions'!$H$10:$H$20</c:f>
              <c:numCache>
                <c:formatCode>General</c:formatCode>
                <c:ptCount val="11"/>
                <c:pt idx="0">
                  <c:v>0</c:v>
                </c:pt>
                <c:pt idx="1">
                  <c:v>0.15054498803265481</c:v>
                </c:pt>
                <c:pt idx="2">
                  <c:v>0.28676372630237701</c:v>
                </c:pt>
                <c:pt idx="3">
                  <c:v>0.41001953772646815</c:v>
                </c:pt>
                <c:pt idx="4">
                  <c:v>0.52154600789337047</c:v>
                </c:pt>
                <c:pt idx="5">
                  <c:v>0.62245933120185426</c:v>
                </c:pt>
                <c:pt idx="6">
                  <c:v>0.71376948210973112</c:v>
                </c:pt>
                <c:pt idx="7">
                  <c:v>0.79639032329768811</c:v>
                </c:pt>
                <c:pt idx="8">
                  <c:v>0.87114875191415853</c:v>
                </c:pt>
                <c:pt idx="9">
                  <c:v>0.93879297543991114</c:v>
                </c:pt>
                <c:pt idx="10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64C-BCD1-EF9FB355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50744"/>
        <c:axId val="684848448"/>
      </c:scatterChart>
      <c:valAx>
        <c:axId val="68485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8448"/>
        <c:crosses val="autoZero"/>
        <c:crossBetween val="midCat"/>
      </c:valAx>
      <c:valAx>
        <c:axId val="6848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of required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'Utility Functions'!$L$8</c:f>
              <c:strCache>
                <c:ptCount val="1"/>
                <c:pt idx="0">
                  <c:v>Utility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 baseline="0"/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'Utility Functions'!$K$10:$K$20</c:f>
              <c:numCache>
                <c:formatCode>General</c:formatCode>
                <c:ptCount val="11"/>
                <c:pt idx="0">
                  <c:v>12.45</c:v>
                </c:pt>
                <c:pt idx="1">
                  <c:v>14.704999999999998</c:v>
                </c:pt>
                <c:pt idx="2">
                  <c:v>16.96</c:v>
                </c:pt>
                <c:pt idx="3">
                  <c:v>19.215</c:v>
                </c:pt>
                <c:pt idx="4">
                  <c:v>21.47</c:v>
                </c:pt>
                <c:pt idx="5">
                  <c:v>23.724999999999998</c:v>
                </c:pt>
                <c:pt idx="6">
                  <c:v>25.979999999999997</c:v>
                </c:pt>
                <c:pt idx="7">
                  <c:v>28.234999999999999</c:v>
                </c:pt>
                <c:pt idx="8">
                  <c:v>30.49</c:v>
                </c:pt>
                <c:pt idx="9">
                  <c:v>32.744999999999997</c:v>
                </c:pt>
                <c:pt idx="10">
                  <c:v>35</c:v>
                </c:pt>
              </c:numCache>
            </c:numRef>
          </c:xVal>
          <c:yVal>
            <c:numRef>
              <c:f>'Utility Functions'!$L$10:$L$20</c:f>
              <c:numCache>
                <c:formatCode>General</c:formatCode>
                <c:ptCount val="11"/>
                <c:pt idx="0">
                  <c:v>0</c:v>
                </c:pt>
                <c:pt idx="1">
                  <c:v>0.1794967313012652</c:v>
                </c:pt>
                <c:pt idx="2">
                  <c:v>0.33393951016709322</c:v>
                </c:pt>
                <c:pt idx="3">
                  <c:v>0.46682533917845914</c:v>
                </c:pt>
                <c:pt idx="4">
                  <c:v>0.58116311321824732</c:v>
                </c:pt>
                <c:pt idx="5">
                  <c:v>0.67954174899629871</c:v>
                </c:pt>
                <c:pt idx="6">
                  <c:v>0.76418880513176823</c:v>
                </c:pt>
                <c:pt idx="7">
                  <c:v>0.83702092011012885</c:v>
                </c:pt>
                <c:pt idx="8">
                  <c:v>0.89968721016671083</c:v>
                </c:pt>
                <c:pt idx="9">
                  <c:v>0.95360660974233058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4-49AE-A0AB-EDB95EE7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35984"/>
        <c:axId val="684838280"/>
      </c:scatterChart>
      <c:valAx>
        <c:axId val="6848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38280"/>
        <c:crosses val="autoZero"/>
        <c:crossBetween val="midCat"/>
      </c:valAx>
      <c:valAx>
        <c:axId val="68483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Sensitivity analysis of utility of effective forecast 2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4268910810636729"/>
          <c:y val="3.0367337179065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755926642312"/>
          <c:y val="0.13060815885860255"/>
          <c:w val="0.81787423468866427"/>
          <c:h val="0.68478535143138708"/>
        </c:manualLayout>
      </c:layout>
      <c:lineChart>
        <c:grouping val="standard"/>
        <c:varyColors val="0"/>
        <c:ser>
          <c:idx val="0"/>
          <c:order val="0"/>
          <c:tx>
            <c:strRef>
              <c:f>'Sensitivity analysis'!$C$29</c:f>
              <c:strCache>
                <c:ptCount val="1"/>
                <c:pt idx="0">
                  <c:v>Research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analysis'!$B$30:$B$36</c:f>
              <c:numCache>
                <c:formatCode>General</c:formatCod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numCache>
            </c:numRef>
          </c:cat>
          <c:val>
            <c:numRef>
              <c:f>'Sensitivity analysis'!$C$30:$C$36</c:f>
              <c:numCache>
                <c:formatCode>General</c:formatCode>
                <c:ptCount val="7"/>
                <c:pt idx="0">
                  <c:v>0.74045808867550134</c:v>
                </c:pt>
                <c:pt idx="1">
                  <c:v>0.74045808867550134</c:v>
                </c:pt>
                <c:pt idx="2">
                  <c:v>0.74045808867550134</c:v>
                </c:pt>
                <c:pt idx="3">
                  <c:v>0.74045808867550134</c:v>
                </c:pt>
                <c:pt idx="4">
                  <c:v>0.74045808867550134</c:v>
                </c:pt>
                <c:pt idx="5">
                  <c:v>0.74045808867550134</c:v>
                </c:pt>
                <c:pt idx="6">
                  <c:v>0.74045808867550134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4-4C2E-AD0A-90970639446F}"/>
            </c:ext>
          </c:extLst>
        </c:ser>
        <c:ser>
          <c:idx val="1"/>
          <c:order val="1"/>
          <c:tx>
            <c:v>Effective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analysis'!$D$30:$D$36</c:f>
              <c:numCache>
                <c:formatCode>General</c:formatCode>
                <c:ptCount val="7"/>
                <c:pt idx="0">
                  <c:v>0.69880578808779781</c:v>
                </c:pt>
                <c:pt idx="1">
                  <c:v>0.71823071090504165</c:v>
                </c:pt>
                <c:pt idx="2">
                  <c:v>0.73640286188427329</c:v>
                </c:pt>
                <c:pt idx="3">
                  <c:v>0.75340303605839354</c:v>
                </c:pt>
                <c:pt idx="4">
                  <c:v>0.76930681774503717</c:v>
                </c:pt>
                <c:pt idx="5">
                  <c:v>0.78418491660131029</c:v>
                </c:pt>
                <c:pt idx="6">
                  <c:v>0.79810348200534464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4-4C2E-AD0A-90970639446F}"/>
            </c:ext>
          </c:extLst>
        </c:ser>
        <c:ser>
          <c:idx val="2"/>
          <c:order val="2"/>
          <c:tx>
            <c:v>Carbon 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analysis'!$E$30:$E$36</c:f>
              <c:numCache>
                <c:formatCode>General</c:formatCode>
                <c:ptCount val="7"/>
                <c:pt idx="0">
                  <c:v>0.66242470079832361</c:v>
                </c:pt>
                <c:pt idx="1">
                  <c:v>0.66242470079832361</c:v>
                </c:pt>
                <c:pt idx="2">
                  <c:v>0.66242470079832361</c:v>
                </c:pt>
                <c:pt idx="3">
                  <c:v>0.66242470079832361</c:v>
                </c:pt>
                <c:pt idx="4">
                  <c:v>0.66242470079832361</c:v>
                </c:pt>
                <c:pt idx="5">
                  <c:v>0.66242470079832361</c:v>
                </c:pt>
                <c:pt idx="6">
                  <c:v>0.66242470079832361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4-4C2E-AD0A-90970639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47248"/>
        <c:axId val="731244624"/>
      </c:lineChart>
      <c:catAx>
        <c:axId val="7312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Required budget</a:t>
                </a:r>
              </a:p>
            </c:rich>
          </c:tx>
          <c:layout>
            <c:manualLayout>
              <c:xMode val="edge"/>
              <c:yMode val="edge"/>
              <c:x val="0.37185886254469452"/>
              <c:y val="0.88845352415322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44624"/>
        <c:crosses val="autoZero"/>
        <c:auto val="1"/>
        <c:lblAlgn val="ctr"/>
        <c:lblOffset val="100"/>
        <c:noMultiLvlLbl val="0"/>
      </c:catAx>
      <c:valAx>
        <c:axId val="7312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Utility</a:t>
                </a:r>
              </a:p>
            </c:rich>
          </c:tx>
          <c:layout>
            <c:manualLayout>
              <c:xMode val="edge"/>
              <c:yMode val="edge"/>
              <c:x val="1.1608583560299091E-2"/>
              <c:y val="0.33640680258019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 of utility of effective forecast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58623931755426"/>
          <c:y val="0.16389029607506395"/>
          <c:w val="0.80314245218400893"/>
          <c:h val="0.56584587507341333"/>
        </c:manualLayout>
      </c:layout>
      <c:lineChart>
        <c:grouping val="standard"/>
        <c:varyColors val="0"/>
        <c:ser>
          <c:idx val="0"/>
          <c:order val="0"/>
          <c:tx>
            <c:v>Research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'Sensitivity analysis'!$B$7:$B$16</c:f>
              <c:numCache>
                <c:formatCode>General</c:formatCod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</c:numCache>
            </c:numRef>
          </c:cat>
          <c:val>
            <c:numRef>
              <c:f>'Sensitivity analysis'!$C$7:$C$16</c:f>
              <c:numCache>
                <c:formatCode>General</c:formatCode>
                <c:ptCount val="10"/>
                <c:pt idx="0">
                  <c:v>0.74045808867550134</c:v>
                </c:pt>
                <c:pt idx="1">
                  <c:v>0.74045808867550134</c:v>
                </c:pt>
                <c:pt idx="2">
                  <c:v>0.74045808867550134</c:v>
                </c:pt>
                <c:pt idx="3">
                  <c:v>0.74045808867550134</c:v>
                </c:pt>
                <c:pt idx="4">
                  <c:v>0.74045808867550134</c:v>
                </c:pt>
                <c:pt idx="5">
                  <c:v>0.74045808867550134</c:v>
                </c:pt>
                <c:pt idx="6">
                  <c:v>0.74045808867550134</c:v>
                </c:pt>
                <c:pt idx="7">
                  <c:v>0.74045808867550134</c:v>
                </c:pt>
                <c:pt idx="8">
                  <c:v>0.74045808867550134</c:v>
                </c:pt>
                <c:pt idx="9">
                  <c:v>0.74045808867550134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3-470C-8031-D52D514C1033}"/>
            </c:ext>
          </c:extLst>
        </c:ser>
        <c:ser>
          <c:idx val="1"/>
          <c:order val="1"/>
          <c:tx>
            <c:v>Effective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analysis'!$D$7:$D$16</c:f>
              <c:numCache>
                <c:formatCode>General</c:formatCode>
                <c:ptCount val="10"/>
                <c:pt idx="0">
                  <c:v>0.79810348200534464</c:v>
                </c:pt>
                <c:pt idx="1">
                  <c:v>0.81112439716243823</c:v>
                </c:pt>
                <c:pt idx="2">
                  <c:v>0.82330555424340324</c:v>
                </c:pt>
                <c:pt idx="3">
                  <c:v>0.83470111177841344</c:v>
                </c:pt>
                <c:pt idx="4">
                  <c:v>0.84536173545074522</c:v>
                </c:pt>
                <c:pt idx="5">
                  <c:v>0.85533482336100497</c:v>
                </c:pt>
                <c:pt idx="6">
                  <c:v>0.8646647167633873</c:v>
                </c:pt>
                <c:pt idx="7">
                  <c:v>0.8733928972109164</c:v>
                </c:pt>
                <c:pt idx="8">
                  <c:v>0.88155817098619627</c:v>
                </c:pt>
                <c:pt idx="9">
                  <c:v>0.8891968416376661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3-470C-8031-D52D514C1033}"/>
            </c:ext>
          </c:extLst>
        </c:ser>
        <c:ser>
          <c:idx val="2"/>
          <c:order val="2"/>
          <c:tx>
            <c:v>Carbontax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'Sensitivity analysis'!$E$7:$E$16</c:f>
              <c:numCache>
                <c:formatCode>General</c:formatCode>
                <c:ptCount val="10"/>
                <c:pt idx="0">
                  <c:v>0.66242470079832361</c:v>
                </c:pt>
                <c:pt idx="1">
                  <c:v>0.66242470079832361</c:v>
                </c:pt>
                <c:pt idx="2">
                  <c:v>0.66242470079832361</c:v>
                </c:pt>
                <c:pt idx="3">
                  <c:v>0.66242470079832361</c:v>
                </c:pt>
                <c:pt idx="4">
                  <c:v>0.66242470079832361</c:v>
                </c:pt>
                <c:pt idx="5">
                  <c:v>0.66242470079832361</c:v>
                </c:pt>
                <c:pt idx="6">
                  <c:v>0.66242470079832361</c:v>
                </c:pt>
                <c:pt idx="7">
                  <c:v>0.66242470079832361</c:v>
                </c:pt>
                <c:pt idx="8">
                  <c:v>0.66242470079832361</c:v>
                </c:pt>
                <c:pt idx="9">
                  <c:v>0.66242470079832361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3-470C-8031-D52D514C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871208"/>
        <c:axId val="730872192"/>
      </c:lineChart>
      <c:catAx>
        <c:axId val="73087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Required</a:t>
                </a:r>
                <a:r>
                  <a:rPr lang="en-US" sz="1400" baseline="0"/>
                  <a:t> Budget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39367760861429996"/>
              <c:y val="0.80131176812788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2192"/>
        <c:crosses val="autoZero"/>
        <c:auto val="1"/>
        <c:lblAlgn val="ctr"/>
        <c:lblOffset val="100"/>
        <c:noMultiLvlLbl val="0"/>
      </c:catAx>
      <c:valAx>
        <c:axId val="730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Utility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172583</xdr:colOff>
      <xdr:row>21</xdr:row>
      <xdr:rowOff>171862</xdr:rowOff>
    </xdr:from>
    <xdr:to>
      <xdr:col>7</xdr:col>
      <xdr:colOff>65903</xdr:colOff>
      <xdr:row>37</xdr:row>
      <xdr:rowOff>30892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587C1-0F16-45F5-9387-5ED5E10B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22</xdr:row>
      <xdr:rowOff>11430</xdr:rowOff>
    </xdr:from>
    <xdr:to>
      <xdr:col>15</xdr:col>
      <xdr:colOff>22860</xdr:colOff>
      <xdr:row>37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28226-9858-4A46-8623-4075D8A4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5</xdr:row>
      <xdr:rowOff>49530</xdr:rowOff>
    </xdr:from>
    <xdr:to>
      <xdr:col>20</xdr:col>
      <xdr:colOff>495300</xdr:colOff>
      <xdr:row>20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5ED43-ADF3-40B7-B6FE-78E1F3787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590282</xdr:colOff>
      <xdr:row>27</xdr:row>
      <xdr:rowOff>36906</xdr:rowOff>
    </xdr:from>
    <xdr:to>
      <xdr:col>15</xdr:col>
      <xdr:colOff>354712</xdr:colOff>
      <xdr:row>44</xdr:row>
      <xdr:rowOff>85859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CE28E-5301-4FCD-8547-8443C5862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440026</xdr:colOff>
      <xdr:row>4</xdr:row>
      <xdr:rowOff>23610</xdr:rowOff>
    </xdr:from>
    <xdr:to>
      <xdr:col>16</xdr:col>
      <xdr:colOff>160985</xdr:colOff>
      <xdr:row>19</xdr:row>
      <xdr:rowOff>160986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22E117-2927-4814-8EBA-2DA405BBC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2E17-1AB4-4F76-9913-18845D4BE861}">
  <dimension ref="C1:I17"/>
  <sheetViews>
    <sheetView zoomScale="55" zoomScaleNormal="54" workbookViewId="0">
      <selection activeCell="E25" sqref="E25"/>
    </sheetView>
  </sheetViews>
  <sheetFormatPr defaultRowHeight="14.4" x14ac:dyDescent="0.3"/>
  <cols>
    <col min="1" max="2" width="8.88671875" style="1"/>
    <col min="3" max="3" width="13.109375" style="1" customWidth="1"/>
    <col min="4" max="4" width="26.21875" style="1" customWidth="1"/>
    <col min="5" max="5" width="14.88671875" style="1" customWidth="1"/>
    <col min="6" max="6" width="22" style="1" customWidth="1"/>
    <col min="7" max="7" width="17.33203125" style="1" customWidth="1"/>
    <col min="8" max="8" width="11.77734375" style="1" customWidth="1"/>
    <col min="9" max="13" width="8.88671875" style="1"/>
    <col min="14" max="14" width="17.109375" style="1" customWidth="1"/>
    <col min="15" max="15" width="23.6640625" style="1" customWidth="1"/>
    <col min="16" max="16" width="22.88671875" style="1" customWidth="1"/>
    <col min="17" max="17" width="21.44140625" style="1" customWidth="1"/>
    <col min="18" max="18" width="15.5546875" style="1" customWidth="1"/>
    <col min="19" max="16384" width="8.88671875" style="1"/>
  </cols>
  <sheetData>
    <row r="1" spans="3:9" x14ac:dyDescent="0.3">
      <c r="D1" s="2"/>
      <c r="E1" s="2"/>
      <c r="F1" s="2"/>
    </row>
    <row r="2" spans="3:9" x14ac:dyDescent="0.3">
      <c r="D2" s="2"/>
      <c r="E2" s="2"/>
      <c r="F2" s="2"/>
    </row>
    <row r="3" spans="3:9" x14ac:dyDescent="0.3">
      <c r="D3" s="2"/>
      <c r="E3" s="2"/>
      <c r="F3" s="2"/>
    </row>
    <row r="4" spans="3:9" x14ac:dyDescent="0.3">
      <c r="D4" s="2"/>
      <c r="E4" s="2"/>
      <c r="F4" s="2"/>
    </row>
    <row r="5" spans="3:9" ht="15" thickBot="1" x14ac:dyDescent="0.35">
      <c r="D5" s="2"/>
      <c r="E5" s="2"/>
      <c r="F5" s="2"/>
    </row>
    <row r="6" spans="3:9" ht="66" customHeight="1" thickBot="1" x14ac:dyDescent="0.35">
      <c r="C6" s="39" t="s">
        <v>0</v>
      </c>
      <c r="D6" s="40" t="s">
        <v>5</v>
      </c>
      <c r="E6" s="42"/>
      <c r="F6" s="41" t="s">
        <v>13</v>
      </c>
      <c r="G6" s="40" t="s">
        <v>54</v>
      </c>
      <c r="H6" s="40" t="s">
        <v>7</v>
      </c>
      <c r="I6" s="43"/>
    </row>
    <row r="7" spans="3:9" ht="15" thickBot="1" x14ac:dyDescent="0.35">
      <c r="C7" s="44"/>
      <c r="D7" s="45"/>
      <c r="E7" s="46"/>
      <c r="F7" s="46"/>
      <c r="G7" s="44"/>
      <c r="H7" s="44"/>
      <c r="I7" s="43"/>
    </row>
    <row r="8" spans="3:9" ht="15.6" x14ac:dyDescent="0.3">
      <c r="C8" s="167" t="s">
        <v>1</v>
      </c>
      <c r="D8" s="164" t="s">
        <v>8</v>
      </c>
      <c r="E8" s="47" t="s">
        <v>10</v>
      </c>
      <c r="F8" s="50">
        <v>3</v>
      </c>
      <c r="G8" s="51">
        <v>2</v>
      </c>
      <c r="H8" s="51">
        <v>2.7</v>
      </c>
      <c r="I8" s="43"/>
    </row>
    <row r="9" spans="3:9" ht="15.6" x14ac:dyDescent="0.3">
      <c r="C9" s="168"/>
      <c r="D9" s="165"/>
      <c r="E9" s="48" t="s">
        <v>11</v>
      </c>
      <c r="F9" s="52">
        <v>2.1</v>
      </c>
      <c r="G9" s="53">
        <v>1</v>
      </c>
      <c r="H9" s="53">
        <v>1.5</v>
      </c>
      <c r="I9" s="43"/>
    </row>
    <row r="10" spans="3:9" ht="12" customHeight="1" thickBot="1" x14ac:dyDescent="0.35">
      <c r="C10" s="169"/>
      <c r="D10" s="166"/>
      <c r="E10" s="48" t="s">
        <v>12</v>
      </c>
      <c r="F10" s="52">
        <v>1</v>
      </c>
      <c r="G10" s="53">
        <v>0.75</v>
      </c>
      <c r="H10" s="53">
        <v>0.5</v>
      </c>
      <c r="I10" s="43"/>
    </row>
    <row r="11" spans="3:9" ht="15.6" x14ac:dyDescent="0.3">
      <c r="C11" s="167" t="s">
        <v>1</v>
      </c>
      <c r="D11" s="164" t="s">
        <v>9</v>
      </c>
      <c r="E11" s="47" t="s">
        <v>10</v>
      </c>
      <c r="F11" s="51">
        <v>11</v>
      </c>
      <c r="G11" s="51">
        <v>12</v>
      </c>
      <c r="H11" s="51">
        <v>9.4</v>
      </c>
      <c r="I11" s="43"/>
    </row>
    <row r="12" spans="3:9" ht="15.6" x14ac:dyDescent="0.3">
      <c r="C12" s="168"/>
      <c r="D12" s="165"/>
      <c r="E12" s="48" t="s">
        <v>11</v>
      </c>
      <c r="F12" s="52">
        <v>9</v>
      </c>
      <c r="G12" s="53">
        <v>8.6</v>
      </c>
      <c r="H12" s="53">
        <v>5</v>
      </c>
      <c r="I12" s="43"/>
    </row>
    <row r="13" spans="3:9" ht="15" customHeight="1" thickBot="1" x14ac:dyDescent="0.35">
      <c r="C13" s="169"/>
      <c r="D13" s="166"/>
      <c r="E13" s="49" t="s">
        <v>12</v>
      </c>
      <c r="F13" s="54">
        <v>5.8</v>
      </c>
      <c r="G13" s="55">
        <v>6</v>
      </c>
      <c r="H13" s="55">
        <v>3</v>
      </c>
      <c r="I13" s="43"/>
    </row>
    <row r="14" spans="3:9" ht="15.6" x14ac:dyDescent="0.3">
      <c r="C14" s="168" t="s">
        <v>1</v>
      </c>
      <c r="D14" s="165" t="s">
        <v>17</v>
      </c>
      <c r="E14" s="48" t="s">
        <v>10</v>
      </c>
      <c r="F14" s="52">
        <v>35</v>
      </c>
      <c r="G14" s="53">
        <v>24</v>
      </c>
      <c r="H14" s="53">
        <v>19.77</v>
      </c>
      <c r="I14" s="43"/>
    </row>
    <row r="15" spans="3:9" ht="15.6" x14ac:dyDescent="0.3">
      <c r="C15" s="168"/>
      <c r="D15" s="165"/>
      <c r="E15" s="48" t="s">
        <v>11</v>
      </c>
      <c r="F15" s="52">
        <v>26.5</v>
      </c>
      <c r="G15" s="53">
        <v>21</v>
      </c>
      <c r="H15" s="53">
        <v>16</v>
      </c>
      <c r="I15" s="43"/>
    </row>
    <row r="16" spans="3:9" ht="13.2" customHeight="1" thickBot="1" x14ac:dyDescent="0.35">
      <c r="C16" s="169"/>
      <c r="D16" s="166"/>
      <c r="E16" s="49" t="s">
        <v>12</v>
      </c>
      <c r="F16" s="54">
        <v>18</v>
      </c>
      <c r="G16" s="55">
        <v>15.75</v>
      </c>
      <c r="H16" s="55">
        <v>12.45</v>
      </c>
      <c r="I16" s="43"/>
    </row>
    <row r="17" ht="23.4" customHeight="1" x14ac:dyDescent="0.3"/>
  </sheetData>
  <mergeCells count="6">
    <mergeCell ref="D8:D10"/>
    <mergeCell ref="D14:D16"/>
    <mergeCell ref="D11:D13"/>
    <mergeCell ref="C8:C10"/>
    <mergeCell ref="C11:C13"/>
    <mergeCell ref="C14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90A7-61E9-4317-8CA9-D32593E0AD79}">
  <dimension ref="A1:L20"/>
  <sheetViews>
    <sheetView zoomScale="74" workbookViewId="0">
      <selection activeCell="G4" sqref="G4"/>
    </sheetView>
  </sheetViews>
  <sheetFormatPr defaultRowHeight="14.4" x14ac:dyDescent="0.3"/>
  <cols>
    <col min="2" max="2" width="9.5546875" customWidth="1"/>
    <col min="7" max="7" width="9.88671875" customWidth="1"/>
  </cols>
  <sheetData>
    <row r="1" spans="1:12" x14ac:dyDescent="0.3">
      <c r="A1" s="92"/>
      <c r="B1" s="92"/>
      <c r="C1" s="92"/>
    </row>
    <row r="2" spans="1:12" ht="15" thickBot="1" x14ac:dyDescent="0.35">
      <c r="A2" s="92"/>
      <c r="B2" s="92"/>
      <c r="C2" s="92"/>
    </row>
    <row r="3" spans="1:12" ht="15" thickBot="1" x14ac:dyDescent="0.35">
      <c r="A3" s="92"/>
      <c r="B3" s="92"/>
      <c r="C3" s="92"/>
      <c r="D3" s="104" t="s">
        <v>57</v>
      </c>
      <c r="E3" s="90" t="s">
        <v>58</v>
      </c>
      <c r="F3" s="90" t="s">
        <v>59</v>
      </c>
      <c r="G3" s="90" t="s">
        <v>24</v>
      </c>
      <c r="H3" s="91" t="s">
        <v>26</v>
      </c>
    </row>
    <row r="4" spans="1:12" x14ac:dyDescent="0.3">
      <c r="A4" s="96"/>
      <c r="B4" s="93" t="s">
        <v>64</v>
      </c>
      <c r="C4" s="93" t="s">
        <v>2</v>
      </c>
      <c r="D4" s="106">
        <v>0.8</v>
      </c>
      <c r="E4" s="89">
        <v>3</v>
      </c>
      <c r="F4" s="89">
        <v>0.5</v>
      </c>
      <c r="G4" s="102">
        <f>1/(EXP(-F4/D4)-EXP(-E4/D4))</f>
        <v>1.9541032627823753</v>
      </c>
      <c r="H4" s="103">
        <f>-G4*(1-EXP(-F4/D4))</f>
        <v>-0.90814715887186126</v>
      </c>
    </row>
    <row r="5" spans="1:12" x14ac:dyDescent="0.3">
      <c r="A5" s="96" t="s">
        <v>62</v>
      </c>
      <c r="B5" s="93"/>
      <c r="C5" s="93" t="s">
        <v>60</v>
      </c>
      <c r="D5" s="105">
        <v>7</v>
      </c>
      <c r="E5" s="92">
        <v>12</v>
      </c>
      <c r="F5" s="92">
        <v>5</v>
      </c>
      <c r="G5" s="94">
        <f t="shared" ref="G5:G6" si="0">1/(EXP(-F5/D5)-EXP(-E5/D5))</f>
        <v>3.2315466436524591</v>
      </c>
      <c r="H5" s="95">
        <f t="shared" ref="H5:H6" si="1">-G5*(1-EXP(-F5/D5))</f>
        <v>-1.6495699367831327</v>
      </c>
    </row>
    <row r="6" spans="1:12" ht="15" thickBot="1" x14ac:dyDescent="0.35">
      <c r="A6" s="97" t="s">
        <v>63</v>
      </c>
      <c r="B6" s="98"/>
      <c r="C6" s="98"/>
      <c r="D6" s="107">
        <v>15</v>
      </c>
      <c r="E6" s="99">
        <v>35</v>
      </c>
      <c r="F6" s="99">
        <v>12.45</v>
      </c>
      <c r="G6" s="100">
        <f t="shared" si="0"/>
        <v>2.9491798641979341</v>
      </c>
      <c r="H6" s="101">
        <f t="shared" si="1"/>
        <v>-1.6631920891805816</v>
      </c>
    </row>
    <row r="7" spans="1:12" ht="15" thickBot="1" x14ac:dyDescent="0.35"/>
    <row r="8" spans="1:12" ht="15" thickBot="1" x14ac:dyDescent="0.35">
      <c r="G8" s="174" t="s">
        <v>14</v>
      </c>
      <c r="H8" s="172" t="s">
        <v>61</v>
      </c>
      <c r="K8" s="170" t="s">
        <v>65</v>
      </c>
      <c r="L8" s="172" t="s">
        <v>46</v>
      </c>
    </row>
    <row r="9" spans="1:12" ht="15" thickBot="1" x14ac:dyDescent="0.35">
      <c r="C9" s="112" t="s">
        <v>2</v>
      </c>
      <c r="D9" s="112" t="s">
        <v>46</v>
      </c>
      <c r="G9" s="175"/>
      <c r="H9" s="173"/>
      <c r="K9" s="171"/>
      <c r="L9" s="173"/>
    </row>
    <row r="10" spans="1:12" x14ac:dyDescent="0.3">
      <c r="B10">
        <v>0</v>
      </c>
      <c r="C10" s="111">
        <f>ABS(F$4-E$4)/10*B10+F$4</f>
        <v>0.5</v>
      </c>
      <c r="D10" s="111">
        <f>$G$4*(1-EXP(-C10/$D$4))+$H$4</f>
        <v>0</v>
      </c>
      <c r="G10" s="110">
        <f>ABS(F$5-E$5)/10*B10+F$5</f>
        <v>5</v>
      </c>
      <c r="H10" s="110">
        <f>$G$5*(1-EXP(-G10/$D$5))+$H$5</f>
        <v>0</v>
      </c>
      <c r="K10" s="110">
        <f>ABS(F$6-E$6)/10*B10+F$6</f>
        <v>12.45</v>
      </c>
      <c r="L10" s="110">
        <f>$G$6*(1-EXP(-K10/$D$6))+$H$6</f>
        <v>0</v>
      </c>
    </row>
    <row r="11" spans="1:12" x14ac:dyDescent="0.3">
      <c r="B11">
        <v>1</v>
      </c>
      <c r="C11" s="109">
        <f t="shared" ref="C11:C20" si="2">ABS(F$4-E$4)/10*B11+F$4</f>
        <v>0.75</v>
      </c>
      <c r="D11" s="109">
        <f t="shared" ref="D11:D20" si="3">$G$4*(1-EXP(-C11/$D$4))+$H$4</f>
        <v>0.28071827109744429</v>
      </c>
      <c r="G11" s="108">
        <f t="shared" ref="G11:G20" si="4">ABS(F$5-E$5)/10*B11+F$5</f>
        <v>5.7</v>
      </c>
      <c r="H11" s="108">
        <f t="shared" ref="H11:H20" si="5">$G$5*(1-EXP(-G11/$D$5))+$H$5</f>
        <v>0.15054498803265481</v>
      </c>
      <c r="K11" s="108">
        <f t="shared" ref="K11:K20" si="6">ABS(F$6-E$6)/10*B11+F$6</f>
        <v>14.704999999999998</v>
      </c>
      <c r="L11" s="108">
        <f t="shared" ref="L11:L20" si="7">$G$6*(1-EXP(-K11/$D$6))+$H$6</f>
        <v>0.1794967313012652</v>
      </c>
    </row>
    <row r="12" spans="1:12" x14ac:dyDescent="0.3">
      <c r="B12">
        <v>2</v>
      </c>
      <c r="C12" s="109">
        <f t="shared" si="2"/>
        <v>1</v>
      </c>
      <c r="D12" s="109">
        <f t="shared" si="3"/>
        <v>0.4860961455632149</v>
      </c>
      <c r="G12" s="108">
        <f t="shared" si="4"/>
        <v>6.4</v>
      </c>
      <c r="H12" s="108">
        <f t="shared" si="5"/>
        <v>0.28676372630237701</v>
      </c>
      <c r="K12" s="108">
        <f t="shared" si="6"/>
        <v>16.96</v>
      </c>
      <c r="L12" s="108">
        <f t="shared" si="7"/>
        <v>0.33393951016709322</v>
      </c>
    </row>
    <row r="13" spans="1:12" x14ac:dyDescent="0.3">
      <c r="B13">
        <v>3</v>
      </c>
      <c r="C13" s="109">
        <f t="shared" si="2"/>
        <v>1.25</v>
      </c>
      <c r="D13" s="109">
        <f t="shared" si="3"/>
        <v>0.63635380836221422</v>
      </c>
      <c r="G13" s="108">
        <f t="shared" si="4"/>
        <v>7.1</v>
      </c>
      <c r="H13" s="108">
        <f t="shared" si="5"/>
        <v>0.41001953772646815</v>
      </c>
      <c r="K13" s="108">
        <f t="shared" si="6"/>
        <v>19.215</v>
      </c>
      <c r="L13" s="108">
        <f t="shared" si="7"/>
        <v>0.46682533917845914</v>
      </c>
    </row>
    <row r="14" spans="1:12" x14ac:dyDescent="0.3">
      <c r="B14">
        <v>4</v>
      </c>
      <c r="C14" s="109">
        <f t="shared" si="2"/>
        <v>1.5</v>
      </c>
      <c r="D14" s="109">
        <f t="shared" si="3"/>
        <v>0.74628466283495642</v>
      </c>
      <c r="G14" s="108">
        <f t="shared" si="4"/>
        <v>7.8</v>
      </c>
      <c r="H14" s="108">
        <f t="shared" si="5"/>
        <v>0.52154600789337047</v>
      </c>
      <c r="K14" s="108">
        <f t="shared" si="6"/>
        <v>21.47</v>
      </c>
      <c r="L14" s="108">
        <f t="shared" si="7"/>
        <v>0.58116311321824732</v>
      </c>
    </row>
    <row r="15" spans="1:12" x14ac:dyDescent="0.3">
      <c r="B15">
        <v>5</v>
      </c>
      <c r="C15" s="109">
        <f t="shared" si="2"/>
        <v>1.75</v>
      </c>
      <c r="D15" s="109">
        <f t="shared" si="3"/>
        <v>0.82671179407067341</v>
      </c>
      <c r="G15" s="108">
        <f t="shared" si="4"/>
        <v>8.5</v>
      </c>
      <c r="H15" s="108">
        <f t="shared" si="5"/>
        <v>0.62245933120185426</v>
      </c>
      <c r="K15" s="108">
        <f t="shared" si="6"/>
        <v>23.724999999999998</v>
      </c>
      <c r="L15" s="108">
        <f t="shared" si="7"/>
        <v>0.67954174899629871</v>
      </c>
    </row>
    <row r="16" spans="1:12" x14ac:dyDescent="0.3">
      <c r="B16">
        <v>6</v>
      </c>
      <c r="C16" s="109">
        <f t="shared" si="2"/>
        <v>2</v>
      </c>
      <c r="D16" s="109">
        <f t="shared" si="3"/>
        <v>0.88555354027406663</v>
      </c>
      <c r="G16" s="108">
        <f t="shared" si="4"/>
        <v>9.1999999999999993</v>
      </c>
      <c r="H16" s="108">
        <f t="shared" si="5"/>
        <v>0.71376948210973112</v>
      </c>
      <c r="K16" s="108">
        <f t="shared" si="6"/>
        <v>25.979999999999997</v>
      </c>
      <c r="L16" s="108">
        <f t="shared" si="7"/>
        <v>0.76418880513176823</v>
      </c>
    </row>
    <row r="17" spans="2:12" x14ac:dyDescent="0.3">
      <c r="B17">
        <v>7</v>
      </c>
      <c r="C17" s="109">
        <f t="shared" si="2"/>
        <v>2.25</v>
      </c>
      <c r="D17" s="109">
        <f t="shared" si="3"/>
        <v>0.92860308143098069</v>
      </c>
      <c r="G17" s="108">
        <f t="shared" si="4"/>
        <v>9.8999999999999986</v>
      </c>
      <c r="H17" s="108">
        <f t="shared" si="5"/>
        <v>0.79639032329768811</v>
      </c>
      <c r="K17" s="108">
        <f t="shared" si="6"/>
        <v>28.234999999999999</v>
      </c>
      <c r="L17" s="108">
        <f t="shared" si="7"/>
        <v>0.83702092011012885</v>
      </c>
    </row>
    <row r="18" spans="2:12" x14ac:dyDescent="0.3">
      <c r="B18">
        <v>8</v>
      </c>
      <c r="C18" s="109">
        <f t="shared" si="2"/>
        <v>2.5</v>
      </c>
      <c r="D18" s="109">
        <f t="shared" si="3"/>
        <v>0.96009879856036084</v>
      </c>
      <c r="G18" s="108">
        <f t="shared" si="4"/>
        <v>10.6</v>
      </c>
      <c r="H18" s="108">
        <f t="shared" si="5"/>
        <v>0.87114875191415853</v>
      </c>
      <c r="K18" s="108">
        <f t="shared" si="6"/>
        <v>30.49</v>
      </c>
      <c r="L18" s="108">
        <f t="shared" si="7"/>
        <v>0.89968721016671083</v>
      </c>
    </row>
    <row r="19" spans="2:12" x14ac:dyDescent="0.3">
      <c r="B19">
        <v>9</v>
      </c>
      <c r="C19" s="109">
        <f t="shared" si="2"/>
        <v>2.75</v>
      </c>
      <c r="D19" s="109">
        <f t="shared" si="3"/>
        <v>0.98314155745709786</v>
      </c>
      <c r="G19" s="108">
        <f t="shared" si="4"/>
        <v>11.3</v>
      </c>
      <c r="H19" s="108">
        <f t="shared" si="5"/>
        <v>0.93879297543991114</v>
      </c>
      <c r="K19" s="108">
        <f t="shared" si="6"/>
        <v>32.744999999999997</v>
      </c>
      <c r="L19" s="108">
        <f t="shared" si="7"/>
        <v>0.95360660974233058</v>
      </c>
    </row>
    <row r="20" spans="2:12" x14ac:dyDescent="0.3">
      <c r="B20">
        <v>10</v>
      </c>
      <c r="C20" s="109">
        <f t="shared" si="2"/>
        <v>3</v>
      </c>
      <c r="D20" s="109">
        <f t="shared" si="3"/>
        <v>1</v>
      </c>
      <c r="G20" s="108">
        <f t="shared" si="4"/>
        <v>12</v>
      </c>
      <c r="H20" s="108">
        <f t="shared" si="5"/>
        <v>0.99999999999999978</v>
      </c>
      <c r="K20" s="108">
        <f t="shared" si="6"/>
        <v>35</v>
      </c>
      <c r="L20" s="108">
        <f t="shared" si="7"/>
        <v>1</v>
      </c>
    </row>
  </sheetData>
  <mergeCells count="4">
    <mergeCell ref="K8:K9"/>
    <mergeCell ref="L8:L9"/>
    <mergeCell ref="G8:G9"/>
    <mergeCell ref="H8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5C89-FBD1-4F12-8FA8-AF908BF621E1}">
  <dimension ref="C3:I11"/>
  <sheetViews>
    <sheetView workbookViewId="0">
      <selection activeCell="I11" sqref="I11"/>
    </sheetView>
  </sheetViews>
  <sheetFormatPr defaultRowHeight="14.4" x14ac:dyDescent="0.3"/>
  <cols>
    <col min="1" max="2" width="8.88671875" style="1"/>
    <col min="3" max="3" width="18.5546875" style="1" customWidth="1"/>
    <col min="4" max="4" width="8.88671875" style="1"/>
    <col min="5" max="5" width="18.88671875" style="1" customWidth="1"/>
    <col min="6" max="6" width="18.21875" style="1" customWidth="1"/>
    <col min="7" max="16384" width="8.88671875" style="1"/>
  </cols>
  <sheetData>
    <row r="3" spans="3:9" ht="15" thickBot="1" x14ac:dyDescent="0.35"/>
    <row r="4" spans="3:9" ht="15" thickBot="1" x14ac:dyDescent="0.35">
      <c r="C4" s="32"/>
      <c r="D4" s="30" t="s">
        <v>18</v>
      </c>
      <c r="E4" s="31"/>
      <c r="F4" s="28"/>
    </row>
    <row r="5" spans="3:9" ht="15" thickBot="1" x14ac:dyDescent="0.35"/>
    <row r="6" spans="3:9" ht="15" thickBot="1" x14ac:dyDescent="0.35">
      <c r="C6" s="43"/>
      <c r="D6" s="62" t="s">
        <v>2</v>
      </c>
      <c r="E6" s="63" t="s">
        <v>14</v>
      </c>
      <c r="F6" s="64" t="s">
        <v>16</v>
      </c>
      <c r="G6" s="62" t="s">
        <v>19</v>
      </c>
      <c r="H6" s="63" t="s">
        <v>20</v>
      </c>
      <c r="I6" s="63" t="s">
        <v>21</v>
      </c>
    </row>
    <row r="7" spans="3:9" x14ac:dyDescent="0.3">
      <c r="C7" s="65" t="s">
        <v>15</v>
      </c>
      <c r="D7" s="66">
        <v>3</v>
      </c>
      <c r="E7" s="67">
        <v>12</v>
      </c>
      <c r="F7" s="68">
        <v>35</v>
      </c>
      <c r="G7" s="58">
        <v>4</v>
      </c>
      <c r="H7" s="44">
        <v>0</v>
      </c>
      <c r="I7" s="44"/>
    </row>
    <row r="8" spans="3:9" x14ac:dyDescent="0.3">
      <c r="C8" s="69" t="s">
        <v>2</v>
      </c>
      <c r="D8" s="57">
        <v>0.75</v>
      </c>
      <c r="E8" s="44">
        <v>12</v>
      </c>
      <c r="F8" s="59">
        <v>35</v>
      </c>
      <c r="G8" s="58">
        <v>1</v>
      </c>
      <c r="H8" s="44">
        <v>100</v>
      </c>
      <c r="I8" s="70">
        <f>H8/H$11</f>
        <v>0.46511627906976744</v>
      </c>
    </row>
    <row r="9" spans="3:9" x14ac:dyDescent="0.3">
      <c r="C9" s="69" t="s">
        <v>14</v>
      </c>
      <c r="D9" s="57">
        <v>3</v>
      </c>
      <c r="E9" s="44">
        <v>3</v>
      </c>
      <c r="F9" s="59">
        <v>35</v>
      </c>
      <c r="G9" s="58">
        <v>3</v>
      </c>
      <c r="H9" s="44">
        <v>45</v>
      </c>
      <c r="I9" s="70">
        <f>H9/H$11</f>
        <v>0.20930232558139536</v>
      </c>
    </row>
    <row r="10" spans="3:9" ht="15" thickBot="1" x14ac:dyDescent="0.35">
      <c r="C10" s="71" t="s">
        <v>4</v>
      </c>
      <c r="D10" s="72">
        <v>3</v>
      </c>
      <c r="E10" s="73">
        <v>12</v>
      </c>
      <c r="F10" s="61">
        <v>12.45</v>
      </c>
      <c r="G10" s="60">
        <v>2</v>
      </c>
      <c r="H10" s="73">
        <v>70</v>
      </c>
      <c r="I10" s="74">
        <f>H10/H$11</f>
        <v>0.32558139534883723</v>
      </c>
    </row>
    <row r="11" spans="3:9" ht="15" thickBot="1" x14ac:dyDescent="0.35">
      <c r="C11" s="43"/>
      <c r="D11" s="43"/>
      <c r="E11" s="43"/>
      <c r="F11" s="43"/>
      <c r="G11" s="75" t="s">
        <v>22</v>
      </c>
      <c r="H11" s="76">
        <f>SUM(H7:H10)</f>
        <v>215</v>
      </c>
      <c r="I11" s="77">
        <f>SUM(I8:I10)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B73D-B771-4C9B-87AC-1EC1755D8153}">
  <dimension ref="B1:O116"/>
  <sheetViews>
    <sheetView zoomScale="64" zoomScaleNormal="66" workbookViewId="0">
      <selection activeCell="K12" sqref="K12"/>
    </sheetView>
  </sheetViews>
  <sheetFormatPr defaultRowHeight="14.4" x14ac:dyDescent="0.3"/>
  <cols>
    <col min="1" max="1" width="8.88671875" style="1"/>
    <col min="2" max="2" width="18.33203125" style="1" customWidth="1"/>
    <col min="3" max="3" width="8.88671875" style="1"/>
    <col min="4" max="4" width="21.6640625" style="1" customWidth="1"/>
    <col min="5" max="5" width="8.88671875" style="29"/>
    <col min="6" max="6" width="12.44140625" style="1" customWidth="1"/>
    <col min="7" max="7" width="12.6640625" style="1" customWidth="1"/>
    <col min="8" max="8" width="12.109375" style="1" customWidth="1"/>
    <col min="9" max="9" width="8.88671875" style="1"/>
    <col min="10" max="10" width="26" style="1" customWidth="1"/>
    <col min="11" max="11" width="19.77734375" style="1" customWidth="1"/>
    <col min="12" max="12" width="16.44140625" style="1" customWidth="1"/>
    <col min="13" max="13" width="16.109375" style="1" customWidth="1"/>
    <col min="14" max="14" width="12.88671875" style="1" customWidth="1"/>
    <col min="15" max="16384" width="8.88671875" style="1"/>
  </cols>
  <sheetData>
    <row r="1" spans="2:15" ht="15" thickBot="1" x14ac:dyDescent="0.35"/>
    <row r="2" spans="2:15" ht="48" customHeight="1" thickBot="1" x14ac:dyDescent="0.35">
      <c r="D2" s="20" t="s">
        <v>13</v>
      </c>
      <c r="J2" s="43"/>
      <c r="K2" s="43"/>
      <c r="L2" s="43"/>
      <c r="M2" s="113" t="s">
        <v>47</v>
      </c>
      <c r="N2" s="114">
        <f>AVERAGE(O17:O116)</f>
        <v>0.74045808867550122</v>
      </c>
    </row>
    <row r="3" spans="2:15" ht="15" thickBot="1" x14ac:dyDescent="0.35">
      <c r="B3" s="176" t="s">
        <v>8</v>
      </c>
      <c r="C3" s="4" t="s">
        <v>10</v>
      </c>
      <c r="D3" s="21">
        <v>3</v>
      </c>
      <c r="E3" s="35" t="s">
        <v>26</v>
      </c>
      <c r="J3" s="43"/>
      <c r="K3" s="43"/>
      <c r="L3" s="43"/>
      <c r="M3" s="43"/>
      <c r="N3" s="43"/>
    </row>
    <row r="4" spans="2:15" ht="15" thickBot="1" x14ac:dyDescent="0.35">
      <c r="B4" s="177"/>
      <c r="C4" s="5" t="s">
        <v>23</v>
      </c>
      <c r="D4" s="22">
        <v>2.1</v>
      </c>
      <c r="E4" s="36" t="s">
        <v>25</v>
      </c>
      <c r="F4" s="9" t="s">
        <v>37</v>
      </c>
      <c r="G4" s="10">
        <f>(D4-D5)/(D3-D5)</f>
        <v>0.55000000000000004</v>
      </c>
      <c r="J4" s="43"/>
      <c r="K4" s="115" t="s">
        <v>40</v>
      </c>
      <c r="L4" s="116" t="s">
        <v>41</v>
      </c>
      <c r="M4" s="43"/>
      <c r="N4" s="43"/>
    </row>
    <row r="5" spans="2:15" ht="15" thickBot="1" x14ac:dyDescent="0.35">
      <c r="B5" s="178"/>
      <c r="C5" s="6" t="s">
        <v>12</v>
      </c>
      <c r="D5" s="22">
        <v>1</v>
      </c>
      <c r="E5" s="36" t="s">
        <v>24</v>
      </c>
      <c r="J5" s="117" t="s">
        <v>2</v>
      </c>
      <c r="K5" s="118">
        <v>0.75</v>
      </c>
      <c r="L5" s="68">
        <v>0.46511627906976744</v>
      </c>
      <c r="M5" s="43"/>
      <c r="N5" s="43"/>
    </row>
    <row r="6" spans="2:15" ht="15" thickBot="1" x14ac:dyDescent="0.35">
      <c r="B6" s="176" t="s">
        <v>9</v>
      </c>
      <c r="C6" s="4" t="s">
        <v>10</v>
      </c>
      <c r="D6" s="3">
        <v>11</v>
      </c>
      <c r="E6" s="35" t="s">
        <v>29</v>
      </c>
      <c r="J6" s="119" t="s">
        <v>14</v>
      </c>
      <c r="K6" s="58">
        <v>5</v>
      </c>
      <c r="L6" s="59">
        <v>0.20930232558139536</v>
      </c>
      <c r="M6" s="43"/>
      <c r="N6" s="43"/>
    </row>
    <row r="7" spans="2:15" ht="15" thickBot="1" x14ac:dyDescent="0.35">
      <c r="B7" s="177"/>
      <c r="C7" s="5" t="s">
        <v>23</v>
      </c>
      <c r="D7" s="22">
        <v>9</v>
      </c>
      <c r="E7" s="36" t="s">
        <v>28</v>
      </c>
      <c r="F7" s="23" t="s">
        <v>37</v>
      </c>
      <c r="G7" s="24">
        <f>(D7-D8)/(D6-D8)</f>
        <v>0.61538461538461542</v>
      </c>
      <c r="J7" s="120" t="s">
        <v>42</v>
      </c>
      <c r="K7" s="60">
        <v>15</v>
      </c>
      <c r="L7" s="61">
        <v>0.32558139534883723</v>
      </c>
      <c r="M7" s="43"/>
      <c r="N7" s="43"/>
    </row>
    <row r="8" spans="2:15" ht="15" thickBot="1" x14ac:dyDescent="0.35">
      <c r="B8" s="178"/>
      <c r="C8" s="6" t="s">
        <v>12</v>
      </c>
      <c r="D8" s="25">
        <v>5.8</v>
      </c>
      <c r="E8" s="37" t="s">
        <v>27</v>
      </c>
    </row>
    <row r="9" spans="2:15" ht="15" thickBot="1" x14ac:dyDescent="0.35">
      <c r="B9" s="177" t="s">
        <v>17</v>
      </c>
      <c r="C9" s="4" t="s">
        <v>10</v>
      </c>
      <c r="D9" s="22">
        <v>35</v>
      </c>
      <c r="E9" s="36" t="s">
        <v>32</v>
      </c>
    </row>
    <row r="10" spans="2:15" ht="15" thickBot="1" x14ac:dyDescent="0.35">
      <c r="B10" s="177"/>
      <c r="C10" s="5" t="s">
        <v>23</v>
      </c>
      <c r="D10" s="22">
        <v>26.5</v>
      </c>
      <c r="E10" s="36" t="s">
        <v>31</v>
      </c>
      <c r="F10" s="26" t="s">
        <v>37</v>
      </c>
      <c r="G10" s="27">
        <f>(D10-D11)/(D9-D11)</f>
        <v>0.5</v>
      </c>
    </row>
    <row r="11" spans="2:15" ht="15" thickBot="1" x14ac:dyDescent="0.35">
      <c r="B11" s="178"/>
      <c r="C11" s="6" t="s">
        <v>12</v>
      </c>
      <c r="D11" s="25">
        <v>18</v>
      </c>
      <c r="E11" s="37" t="s">
        <v>30</v>
      </c>
    </row>
    <row r="12" spans="2:15" x14ac:dyDescent="0.3">
      <c r="E12" s="38"/>
    </row>
    <row r="15" spans="2:15" ht="15" thickBot="1" x14ac:dyDescent="0.35">
      <c r="I15" s="17"/>
    </row>
    <row r="16" spans="2:15" ht="15" thickBot="1" x14ac:dyDescent="0.35">
      <c r="E16" s="13" t="s">
        <v>36</v>
      </c>
      <c r="F16" s="13" t="s">
        <v>33</v>
      </c>
      <c r="G16" s="14" t="s">
        <v>34</v>
      </c>
      <c r="H16" s="15" t="s">
        <v>35</v>
      </c>
      <c r="I16" s="14" t="s">
        <v>2</v>
      </c>
      <c r="J16" s="14" t="s">
        <v>38</v>
      </c>
      <c r="K16" s="14" t="s">
        <v>39</v>
      </c>
      <c r="L16" s="13" t="s">
        <v>44</v>
      </c>
      <c r="M16" s="14" t="s">
        <v>43</v>
      </c>
      <c r="N16" s="15" t="s">
        <v>45</v>
      </c>
      <c r="O16" s="15" t="s">
        <v>46</v>
      </c>
    </row>
    <row r="17" spans="5:15" x14ac:dyDescent="0.3">
      <c r="E17" s="16">
        <v>1</v>
      </c>
      <c r="F17" s="7">
        <v>0.48315561102897808</v>
      </c>
      <c r="G17" s="17">
        <v>0.87013739983864502</v>
      </c>
      <c r="H17" s="8">
        <v>1.3311632482319036E-2</v>
      </c>
      <c r="I17" s="33">
        <f t="shared" ref="I17:I48" si="0">IF(F17&lt;G$4,-SQRT((D$3-D$5)*(D$4-D$5)*F17+D$5),-(D$3-SQRT((D$3-D$5)*(D$3-D$4)*(1-F17))))</f>
        <v>-1.4362946578831768</v>
      </c>
      <c r="J17" s="17">
        <f>IF(G17&lt;G$7,-SQRT((D$6-D$8)*(D$7-D$8)*G17+D$8),-(D$6-SQRT((D$6-D$8)*(D$6-D$7)*(1-G17))))</f>
        <v>-9.8378592849064734</v>
      </c>
      <c r="K17" s="17">
        <f>IF(H17&lt;G$10,-SQRT((D$9-D$11)*(D$10-D$11)*H17+D$11),-(D$9-SQRT((D$9-D$11)*(D$9-D$10)*(1-H17))))</f>
        <v>-4.4635782611818406</v>
      </c>
      <c r="L17" s="7">
        <f>1-EXP(I17/K$5)</f>
        <v>0.85266694045177416</v>
      </c>
      <c r="M17" s="17">
        <f>1-EXP(J17/K$6)</f>
        <v>0.86020411114983153</v>
      </c>
      <c r="N17" s="8">
        <f>1-EXP(K17/K$7)</f>
        <v>0.25738080119493689</v>
      </c>
      <c r="O17" s="8">
        <f>(L$5*L17)+(L$6*M17)+(L$7*N17)</f>
        <v>0.66043039595611819</v>
      </c>
    </row>
    <row r="18" spans="5:15" x14ac:dyDescent="0.3">
      <c r="E18" s="16">
        <v>2</v>
      </c>
      <c r="F18" s="7">
        <v>0.14269401701106987</v>
      </c>
      <c r="G18" s="17">
        <v>0.9851045890512069</v>
      </c>
      <c r="H18" s="8">
        <v>0.22232242090089016</v>
      </c>
      <c r="I18" s="33">
        <f t="shared" si="0"/>
        <v>-1.1462664774930627</v>
      </c>
      <c r="J18" s="17">
        <f t="shared" ref="J18:J81" si="1">IF(G18&lt;G$7,-SQRT((D$6-D$8)*(D$7-D$8)*G18+D$8),-(D$6-SQRT((D$6-D$8)*(D$6-D$7)*(1-G18))))</f>
        <v>-10.60641103436777</v>
      </c>
      <c r="K18" s="17">
        <f t="shared" ref="K18:K81" si="2">IF(H18&lt;G$10,-SQRT((D$9-D$11)*(D$10-D$11)*H18+D$11),-(D$9-SQRT((D$9-D$11)*(D$9-D$10)*(1-H18))))</f>
        <v>-7.0799427836797255</v>
      </c>
      <c r="L18" s="7">
        <f t="shared" ref="L18:L81" si="3">1-EXP(I18/K$5)</f>
        <v>0.78310790416368536</v>
      </c>
      <c r="M18" s="17">
        <f t="shared" ref="M18:M81" si="4">1-EXP(J18/K$6)</f>
        <v>0.88012217824055505</v>
      </c>
      <c r="N18" s="8">
        <f t="shared" ref="N18:N81" si="5">1-EXP(K18/K$7)</f>
        <v>0.37624410781899231</v>
      </c>
      <c r="O18" s="8">
        <f t="shared" ref="O18:O81" si="6">(L$5*L18)+(L$6*M18)+(L$7*N18)</f>
        <v>0.67094593481173481</v>
      </c>
    </row>
    <row r="19" spans="5:15" x14ac:dyDescent="0.3">
      <c r="E19" s="16">
        <v>3</v>
      </c>
      <c r="F19" s="7">
        <v>0.12800574790796171</v>
      </c>
      <c r="G19" s="17">
        <v>0.33610061435954564</v>
      </c>
      <c r="H19" s="8">
        <v>0.22270242522159411</v>
      </c>
      <c r="I19" s="33">
        <f t="shared" si="0"/>
        <v>-1.1320833208724153</v>
      </c>
      <c r="J19" s="17">
        <f t="shared" si="1"/>
        <v>-3.3753095003188727</v>
      </c>
      <c r="K19" s="17">
        <f t="shared" si="2"/>
        <v>-7.0838196225285373</v>
      </c>
      <c r="L19" s="7">
        <f t="shared" si="3"/>
        <v>0.77896725650536758</v>
      </c>
      <c r="M19" s="17">
        <f t="shared" si="4"/>
        <v>0.4908750952319314</v>
      </c>
      <c r="N19" s="8">
        <f t="shared" si="5"/>
        <v>0.37640530039250619</v>
      </c>
      <c r="O19" s="8">
        <f t="shared" si="6"/>
        <v>0.58760221378348421</v>
      </c>
    </row>
    <row r="20" spans="5:15" x14ac:dyDescent="0.3">
      <c r="E20" s="16">
        <v>4</v>
      </c>
      <c r="F20" s="7">
        <v>7.400414210779005E-2</v>
      </c>
      <c r="G20" s="17">
        <v>0.33491980355506512</v>
      </c>
      <c r="H20" s="8">
        <v>0.95573990637053918</v>
      </c>
      <c r="I20" s="33">
        <f t="shared" si="0"/>
        <v>-1.0783362706675215</v>
      </c>
      <c r="J20" s="17">
        <f t="shared" si="1"/>
        <v>-3.3723975938723898</v>
      </c>
      <c r="K20" s="17">
        <f t="shared" si="2"/>
        <v>-32.471050904138821</v>
      </c>
      <c r="L20" s="7">
        <f t="shared" si="3"/>
        <v>0.76254607972426136</v>
      </c>
      <c r="M20" s="17">
        <f t="shared" si="4"/>
        <v>0.49057850405728709</v>
      </c>
      <c r="N20" s="8">
        <f t="shared" si="5"/>
        <v>0.88521985085943888</v>
      </c>
      <c r="O20" s="8">
        <f t="shared" si="6"/>
        <v>0.74556293123332451</v>
      </c>
    </row>
    <row r="21" spans="5:15" x14ac:dyDescent="0.3">
      <c r="E21" s="16">
        <v>5</v>
      </c>
      <c r="F21" s="7">
        <v>0.75477618234606358</v>
      </c>
      <c r="G21" s="17">
        <v>0.66364560448052456</v>
      </c>
      <c r="H21" s="8">
        <v>0.41302899727241571</v>
      </c>
      <c r="I21" s="33">
        <f t="shared" si="0"/>
        <v>-2.3356184290807835</v>
      </c>
      <c r="J21" s="17">
        <f t="shared" si="1"/>
        <v>-9.1296829912010793</v>
      </c>
      <c r="K21" s="17">
        <f t="shared" si="2"/>
        <v>-8.8137784239146875</v>
      </c>
      <c r="L21" s="7">
        <f t="shared" si="3"/>
        <v>0.95558410621377465</v>
      </c>
      <c r="M21" s="17">
        <f t="shared" si="4"/>
        <v>0.83893328134270817</v>
      </c>
      <c r="N21" s="8">
        <f t="shared" si="5"/>
        <v>0.44433252392729872</v>
      </c>
      <c r="O21" s="8">
        <f t="shared" si="6"/>
        <v>0.76471481375214068</v>
      </c>
    </row>
    <row r="22" spans="5:15" x14ac:dyDescent="0.3">
      <c r="E22" s="16">
        <v>6</v>
      </c>
      <c r="F22" s="7">
        <v>0.39354735819797615</v>
      </c>
      <c r="G22" s="17">
        <v>0.38896810467426957</v>
      </c>
      <c r="H22" s="8">
        <v>0.64472108024576269</v>
      </c>
      <c r="I22" s="33">
        <f t="shared" si="0"/>
        <v>-1.3659444308007362</v>
      </c>
      <c r="J22" s="17">
        <f t="shared" si="1"/>
        <v>-3.5032027149138609</v>
      </c>
      <c r="K22" s="17">
        <f t="shared" si="2"/>
        <v>-27.834959602033827</v>
      </c>
      <c r="L22" s="7">
        <f t="shared" si="3"/>
        <v>0.83817815013846608</v>
      </c>
      <c r="M22" s="17">
        <f t="shared" si="4"/>
        <v>0.50373267858871862</v>
      </c>
      <c r="N22" s="8">
        <f t="shared" si="5"/>
        <v>0.84365090344876559</v>
      </c>
      <c r="O22" s="8">
        <f t="shared" si="6"/>
        <v>0.76995976182210479</v>
      </c>
    </row>
    <row r="23" spans="5:15" x14ac:dyDescent="0.3">
      <c r="E23" s="16">
        <v>7</v>
      </c>
      <c r="F23" s="7">
        <v>0.37610655238319235</v>
      </c>
      <c r="G23" s="17">
        <v>0.66198968844203743</v>
      </c>
      <c r="H23" s="8">
        <v>0.2155834995870014</v>
      </c>
      <c r="I23" s="33">
        <f t="shared" si="0"/>
        <v>-1.3518263258433101</v>
      </c>
      <c r="J23" s="17">
        <f t="shared" si="1"/>
        <v>-9.1250847378607176</v>
      </c>
      <c r="K23" s="17">
        <f t="shared" si="2"/>
        <v>-7.0108355914485472</v>
      </c>
      <c r="L23" s="7">
        <f t="shared" si="3"/>
        <v>0.83510314159669463</v>
      </c>
      <c r="M23" s="17">
        <f t="shared" si="4"/>
        <v>0.83878508809472563</v>
      </c>
      <c r="N23" s="8">
        <f t="shared" si="5"/>
        <v>0.37336374322708921</v>
      </c>
      <c r="O23" s="8">
        <f t="shared" si="6"/>
        <v>0.68554002395269009</v>
      </c>
    </row>
    <row r="24" spans="5:15" x14ac:dyDescent="0.3">
      <c r="E24" s="16">
        <v>8</v>
      </c>
      <c r="F24" s="7">
        <v>0.13014454233761052</v>
      </c>
      <c r="G24" s="17">
        <v>0.49492189292133948</v>
      </c>
      <c r="H24" s="8">
        <v>0.67943392688175297</v>
      </c>
      <c r="I24" s="33">
        <f t="shared" si="0"/>
        <v>-1.1341595977386707</v>
      </c>
      <c r="J24" s="17">
        <f t="shared" si="1"/>
        <v>-3.7463983101388312</v>
      </c>
      <c r="K24" s="17">
        <f t="shared" si="2"/>
        <v>-28.193988130660756</v>
      </c>
      <c r="L24" s="7">
        <f t="shared" si="3"/>
        <v>0.77957831053289084</v>
      </c>
      <c r="M24" s="17">
        <f t="shared" si="4"/>
        <v>0.52729306111241803</v>
      </c>
      <c r="N24" s="8">
        <f t="shared" si="5"/>
        <v>0.84734872520070714</v>
      </c>
      <c r="O24" s="8">
        <f t="shared" si="6"/>
        <v>0.74883920729022035</v>
      </c>
    </row>
    <row r="25" spans="5:15" x14ac:dyDescent="0.3">
      <c r="E25" s="16">
        <v>9</v>
      </c>
      <c r="F25" s="7">
        <v>0.58323956679256717</v>
      </c>
      <c r="G25" s="17">
        <v>2.8931535920139417E-2</v>
      </c>
      <c r="H25" s="8">
        <v>0.51152335296115359</v>
      </c>
      <c r="I25" s="33">
        <f t="shared" si="0"/>
        <v>-2.1338771566496013</v>
      </c>
      <c r="J25" s="17">
        <f t="shared" si="1"/>
        <v>-2.5062762732211148</v>
      </c>
      <c r="K25" s="17">
        <f t="shared" si="2"/>
        <v>-26.598519446126573</v>
      </c>
      <c r="L25" s="7">
        <f t="shared" si="3"/>
        <v>0.9418755886361514</v>
      </c>
      <c r="M25" s="17">
        <f t="shared" si="4"/>
        <v>0.39423021307038053</v>
      </c>
      <c r="N25" s="8">
        <f t="shared" si="5"/>
        <v>0.83021708520373183</v>
      </c>
      <c r="O25" s="8">
        <f t="shared" si="6"/>
        <v>0.79089820658624888</v>
      </c>
    </row>
    <row r="26" spans="5:15" x14ac:dyDescent="0.3">
      <c r="E26" s="16">
        <v>10</v>
      </c>
      <c r="F26" s="7">
        <v>0.12117424911613983</v>
      </c>
      <c r="G26" s="17">
        <v>0.56988620482591612</v>
      </c>
      <c r="H26" s="8">
        <v>0.14560500618200911</v>
      </c>
      <c r="I26" s="33">
        <f t="shared" si="0"/>
        <v>-1.1254258518691971</v>
      </c>
      <c r="J26" s="17">
        <f t="shared" si="1"/>
        <v>-3.909335806540958</v>
      </c>
      <c r="K26" s="17">
        <f t="shared" si="2"/>
        <v>-6.24819361042056</v>
      </c>
      <c r="L26" s="7">
        <f t="shared" si="3"/>
        <v>0.77699649775086321</v>
      </c>
      <c r="M26" s="17">
        <f t="shared" si="4"/>
        <v>0.54244910809116964</v>
      </c>
      <c r="N26" s="8">
        <f t="shared" si="5"/>
        <v>0.34067997532542471</v>
      </c>
      <c r="O26" s="8">
        <f t="shared" si="6"/>
        <v>0.58584864145101723</v>
      </c>
    </row>
    <row r="27" spans="5:15" x14ac:dyDescent="0.3">
      <c r="E27" s="16">
        <v>11</v>
      </c>
      <c r="F27" s="7">
        <v>0.64234950926940226</v>
      </c>
      <c r="G27" s="17">
        <v>0.96465562373726188</v>
      </c>
      <c r="H27" s="8">
        <v>0.45206507542807739</v>
      </c>
      <c r="I27" s="33">
        <f t="shared" si="0"/>
        <v>-2.197646659310827</v>
      </c>
      <c r="J27" s="17">
        <f t="shared" si="1"/>
        <v>-10.393714990179967</v>
      </c>
      <c r="K27" s="17">
        <f t="shared" si="2"/>
        <v>-9.1281653906662523</v>
      </c>
      <c r="L27" s="7">
        <f t="shared" si="3"/>
        <v>0.94661340239772052</v>
      </c>
      <c r="M27" s="17">
        <f t="shared" si="4"/>
        <v>0.87491265153971576</v>
      </c>
      <c r="N27" s="8">
        <f t="shared" si="5"/>
        <v>0.45585763139866708</v>
      </c>
      <c r="O27" s="8">
        <f t="shared" si="6"/>
        <v>0.7718253197998417</v>
      </c>
    </row>
    <row r="28" spans="5:15" x14ac:dyDescent="0.3">
      <c r="E28" s="16">
        <v>12</v>
      </c>
      <c r="F28" s="7">
        <v>0.23231173888064793</v>
      </c>
      <c r="G28" s="17">
        <v>0.29102341843468005</v>
      </c>
      <c r="H28" s="8">
        <v>0.16813762181004499</v>
      </c>
      <c r="I28" s="33">
        <f t="shared" si="0"/>
        <v>-1.2292623094919268</v>
      </c>
      <c r="J28" s="17">
        <f t="shared" si="1"/>
        <v>-3.262304351643647</v>
      </c>
      <c r="K28" s="17">
        <f t="shared" si="2"/>
        <v>-6.5035287614918333</v>
      </c>
      <c r="L28" s="7">
        <f t="shared" si="3"/>
        <v>0.80582906753131134</v>
      </c>
      <c r="M28" s="17">
        <f t="shared" si="4"/>
        <v>0.47923733077309494</v>
      </c>
      <c r="N28" s="8">
        <f t="shared" si="5"/>
        <v>0.35180816456219322</v>
      </c>
      <c r="O28" s="8">
        <f t="shared" si="6"/>
        <v>0.58965189840592525</v>
      </c>
    </row>
    <row r="29" spans="5:15" x14ac:dyDescent="0.3">
      <c r="E29" s="16">
        <v>13</v>
      </c>
      <c r="F29" s="7">
        <v>9.427155438303525E-2</v>
      </c>
      <c r="G29" s="17">
        <v>0.42839021263914445</v>
      </c>
      <c r="H29" s="8">
        <v>0.50163741013536567</v>
      </c>
      <c r="I29" s="33">
        <f t="shared" si="0"/>
        <v>-1.0988163721216924</v>
      </c>
      <c r="J29" s="17">
        <f t="shared" si="1"/>
        <v>-3.5956102595130308</v>
      </c>
      <c r="K29" s="17">
        <f t="shared" si="2"/>
        <v>-26.513929399572518</v>
      </c>
      <c r="L29" s="7">
        <f t="shared" si="3"/>
        <v>0.76894245713327236</v>
      </c>
      <c r="M29" s="17">
        <f t="shared" si="4"/>
        <v>0.51282021317551307</v>
      </c>
      <c r="N29" s="8">
        <f t="shared" si="5"/>
        <v>0.82925691741596885</v>
      </c>
      <c r="O29" s="8">
        <f t="shared" si="6"/>
        <v>0.73497274197834028</v>
      </c>
    </row>
    <row r="30" spans="5:15" x14ac:dyDescent="0.3">
      <c r="E30" s="16">
        <v>14</v>
      </c>
      <c r="F30" s="7">
        <v>0.3115026925572687</v>
      </c>
      <c r="G30" s="17">
        <v>0.10845391691487916</v>
      </c>
      <c r="H30" s="8">
        <v>0.88153775130469469</v>
      </c>
      <c r="I30" s="33">
        <f t="shared" si="0"/>
        <v>-1.2981933306044948</v>
      </c>
      <c r="J30" s="17">
        <f t="shared" si="1"/>
        <v>-2.7576571899827558</v>
      </c>
      <c r="K30" s="17">
        <f t="shared" si="2"/>
        <v>-30.862634299886992</v>
      </c>
      <c r="L30" s="7">
        <f t="shared" si="3"/>
        <v>0.82287940324348918</v>
      </c>
      <c r="M30" s="17">
        <f t="shared" si="4"/>
        <v>0.42393307626560173</v>
      </c>
      <c r="N30" s="8">
        <f t="shared" si="5"/>
        <v>0.87222814054287434</v>
      </c>
      <c r="O30" s="8">
        <f t="shared" si="6"/>
        <v>0.75544603997349857</v>
      </c>
    </row>
    <row r="31" spans="5:15" x14ac:dyDescent="0.3">
      <c r="E31" s="16">
        <v>15</v>
      </c>
      <c r="F31" s="7">
        <v>0.27953772464297855</v>
      </c>
      <c r="G31" s="17">
        <v>0.32756032412011993</v>
      </c>
      <c r="H31" s="8">
        <v>0.36253747459134911</v>
      </c>
      <c r="I31" s="33">
        <f t="shared" si="0"/>
        <v>-1.2708198118594756</v>
      </c>
      <c r="J31" s="17">
        <f t="shared" si="1"/>
        <v>-3.3541919732416621</v>
      </c>
      <c r="K31" s="17">
        <f t="shared" si="2"/>
        <v>-8.3896761009260619</v>
      </c>
      <c r="L31" s="7">
        <f t="shared" si="3"/>
        <v>0.81629543114995906</v>
      </c>
      <c r="M31" s="17">
        <f t="shared" si="4"/>
        <v>0.48872025615541936</v>
      </c>
      <c r="N31" s="8">
        <f t="shared" si="5"/>
        <v>0.42839766051375716</v>
      </c>
      <c r="O31" s="8">
        <f t="shared" si="6"/>
        <v>0.62144088780443152</v>
      </c>
    </row>
    <row r="32" spans="5:15" x14ac:dyDescent="0.3">
      <c r="E32" s="16">
        <v>16</v>
      </c>
      <c r="F32" s="7">
        <v>0.92348518951123681</v>
      </c>
      <c r="G32" s="17">
        <v>0.85541312150754456</v>
      </c>
      <c r="H32" s="8">
        <v>0.61074457158996276</v>
      </c>
      <c r="I32" s="33">
        <f t="shared" si="0"/>
        <v>-2.6288845747213223</v>
      </c>
      <c r="J32" s="17">
        <f t="shared" si="1"/>
        <v>-9.7737440983540438</v>
      </c>
      <c r="K32" s="17">
        <f t="shared" si="2"/>
        <v>-27.500172708305186</v>
      </c>
      <c r="L32" s="7">
        <f t="shared" si="3"/>
        <v>0.96995861755369261</v>
      </c>
      <c r="M32" s="17">
        <f t="shared" si="4"/>
        <v>0.85839996062787249</v>
      </c>
      <c r="N32" s="8">
        <f t="shared" si="5"/>
        <v>0.84012209474704047</v>
      </c>
      <c r="O32" s="8">
        <f t="shared" si="6"/>
        <v>0.90433677495775056</v>
      </c>
    </row>
    <row r="33" spans="5:15" x14ac:dyDescent="0.3">
      <c r="E33" s="16">
        <v>17</v>
      </c>
      <c r="F33" s="7">
        <v>0.5165622623285635</v>
      </c>
      <c r="G33" s="17">
        <v>0.22144856234536314</v>
      </c>
      <c r="H33" s="8">
        <v>4.9349647542055175E-2</v>
      </c>
      <c r="I33" s="33">
        <f t="shared" si="0"/>
        <v>-1.461655560357104</v>
      </c>
      <c r="J33" s="17">
        <f t="shared" si="1"/>
        <v>-3.0797571458520623</v>
      </c>
      <c r="K33" s="17">
        <f t="shared" si="2"/>
        <v>-5.0130852845156113</v>
      </c>
      <c r="L33" s="7">
        <f t="shared" si="3"/>
        <v>0.85756564904464472</v>
      </c>
      <c r="M33" s="17">
        <f t="shared" si="4"/>
        <v>0.45987324158799392</v>
      </c>
      <c r="N33" s="8">
        <f t="shared" si="5"/>
        <v>0.28409348460337991</v>
      </c>
      <c r="O33" s="8">
        <f t="shared" si="6"/>
        <v>0.58761583580539911</v>
      </c>
    </row>
    <row r="34" spans="5:15" x14ac:dyDescent="0.3">
      <c r="E34" s="16">
        <v>18</v>
      </c>
      <c r="F34" s="7">
        <v>0.5993570444616888</v>
      </c>
      <c r="G34" s="17">
        <v>0.54262951841866724</v>
      </c>
      <c r="H34" s="8">
        <v>3.407246717456891E-2</v>
      </c>
      <c r="I34" s="33">
        <f t="shared" si="0"/>
        <v>-2.1507901790670578</v>
      </c>
      <c r="J34" s="17">
        <f t="shared" si="1"/>
        <v>-3.8508901810473151</v>
      </c>
      <c r="K34" s="17">
        <f t="shared" si="2"/>
        <v>-4.7878462283917607</v>
      </c>
      <c r="L34" s="7">
        <f t="shared" si="3"/>
        <v>0.94317166595174629</v>
      </c>
      <c r="M34" s="17">
        <f t="shared" si="4"/>
        <v>0.53706935744278383</v>
      </c>
      <c r="N34" s="8">
        <f t="shared" si="5"/>
        <v>0.27326236119746905</v>
      </c>
      <c r="O34" s="8">
        <f t="shared" si="6"/>
        <v>0.6400635021577803</v>
      </c>
    </row>
    <row r="35" spans="5:15" x14ac:dyDescent="0.3">
      <c r="E35" s="16">
        <v>19</v>
      </c>
      <c r="F35" s="7">
        <v>0.57505313590709539</v>
      </c>
      <c r="G35" s="17">
        <v>0.55145542843689788</v>
      </c>
      <c r="H35" s="8">
        <v>0.6102806823301905</v>
      </c>
      <c r="I35" s="33">
        <f t="shared" si="0"/>
        <v>-2.1254118938796229</v>
      </c>
      <c r="J35" s="17">
        <f t="shared" si="1"/>
        <v>-3.8699119278337561</v>
      </c>
      <c r="K35" s="17">
        <f t="shared" si="2"/>
        <v>-27.495705136171189</v>
      </c>
      <c r="L35" s="7">
        <f t="shared" si="3"/>
        <v>0.94121582101558032</v>
      </c>
      <c r="M35" s="17">
        <f t="shared" si="4"/>
        <v>0.538827161564706</v>
      </c>
      <c r="N35" s="8">
        <f t="shared" si="5"/>
        <v>0.84007446991685708</v>
      </c>
      <c r="O35" s="8">
        <f t="shared" si="6"/>
        <v>0.82406519658674338</v>
      </c>
    </row>
    <row r="36" spans="5:15" x14ac:dyDescent="0.3">
      <c r="E36" s="16">
        <v>20</v>
      </c>
      <c r="F36" s="7">
        <v>0.71959489964311851</v>
      </c>
      <c r="G36" s="17">
        <v>5.0126551789932972E-2</v>
      </c>
      <c r="H36" s="8">
        <v>0.21145035182432115</v>
      </c>
      <c r="I36" s="33">
        <f t="shared" si="0"/>
        <v>-2.2895570532108955</v>
      </c>
      <c r="J36" s="17">
        <f t="shared" si="1"/>
        <v>-2.5756757990446868</v>
      </c>
      <c r="K36" s="17">
        <f t="shared" si="2"/>
        <v>-6.9681113537754547</v>
      </c>
      <c r="L36" s="7">
        <f t="shared" si="3"/>
        <v>0.9527707907435643</v>
      </c>
      <c r="M36" s="17">
        <f t="shared" si="4"/>
        <v>0.40258015799059454</v>
      </c>
      <c r="N36" s="8">
        <f t="shared" si="5"/>
        <v>0.37157636186065857</v>
      </c>
      <c r="O36" s="8">
        <f t="shared" si="6"/>
        <v>0.64838851867060132</v>
      </c>
    </row>
    <row r="37" spans="5:15" x14ac:dyDescent="0.3">
      <c r="E37" s="16">
        <v>21</v>
      </c>
      <c r="F37" s="7">
        <v>0.26131214544595605</v>
      </c>
      <c r="G37" s="17">
        <v>0.24284407181235601</v>
      </c>
      <c r="H37" s="8">
        <v>5.170747993128566E-2</v>
      </c>
      <c r="I37" s="33">
        <f t="shared" si="0"/>
        <v>-1.2549449071497536</v>
      </c>
      <c r="J37" s="17">
        <f t="shared" si="1"/>
        <v>-3.1370249209972183</v>
      </c>
      <c r="K37" s="17">
        <f t="shared" si="2"/>
        <v>-5.0469526300601215</v>
      </c>
      <c r="L37" s="7">
        <f t="shared" si="3"/>
        <v>0.81236559734489411</v>
      </c>
      <c r="M37" s="17">
        <f t="shared" si="4"/>
        <v>0.46602432003696359</v>
      </c>
      <c r="N37" s="8">
        <f t="shared" si="5"/>
        <v>0.28570805143669509</v>
      </c>
      <c r="O37" s="8">
        <f t="shared" si="6"/>
        <v>0.56840566389172753</v>
      </c>
    </row>
    <row r="38" spans="5:15" x14ac:dyDescent="0.3">
      <c r="E38" s="16">
        <v>22</v>
      </c>
      <c r="F38" s="7">
        <v>1.2071863612717393E-2</v>
      </c>
      <c r="G38" s="17">
        <v>0.33033013360786112</v>
      </c>
      <c r="H38" s="8">
        <v>0.43583995265971909</v>
      </c>
      <c r="I38" s="33">
        <f t="shared" si="0"/>
        <v>-1.0131920350792234</v>
      </c>
      <c r="J38" s="17">
        <f t="shared" si="1"/>
        <v>-3.3610554031784137</v>
      </c>
      <c r="K38" s="17">
        <f t="shared" si="2"/>
        <v>-8.9988262100859249</v>
      </c>
      <c r="L38" s="7">
        <f t="shared" si="3"/>
        <v>0.74099883350187179</v>
      </c>
      <c r="M38" s="17">
        <f t="shared" si="4"/>
        <v>0.4894216012220115</v>
      </c>
      <c r="N38" s="8">
        <f t="shared" si="5"/>
        <v>0.45114541625473326</v>
      </c>
      <c r="O38" s="8">
        <f t="shared" si="6"/>
        <v>0.59397225368841411</v>
      </c>
    </row>
    <row r="39" spans="5:15" x14ac:dyDescent="0.3">
      <c r="E39" s="16">
        <v>23</v>
      </c>
      <c r="F39" s="7">
        <v>0.47565823506387261</v>
      </c>
      <c r="G39" s="17">
        <v>0.44357694367301415</v>
      </c>
      <c r="H39" s="8">
        <v>0.99924569740801272</v>
      </c>
      <c r="I39" s="33">
        <f t="shared" si="0"/>
        <v>-1.4305411972888162</v>
      </c>
      <c r="J39" s="17">
        <f t="shared" si="1"/>
        <v>-3.6305812678852067</v>
      </c>
      <c r="K39" s="17">
        <f t="shared" si="2"/>
        <v>-34.669853480190746</v>
      </c>
      <c r="L39" s="7">
        <f t="shared" si="3"/>
        <v>0.85153236090685369</v>
      </c>
      <c r="M39" s="17">
        <f t="shared" si="4"/>
        <v>0.51621575844987855</v>
      </c>
      <c r="N39" s="8">
        <f t="shared" si="5"/>
        <v>0.90087004028728812</v>
      </c>
      <c r="O39" s="8">
        <f t="shared" si="6"/>
        <v>0.7974132467025119</v>
      </c>
    </row>
    <row r="40" spans="5:15" x14ac:dyDescent="0.3">
      <c r="E40" s="16">
        <v>24</v>
      </c>
      <c r="F40" s="7">
        <v>0.42126046926312877</v>
      </c>
      <c r="G40" s="17">
        <v>0.14447116733658416</v>
      </c>
      <c r="H40" s="8">
        <v>0.53363661630023718</v>
      </c>
      <c r="I40" s="33">
        <f t="shared" si="0"/>
        <v>-1.3880825020073135</v>
      </c>
      <c r="J40" s="17">
        <f t="shared" si="1"/>
        <v>-2.864262596983866</v>
      </c>
      <c r="K40" s="17">
        <f t="shared" si="2"/>
        <v>-26.790888662917542</v>
      </c>
      <c r="L40" s="7">
        <f t="shared" si="3"/>
        <v>0.84288490756138712</v>
      </c>
      <c r="M40" s="17">
        <f t="shared" si="4"/>
        <v>0.43608543496724328</v>
      </c>
      <c r="N40" s="8">
        <f t="shared" si="5"/>
        <v>0.83238058296175588</v>
      </c>
      <c r="O40" s="8">
        <f t="shared" si="6"/>
        <v>0.75432081924180272</v>
      </c>
    </row>
    <row r="41" spans="5:15" x14ac:dyDescent="0.3">
      <c r="E41" s="16">
        <v>25</v>
      </c>
      <c r="F41" s="7">
        <v>0.43890007137903242</v>
      </c>
      <c r="G41" s="17">
        <v>0.1119093159130391</v>
      </c>
      <c r="H41" s="8">
        <v>0.42356916926382582</v>
      </c>
      <c r="I41" s="33">
        <f t="shared" si="0"/>
        <v>-1.401991496776593</v>
      </c>
      <c r="J41" s="17">
        <f t="shared" si="1"/>
        <v>-2.7680626829595045</v>
      </c>
      <c r="K41" s="17">
        <f t="shared" si="2"/>
        <v>-8.8997609495212195</v>
      </c>
      <c r="L41" s="7">
        <f t="shared" si="3"/>
        <v>0.84577180624720638</v>
      </c>
      <c r="M41" s="17">
        <f t="shared" si="4"/>
        <v>0.42513068173165336</v>
      </c>
      <c r="N41" s="8">
        <f t="shared" si="5"/>
        <v>0.44750859188529002</v>
      </c>
      <c r="O41" s="8">
        <f t="shared" si="6"/>
        <v>0.62806354760286198</v>
      </c>
    </row>
    <row r="42" spans="5:15" x14ac:dyDescent="0.3">
      <c r="E42" s="16">
        <v>26</v>
      </c>
      <c r="F42" s="7">
        <v>0.61806069136135688</v>
      </c>
      <c r="G42" s="17">
        <v>0.11754097274439468</v>
      </c>
      <c r="H42" s="8">
        <v>0.47169620432125559</v>
      </c>
      <c r="I42" s="33">
        <f t="shared" si="0"/>
        <v>-2.1708493770432553</v>
      </c>
      <c r="J42" s="17">
        <f t="shared" si="1"/>
        <v>-2.7849383810897375</v>
      </c>
      <c r="K42" s="17">
        <f t="shared" si="2"/>
        <v>-9.2822465774413381</v>
      </c>
      <c r="L42" s="7">
        <f t="shared" si="3"/>
        <v>0.94467142826938599</v>
      </c>
      <c r="M42" s="17">
        <f t="shared" si="4"/>
        <v>0.42706767529688816</v>
      </c>
      <c r="N42" s="8">
        <f t="shared" si="5"/>
        <v>0.46141849514797284</v>
      </c>
      <c r="O42" s="8">
        <f t="shared" si="6"/>
        <v>0.67899759477049615</v>
      </c>
    </row>
    <row r="43" spans="5:15" x14ac:dyDescent="0.3">
      <c r="E43" s="16">
        <v>27</v>
      </c>
      <c r="F43" s="7">
        <v>0.84330547264207834</v>
      </c>
      <c r="G43" s="17">
        <v>6.8937552073250585E-2</v>
      </c>
      <c r="H43" s="8">
        <v>0.15194030072597819</v>
      </c>
      <c r="I43" s="33">
        <f t="shared" si="0"/>
        <v>-2.4689160619598263</v>
      </c>
      <c r="J43" s="17">
        <f t="shared" si="1"/>
        <v>-2.6357391499347749</v>
      </c>
      <c r="K43" s="17">
        <f t="shared" si="2"/>
        <v>-6.3210262975962888</v>
      </c>
      <c r="L43" s="7">
        <f t="shared" si="3"/>
        <v>0.96281642258856814</v>
      </c>
      <c r="M43" s="17">
        <f t="shared" si="4"/>
        <v>0.40971383248626714</v>
      </c>
      <c r="N43" s="8">
        <f t="shared" si="5"/>
        <v>0.34387355243142237</v>
      </c>
      <c r="O43" s="8">
        <f t="shared" si="6"/>
        <v>0.64553448088808563</v>
      </c>
    </row>
    <row r="44" spans="5:15" x14ac:dyDescent="0.3">
      <c r="E44" s="16">
        <v>28</v>
      </c>
      <c r="F44" s="7">
        <v>0.58149944498998796</v>
      </c>
      <c r="G44" s="17">
        <v>0.78346883788479571</v>
      </c>
      <c r="H44" s="8">
        <v>0.34688436577432724</v>
      </c>
      <c r="I44" s="33">
        <f t="shared" si="0"/>
        <v>-2.1320708559922523</v>
      </c>
      <c r="J44" s="17">
        <f t="shared" si="1"/>
        <v>-9.4993587750571002</v>
      </c>
      <c r="K44" s="17">
        <f t="shared" si="2"/>
        <v>-8.2537743399241474</v>
      </c>
      <c r="L44" s="7">
        <f t="shared" si="3"/>
        <v>0.94173543304520113</v>
      </c>
      <c r="M44" s="17">
        <f t="shared" si="4"/>
        <v>0.85041219812148738</v>
      </c>
      <c r="N44" s="8">
        <f t="shared" si="5"/>
        <v>0.42319534500345868</v>
      </c>
      <c r="O44" s="8">
        <f t="shared" si="6"/>
        <v>0.75379426218711243</v>
      </c>
    </row>
    <row r="45" spans="5:15" x14ac:dyDescent="0.3">
      <c r="E45" s="16">
        <v>29</v>
      </c>
      <c r="F45" s="7">
        <v>0.92501763788783142</v>
      </c>
      <c r="G45" s="17">
        <v>0.69668636239853432</v>
      </c>
      <c r="H45" s="8">
        <v>0.88315204857160035</v>
      </c>
      <c r="I45" s="33">
        <f t="shared" si="0"/>
        <v>-2.6326197449482303</v>
      </c>
      <c r="J45" s="17">
        <f t="shared" si="1"/>
        <v>-9.2239195313682316</v>
      </c>
      <c r="K45" s="17">
        <f t="shared" si="2"/>
        <v>-30.890921151717365</v>
      </c>
      <c r="L45" s="7">
        <f t="shared" si="3"/>
        <v>0.97010785852133374</v>
      </c>
      <c r="M45" s="17">
        <f t="shared" si="4"/>
        <v>0.84194052714002254</v>
      </c>
      <c r="N45" s="8">
        <f t="shared" si="5"/>
        <v>0.87246886440463234</v>
      </c>
      <c r="O45" s="8">
        <f t="shared" si="6"/>
        <v>0.91149269805469146</v>
      </c>
    </row>
    <row r="46" spans="5:15" x14ac:dyDescent="0.3">
      <c r="E46" s="16">
        <v>30</v>
      </c>
      <c r="F46" s="7">
        <v>0.25167257802820986</v>
      </c>
      <c r="G46" s="17">
        <v>0.92238362763642079</v>
      </c>
      <c r="H46" s="8">
        <v>0.51598592244913155</v>
      </c>
      <c r="I46" s="33">
        <f t="shared" si="0"/>
        <v>-1.2464668754772674</v>
      </c>
      <c r="J46" s="17">
        <f t="shared" si="1"/>
        <v>-10.101551185330392</v>
      </c>
      <c r="K46" s="17">
        <f t="shared" si="2"/>
        <v>-26.636984144096076</v>
      </c>
      <c r="L46" s="7">
        <f t="shared" si="3"/>
        <v>0.81023253674366125</v>
      </c>
      <c r="M46" s="17">
        <f t="shared" si="4"/>
        <v>0.86738568317897635</v>
      </c>
      <c r="N46" s="8">
        <f t="shared" si="5"/>
        <v>0.83065190402883726</v>
      </c>
      <c r="O46" s="8">
        <f t="shared" si="6"/>
        <v>0.82884298929971467</v>
      </c>
    </row>
    <row r="47" spans="5:15" x14ac:dyDescent="0.3">
      <c r="E47" s="16">
        <v>31</v>
      </c>
      <c r="F47" s="7">
        <v>0.21969946891335601</v>
      </c>
      <c r="G47" s="17">
        <v>0.47070355196501734</v>
      </c>
      <c r="H47" s="8">
        <v>0.24604474116102226</v>
      </c>
      <c r="I47" s="33">
        <f t="shared" si="0"/>
        <v>-1.2179239843312815</v>
      </c>
      <c r="J47" s="17">
        <f t="shared" si="1"/>
        <v>-3.6922225155992279</v>
      </c>
      <c r="K47" s="17">
        <f t="shared" si="2"/>
        <v>-7.3180233053583343</v>
      </c>
      <c r="L47" s="7">
        <f t="shared" si="3"/>
        <v>0.8028713358214481</v>
      </c>
      <c r="M47" s="17">
        <f t="shared" si="4"/>
        <v>0.52214335776710952</v>
      </c>
      <c r="N47" s="8">
        <f t="shared" si="5"/>
        <v>0.38606622831457527</v>
      </c>
      <c r="O47" s="8">
        <f t="shared" si="6"/>
        <v>0.60841032866830236</v>
      </c>
    </row>
    <row r="48" spans="5:15" x14ac:dyDescent="0.3">
      <c r="E48" s="16">
        <v>32</v>
      </c>
      <c r="F48" s="7">
        <v>0.25568381836117671</v>
      </c>
      <c r="G48" s="17">
        <v>0.69391334557172557</v>
      </c>
      <c r="H48" s="8">
        <v>0.47065413455154881</v>
      </c>
      <c r="I48" s="33">
        <f t="shared" si="0"/>
        <v>-1.2500017601565963</v>
      </c>
      <c r="J48" s="17">
        <f t="shared" si="1"/>
        <v>-9.2158191778706815</v>
      </c>
      <c r="K48" s="17">
        <f t="shared" si="2"/>
        <v>-9.2741318969863062</v>
      </c>
      <c r="L48" s="7">
        <f t="shared" si="3"/>
        <v>0.81112484042943556</v>
      </c>
      <c r="M48" s="17">
        <f t="shared" si="4"/>
        <v>0.84168425208345932</v>
      </c>
      <c r="N48" s="8">
        <f t="shared" si="5"/>
        <v>0.46112705520295538</v>
      </c>
      <c r="O48" s="8">
        <f t="shared" si="6"/>
        <v>0.70356822907398187</v>
      </c>
    </row>
    <row r="49" spans="5:15" x14ac:dyDescent="0.3">
      <c r="E49" s="16">
        <v>33</v>
      </c>
      <c r="F49" s="7">
        <v>0.41900584375247496</v>
      </c>
      <c r="G49" s="17">
        <v>0.3607490345154849</v>
      </c>
      <c r="H49" s="8">
        <v>0.20581192383233293</v>
      </c>
      <c r="I49" s="33">
        <f t="shared" ref="I49:I80" si="7">IF(F49&lt;G$4,-SQRT((D$3-D$5)*(D$4-D$5)*F49+D$5),-(D$3-SQRT((D$3-D$5)*(D$3-D$4)*(1-F49))))</f>
        <v>-1.3862946498690114</v>
      </c>
      <c r="J49" s="17">
        <f t="shared" si="1"/>
        <v>-3.4355296439323104</v>
      </c>
      <c r="K49" s="17">
        <f t="shared" si="2"/>
        <v>-6.9094010589755248</v>
      </c>
      <c r="L49" s="7">
        <f t="shared" si="3"/>
        <v>0.84250992939664515</v>
      </c>
      <c r="M49" s="17">
        <f t="shared" si="4"/>
        <v>0.49697023153090258</v>
      </c>
      <c r="N49" s="8">
        <f t="shared" si="5"/>
        <v>0.36911187952043656</v>
      </c>
      <c r="O49" s="8">
        <f t="shared" si="6"/>
        <v>0.61605806941853813</v>
      </c>
    </row>
    <row r="50" spans="5:15" x14ac:dyDescent="0.3">
      <c r="E50" s="16">
        <v>34</v>
      </c>
      <c r="F50" s="7">
        <v>0.70587654741684291</v>
      </c>
      <c r="G50" s="17">
        <v>0.56792385228331554</v>
      </c>
      <c r="H50" s="8">
        <v>8.6479767040394284E-2</v>
      </c>
      <c r="I50" s="33">
        <f t="shared" si="7"/>
        <v>-2.2723859438894252</v>
      </c>
      <c r="J50" s="17">
        <f t="shared" si="1"/>
        <v>-3.9051572186013681</v>
      </c>
      <c r="K50" s="17">
        <f t="shared" si="2"/>
        <v>-5.522347900787941</v>
      </c>
      <c r="L50" s="7">
        <f t="shared" si="3"/>
        <v>0.95167701372352598</v>
      </c>
      <c r="M50" s="17">
        <f t="shared" si="4"/>
        <v>0.5420665649366776</v>
      </c>
      <c r="N50" s="8">
        <f t="shared" si="5"/>
        <v>0.30799114466481303</v>
      </c>
      <c r="O50" s="8">
        <f t="shared" si="6"/>
        <v>0.65637245079553497</v>
      </c>
    </row>
    <row r="51" spans="5:15" x14ac:dyDescent="0.3">
      <c r="E51" s="16">
        <v>35</v>
      </c>
      <c r="F51" s="7">
        <v>0.61144536268711891</v>
      </c>
      <c r="G51" s="17">
        <v>0.72003093691662279</v>
      </c>
      <c r="H51" s="8">
        <v>0.78604206048615932</v>
      </c>
      <c r="I51" s="33">
        <f t="shared" si="7"/>
        <v>-2.1636996071009018</v>
      </c>
      <c r="J51" s="17">
        <f t="shared" si="1"/>
        <v>-9.2936359544144391</v>
      </c>
      <c r="K51" s="17">
        <f t="shared" si="2"/>
        <v>-29.439701243660554</v>
      </c>
      <c r="L51" s="7">
        <f t="shared" si="3"/>
        <v>0.94414145742440136</v>
      </c>
      <c r="M51" s="17">
        <f t="shared" si="4"/>
        <v>0.84412910193708746</v>
      </c>
      <c r="N51" s="8">
        <f t="shared" si="5"/>
        <v>0.85951390310341669</v>
      </c>
      <c r="O51" s="8">
        <f t="shared" si="6"/>
        <v>0.89565548161324759</v>
      </c>
    </row>
    <row r="52" spans="5:15" x14ac:dyDescent="0.3">
      <c r="E52" s="16">
        <v>36</v>
      </c>
      <c r="F52" s="7">
        <v>0.19994427972272277</v>
      </c>
      <c r="G52" s="17">
        <v>0.70280907458120911</v>
      </c>
      <c r="H52" s="8">
        <v>0.14904270516213991</v>
      </c>
      <c r="I52" s="33">
        <f t="shared" si="7"/>
        <v>-1.1999489219920947</v>
      </c>
      <c r="J52" s="17">
        <f t="shared" si="1"/>
        <v>-9.2419369680368604</v>
      </c>
      <c r="K52" s="17">
        <f t="shared" si="2"/>
        <v>-6.2878192480325978</v>
      </c>
      <c r="L52" s="7">
        <f t="shared" si="3"/>
        <v>0.79808973157453056</v>
      </c>
      <c r="M52" s="17">
        <f t="shared" si="4"/>
        <v>0.84250906746929766</v>
      </c>
      <c r="N52" s="8">
        <f t="shared" si="5"/>
        <v>0.34241940853339614</v>
      </c>
      <c r="O52" s="8">
        <f t="shared" si="6"/>
        <v>0.6590290222832984</v>
      </c>
    </row>
    <row r="53" spans="5:15" x14ac:dyDescent="0.3">
      <c r="E53" s="16">
        <v>37</v>
      </c>
      <c r="F53" s="7">
        <v>0.92278622653528009</v>
      </c>
      <c r="G53" s="17">
        <v>0.88667004596835819</v>
      </c>
      <c r="H53" s="8">
        <v>3.6087124190469E-2</v>
      </c>
      <c r="I53" s="33">
        <f t="shared" si="7"/>
        <v>-2.6271933581110769</v>
      </c>
      <c r="J53" s="17">
        <f t="shared" si="1"/>
        <v>-9.9143520267006089</v>
      </c>
      <c r="K53" s="17">
        <f t="shared" si="2"/>
        <v>-4.8181520778741271</v>
      </c>
      <c r="L53" s="7">
        <f t="shared" si="3"/>
        <v>0.96989079913869247</v>
      </c>
      <c r="M53" s="17">
        <f t="shared" si="4"/>
        <v>0.86232650911714037</v>
      </c>
      <c r="N53" s="8">
        <f t="shared" si="5"/>
        <v>0.27472917236620986</v>
      </c>
      <c r="O53" s="8">
        <f t="shared" si="6"/>
        <v>0.7210456506501175</v>
      </c>
    </row>
    <row r="54" spans="5:15" x14ac:dyDescent="0.3">
      <c r="E54" s="16">
        <v>38</v>
      </c>
      <c r="F54" s="7">
        <v>0.79699307806730357</v>
      </c>
      <c r="G54" s="17">
        <v>0.73969380885872493</v>
      </c>
      <c r="H54" s="8">
        <v>0.3775505432722408</v>
      </c>
      <c r="I54" s="33">
        <f t="shared" si="7"/>
        <v>-2.3955064438070051</v>
      </c>
      <c r="J54" s="17">
        <f t="shared" si="1"/>
        <v>-9.3546476402091674</v>
      </c>
      <c r="K54" s="17">
        <f t="shared" si="2"/>
        <v>-8.517984122011427</v>
      </c>
      <c r="L54" s="7">
        <f t="shared" si="3"/>
        <v>0.95899283993292939</v>
      </c>
      <c r="M54" s="17">
        <f t="shared" si="4"/>
        <v>0.84601953388791473</v>
      </c>
      <c r="N54" s="8">
        <f t="shared" si="5"/>
        <v>0.43326621932522846</v>
      </c>
      <c r="O54" s="8">
        <f t="shared" si="6"/>
        <v>0.76418045753960517</v>
      </c>
    </row>
    <row r="55" spans="5:15" x14ac:dyDescent="0.3">
      <c r="E55" s="16">
        <v>39</v>
      </c>
      <c r="F55" s="7">
        <v>0.9338853036041439</v>
      </c>
      <c r="G55" s="17">
        <v>0.64097810640789499</v>
      </c>
      <c r="H55" s="8">
        <v>0.11277274244644975</v>
      </c>
      <c r="I55" s="33">
        <f t="shared" si="7"/>
        <v>-2.6550268800144843</v>
      </c>
      <c r="J55" s="17">
        <f t="shared" si="1"/>
        <v>-9.0676885102660361</v>
      </c>
      <c r="K55" s="17">
        <f t="shared" si="2"/>
        <v>-5.8562497627331425</v>
      </c>
      <c r="L55" s="7">
        <f t="shared" si="3"/>
        <v>0.97098771273737217</v>
      </c>
      <c r="M55" s="17">
        <f t="shared" si="4"/>
        <v>0.83692379988641696</v>
      </c>
      <c r="N55" s="8">
        <f t="shared" si="5"/>
        <v>0.32322516306365756</v>
      </c>
      <c r="O55" s="8">
        <f t="shared" si="6"/>
        <v>0.73202838922363733</v>
      </c>
    </row>
    <row r="56" spans="5:15" x14ac:dyDescent="0.3">
      <c r="E56" s="16">
        <v>40</v>
      </c>
      <c r="F56" s="7">
        <v>0.68035862358084953</v>
      </c>
      <c r="G56" s="17">
        <v>0.44199326999560296</v>
      </c>
      <c r="H56" s="8">
        <v>0.52342744437341393</v>
      </c>
      <c r="I56" s="33">
        <f t="shared" si="7"/>
        <v>-2.2414787560295553</v>
      </c>
      <c r="J56" s="17">
        <f t="shared" si="1"/>
        <v>-3.6269502357665226</v>
      </c>
      <c r="K56" s="17">
        <f t="shared" si="2"/>
        <v>-26.701522170419345</v>
      </c>
      <c r="L56" s="7">
        <f t="shared" si="3"/>
        <v>0.94964404231385791</v>
      </c>
      <c r="M56" s="17">
        <f t="shared" si="4"/>
        <v>0.51586430362703295</v>
      </c>
      <c r="N56" s="8">
        <f t="shared" si="5"/>
        <v>0.83137896492975671</v>
      </c>
      <c r="O56" s="8">
        <f t="shared" si="6"/>
        <v>0.82034802530086159</v>
      </c>
    </row>
    <row r="57" spans="5:15" x14ac:dyDescent="0.3">
      <c r="E57" s="16">
        <v>41</v>
      </c>
      <c r="F57" s="7">
        <v>0.46350221097757105</v>
      </c>
      <c r="G57" s="17">
        <v>0.28781112282782295</v>
      </c>
      <c r="H57" s="8">
        <v>0.93532414234187689</v>
      </c>
      <c r="I57" s="33">
        <f t="shared" si="7"/>
        <v>-1.4211632081329211</v>
      </c>
      <c r="J57" s="17">
        <f t="shared" si="1"/>
        <v>-3.2541015786012233</v>
      </c>
      <c r="K57" s="17">
        <f t="shared" si="2"/>
        <v>-31.942932543825897</v>
      </c>
      <c r="L57" s="7">
        <f t="shared" si="3"/>
        <v>0.84966426873511236</v>
      </c>
      <c r="M57" s="17">
        <f t="shared" si="4"/>
        <v>0.47838228999739829</v>
      </c>
      <c r="N57" s="8">
        <f t="shared" si="5"/>
        <v>0.88110670113044964</v>
      </c>
      <c r="O57" s="8">
        <f t="shared" si="6"/>
        <v>0.78219115815128204</v>
      </c>
    </row>
    <row r="58" spans="5:15" x14ac:dyDescent="0.3">
      <c r="E58" s="16">
        <v>42</v>
      </c>
      <c r="F58" s="7">
        <v>0.92022381257265773</v>
      </c>
      <c r="G58" s="17">
        <v>0.10278944309747573</v>
      </c>
      <c r="H58" s="8">
        <v>0.39651039594187498</v>
      </c>
      <c r="I58" s="33">
        <f t="shared" si="7"/>
        <v>-2.6210578706857524</v>
      </c>
      <c r="J58" s="17">
        <f t="shared" si="1"/>
        <v>-2.7405138812168048</v>
      </c>
      <c r="K58" s="17">
        <f t="shared" si="2"/>
        <v>-8.6773124994782194</v>
      </c>
      <c r="L58" s="7">
        <f t="shared" si="3"/>
        <v>0.96964347605518442</v>
      </c>
      <c r="M58" s="17">
        <f t="shared" si="4"/>
        <v>0.42195454772259633</v>
      </c>
      <c r="N58" s="8">
        <f t="shared" si="5"/>
        <v>0.43925414638515892</v>
      </c>
      <c r="O58" s="8">
        <f t="shared" si="6"/>
        <v>0.68232601162789019</v>
      </c>
    </row>
    <row r="59" spans="5:15" x14ac:dyDescent="0.3">
      <c r="E59" s="16">
        <v>43</v>
      </c>
      <c r="F59" s="7">
        <v>0.21403002712919728</v>
      </c>
      <c r="G59" s="17">
        <v>0.49843070446622639</v>
      </c>
      <c r="H59" s="8">
        <v>0.25493127351700473</v>
      </c>
      <c r="I59" s="33">
        <f t="shared" si="7"/>
        <v>-1.2127926697025482</v>
      </c>
      <c r="J59" s="17">
        <f t="shared" si="1"/>
        <v>-3.7541825904340356</v>
      </c>
      <c r="K59" s="17">
        <f t="shared" si="2"/>
        <v>-7.4052392954723061</v>
      </c>
      <c r="L59" s="7">
        <f t="shared" si="3"/>
        <v>0.80151800592853706</v>
      </c>
      <c r="M59" s="17">
        <f t="shared" si="4"/>
        <v>0.52802842519782844</v>
      </c>
      <c r="N59" s="8">
        <f t="shared" si="5"/>
        <v>0.38962552681311735</v>
      </c>
      <c r="O59" s="8">
        <f t="shared" si="6"/>
        <v>0.61017147257522886</v>
      </c>
    </row>
    <row r="60" spans="5:15" x14ac:dyDescent="0.3">
      <c r="E60" s="16">
        <v>44</v>
      </c>
      <c r="F60" s="7">
        <v>0.69699692398191548</v>
      </c>
      <c r="G60" s="17">
        <v>0.98396931457482251</v>
      </c>
      <c r="H60" s="8">
        <v>0.70081888307665197</v>
      </c>
      <c r="I60" s="33">
        <f t="shared" si="7"/>
        <v>-2.261484233863249</v>
      </c>
      <c r="J60" s="17">
        <f t="shared" si="1"/>
        <v>-10.591687462325922</v>
      </c>
      <c r="K60" s="17">
        <f t="shared" si="2"/>
        <v>-28.424920426685027</v>
      </c>
      <c r="L60" s="7">
        <f t="shared" si="3"/>
        <v>0.9509694797153293</v>
      </c>
      <c r="M60" s="17">
        <f t="shared" si="4"/>
        <v>0.87976865203017551</v>
      </c>
      <c r="N60" s="8">
        <f t="shared" si="5"/>
        <v>0.84968086752960315</v>
      </c>
      <c r="O60" s="8">
        <f t="shared" si="6"/>
        <v>0.90308929320913045</v>
      </c>
    </row>
    <row r="61" spans="5:15" x14ac:dyDescent="0.3">
      <c r="E61" s="16">
        <v>45</v>
      </c>
      <c r="F61" s="7">
        <v>9.8556399394906791E-3</v>
      </c>
      <c r="G61" s="17">
        <v>0.15003397711471744</v>
      </c>
      <c r="H61" s="8">
        <v>0.45164164105451254</v>
      </c>
      <c r="I61" s="33">
        <f t="shared" si="7"/>
        <v>-1.0107830666700346</v>
      </c>
      <c r="J61" s="17">
        <f t="shared" si="1"/>
        <v>-2.88037590935435</v>
      </c>
      <c r="K61" s="17">
        <f t="shared" si="2"/>
        <v>-9.1248132656168401</v>
      </c>
      <c r="L61" s="7">
        <f t="shared" si="3"/>
        <v>0.74016559521770686</v>
      </c>
      <c r="M61" s="17">
        <f t="shared" si="4"/>
        <v>0.43789981613523998</v>
      </c>
      <c r="N61" s="8">
        <f t="shared" si="5"/>
        <v>0.4557360155925112</v>
      </c>
      <c r="O61" s="8">
        <f t="shared" si="6"/>
        <v>0.58429568529921982</v>
      </c>
    </row>
    <row r="62" spans="5:15" x14ac:dyDescent="0.3">
      <c r="E62" s="16">
        <v>46</v>
      </c>
      <c r="F62" s="7">
        <v>0.49757618154275673</v>
      </c>
      <c r="G62" s="17">
        <v>0.79629948076723023</v>
      </c>
      <c r="H62" s="8">
        <v>0.22221960351152115</v>
      </c>
      <c r="I62" s="33">
        <f t="shared" si="7"/>
        <v>-1.4472966521739987</v>
      </c>
      <c r="J62" s="17">
        <f t="shared" si="1"/>
        <v>-9.544498230842434</v>
      </c>
      <c r="K62" s="17">
        <f t="shared" si="2"/>
        <v>-7.0788934663134189</v>
      </c>
      <c r="L62" s="7">
        <f t="shared" si="3"/>
        <v>0.8548124420867016</v>
      </c>
      <c r="M62" s="17">
        <f t="shared" si="4"/>
        <v>0.85175658290460721</v>
      </c>
      <c r="N62" s="8">
        <f t="shared" si="5"/>
        <v>0.3762004717667411</v>
      </c>
      <c r="O62" s="8">
        <f t="shared" si="6"/>
        <v>0.69834569052581108</v>
      </c>
    </row>
    <row r="63" spans="5:15" x14ac:dyDescent="0.3">
      <c r="E63" s="16">
        <v>47</v>
      </c>
      <c r="F63" s="7">
        <v>0.66536533663394126</v>
      </c>
      <c r="G63" s="17">
        <v>0.90262863840506902</v>
      </c>
      <c r="H63" s="8">
        <v>0.75368193450153664</v>
      </c>
      <c r="I63" s="33">
        <f t="shared" si="7"/>
        <v>-2.2238927947384424</v>
      </c>
      <c r="J63" s="17">
        <f t="shared" si="1"/>
        <v>-9.993688835107509</v>
      </c>
      <c r="K63" s="17">
        <f t="shared" si="2"/>
        <v>-29.034016387507592</v>
      </c>
      <c r="L63" s="7">
        <f t="shared" si="3"/>
        <v>0.94844934657205127</v>
      </c>
      <c r="M63" s="17">
        <f t="shared" si="4"/>
        <v>0.8644937842500986</v>
      </c>
      <c r="N63" s="8">
        <f t="shared" si="5"/>
        <v>0.85566251743544108</v>
      </c>
      <c r="O63" s="8">
        <f t="shared" si="6"/>
        <v>0.9006675868322811</v>
      </c>
    </row>
    <row r="64" spans="5:15" x14ac:dyDescent="0.3">
      <c r="E64" s="16">
        <v>48</v>
      </c>
      <c r="F64" s="7">
        <v>0.89484701271485834</v>
      </c>
      <c r="G64" s="17">
        <v>0.60774137760399338</v>
      </c>
      <c r="H64" s="8">
        <v>0.34565281978087325</v>
      </c>
      <c r="I64" s="33">
        <f t="shared" si="7"/>
        <v>-2.5649420991255818</v>
      </c>
      <c r="J64" s="17">
        <f t="shared" si="1"/>
        <v>-3.9890871792091045</v>
      </c>
      <c r="K64" s="17">
        <f t="shared" si="2"/>
        <v>-8.2429868651075857</v>
      </c>
      <c r="L64" s="7">
        <f t="shared" si="3"/>
        <v>0.96728503952537792</v>
      </c>
      <c r="M64" s="17">
        <f t="shared" si="4"/>
        <v>0.5496892756027898</v>
      </c>
      <c r="N64" s="8">
        <f t="shared" si="5"/>
        <v>0.42278037809385072</v>
      </c>
      <c r="O64" s="8">
        <f t="shared" si="6"/>
        <v>0.702600687540618</v>
      </c>
    </row>
    <row r="65" spans="5:15" x14ac:dyDescent="0.3">
      <c r="E65" s="16">
        <v>49</v>
      </c>
      <c r="F65" s="7">
        <v>0.41063592909961244</v>
      </c>
      <c r="G65" s="17">
        <v>0.78884250373247244</v>
      </c>
      <c r="H65" s="8">
        <v>0.58135683219395862</v>
      </c>
      <c r="I65" s="33">
        <f t="shared" si="7"/>
        <v>-1.3796372871226508</v>
      </c>
      <c r="J65" s="17">
        <f t="shared" si="1"/>
        <v>-9.5180965074667352</v>
      </c>
      <c r="K65" s="17">
        <f t="shared" si="2"/>
        <v>-27.222215113030384</v>
      </c>
      <c r="L65" s="7">
        <f t="shared" si="3"/>
        <v>0.84110574848340447</v>
      </c>
      <c r="M65" s="17">
        <f t="shared" si="4"/>
        <v>0.85097173625971489</v>
      </c>
      <c r="N65" s="8">
        <f t="shared" si="5"/>
        <v>0.83713185645855825</v>
      </c>
      <c r="O65" s="8">
        <f t="shared" si="6"/>
        <v>0.84187689735872873</v>
      </c>
    </row>
    <row r="66" spans="5:15" x14ac:dyDescent="0.3">
      <c r="E66" s="16">
        <v>50</v>
      </c>
      <c r="F66" s="7">
        <v>0.81955391046542914</v>
      </c>
      <c r="G66" s="17">
        <v>0.34777342997007654</v>
      </c>
      <c r="H66" s="8">
        <v>0.81045884764318299</v>
      </c>
      <c r="I66" s="33">
        <f t="shared" si="7"/>
        <v>-2.4300851281443627</v>
      </c>
      <c r="J66" s="17">
        <f t="shared" si="1"/>
        <v>-3.4039609096906616</v>
      </c>
      <c r="K66" s="17">
        <f t="shared" si="2"/>
        <v>-29.76657888990767</v>
      </c>
      <c r="L66" s="7">
        <f t="shared" si="3"/>
        <v>0.96084054991503198</v>
      </c>
      <c r="M66" s="17">
        <f t="shared" si="4"/>
        <v>0.49378418154297132</v>
      </c>
      <c r="N66" s="8">
        <f t="shared" si="5"/>
        <v>0.86254223774423766</v>
      </c>
      <c r="O66" s="8">
        <f t="shared" si="6"/>
        <v>0.83108046420015613</v>
      </c>
    </row>
    <row r="67" spans="5:15" x14ac:dyDescent="0.3">
      <c r="E67" s="16">
        <v>51</v>
      </c>
      <c r="F67" s="7">
        <v>0.52201350759808796</v>
      </c>
      <c r="G67" s="17">
        <v>0.68391321847937148</v>
      </c>
      <c r="H67" s="8">
        <v>0.12761552827278744</v>
      </c>
      <c r="I67" s="33">
        <f t="shared" si="7"/>
        <v>-1.4657522698995875</v>
      </c>
      <c r="J67" s="17">
        <f t="shared" si="1"/>
        <v>-9.1869080200346875</v>
      </c>
      <c r="K67" s="17">
        <f t="shared" si="2"/>
        <v>-6.0365920713112446</v>
      </c>
      <c r="L67" s="7">
        <f t="shared" si="3"/>
        <v>0.85834154425691445</v>
      </c>
      <c r="M67" s="17">
        <f t="shared" si="4"/>
        <v>0.84076618207950271</v>
      </c>
      <c r="N67" s="8">
        <f t="shared" si="5"/>
        <v>0.3313131876360369</v>
      </c>
      <c r="O67" s="8">
        <f t="shared" si="6"/>
        <v>0.68307235234321695</v>
      </c>
    </row>
    <row r="68" spans="5:15" x14ac:dyDescent="0.3">
      <c r="E68" s="16">
        <v>52</v>
      </c>
      <c r="F68" s="7">
        <v>0.29774052481291957</v>
      </c>
      <c r="G68" s="17">
        <v>0.94584227650147212</v>
      </c>
      <c r="H68" s="8">
        <v>0.40003801750025936</v>
      </c>
      <c r="I68" s="33">
        <f t="shared" si="7"/>
        <v>-1.2864793642295329</v>
      </c>
      <c r="J68" s="17">
        <f t="shared" si="1"/>
        <v>-10.24950661269756</v>
      </c>
      <c r="K68" s="17">
        <f t="shared" si="2"/>
        <v>-8.7066350290331727</v>
      </c>
      <c r="L68" s="7">
        <f t="shared" si="3"/>
        <v>0.82009130719236389</v>
      </c>
      <c r="M68" s="17">
        <f t="shared" si="4"/>
        <v>0.87125239255205156</v>
      </c>
      <c r="N68" s="8">
        <f t="shared" si="5"/>
        <v>0.44034924146219812</v>
      </c>
      <c r="O68" s="8">
        <f t="shared" si="6"/>
        <v>0.70716248970433759</v>
      </c>
    </row>
    <row r="69" spans="5:15" x14ac:dyDescent="0.3">
      <c r="E69" s="16">
        <v>53</v>
      </c>
      <c r="F69" s="7">
        <v>3.8220804960922616E-2</v>
      </c>
      <c r="G69" s="17">
        <v>0.15125521386393892</v>
      </c>
      <c r="H69" s="8">
        <v>1.4282711543387894E-2</v>
      </c>
      <c r="I69" s="33">
        <f t="shared" si="7"/>
        <v>-1.04119439631321</v>
      </c>
      <c r="J69" s="17">
        <f t="shared" si="1"/>
        <v>-2.8839013087649072</v>
      </c>
      <c r="K69" s="17">
        <f t="shared" si="2"/>
        <v>-4.4792691164987568</v>
      </c>
      <c r="L69" s="7">
        <f t="shared" si="3"/>
        <v>0.75049072623543633</v>
      </c>
      <c r="M69" s="17">
        <f t="shared" si="4"/>
        <v>0.43829600197886698</v>
      </c>
      <c r="N69" s="8">
        <f t="shared" si="5"/>
        <v>0.25815721706343753</v>
      </c>
      <c r="O69" s="8">
        <f t="shared" si="6"/>
        <v>0.52485301352108504</v>
      </c>
    </row>
    <row r="70" spans="5:15" x14ac:dyDescent="0.3">
      <c r="E70" s="16">
        <v>54</v>
      </c>
      <c r="F70" s="7">
        <v>0.38413951098524635</v>
      </c>
      <c r="G70" s="17">
        <v>0.768168572677984</v>
      </c>
      <c r="H70" s="8">
        <v>0.77869475058759108</v>
      </c>
      <c r="I70" s="33">
        <f t="shared" si="7"/>
        <v>-1.3583471294803631</v>
      </c>
      <c r="J70" s="17">
        <f t="shared" si="1"/>
        <v>-9.447245401182478</v>
      </c>
      <c r="K70" s="17">
        <f t="shared" si="2"/>
        <v>-29.345036822392821</v>
      </c>
      <c r="L70" s="7">
        <f t="shared" si="3"/>
        <v>0.83653060716810412</v>
      </c>
      <c r="M70" s="17">
        <f t="shared" si="4"/>
        <v>0.84884493978812448</v>
      </c>
      <c r="N70" s="8">
        <f t="shared" si="5"/>
        <v>0.85862449721498835</v>
      </c>
      <c r="O70" s="8">
        <f t="shared" si="6"/>
        <v>0.84630138517360554</v>
      </c>
    </row>
    <row r="71" spans="5:15" x14ac:dyDescent="0.3">
      <c r="E71" s="16">
        <v>55</v>
      </c>
      <c r="F71" s="7">
        <v>0.38219877291782578</v>
      </c>
      <c r="G71" s="17">
        <v>0.28987560376684951</v>
      </c>
      <c r="H71" s="8">
        <v>0.92145283722574978</v>
      </c>
      <c r="I71" s="33">
        <f t="shared" si="7"/>
        <v>-1.3567745945510685</v>
      </c>
      <c r="J71" s="17">
        <f t="shared" si="1"/>
        <v>-3.2593757142557798</v>
      </c>
      <c r="K71" s="17">
        <f t="shared" si="2"/>
        <v>-31.6310142444826</v>
      </c>
      <c r="L71" s="7">
        <f t="shared" si="3"/>
        <v>0.8361874991541125</v>
      </c>
      <c r="M71" s="17">
        <f t="shared" si="4"/>
        <v>0.47893221642022732</v>
      </c>
      <c r="N71" s="8">
        <f t="shared" si="5"/>
        <v>0.87860848345227804</v>
      </c>
      <c r="O71" s="8">
        <f t="shared" si="6"/>
        <v>0.77522462091153921</v>
      </c>
    </row>
    <row r="72" spans="5:15" x14ac:dyDescent="0.3">
      <c r="E72" s="16">
        <v>56</v>
      </c>
      <c r="F72" s="7">
        <v>0.66221366592999298</v>
      </c>
      <c r="G72" s="17">
        <v>9.0966786217975271E-3</v>
      </c>
      <c r="H72" s="8">
        <v>0.60771076754259767</v>
      </c>
      <c r="I72" s="33">
        <f t="shared" si="7"/>
        <v>-2.2202465765858976</v>
      </c>
      <c r="J72" s="17">
        <f t="shared" si="1"/>
        <v>-2.4395427301579922</v>
      </c>
      <c r="K72" s="17">
        <f t="shared" si="2"/>
        <v>-27.471003115281913</v>
      </c>
      <c r="L72" s="7">
        <f t="shared" si="3"/>
        <v>0.94819811646929775</v>
      </c>
      <c r="M72" s="17">
        <f t="shared" si="4"/>
        <v>0.38609098510877016</v>
      </c>
      <c r="N72" s="8">
        <f t="shared" si="5"/>
        <v>0.83981088735670606</v>
      </c>
      <c r="O72" s="8">
        <f t="shared" si="6"/>
        <v>0.79525892135718079</v>
      </c>
    </row>
    <row r="73" spans="5:15" x14ac:dyDescent="0.3">
      <c r="E73" s="16">
        <v>57</v>
      </c>
      <c r="F73" s="7">
        <v>2.8620446850772474E-2</v>
      </c>
      <c r="G73" s="17">
        <v>6.7379724877806191E-2</v>
      </c>
      <c r="H73" s="8">
        <v>0.45559804377909818</v>
      </c>
      <c r="I73" s="33">
        <f t="shared" si="7"/>
        <v>-1.0310019316527488</v>
      </c>
      <c r="J73" s="17">
        <f t="shared" si="1"/>
        <v>-2.6308171015801713</v>
      </c>
      <c r="K73" s="17">
        <f t="shared" si="2"/>
        <v>-9.1560863542279733</v>
      </c>
      <c r="L73" s="7">
        <f t="shared" si="3"/>
        <v>0.74707676169577708</v>
      </c>
      <c r="M73" s="17">
        <f t="shared" si="4"/>
        <v>0.40913246296841654</v>
      </c>
      <c r="N73" s="8">
        <f t="shared" si="5"/>
        <v>0.45686955459387613</v>
      </c>
      <c r="O73" s="8">
        <f t="shared" si="6"/>
        <v>0.58185816662664092</v>
      </c>
    </row>
    <row r="74" spans="5:15" x14ac:dyDescent="0.3">
      <c r="E74" s="16">
        <v>58</v>
      </c>
      <c r="F74" s="7">
        <v>0.11146025729493902</v>
      </c>
      <c r="G74" s="17">
        <v>0.85168853214924323</v>
      </c>
      <c r="H74" s="8">
        <v>8.4003244064046911E-2</v>
      </c>
      <c r="I74" s="33">
        <f t="shared" si="7"/>
        <v>-1.1158909292797687</v>
      </c>
      <c r="J74" s="17">
        <f t="shared" si="1"/>
        <v>-9.7580502161327658</v>
      </c>
      <c r="K74" s="17">
        <f t="shared" si="2"/>
        <v>-5.4898514339875151</v>
      </c>
      <c r="L74" s="7">
        <f t="shared" si="3"/>
        <v>0.77414330468851644</v>
      </c>
      <c r="M74" s="17">
        <f t="shared" si="4"/>
        <v>0.85795481151347275</v>
      </c>
      <c r="N74" s="8">
        <f t="shared" si="5"/>
        <v>0.30649033002650727</v>
      </c>
      <c r="O74" s="8">
        <f t="shared" si="6"/>
        <v>0.63942613994796949</v>
      </c>
    </row>
    <row r="75" spans="5:15" x14ac:dyDescent="0.3">
      <c r="E75" s="16">
        <v>59</v>
      </c>
      <c r="F75" s="7">
        <v>0.56947586627142255</v>
      </c>
      <c r="G75" s="17">
        <v>0.90054291739918202</v>
      </c>
      <c r="H75" s="8">
        <v>0.16598225313087844</v>
      </c>
      <c r="I75" s="33">
        <f t="shared" si="7"/>
        <v>-2.1196912810204367</v>
      </c>
      <c r="J75" s="17">
        <f t="shared" si="1"/>
        <v>-9.9829682113874192</v>
      </c>
      <c r="K75" s="17">
        <f t="shared" si="2"/>
        <v>-6.479539765863926</v>
      </c>
      <c r="L75" s="7">
        <f t="shared" si="3"/>
        <v>0.94076573129807017</v>
      </c>
      <c r="M75" s="17">
        <f t="shared" si="4"/>
        <v>0.86420293031781226</v>
      </c>
      <c r="N75" s="8">
        <f t="shared" si="5"/>
        <v>0.35077070378815867</v>
      </c>
      <c r="O75" s="8">
        <f t="shared" si="6"/>
        <v>0.73264955469432402</v>
      </c>
    </row>
    <row r="76" spans="5:15" x14ac:dyDescent="0.3">
      <c r="E76" s="16">
        <v>60</v>
      </c>
      <c r="F76" s="7">
        <v>9.7407764447303702E-2</v>
      </c>
      <c r="G76" s="17">
        <v>0.53947039868108604</v>
      </c>
      <c r="H76" s="8">
        <v>8.1186129616914404E-2</v>
      </c>
      <c r="I76" s="33">
        <f t="shared" si="7"/>
        <v>-1.1019514879449404</v>
      </c>
      <c r="J76" s="17">
        <f t="shared" si="1"/>
        <v>-3.8440587188612603</v>
      </c>
      <c r="K76" s="17">
        <f t="shared" si="2"/>
        <v>-5.4526503399396642</v>
      </c>
      <c r="L76" s="7">
        <f t="shared" si="3"/>
        <v>0.76990629744074912</v>
      </c>
      <c r="M76" s="17">
        <f t="shared" si="4"/>
        <v>0.53643642652099932</v>
      </c>
      <c r="N76" s="8">
        <f t="shared" si="5"/>
        <v>0.30476824089214039</v>
      </c>
      <c r="O76" s="8">
        <f t="shared" si="6"/>
        <v>0.56960021302311492</v>
      </c>
    </row>
    <row r="77" spans="5:15" x14ac:dyDescent="0.3">
      <c r="E77" s="16">
        <v>61</v>
      </c>
      <c r="F77" s="7">
        <v>0.61722058168014837</v>
      </c>
      <c r="G77" s="17">
        <v>5.6445393594197535E-2</v>
      </c>
      <c r="H77" s="8">
        <v>0.12760896549239464</v>
      </c>
      <c r="I77" s="33">
        <f t="shared" si="7"/>
        <v>-2.1699379824520744</v>
      </c>
      <c r="J77" s="17">
        <f t="shared" si="1"/>
        <v>-2.5960068084285615</v>
      </c>
      <c r="K77" s="17">
        <f t="shared" si="2"/>
        <v>-6.0365135230239506</v>
      </c>
      <c r="L77" s="7">
        <f t="shared" si="3"/>
        <v>0.94460415251981122</v>
      </c>
      <c r="M77" s="17">
        <f t="shared" si="4"/>
        <v>0.40500445549159503</v>
      </c>
      <c r="N77" s="8">
        <f t="shared" si="5"/>
        <v>0.33130968601327893</v>
      </c>
      <c r="O77" s="8">
        <f t="shared" si="6"/>
        <v>0.63198741288387172</v>
      </c>
    </row>
    <row r="78" spans="5:15" x14ac:dyDescent="0.3">
      <c r="E78" s="16">
        <v>62</v>
      </c>
      <c r="F78" s="7">
        <v>0.67106490853425094</v>
      </c>
      <c r="G78" s="17">
        <v>0.76263273212540339</v>
      </c>
      <c r="H78" s="8">
        <v>0.7844041429753319</v>
      </c>
      <c r="I78" s="33">
        <f t="shared" si="7"/>
        <v>-2.2305305953851393</v>
      </c>
      <c r="J78" s="17">
        <f t="shared" si="1"/>
        <v>-9.4288158650572473</v>
      </c>
      <c r="K78" s="17">
        <f t="shared" si="2"/>
        <v>-29.418458874104346</v>
      </c>
      <c r="L78" s="7">
        <f t="shared" si="3"/>
        <v>0.94890357749176524</v>
      </c>
      <c r="M78" s="17">
        <f t="shared" si="4"/>
        <v>0.84828676820719473</v>
      </c>
      <c r="N78" s="8">
        <f t="shared" si="5"/>
        <v>0.85931481165836909</v>
      </c>
      <c r="O78" s="8">
        <f t="shared" si="6"/>
        <v>0.89867580992830765</v>
      </c>
    </row>
    <row r="79" spans="5:15" x14ac:dyDescent="0.3">
      <c r="E79" s="16">
        <v>63</v>
      </c>
      <c r="F79" s="7">
        <v>0.38458222031621181</v>
      </c>
      <c r="G79" s="17">
        <v>0.23162116328608773</v>
      </c>
      <c r="H79" s="8">
        <v>4.6528637034469966E-2</v>
      </c>
      <c r="I79" s="33">
        <f t="shared" si="7"/>
        <v>-1.3587055916186059</v>
      </c>
      <c r="J79" s="17">
        <f t="shared" si="1"/>
        <v>-3.1071170169596929</v>
      </c>
      <c r="K79" s="17">
        <f t="shared" si="2"/>
        <v>-4.9722618647332837</v>
      </c>
      <c r="L79" s="7">
        <f t="shared" si="3"/>
        <v>0.83660871861740804</v>
      </c>
      <c r="M79" s="17">
        <f t="shared" si="4"/>
        <v>0.46282072964246124</v>
      </c>
      <c r="N79" s="8">
        <f t="shared" si="5"/>
        <v>0.28214244739374394</v>
      </c>
      <c r="O79" s="8">
        <f t="shared" si="6"/>
        <v>0.57785012099169131</v>
      </c>
    </row>
    <row r="80" spans="5:15" x14ac:dyDescent="0.3">
      <c r="E80" s="16">
        <v>64</v>
      </c>
      <c r="F80" s="7">
        <v>0.8378376195180296</v>
      </c>
      <c r="G80" s="17">
        <v>0.97835936714645577</v>
      </c>
      <c r="H80" s="8">
        <v>0.66224348994118409</v>
      </c>
      <c r="I80" s="33">
        <f t="shared" si="7"/>
        <v>-2.4597294336468565</v>
      </c>
      <c r="J80" s="17">
        <f t="shared" si="1"/>
        <v>-10.525592388681568</v>
      </c>
      <c r="K80" s="17">
        <f t="shared" si="2"/>
        <v>-28.013884076004828</v>
      </c>
      <c r="L80" s="7">
        <f t="shared" si="3"/>
        <v>0.96235816615701908</v>
      </c>
      <c r="M80" s="17">
        <f t="shared" si="4"/>
        <v>0.87816876087544815</v>
      </c>
      <c r="N80" s="8">
        <f t="shared" si="5"/>
        <v>0.84550480318963595</v>
      </c>
      <c r="O80" s="8">
        <f t="shared" si="6"/>
        <v>0.90669184687614701</v>
      </c>
    </row>
    <row r="81" spans="5:15" x14ac:dyDescent="0.3">
      <c r="E81" s="16">
        <v>65</v>
      </c>
      <c r="F81" s="7">
        <v>6.7780870538957982E-2</v>
      </c>
      <c r="G81" s="17">
        <v>0.72750246770356264</v>
      </c>
      <c r="H81" s="8">
        <v>0.25030899554292108</v>
      </c>
      <c r="I81" s="33">
        <f t="shared" ref="I81:I116" si="8">IF(F81&lt;G$4,-SQRT((D$3-D$5)*(D$4-D$5)*F81+D$5),-(D$3-SQRT((D$3-D$5)*(D$3-D$4)*(1-F81))))</f>
        <v>-1.0719691764158648</v>
      </c>
      <c r="J81" s="17">
        <f t="shared" si="1"/>
        <v>-9.3165587815777613</v>
      </c>
      <c r="K81" s="17">
        <f t="shared" si="2"/>
        <v>-7.3600033869524877</v>
      </c>
      <c r="L81" s="7">
        <f t="shared" si="3"/>
        <v>0.76052164337704742</v>
      </c>
      <c r="M81" s="17">
        <f t="shared" si="4"/>
        <v>0.84484206670272388</v>
      </c>
      <c r="N81" s="8">
        <f t="shared" si="5"/>
        <v>0.38778202553965135</v>
      </c>
      <c r="O81" s="8">
        <f t="shared" si="6"/>
        <v>0.65681301919582746</v>
      </c>
    </row>
    <row r="82" spans="5:15" x14ac:dyDescent="0.3">
      <c r="E82" s="16">
        <v>66</v>
      </c>
      <c r="F82" s="7">
        <v>0.7340374326340533</v>
      </c>
      <c r="G82" s="17">
        <v>0.18221128830854671</v>
      </c>
      <c r="H82" s="8">
        <v>0.88916278259913151</v>
      </c>
      <c r="I82" s="33">
        <f t="shared" si="8"/>
        <v>-2.3080949333480034</v>
      </c>
      <c r="J82" s="17">
        <f t="shared" ref="J82:J116" si="9">IF(G82&lt;G$7,-SQRT((D$6-D$8)*(D$7-D$8)*G82+D$8),-(D$6-SQRT((D$6-D$8)*(D$6-D$7)*(1-G82))))</f>
        <v>-2.971867399036205</v>
      </c>
      <c r="K82" s="17">
        <f t="shared" ref="K82:K116" si="10">IF(H82&lt;G$10,-SQRT((D$9-D$11)*(D$10-D$11)*H82+D$11),-(D$9-SQRT((D$9-D$11)*(D$9-D$10)*(1-H82))))</f>
        <v>-30.998003259068607</v>
      </c>
      <c r="L82" s="7">
        <f t="shared" ref="L82:L116" si="11">1-EXP(I82/K$5)</f>
        <v>0.95392385436333849</v>
      </c>
      <c r="M82" s="17">
        <f t="shared" ref="M82:M116" si="12">1-EXP(J82/K$6)</f>
        <v>0.44809176077272139</v>
      </c>
      <c r="N82" s="8">
        <f t="shared" ref="N82:N116" si="13">1-EXP(K82/K$7)</f>
        <v>0.87337604265017865</v>
      </c>
      <c r="O82" s="8">
        <f t="shared" ref="O82:O116" si="14">(L$5*L82)+(L$6*M82)+(L$7*N82)</f>
        <v>0.82182715189125033</v>
      </c>
    </row>
    <row r="83" spans="5:15" x14ac:dyDescent="0.3">
      <c r="E83" s="16">
        <v>67</v>
      </c>
      <c r="F83" s="7">
        <v>0.82055393278314193</v>
      </c>
      <c r="G83" s="17">
        <v>0.88684710031225678</v>
      </c>
      <c r="H83" s="8">
        <v>0.85917611831351703</v>
      </c>
      <c r="I83" s="33">
        <f t="shared" si="8"/>
        <v>-2.4316665406732203</v>
      </c>
      <c r="J83" s="17">
        <f t="shared" si="9"/>
        <v>-9.9152004071016027</v>
      </c>
      <c r="K83" s="17">
        <f t="shared" si="10"/>
        <v>-30.489007769492748</v>
      </c>
      <c r="L83" s="7">
        <f t="shared" si="11"/>
        <v>0.9609230325850372</v>
      </c>
      <c r="M83" s="17">
        <f t="shared" si="12"/>
        <v>0.86234986703372485</v>
      </c>
      <c r="N83" s="8">
        <f t="shared" si="13"/>
        <v>0.86900557552760671</v>
      </c>
      <c r="O83" s="8">
        <f t="shared" si="14"/>
        <v>0.9103648258695527</v>
      </c>
    </row>
    <row r="84" spans="5:15" x14ac:dyDescent="0.3">
      <c r="E84" s="16">
        <v>68</v>
      </c>
      <c r="F84" s="7">
        <v>0.9044233090461965</v>
      </c>
      <c r="G84" s="17">
        <v>0.88720480427868398</v>
      </c>
      <c r="H84" s="8">
        <v>0.64662266566911941</v>
      </c>
      <c r="I84" s="33">
        <f t="shared" si="8"/>
        <v>-2.585225309695919</v>
      </c>
      <c r="J84" s="17">
        <f t="shared" si="9"/>
        <v>-9.9169164226608881</v>
      </c>
      <c r="K84" s="17">
        <f t="shared" si="10"/>
        <v>-27.854160314503812</v>
      </c>
      <c r="L84" s="7">
        <f t="shared" si="11"/>
        <v>0.96815793547805173</v>
      </c>
      <c r="M84" s="17">
        <f t="shared" si="12"/>
        <v>0.86239710088184085</v>
      </c>
      <c r="N84" s="8">
        <f t="shared" si="13"/>
        <v>0.84385090968257126</v>
      </c>
      <c r="O84" s="8">
        <f t="shared" si="14"/>
        <v>0.90554989193147906</v>
      </c>
    </row>
    <row r="85" spans="5:15" x14ac:dyDescent="0.3">
      <c r="E85" s="16">
        <v>69</v>
      </c>
      <c r="F85" s="7">
        <v>0.14839679225731328</v>
      </c>
      <c r="G85" s="17">
        <v>0.83298104924948524</v>
      </c>
      <c r="H85" s="8">
        <v>0.72484098618373194</v>
      </c>
      <c r="I85" s="33">
        <f t="shared" si="8"/>
        <v>-1.1517260711497719</v>
      </c>
      <c r="J85" s="17">
        <f t="shared" si="9"/>
        <v>-9.6820481466285067</v>
      </c>
      <c r="K85" s="17">
        <f t="shared" si="10"/>
        <v>-28.694409028770522</v>
      </c>
      <c r="L85" s="7">
        <f t="shared" si="11"/>
        <v>0.78468102841832643</v>
      </c>
      <c r="M85" s="17">
        <f t="shared" si="12"/>
        <v>0.85577917243906232</v>
      </c>
      <c r="N85" s="8">
        <f t="shared" si="13"/>
        <v>0.85235737214667739</v>
      </c>
      <c r="O85" s="8">
        <f t="shared" si="14"/>
        <v>0.82159619372957149</v>
      </c>
    </row>
    <row r="86" spans="5:15" x14ac:dyDescent="0.3">
      <c r="E86" s="16">
        <v>70</v>
      </c>
      <c r="F86" s="7">
        <v>0.93736441473407683</v>
      </c>
      <c r="G86" s="17">
        <v>0.5980202151897297</v>
      </c>
      <c r="H86" s="8">
        <v>0.84380194927981733</v>
      </c>
      <c r="I86" s="33">
        <f t="shared" si="8"/>
        <v>-2.6642261870266508</v>
      </c>
      <c r="J86" s="17">
        <f t="shared" si="9"/>
        <v>-3.9687600558306748</v>
      </c>
      <c r="K86" s="17">
        <f t="shared" si="10"/>
        <v>-30.249145515902807</v>
      </c>
      <c r="L86" s="7">
        <f t="shared" si="11"/>
        <v>0.97134139645657958</v>
      </c>
      <c r="M86" s="17">
        <f t="shared" si="12"/>
        <v>0.54785484492880809</v>
      </c>
      <c r="N86" s="8">
        <f t="shared" si="13"/>
        <v>0.86689402999558651</v>
      </c>
      <c r="O86" s="8">
        <f t="shared" si="14"/>
        <v>0.84869855705649022</v>
      </c>
    </row>
    <row r="87" spans="5:15" x14ac:dyDescent="0.3">
      <c r="E87" s="16">
        <v>71</v>
      </c>
      <c r="F87" s="7">
        <v>0.37964829941624645</v>
      </c>
      <c r="G87" s="17">
        <v>0.23524958470279322</v>
      </c>
      <c r="H87" s="8">
        <v>0.60000900216787201</v>
      </c>
      <c r="I87" s="33">
        <f t="shared" si="8"/>
        <v>-1.3547052294561139</v>
      </c>
      <c r="J87" s="17">
        <f t="shared" si="9"/>
        <v>-3.1168177825234635</v>
      </c>
      <c r="K87" s="17">
        <f t="shared" si="10"/>
        <v>-27.397454427184108</v>
      </c>
      <c r="L87" s="7">
        <f t="shared" si="11"/>
        <v>0.8357348912053677</v>
      </c>
      <c r="M87" s="17">
        <f t="shared" si="12"/>
        <v>0.46386192930596182</v>
      </c>
      <c r="N87" s="8">
        <f t="shared" si="13"/>
        <v>0.83902351198117209</v>
      </c>
      <c r="O87" s="8">
        <f t="shared" si="14"/>
        <v>0.75897172919994005</v>
      </c>
    </row>
    <row r="88" spans="5:15" x14ac:dyDescent="0.3">
      <c r="E88" s="16">
        <v>72</v>
      </c>
      <c r="F88" s="7">
        <v>0.32179861304892032</v>
      </c>
      <c r="G88" s="17">
        <v>0.50450591996860938</v>
      </c>
      <c r="H88" s="8">
        <v>0.56990842275392062</v>
      </c>
      <c r="I88" s="33">
        <f t="shared" si="8"/>
        <v>-1.306888269404705</v>
      </c>
      <c r="J88" s="17">
        <f t="shared" si="9"/>
        <v>-3.7676223945981717</v>
      </c>
      <c r="K88" s="17">
        <f t="shared" si="10"/>
        <v>-27.116584946099916</v>
      </c>
      <c r="L88" s="7">
        <f t="shared" si="11"/>
        <v>0.8249209499605219</v>
      </c>
      <c r="M88" s="17">
        <f t="shared" si="12"/>
        <v>0.52929536280295841</v>
      </c>
      <c r="N88" s="8">
        <f t="shared" si="13"/>
        <v>0.83598088937408011</v>
      </c>
      <c r="O88" s="8">
        <f t="shared" si="14"/>
        <v>0.76664673757381818</v>
      </c>
    </row>
    <row r="89" spans="5:15" x14ac:dyDescent="0.3">
      <c r="E89" s="16">
        <v>73</v>
      </c>
      <c r="F89" s="7">
        <v>0.52706306122148072</v>
      </c>
      <c r="G89" s="17">
        <v>0.63984991535132618</v>
      </c>
      <c r="H89" s="8">
        <v>0.84946077503581052</v>
      </c>
      <c r="I89" s="33">
        <f t="shared" si="8"/>
        <v>-1.4695369116450452</v>
      </c>
      <c r="J89" s="17">
        <f t="shared" si="9"/>
        <v>-9.06465484206403</v>
      </c>
      <c r="K89" s="17">
        <f t="shared" si="10"/>
        <v>-30.33599764072472</v>
      </c>
      <c r="L89" s="7">
        <f t="shared" si="11"/>
        <v>0.85905457903001148</v>
      </c>
      <c r="M89" s="17">
        <f t="shared" si="12"/>
        <v>0.83682482604751673</v>
      </c>
      <c r="N89" s="8">
        <f t="shared" si="13"/>
        <v>0.86766250547908241</v>
      </c>
      <c r="O89" s="8">
        <f t="shared" si="14"/>
        <v>0.85720442073802405</v>
      </c>
    </row>
    <row r="90" spans="5:15" x14ac:dyDescent="0.3">
      <c r="E90" s="16">
        <v>74</v>
      </c>
      <c r="F90" s="7">
        <v>0.74036820071399634</v>
      </c>
      <c r="G90" s="17">
        <v>0.64444442180715678</v>
      </c>
      <c r="H90" s="8">
        <v>0.20660814647756809</v>
      </c>
      <c r="I90" s="33">
        <f t="shared" si="8"/>
        <v>-2.3163793166420383</v>
      </c>
      <c r="J90" s="17">
        <f t="shared" si="9"/>
        <v>-9.0770392585376136</v>
      </c>
      <c r="K90" s="17">
        <f t="shared" si="10"/>
        <v>-6.9177219636241949</v>
      </c>
      <c r="L90" s="7">
        <f t="shared" si="11"/>
        <v>0.95443000372837195</v>
      </c>
      <c r="M90" s="17">
        <f t="shared" si="12"/>
        <v>0.83722849178715608</v>
      </c>
      <c r="N90" s="8">
        <f t="shared" si="13"/>
        <v>0.3694617531289327</v>
      </c>
      <c r="O90" s="8">
        <f t="shared" si="14"/>
        <v>0.73944467545248616</v>
      </c>
    </row>
    <row r="91" spans="5:15" x14ac:dyDescent="0.3">
      <c r="E91" s="16">
        <v>75</v>
      </c>
      <c r="F91" s="7">
        <v>0.64267309474004708</v>
      </c>
      <c r="G91" s="17">
        <v>0.95276303593067235</v>
      </c>
      <c r="H91" s="8">
        <v>0.84975442708095184</v>
      </c>
      <c r="I91" s="33">
        <f t="shared" si="8"/>
        <v>-2.198009707373016</v>
      </c>
      <c r="J91" s="17">
        <f t="shared" si="9"/>
        <v>-10.29909742023516</v>
      </c>
      <c r="K91" s="17">
        <f t="shared" si="10"/>
        <v>-30.340548821287804</v>
      </c>
      <c r="L91" s="7">
        <f t="shared" si="11"/>
        <v>0.94663923867841682</v>
      </c>
      <c r="M91" s="17">
        <f t="shared" si="12"/>
        <v>0.87252302055361097</v>
      </c>
      <c r="N91" s="8">
        <f t="shared" si="13"/>
        <v>0.86770265217713405</v>
      </c>
      <c r="O91" s="8">
        <f t="shared" si="14"/>
        <v>0.9054262578844352</v>
      </c>
    </row>
    <row r="92" spans="5:15" x14ac:dyDescent="0.3">
      <c r="E92" s="16">
        <v>76</v>
      </c>
      <c r="F92" s="7">
        <v>0.59132647840202268</v>
      </c>
      <c r="G92" s="17">
        <v>0.29229498050924985</v>
      </c>
      <c r="H92" s="8">
        <v>0.23962489423336741</v>
      </c>
      <c r="I92" s="33">
        <f t="shared" si="8"/>
        <v>-2.1423215410910923</v>
      </c>
      <c r="J92" s="17">
        <f t="shared" si="9"/>
        <v>-3.2655456627758124</v>
      </c>
      <c r="K92" s="17">
        <f t="shared" si="10"/>
        <v>-7.2543640118704822</v>
      </c>
      <c r="L92" s="7">
        <f t="shared" si="11"/>
        <v>0.94252635140079322</v>
      </c>
      <c r="M92" s="17">
        <f t="shared" si="12"/>
        <v>0.47957481214046127</v>
      </c>
      <c r="N92" s="8">
        <f t="shared" si="13"/>
        <v>0.38345518565226777</v>
      </c>
      <c r="O92" s="8">
        <f t="shared" si="14"/>
        <v>0.66360634735841306</v>
      </c>
    </row>
    <row r="93" spans="5:15" x14ac:dyDescent="0.3">
      <c r="E93" s="16">
        <v>77</v>
      </c>
      <c r="F93" s="7">
        <v>0.36146069356925459</v>
      </c>
      <c r="G93" s="17">
        <v>0.86624229926439378</v>
      </c>
      <c r="H93" s="8">
        <v>0.80359095603110164</v>
      </c>
      <c r="I93" s="33">
        <f t="shared" si="8"/>
        <v>-1.3398557854681079</v>
      </c>
      <c r="J93" s="17">
        <f t="shared" si="9"/>
        <v>-9.8205594174989965</v>
      </c>
      <c r="K93" s="17">
        <f t="shared" si="10"/>
        <v>-29.672607875000583</v>
      </c>
      <c r="L93" s="7">
        <f t="shared" si="11"/>
        <v>0.83245015344646311</v>
      </c>
      <c r="M93" s="17">
        <f t="shared" si="12"/>
        <v>0.85971958333827181</v>
      </c>
      <c r="N93" s="8">
        <f t="shared" si="13"/>
        <v>0.86167839834558468</v>
      </c>
      <c r="O93" s="8">
        <f t="shared" si="14"/>
        <v>0.84767388129795107</v>
      </c>
    </row>
    <row r="94" spans="5:15" x14ac:dyDescent="0.3">
      <c r="E94" s="16">
        <v>78</v>
      </c>
      <c r="F94" s="7">
        <v>0.92016138978565687</v>
      </c>
      <c r="G94" s="17">
        <v>0.26228842376369121</v>
      </c>
      <c r="H94" s="8">
        <v>0.78875693526492419</v>
      </c>
      <c r="I94" s="33">
        <f t="shared" si="8"/>
        <v>-2.6209096435072272</v>
      </c>
      <c r="J94" s="17">
        <f t="shared" si="9"/>
        <v>-3.1881780645735303</v>
      </c>
      <c r="K94" s="17">
        <f t="shared" si="10"/>
        <v>-29.475090692670289</v>
      </c>
      <c r="L94" s="7">
        <f t="shared" si="11"/>
        <v>0.96963747591308891</v>
      </c>
      <c r="M94" s="17">
        <f t="shared" si="12"/>
        <v>0.47145937752873524</v>
      </c>
      <c r="N94" s="8">
        <f t="shared" si="13"/>
        <v>0.85984496078906381</v>
      </c>
      <c r="O94" s="8">
        <f t="shared" si="14"/>
        <v>0.82962124109458824</v>
      </c>
    </row>
    <row r="95" spans="5:15" x14ac:dyDescent="0.3">
      <c r="E95" s="16">
        <v>79</v>
      </c>
      <c r="F95" s="7">
        <v>0.3188970581374091</v>
      </c>
      <c r="G95" s="17">
        <v>0.33930677587378821</v>
      </c>
      <c r="H95" s="8">
        <v>9.7485085151095108E-2</v>
      </c>
      <c r="I95" s="33">
        <f t="shared" si="8"/>
        <v>-1.3044437618779507</v>
      </c>
      <c r="J95" s="17">
        <f t="shared" si="9"/>
        <v>-3.3832033268102344</v>
      </c>
      <c r="K95" s="17">
        <f t="shared" si="10"/>
        <v>-5.6645030500771423</v>
      </c>
      <c r="L95" s="7">
        <f t="shared" si="11"/>
        <v>0.82434937624823024</v>
      </c>
      <c r="M95" s="17">
        <f t="shared" si="12"/>
        <v>0.4916782498009622</v>
      </c>
      <c r="N95" s="8">
        <f t="shared" si="13"/>
        <v>0.31451834146701485</v>
      </c>
      <c r="O95" s="8">
        <f t="shared" si="14"/>
        <v>0.5887290361328249</v>
      </c>
    </row>
    <row r="96" spans="5:15" x14ac:dyDescent="0.3">
      <c r="E96" s="16">
        <v>80</v>
      </c>
      <c r="F96" s="7">
        <v>2.6963367970833985E-2</v>
      </c>
      <c r="G96" s="17">
        <v>0.78620126309846261</v>
      </c>
      <c r="H96" s="8">
        <v>0.57949534094653643</v>
      </c>
      <c r="I96" s="33">
        <f t="shared" si="8"/>
        <v>-1.0292324370791248</v>
      </c>
      <c r="J96" s="17">
        <f t="shared" si="9"/>
        <v>-9.5088571953779919</v>
      </c>
      <c r="K96" s="17">
        <f t="shared" si="10"/>
        <v>-27.20494238422669</v>
      </c>
      <c r="L96" s="7">
        <f t="shared" si="11"/>
        <v>0.74647932880643975</v>
      </c>
      <c r="M96" s="17">
        <f t="shared" si="12"/>
        <v>0.85069609793955325</v>
      </c>
      <c r="N96" s="8">
        <f t="shared" si="13"/>
        <v>0.83694420328493768</v>
      </c>
      <c r="O96" s="8">
        <f t="shared" si="14"/>
        <v>0.79774582101334657</v>
      </c>
    </row>
    <row r="97" spans="5:15" x14ac:dyDescent="0.3">
      <c r="E97" s="16">
        <v>81</v>
      </c>
      <c r="F97" s="7">
        <v>0.63938300278464177</v>
      </c>
      <c r="G97" s="17">
        <v>0.63492399571267966</v>
      </c>
      <c r="H97" s="8">
        <v>0.72656307374782192</v>
      </c>
      <c r="I97" s="33">
        <f t="shared" si="8"/>
        <v>-2.1943259995583544</v>
      </c>
      <c r="J97" s="17">
        <f t="shared" si="9"/>
        <v>-9.0514645385346117</v>
      </c>
      <c r="K97" s="17">
        <f t="shared" si="10"/>
        <v>-28.714171825173732</v>
      </c>
      <c r="L97" s="7">
        <f t="shared" si="11"/>
        <v>0.9463765067167712</v>
      </c>
      <c r="M97" s="17">
        <f t="shared" si="12"/>
        <v>0.83639379173557338</v>
      </c>
      <c r="N97" s="8">
        <f t="shared" si="13"/>
        <v>0.85255176613924077</v>
      </c>
      <c r="O97" s="8">
        <f t="shared" si="14"/>
        <v>0.89280927874197569</v>
      </c>
    </row>
    <row r="98" spans="5:15" x14ac:dyDescent="0.3">
      <c r="E98" s="16">
        <v>82</v>
      </c>
      <c r="F98" s="7">
        <v>0.99003456183382088</v>
      </c>
      <c r="G98" s="17">
        <v>0.63028754918755492</v>
      </c>
      <c r="H98" s="8">
        <v>0.82290753300770703</v>
      </c>
      <c r="I98" s="33">
        <f t="shared" si="8"/>
        <v>-2.8660679698536513</v>
      </c>
      <c r="J98" s="17">
        <f t="shared" si="9"/>
        <v>-9.0391304254363511</v>
      </c>
      <c r="K98" s="17">
        <f t="shared" si="10"/>
        <v>-29.941357743387428</v>
      </c>
      <c r="L98" s="7">
        <f t="shared" si="11"/>
        <v>0.97810340119229011</v>
      </c>
      <c r="M98" s="17">
        <f t="shared" si="12"/>
        <v>0.83598970604135814</v>
      </c>
      <c r="N98" s="8">
        <f t="shared" si="13"/>
        <v>0.86413459008388227</v>
      </c>
      <c r="O98" s="8">
        <f t="shared" si="14"/>
        <v>0.91125254975331116</v>
      </c>
    </row>
    <row r="99" spans="5:15" x14ac:dyDescent="0.3">
      <c r="E99" s="16">
        <v>83</v>
      </c>
      <c r="F99" s="7">
        <v>0.96969926561178732</v>
      </c>
      <c r="G99" s="17">
        <v>0.10329786924858508</v>
      </c>
      <c r="H99" s="8">
        <v>0.52049537524374312</v>
      </c>
      <c r="I99" s="33">
        <f t="shared" si="8"/>
        <v>-2.7664591643870757</v>
      </c>
      <c r="J99" s="17">
        <f t="shared" si="9"/>
        <v>-2.7420569914384449</v>
      </c>
      <c r="K99" s="17">
        <f t="shared" si="10"/>
        <v>-26.676033500951657</v>
      </c>
      <c r="L99" s="7">
        <f t="shared" si="11"/>
        <v>0.97499331823395985</v>
      </c>
      <c r="M99" s="17">
        <f t="shared" si="12"/>
        <v>0.42213291776591322</v>
      </c>
      <c r="N99" s="8">
        <f t="shared" si="13"/>
        <v>0.8310921929623496</v>
      </c>
      <c r="O99" s="8">
        <f t="shared" si="14"/>
        <v>0.81242682153593737</v>
      </c>
    </row>
    <row r="100" spans="5:15" x14ac:dyDescent="0.3">
      <c r="E100" s="16">
        <v>84</v>
      </c>
      <c r="F100" s="7">
        <v>0.31488726080203056</v>
      </c>
      <c r="G100" s="17">
        <v>0.96987818785780688</v>
      </c>
      <c r="H100" s="8">
        <v>0.43709122101042786</v>
      </c>
      <c r="I100" s="33">
        <f t="shared" si="8"/>
        <v>-1.3010580209062419</v>
      </c>
      <c r="J100" s="17">
        <f t="shared" si="9"/>
        <v>-10.440297537723115</v>
      </c>
      <c r="K100" s="17">
        <f t="shared" si="10"/>
        <v>-9.0088668230808491</v>
      </c>
      <c r="L100" s="7">
        <f t="shared" si="11"/>
        <v>0.82355464040002424</v>
      </c>
      <c r="M100" s="17">
        <f t="shared" si="12"/>
        <v>0.87607261720532859</v>
      </c>
      <c r="N100" s="8">
        <f t="shared" si="13"/>
        <v>0.4515126824194976</v>
      </c>
      <c r="O100" s="8">
        <f t="shared" si="14"/>
        <v>0.71341683527259081</v>
      </c>
    </row>
    <row r="101" spans="5:15" x14ac:dyDescent="0.3">
      <c r="E101" s="16">
        <v>85</v>
      </c>
      <c r="F101" s="7">
        <v>0.68274678031873703</v>
      </c>
      <c r="G101" s="17">
        <v>0.57218943125051636</v>
      </c>
      <c r="H101" s="8">
        <v>0.78017512274986178</v>
      </c>
      <c r="I101" s="33">
        <f t="shared" si="8"/>
        <v>-2.2443176623565471</v>
      </c>
      <c r="J101" s="17">
        <f t="shared" si="9"/>
        <v>-3.9142345530139853</v>
      </c>
      <c r="K101" s="17">
        <f t="shared" si="10"/>
        <v>-29.363982366719831</v>
      </c>
      <c r="L101" s="7">
        <f t="shared" si="11"/>
        <v>0.94983428981931017</v>
      </c>
      <c r="M101" s="17">
        <f t="shared" si="12"/>
        <v>0.54289717372292823</v>
      </c>
      <c r="N101" s="8">
        <f t="shared" si="13"/>
        <v>0.85880294688737746</v>
      </c>
      <c r="O101" s="8">
        <f t="shared" si="14"/>
        <v>0.83502329340269399</v>
      </c>
    </row>
    <row r="102" spans="5:15" x14ac:dyDescent="0.3">
      <c r="E102" s="16">
        <v>86</v>
      </c>
      <c r="F102" s="7">
        <v>0.27364628140727254</v>
      </c>
      <c r="G102" s="17">
        <v>9.5880514760368851E-2</v>
      </c>
      <c r="H102" s="8">
        <v>0.58645005000755746</v>
      </c>
      <c r="I102" s="33">
        <f t="shared" si="8"/>
        <v>-1.2657100059239477</v>
      </c>
      <c r="J102" s="17">
        <f t="shared" si="9"/>
        <v>-2.7194579911468639</v>
      </c>
      <c r="K102" s="17">
        <f t="shared" si="10"/>
        <v>-27.269672207861561</v>
      </c>
      <c r="L102" s="7">
        <f t="shared" si="11"/>
        <v>0.81503956492433305</v>
      </c>
      <c r="M102" s="17">
        <f t="shared" si="12"/>
        <v>0.41951516268556965</v>
      </c>
      <c r="N102" s="8">
        <f t="shared" si="13"/>
        <v>0.83764632545149498</v>
      </c>
      <c r="O102" s="8">
        <f t="shared" si="14"/>
        <v>0.73961572834831901</v>
      </c>
    </row>
    <row r="103" spans="5:15" x14ac:dyDescent="0.3">
      <c r="E103" s="16">
        <v>87</v>
      </c>
      <c r="F103" s="7">
        <v>0.2869169425219904</v>
      </c>
      <c r="G103" s="17">
        <v>0.85444878269816593</v>
      </c>
      <c r="H103" s="8">
        <v>0.8670727632936206</v>
      </c>
      <c r="I103" s="33">
        <f t="shared" si="8"/>
        <v>-1.2771911656241515</v>
      </c>
      <c r="J103" s="17">
        <f t="shared" si="9"/>
        <v>-9.7696615669097078</v>
      </c>
      <c r="K103" s="17">
        <f t="shared" si="10"/>
        <v>-30.617308395053122</v>
      </c>
      <c r="L103" s="7">
        <f t="shared" si="11"/>
        <v>0.81784941687097301</v>
      </c>
      <c r="M103" s="17">
        <f t="shared" si="12"/>
        <v>0.85828429609123646</v>
      </c>
      <c r="N103" s="8">
        <f t="shared" si="13"/>
        <v>0.87012124180999906</v>
      </c>
      <c r="O103" s="8">
        <f t="shared" si="14"/>
        <v>0.84333126482745535</v>
      </c>
    </row>
    <row r="104" spans="5:15" x14ac:dyDescent="0.3">
      <c r="E104" s="16">
        <v>88</v>
      </c>
      <c r="F104" s="7">
        <v>0.57052875820044635</v>
      </c>
      <c r="G104" s="17">
        <v>0.94103255139071995</v>
      </c>
      <c r="H104" s="8">
        <v>0.55696255305063724</v>
      </c>
      <c r="I104" s="33">
        <f t="shared" si="8"/>
        <v>-2.1207683836217011</v>
      </c>
      <c r="J104" s="17">
        <f t="shared" si="9"/>
        <v>-10.216889876494683</v>
      </c>
      <c r="K104" s="17">
        <f t="shared" si="10"/>
        <v>-26.998818144537463</v>
      </c>
      <c r="L104" s="7">
        <f t="shared" si="11"/>
        <v>0.94085073875549441</v>
      </c>
      <c r="M104" s="17">
        <f t="shared" si="12"/>
        <v>0.87040978186927909</v>
      </c>
      <c r="N104" s="8">
        <f t="shared" si="13"/>
        <v>0.83468808730571897</v>
      </c>
      <c r="O104" s="8">
        <f t="shared" si="14"/>
        <v>0.89154269847008061</v>
      </c>
    </row>
    <row r="105" spans="5:15" x14ac:dyDescent="0.3">
      <c r="E105" s="16">
        <v>89</v>
      </c>
      <c r="F105" s="7">
        <v>0.49072275938139964</v>
      </c>
      <c r="G105" s="17">
        <v>0.9568889912371753</v>
      </c>
      <c r="H105" s="8">
        <v>0.33671819922483237</v>
      </c>
      <c r="I105" s="33">
        <f t="shared" si="8"/>
        <v>-1.4420783857471406</v>
      </c>
      <c r="J105" s="17">
        <f t="shared" si="9"/>
        <v>-10.330407219921408</v>
      </c>
      <c r="K105" s="17">
        <f t="shared" si="10"/>
        <v>-8.1642990996158566</v>
      </c>
      <c r="L105" s="7">
        <f t="shared" si="11"/>
        <v>0.85379874988666171</v>
      </c>
      <c r="M105" s="17">
        <f t="shared" si="12"/>
        <v>0.87331878217782921</v>
      </c>
      <c r="N105" s="8">
        <f t="shared" si="13"/>
        <v>0.41974441379812422</v>
      </c>
      <c r="O105" s="8">
        <f t="shared" si="14"/>
        <v>0.71656432163970796</v>
      </c>
    </row>
    <row r="106" spans="5:15" x14ac:dyDescent="0.3">
      <c r="E106" s="16">
        <v>90</v>
      </c>
      <c r="F106" s="7">
        <v>0.33785538578398255</v>
      </c>
      <c r="G106" s="17">
        <v>0.97654860003828614</v>
      </c>
      <c r="H106" s="8">
        <v>0.86200059837273502</v>
      </c>
      <c r="I106" s="33">
        <f t="shared" si="8"/>
        <v>-1.3203339913539913</v>
      </c>
      <c r="J106" s="17">
        <f t="shared" si="9"/>
        <v>-10.50614317904698</v>
      </c>
      <c r="K106" s="17">
        <f t="shared" si="10"/>
        <v>-30.534474998934641</v>
      </c>
      <c r="L106" s="7">
        <f t="shared" si="11"/>
        <v>0.8280317344495971</v>
      </c>
      <c r="M106" s="17">
        <f t="shared" si="12"/>
        <v>0.87769393371089899</v>
      </c>
      <c r="N106" s="8">
        <f t="shared" si="13"/>
        <v>0.86940203792603188</v>
      </c>
      <c r="O106" s="8">
        <f t="shared" si="14"/>
        <v>0.85189554938033663</v>
      </c>
    </row>
    <row r="107" spans="5:15" x14ac:dyDescent="0.3">
      <c r="E107" s="16">
        <v>91</v>
      </c>
      <c r="F107" s="7">
        <v>0.22996946797294682</v>
      </c>
      <c r="G107" s="17">
        <v>0.67259141264408917</v>
      </c>
      <c r="H107" s="8">
        <v>0.86196852744987751</v>
      </c>
      <c r="I107" s="33">
        <f t="shared" si="8"/>
        <v>-1.227164548681424</v>
      </c>
      <c r="J107" s="17">
        <f t="shared" si="9"/>
        <v>-9.1547224304995538</v>
      </c>
      <c r="K107" s="17">
        <f t="shared" si="10"/>
        <v>-30.533956137307573</v>
      </c>
      <c r="L107" s="7">
        <f t="shared" si="11"/>
        <v>0.80528520839806239</v>
      </c>
      <c r="M107" s="17">
        <f t="shared" si="12"/>
        <v>0.8397378690835664</v>
      </c>
      <c r="N107" s="8">
        <f t="shared" si="13"/>
        <v>0.86939752036315976</v>
      </c>
      <c r="O107" s="8">
        <f t="shared" si="14"/>
        <v>0.83337000639064152</v>
      </c>
    </row>
    <row r="108" spans="5:15" x14ac:dyDescent="0.3">
      <c r="E108" s="16">
        <v>92</v>
      </c>
      <c r="F108" s="7">
        <v>0.73929284865296729</v>
      </c>
      <c r="G108" s="17">
        <v>0.45080083938882998</v>
      </c>
      <c r="H108" s="8">
        <v>0.99109140179651767</v>
      </c>
      <c r="I108" s="33">
        <f t="shared" si="8"/>
        <v>-2.3149650575155611</v>
      </c>
      <c r="J108" s="17">
        <f t="shared" si="9"/>
        <v>-3.6470982941826686</v>
      </c>
      <c r="K108" s="17">
        <f t="shared" si="10"/>
        <v>-33.865410893581647</v>
      </c>
      <c r="L108" s="7">
        <f t="shared" si="11"/>
        <v>0.95434399228138156</v>
      </c>
      <c r="M108" s="17">
        <f t="shared" si="12"/>
        <v>0.51781125711762499</v>
      </c>
      <c r="N108" s="8">
        <f t="shared" si="13"/>
        <v>0.89540861159578444</v>
      </c>
      <c r="O108" s="8">
        <f t="shared" si="14"/>
        <v>0.84378841214016842</v>
      </c>
    </row>
    <row r="109" spans="5:15" x14ac:dyDescent="0.3">
      <c r="E109" s="16">
        <v>93</v>
      </c>
      <c r="F109" s="7">
        <v>0.25494729456634746</v>
      </c>
      <c r="G109" s="17">
        <v>0.56816771196305837</v>
      </c>
      <c r="H109" s="8">
        <v>0.28964699574773689</v>
      </c>
      <c r="I109" s="33">
        <f t="shared" si="8"/>
        <v>-1.2493534520086638</v>
      </c>
      <c r="J109" s="17">
        <f t="shared" si="9"/>
        <v>-3.9056767309987768</v>
      </c>
      <c r="K109" s="17">
        <f t="shared" si="10"/>
        <v>-7.7365361038095068</v>
      </c>
      <c r="L109" s="7">
        <f t="shared" si="11"/>
        <v>0.81096150410490386</v>
      </c>
      <c r="M109" s="17">
        <f t="shared" si="12"/>
        <v>0.54211414288424198</v>
      </c>
      <c r="N109" s="8">
        <f t="shared" si="13"/>
        <v>0.40295875064968234</v>
      </c>
      <c r="O109" s="8">
        <f t="shared" si="14"/>
        <v>0.62185302039887924</v>
      </c>
    </row>
    <row r="110" spans="5:15" x14ac:dyDescent="0.3">
      <c r="E110" s="16">
        <v>94</v>
      </c>
      <c r="F110" s="7">
        <v>0.74150391442839025</v>
      </c>
      <c r="G110" s="17">
        <v>0.45200103191946039</v>
      </c>
      <c r="H110" s="8">
        <v>0.27399718530662065</v>
      </c>
      <c r="I110" s="33">
        <f t="shared" si="8"/>
        <v>-2.3178761446563407</v>
      </c>
      <c r="J110" s="17">
        <f t="shared" si="9"/>
        <v>-3.6498352252039847</v>
      </c>
      <c r="K110" s="17">
        <f t="shared" si="10"/>
        <v>-7.5889784079813198</v>
      </c>
      <c r="L110" s="7">
        <f t="shared" si="11"/>
        <v>0.95452086029648475</v>
      </c>
      <c r="M110" s="17">
        <f t="shared" si="12"/>
        <v>0.51807512835700309</v>
      </c>
      <c r="N110" s="8">
        <f t="shared" si="13"/>
        <v>0.39705656574780979</v>
      </c>
      <c r="O110" s="8">
        <f t="shared" si="14"/>
        <v>0.68167175073516417</v>
      </c>
    </row>
    <row r="111" spans="5:15" x14ac:dyDescent="0.3">
      <c r="E111" s="16">
        <v>95</v>
      </c>
      <c r="F111" s="7">
        <v>0.28186307120288789</v>
      </c>
      <c r="G111" s="17">
        <v>0.4039925244947884</v>
      </c>
      <c r="H111" s="8">
        <v>0.70711186288384398</v>
      </c>
      <c r="I111" s="33">
        <f t="shared" si="8"/>
        <v>-1.2728310008191792</v>
      </c>
      <c r="J111" s="17">
        <f t="shared" si="9"/>
        <v>-3.5387053575556808</v>
      </c>
      <c r="K111" s="17">
        <f t="shared" si="10"/>
        <v>-28.494438086276901</v>
      </c>
      <c r="L111" s="7">
        <f t="shared" si="11"/>
        <v>0.81678739070702777</v>
      </c>
      <c r="M111" s="17">
        <f t="shared" si="12"/>
        <v>0.50724395813930023</v>
      </c>
      <c r="N111" s="8">
        <f t="shared" si="13"/>
        <v>0.85037591131040091</v>
      </c>
      <c r="O111" s="8">
        <f t="shared" si="14"/>
        <v>0.7629350278079039</v>
      </c>
    </row>
    <row r="112" spans="5:15" x14ac:dyDescent="0.3">
      <c r="E112" s="16">
        <v>96</v>
      </c>
      <c r="F112" s="7">
        <v>0.15851331642310396</v>
      </c>
      <c r="G112" s="17">
        <v>0.52800685388437085</v>
      </c>
      <c r="H112" s="8">
        <v>0.33962839710535242</v>
      </c>
      <c r="I112" s="33">
        <f t="shared" si="8"/>
        <v>-1.1613480512451162</v>
      </c>
      <c r="J112" s="17">
        <f t="shared" si="9"/>
        <v>-3.8191666693973869</v>
      </c>
      <c r="K112" s="17">
        <f t="shared" si="10"/>
        <v>-8.1900124164572201</v>
      </c>
      <c r="L112" s="7">
        <f t="shared" si="11"/>
        <v>0.78742577730384</v>
      </c>
      <c r="M112" s="17">
        <f t="shared" si="12"/>
        <v>0.53412286288520261</v>
      </c>
      <c r="N112" s="8">
        <f t="shared" si="13"/>
        <v>0.42073824811133387</v>
      </c>
      <c r="O112" s="8">
        <f t="shared" si="14"/>
        <v>0.61502225082796036</v>
      </c>
    </row>
    <row r="113" spans="5:15" x14ac:dyDescent="0.3">
      <c r="E113" s="16">
        <v>97</v>
      </c>
      <c r="F113" s="7">
        <v>0.7005153187394888</v>
      </c>
      <c r="G113" s="17">
        <v>0.31102500131738997</v>
      </c>
      <c r="H113" s="8">
        <v>0.94959928849907504</v>
      </c>
      <c r="I113" s="33">
        <f t="shared" si="8"/>
        <v>-2.2657844824107025</v>
      </c>
      <c r="J113" s="17">
        <f t="shared" si="9"/>
        <v>-3.3129225801279101</v>
      </c>
      <c r="K113" s="17">
        <f t="shared" si="10"/>
        <v>-32.301314614134569</v>
      </c>
      <c r="L113" s="7">
        <f t="shared" si="11"/>
        <v>0.95124979988129377</v>
      </c>
      <c r="M113" s="17">
        <f t="shared" si="12"/>
        <v>0.48448275133942276</v>
      </c>
      <c r="N113" s="8">
        <f t="shared" si="13"/>
        <v>0.88391365069952432</v>
      </c>
      <c r="O113" s="8">
        <f t="shared" si="14"/>
        <v>0.83163097370869821</v>
      </c>
    </row>
    <row r="114" spans="5:15" x14ac:dyDescent="0.3">
      <c r="E114" s="16">
        <v>98</v>
      </c>
      <c r="F114" s="7">
        <v>3.0399145918222237E-2</v>
      </c>
      <c r="G114" s="17">
        <v>0.26396137957097165</v>
      </c>
      <c r="H114" s="8">
        <v>0.44456847897992469</v>
      </c>
      <c r="I114" s="33">
        <f t="shared" si="8"/>
        <v>-1.0328979238143956</v>
      </c>
      <c r="J114" s="17">
        <f t="shared" si="9"/>
        <v>-3.1925408934046513</v>
      </c>
      <c r="K114" s="17">
        <f t="shared" si="10"/>
        <v>-9.068635245316635</v>
      </c>
      <c r="L114" s="7">
        <f t="shared" si="11"/>
        <v>0.74771534149725982</v>
      </c>
      <c r="M114" s="17">
        <f t="shared" si="12"/>
        <v>0.47192036283271666</v>
      </c>
      <c r="N114" s="8">
        <f t="shared" si="13"/>
        <v>0.45369381554341803</v>
      </c>
      <c r="O114" s="8">
        <f t="shared" si="14"/>
        <v>0.59426287239645348</v>
      </c>
    </row>
    <row r="115" spans="5:15" x14ac:dyDescent="0.3">
      <c r="E115" s="16">
        <v>99</v>
      </c>
      <c r="F115" s="7">
        <v>0.65116101007906046</v>
      </c>
      <c r="G115" s="17">
        <v>0.64887830682712366</v>
      </c>
      <c r="H115" s="8">
        <v>0.12380536764957573</v>
      </c>
      <c r="I115" s="33">
        <f t="shared" si="8"/>
        <v>-2.2075921619155379</v>
      </c>
      <c r="J115" s="17">
        <f t="shared" si="9"/>
        <v>-9.0890668224665951</v>
      </c>
      <c r="K115" s="17">
        <f t="shared" si="10"/>
        <v>-5.9908159398669305</v>
      </c>
      <c r="L115" s="7">
        <f t="shared" si="11"/>
        <v>0.94731667124478303</v>
      </c>
      <c r="M115" s="17">
        <f t="shared" si="12"/>
        <v>0.83761957017071853</v>
      </c>
      <c r="N115" s="8">
        <f t="shared" si="13"/>
        <v>0.32926941098806028</v>
      </c>
      <c r="O115" s="8">
        <f t="shared" si="14"/>
        <v>0.72313212349453426</v>
      </c>
    </row>
    <row r="116" spans="5:15" ht="15" thickBot="1" x14ac:dyDescent="0.35">
      <c r="E116" s="18">
        <v>100</v>
      </c>
      <c r="F116" s="11">
        <v>0.38467655544333634</v>
      </c>
      <c r="G116" s="19">
        <v>0.32178294974741306</v>
      </c>
      <c r="H116" s="12">
        <v>0.92558038889280381</v>
      </c>
      <c r="I116" s="34">
        <f t="shared" si="8"/>
        <v>-1.3587819626324673</v>
      </c>
      <c r="J116" s="19">
        <f t="shared" si="9"/>
        <v>-3.3398305771097063</v>
      </c>
      <c r="K116" s="19">
        <f t="shared" si="10"/>
        <v>-31.72072663460488</v>
      </c>
      <c r="L116" s="11">
        <f t="shared" si="11"/>
        <v>0.83662535558075957</v>
      </c>
      <c r="M116" s="19">
        <f t="shared" si="12"/>
        <v>0.48724960692174824</v>
      </c>
      <c r="N116" s="12">
        <f t="shared" si="13"/>
        <v>0.8793323382092314</v>
      </c>
      <c r="O116" s="12">
        <f t="shared" si="14"/>
        <v>0.77740479788000383</v>
      </c>
    </row>
  </sheetData>
  <sortState ref="Q16:Q115">
    <sortCondition ref="Q16"/>
  </sortState>
  <mergeCells count="3">
    <mergeCell ref="B3:B5"/>
    <mergeCell ref="B6:B8"/>
    <mergeCell ref="B9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3FB0-A96D-4012-B36C-1B4C6DC9A5E8}">
  <dimension ref="B1:O116"/>
  <sheetViews>
    <sheetView zoomScale="56" zoomScaleNormal="100" workbookViewId="0">
      <selection activeCell="C39" sqref="C39"/>
    </sheetView>
  </sheetViews>
  <sheetFormatPr defaultRowHeight="14.4" x14ac:dyDescent="0.3"/>
  <cols>
    <col min="1" max="1" width="8.88671875" style="43"/>
    <col min="2" max="2" width="13.5546875" style="43" customWidth="1"/>
    <col min="3" max="3" width="8.88671875" style="43"/>
    <col min="4" max="4" width="20.77734375" style="43" customWidth="1"/>
    <col min="5" max="5" width="8.88671875" style="56"/>
    <col min="6" max="6" width="12" style="43" customWidth="1"/>
    <col min="7" max="7" width="13.44140625" style="43" customWidth="1"/>
    <col min="8" max="8" width="12.44140625" style="43" customWidth="1"/>
    <col min="9" max="9" width="12.6640625" style="43" bestFit="1" customWidth="1"/>
    <col min="10" max="10" width="23.6640625" style="43" customWidth="1"/>
    <col min="11" max="11" width="20.33203125" style="43" customWidth="1"/>
    <col min="12" max="12" width="19.44140625" style="43" customWidth="1"/>
    <col min="13" max="13" width="13.6640625" style="43" customWidth="1"/>
    <col min="14" max="14" width="13" style="43" customWidth="1"/>
    <col min="15" max="15" width="10.88671875" style="43" customWidth="1"/>
    <col min="16" max="16384" width="8.88671875" style="43"/>
  </cols>
  <sheetData>
    <row r="1" spans="2:15" ht="15" thickBot="1" x14ac:dyDescent="0.35"/>
    <row r="2" spans="2:15" ht="49.8" customHeight="1" thickBot="1" x14ac:dyDescent="0.35">
      <c r="D2" s="40" t="s">
        <v>6</v>
      </c>
      <c r="M2" s="113" t="s">
        <v>48</v>
      </c>
      <c r="N2" s="114">
        <f>AVERAGE(O17:O116)</f>
        <v>0.66365494177775153</v>
      </c>
    </row>
    <row r="3" spans="2:15" ht="15" thickBot="1" x14ac:dyDescent="0.35">
      <c r="B3" s="179" t="s">
        <v>8</v>
      </c>
      <c r="C3" s="121" t="s">
        <v>10</v>
      </c>
      <c r="D3" s="67">
        <v>2</v>
      </c>
      <c r="E3" s="122" t="s">
        <v>26</v>
      </c>
    </row>
    <row r="4" spans="2:15" ht="15" thickBot="1" x14ac:dyDescent="0.35">
      <c r="B4" s="180"/>
      <c r="C4" s="123" t="s">
        <v>23</v>
      </c>
      <c r="D4" s="44">
        <v>1</v>
      </c>
      <c r="E4" s="124" t="s">
        <v>25</v>
      </c>
      <c r="F4" s="125" t="s">
        <v>37</v>
      </c>
      <c r="G4" s="126">
        <f>(D4-D5)/(D3-D5)</f>
        <v>0.2</v>
      </c>
      <c r="K4" s="115" t="s">
        <v>40</v>
      </c>
      <c r="L4" s="116" t="s">
        <v>41</v>
      </c>
    </row>
    <row r="5" spans="2:15" ht="15" thickBot="1" x14ac:dyDescent="0.35">
      <c r="B5" s="181"/>
      <c r="C5" s="127" t="s">
        <v>12</v>
      </c>
      <c r="D5" s="44">
        <v>0.75</v>
      </c>
      <c r="E5" s="124" t="s">
        <v>24</v>
      </c>
      <c r="J5" s="117" t="s">
        <v>2</v>
      </c>
      <c r="K5" s="118">
        <v>0.75</v>
      </c>
      <c r="L5" s="68">
        <v>0.46511627906976744</v>
      </c>
    </row>
    <row r="6" spans="2:15" ht="15" thickBot="1" x14ac:dyDescent="0.35">
      <c r="B6" s="179" t="s">
        <v>9</v>
      </c>
      <c r="C6" s="121" t="s">
        <v>10</v>
      </c>
      <c r="D6" s="67">
        <v>12</v>
      </c>
      <c r="E6" s="122" t="s">
        <v>29</v>
      </c>
      <c r="J6" s="119" t="s">
        <v>14</v>
      </c>
      <c r="K6" s="58">
        <v>5</v>
      </c>
      <c r="L6" s="59">
        <v>0.20930232558139536</v>
      </c>
    </row>
    <row r="7" spans="2:15" ht="15" thickBot="1" x14ac:dyDescent="0.35">
      <c r="B7" s="180"/>
      <c r="C7" s="123" t="s">
        <v>23</v>
      </c>
      <c r="D7" s="44">
        <v>8.6</v>
      </c>
      <c r="E7" s="124" t="s">
        <v>28</v>
      </c>
      <c r="F7" s="128" t="s">
        <v>37</v>
      </c>
      <c r="G7" s="129">
        <f>(D7-D8)/(D6-D8)</f>
        <v>0.43333333333333329</v>
      </c>
      <c r="J7" s="120" t="s">
        <v>42</v>
      </c>
      <c r="K7" s="60">
        <v>15</v>
      </c>
      <c r="L7" s="61">
        <v>0.32558139534883723</v>
      </c>
    </row>
    <row r="8" spans="2:15" ht="15" thickBot="1" x14ac:dyDescent="0.35">
      <c r="B8" s="181"/>
      <c r="C8" s="127" t="s">
        <v>12</v>
      </c>
      <c r="D8" s="73">
        <v>6</v>
      </c>
      <c r="E8" s="130" t="s">
        <v>27</v>
      </c>
    </row>
    <row r="9" spans="2:15" ht="15" thickBot="1" x14ac:dyDescent="0.35">
      <c r="B9" s="180" t="s">
        <v>17</v>
      </c>
      <c r="C9" s="121" t="s">
        <v>10</v>
      </c>
      <c r="D9" s="44">
        <v>24</v>
      </c>
      <c r="E9" s="124" t="s">
        <v>32</v>
      </c>
    </row>
    <row r="10" spans="2:15" ht="15" thickBot="1" x14ac:dyDescent="0.35">
      <c r="B10" s="180"/>
      <c r="C10" s="123" t="s">
        <v>23</v>
      </c>
      <c r="D10" s="44">
        <v>21</v>
      </c>
      <c r="E10" s="124" t="s">
        <v>31</v>
      </c>
      <c r="F10" s="131" t="s">
        <v>37</v>
      </c>
      <c r="G10" s="132">
        <f>(D10-D11)/(D9-D11)</f>
        <v>0.63636363636363635</v>
      </c>
    </row>
    <row r="11" spans="2:15" ht="15" thickBot="1" x14ac:dyDescent="0.35">
      <c r="B11" s="181"/>
      <c r="C11" s="127" t="s">
        <v>12</v>
      </c>
      <c r="D11" s="73">
        <v>15.75</v>
      </c>
      <c r="E11" s="130" t="s">
        <v>30</v>
      </c>
    </row>
    <row r="12" spans="2:15" x14ac:dyDescent="0.3">
      <c r="E12" s="133"/>
    </row>
    <row r="13" spans="2:15" x14ac:dyDescent="0.3">
      <c r="E13" s="133"/>
    </row>
    <row r="15" spans="2:15" ht="15" thickBot="1" x14ac:dyDescent="0.35"/>
    <row r="16" spans="2:15" ht="15" thickBot="1" x14ac:dyDescent="0.35">
      <c r="E16" s="134" t="s">
        <v>36</v>
      </c>
      <c r="F16" s="134" t="s">
        <v>33</v>
      </c>
      <c r="G16" s="135" t="s">
        <v>34</v>
      </c>
      <c r="H16" s="136" t="s">
        <v>35</v>
      </c>
      <c r="I16" s="135" t="s">
        <v>2</v>
      </c>
      <c r="J16" s="135" t="s">
        <v>38</v>
      </c>
      <c r="K16" s="135" t="s">
        <v>39</v>
      </c>
      <c r="L16" s="134" t="s">
        <v>44</v>
      </c>
      <c r="M16" s="135" t="s">
        <v>43</v>
      </c>
      <c r="N16" s="136" t="s">
        <v>45</v>
      </c>
      <c r="O16" s="136" t="s">
        <v>46</v>
      </c>
    </row>
    <row r="17" spans="5:15" x14ac:dyDescent="0.3">
      <c r="E17" s="137">
        <v>1</v>
      </c>
      <c r="F17" s="58">
        <v>0.385338179912324</v>
      </c>
      <c r="G17" s="57">
        <v>0.88376810138267459</v>
      </c>
      <c r="H17" s="59">
        <v>0.13036459506008302</v>
      </c>
      <c r="I17" s="138">
        <f>IF(F17&lt;G$4,-SQRT((D$3-D$5)*(D$4-D$5)*F17+D$5),-(D$3-SQRT((D$3-D$5)*(D$3-D$4)*(1-F17))))</f>
        <v>-1.1234572029218453</v>
      </c>
      <c r="J17" s="57">
        <f>IF(G17&lt;G$7,-SQRT((D$6-D$8)*(D$7-D$8)*G17+D$8),-(D$6-SQRT((D$6-D$8)*(D$6-D$7)*(1-G17))))</f>
        <v>-10.460152367344925</v>
      </c>
      <c r="K17" s="57">
        <f>IF(H17&lt;G$10,-SQRT((D$9-D$11)*(D$10-D$11)*H17+D$11),-(D$9-SQRT((D$9-D$11)*(D$9-D$10)*(1-H17))))</f>
        <v>-4.6256260682787413</v>
      </c>
      <c r="L17" s="58">
        <f>1-EXP(I17/K$5)</f>
        <v>0.77641037469375374</v>
      </c>
      <c r="M17" s="57">
        <f>1-EXP(J17/K$6)</f>
        <v>0.87656375283270593</v>
      </c>
      <c r="N17" s="59">
        <f>1-EXP(K17/K$7)</f>
        <v>0.26536027588791189</v>
      </c>
      <c r="O17" s="59">
        <f>(L$5*L17)+(L$6*M17)+(L$7*N17)</f>
        <v>0.63098430539070227</v>
      </c>
    </row>
    <row r="18" spans="5:15" x14ac:dyDescent="0.3">
      <c r="E18" s="137">
        <v>2</v>
      </c>
      <c r="F18" s="58">
        <v>0.96626024665662391</v>
      </c>
      <c r="G18" s="57">
        <v>0.431319539208041</v>
      </c>
      <c r="H18" s="59">
        <v>0.33392831260638922</v>
      </c>
      <c r="I18" s="138">
        <f t="shared" ref="I18:I81" si="0">IF(F18&lt;G$4,-SQRT((D$3-D$5)*(D$4-D$5)*F18+D$5),-(D$3-SQRT((D$3-D$5)*(D$3-D$4)*(1-F18))))</f>
        <v>-1.7946352228856659</v>
      </c>
      <c r="J18" s="57">
        <f t="shared" ref="J18:J81" si="1">IF(G18&lt;G$7,-SQRT((D$6-D$8)*(D$7-D$8)*G18+D$8),-(D$6-SQRT((D$6-D$8)*(D$6-D$7)*(1-G18))))</f>
        <v>-3.5677142278559026</v>
      </c>
      <c r="K18" s="57">
        <f t="shared" ref="K18:K81" si="2">IF(H18&lt;G$10,-SQRT((D$9-D$11)*(D$10-D$11)*H18+D$11),-(D$9-SQRT((D$9-D$11)*(D$9-D$10)*(1-H18))))</f>
        <v>-5.4966598984987449</v>
      </c>
      <c r="L18" s="58">
        <f t="shared" ref="L18:L81" si="3">1-EXP(I18/K$5)</f>
        <v>0.90863081153340131</v>
      </c>
      <c r="M18" s="57">
        <f t="shared" ref="M18:M81" si="4">1-EXP(J18/K$6)</f>
        <v>0.51009454014850286</v>
      </c>
      <c r="N18" s="59">
        <f t="shared" ref="N18:N81" si="5">1-EXP(K18/K$7)</f>
        <v>0.30680504099623573</v>
      </c>
      <c r="O18" s="59">
        <f t="shared" ref="O18:O81" si="6">(L$5*L18)+(L$6*M18)+(L$7*N18)</f>
        <v>0.62927296897562446</v>
      </c>
    </row>
    <row r="19" spans="5:15" x14ac:dyDescent="0.3">
      <c r="E19" s="137">
        <v>3</v>
      </c>
      <c r="F19" s="58">
        <v>0.95908061338158979</v>
      </c>
      <c r="G19" s="57">
        <v>0.13019602908338868</v>
      </c>
      <c r="H19" s="59">
        <v>0.28046690547961894</v>
      </c>
      <c r="I19" s="138">
        <f t="shared" si="0"/>
        <v>-1.7738380375195404</v>
      </c>
      <c r="J19" s="57">
        <f t="shared" si="1"/>
        <v>-2.8339121464330654</v>
      </c>
      <c r="K19" s="57">
        <f t="shared" si="2"/>
        <v>-5.2818294977768829</v>
      </c>
      <c r="L19" s="58">
        <f t="shared" si="3"/>
        <v>0.90606172706877863</v>
      </c>
      <c r="M19" s="57">
        <f t="shared" si="4"/>
        <v>0.43265201269408549</v>
      </c>
      <c r="N19" s="59">
        <f t="shared" si="5"/>
        <v>0.29680564942091214</v>
      </c>
      <c r="O19" s="59">
        <f t="shared" si="6"/>
        <v>0.6086135290119794</v>
      </c>
    </row>
    <row r="20" spans="5:15" x14ac:dyDescent="0.3">
      <c r="E20" s="137">
        <v>4</v>
      </c>
      <c r="F20" s="58">
        <v>4.5307294066670334E-2</v>
      </c>
      <c r="G20" s="57">
        <v>0.99594856324625824</v>
      </c>
      <c r="H20" s="59">
        <v>0.68622618499873644</v>
      </c>
      <c r="I20" s="138">
        <f t="shared" si="0"/>
        <v>-0.87416161514666979</v>
      </c>
      <c r="J20" s="57">
        <f t="shared" si="1"/>
        <v>-11.712512070207579</v>
      </c>
      <c r="K20" s="57">
        <f t="shared" si="2"/>
        <v>-21.213263212773537</v>
      </c>
      <c r="L20" s="58">
        <f t="shared" si="3"/>
        <v>0.68824848045620668</v>
      </c>
      <c r="M20" s="57">
        <f t="shared" si="4"/>
        <v>0.90391311204992686</v>
      </c>
      <c r="N20" s="59">
        <f t="shared" si="5"/>
        <v>0.75688423441932806</v>
      </c>
      <c r="O20" s="59">
        <f t="shared" si="6"/>
        <v>0.75573411394055978</v>
      </c>
    </row>
    <row r="21" spans="5:15" x14ac:dyDescent="0.3">
      <c r="E21" s="137">
        <v>5</v>
      </c>
      <c r="F21" s="58">
        <v>0.48414043192509026</v>
      </c>
      <c r="G21" s="57">
        <v>0.79235939971414915</v>
      </c>
      <c r="H21" s="59">
        <v>8.6463422999999998E-2</v>
      </c>
      <c r="I21" s="138">
        <f t="shared" si="0"/>
        <v>-1.1969903735984</v>
      </c>
      <c r="J21" s="57">
        <f t="shared" si="1"/>
        <v>-9.9418774949407513</v>
      </c>
      <c r="K21" s="57">
        <f t="shared" si="2"/>
        <v>-4.4153082574931846</v>
      </c>
      <c r="L21" s="58">
        <f t="shared" si="3"/>
        <v>0.79729167681989899</v>
      </c>
      <c r="M21" s="57">
        <f t="shared" si="4"/>
        <v>0.863082332229959</v>
      </c>
      <c r="N21" s="59">
        <f t="shared" si="5"/>
        <v>0.25498720319667101</v>
      </c>
      <c r="O21" s="59">
        <f t="shared" si="6"/>
        <v>0.63449756677258151</v>
      </c>
    </row>
    <row r="22" spans="5:15" x14ac:dyDescent="0.3">
      <c r="E22" s="137">
        <v>6</v>
      </c>
      <c r="F22" s="58">
        <v>0.62402798068992271</v>
      </c>
      <c r="G22" s="57">
        <v>0.32396713608923466</v>
      </c>
      <c r="H22" s="59">
        <v>0.24933324066753801</v>
      </c>
      <c r="I22" s="138">
        <f t="shared" si="0"/>
        <v>-1.3144600492038436</v>
      </c>
      <c r="J22" s="57">
        <f t="shared" si="1"/>
        <v>-3.3247386849182692</v>
      </c>
      <c r="K22" s="57">
        <f t="shared" si="2"/>
        <v>-5.1525960433952847</v>
      </c>
      <c r="L22" s="58">
        <f t="shared" si="3"/>
        <v>0.82667960428018239</v>
      </c>
      <c r="M22" s="57">
        <f t="shared" si="4"/>
        <v>0.48569959410522157</v>
      </c>
      <c r="N22" s="59">
        <f t="shared" si="5"/>
        <v>0.29072106030728795</v>
      </c>
      <c r="O22" s="59">
        <f t="shared" si="6"/>
        <v>0.58081356457796907</v>
      </c>
    </row>
    <row r="23" spans="5:15" x14ac:dyDescent="0.3">
      <c r="E23" s="137">
        <v>7</v>
      </c>
      <c r="F23" s="58">
        <v>0.34221097345683638</v>
      </c>
      <c r="G23" s="57">
        <v>0.34091047277184372</v>
      </c>
      <c r="H23" s="59">
        <v>7.4467532331905173E-2</v>
      </c>
      <c r="I23" s="138">
        <f t="shared" si="0"/>
        <v>-1.0932275460850422</v>
      </c>
      <c r="J23" s="57">
        <f t="shared" si="1"/>
        <v>-3.3642537620162902</v>
      </c>
      <c r="K23" s="57">
        <f t="shared" si="2"/>
        <v>-4.3560733458156609</v>
      </c>
      <c r="L23" s="58">
        <f t="shared" si="3"/>
        <v>0.76721423877386941</v>
      </c>
      <c r="M23" s="57">
        <f t="shared" si="4"/>
        <v>0.48974809937188635</v>
      </c>
      <c r="N23" s="59">
        <f t="shared" si="5"/>
        <v>0.25203933532330536</v>
      </c>
      <c r="O23" s="59">
        <f t="shared" si="6"/>
        <v>0.54140856661280556</v>
      </c>
    </row>
    <row r="24" spans="5:15" x14ac:dyDescent="0.3">
      <c r="E24" s="137">
        <v>8</v>
      </c>
      <c r="F24" s="58">
        <v>0.71295473311730295</v>
      </c>
      <c r="G24" s="57">
        <v>0.16149657686859653</v>
      </c>
      <c r="H24" s="59">
        <v>0.65301417669000028</v>
      </c>
      <c r="I24" s="138">
        <f t="shared" si="0"/>
        <v>-1.4009953392473717</v>
      </c>
      <c r="J24" s="57">
        <f t="shared" si="1"/>
        <v>-2.9187919759979652</v>
      </c>
      <c r="K24" s="57">
        <f t="shared" si="2"/>
        <v>-21.069488248287939</v>
      </c>
      <c r="L24" s="58">
        <f t="shared" si="3"/>
        <v>0.84556682271151307</v>
      </c>
      <c r="M24" s="57">
        <f t="shared" si="4"/>
        <v>0.44220200328537185</v>
      </c>
      <c r="N24" s="59">
        <f t="shared" si="5"/>
        <v>0.75454276682746624</v>
      </c>
      <c r="O24" s="59">
        <f t="shared" si="6"/>
        <v>0.7315058888228636</v>
      </c>
    </row>
    <row r="25" spans="5:15" x14ac:dyDescent="0.3">
      <c r="E25" s="137">
        <v>9</v>
      </c>
      <c r="F25" s="58">
        <v>0.83609484846445048</v>
      </c>
      <c r="G25" s="57">
        <v>0.30901250927829449</v>
      </c>
      <c r="H25" s="59">
        <v>0.15394303451436042</v>
      </c>
      <c r="I25" s="138">
        <f t="shared" si="0"/>
        <v>-1.5473616902874472</v>
      </c>
      <c r="J25" s="57">
        <f t="shared" si="1"/>
        <v>-3.2894673040997677</v>
      </c>
      <c r="K25" s="57">
        <f t="shared" si="2"/>
        <v>-4.7347288921756894</v>
      </c>
      <c r="L25" s="58">
        <f t="shared" si="3"/>
        <v>0.87294674127401428</v>
      </c>
      <c r="M25" s="57">
        <f t="shared" si="4"/>
        <v>0.48205875035048551</v>
      </c>
      <c r="N25" s="59">
        <f t="shared" si="5"/>
        <v>0.27068430808093868</v>
      </c>
      <c r="O25" s="59">
        <f t="shared" si="6"/>
        <v>0.59504753236669305</v>
      </c>
    </row>
    <row r="26" spans="5:15" x14ac:dyDescent="0.3">
      <c r="E26" s="137">
        <v>10</v>
      </c>
      <c r="F26" s="58">
        <v>1.9745838000000002E-2</v>
      </c>
      <c r="G26" s="57">
        <v>0.71363496007339888</v>
      </c>
      <c r="H26" s="59">
        <v>0.69687474961556661</v>
      </c>
      <c r="I26" s="138">
        <f t="shared" si="0"/>
        <v>-0.86958068882364215</v>
      </c>
      <c r="J26" s="57">
        <f t="shared" si="1"/>
        <v>-9.5830087268459856</v>
      </c>
      <c r="K26" s="57">
        <f t="shared" si="2"/>
        <v>-21.260958206413285</v>
      </c>
      <c r="L26" s="58">
        <f t="shared" si="3"/>
        <v>0.68633850576902655</v>
      </c>
      <c r="M26" s="57">
        <f t="shared" si="4"/>
        <v>0.8528939826035109</v>
      </c>
      <c r="N26" s="59">
        <f t="shared" si="5"/>
        <v>0.75765603372983548</v>
      </c>
      <c r="O26" s="59">
        <f t="shared" si="6"/>
        <v>0.74441861467511228</v>
      </c>
    </row>
    <row r="27" spans="5:15" x14ac:dyDescent="0.3">
      <c r="E27" s="137">
        <v>11</v>
      </c>
      <c r="F27" s="58">
        <v>2.3081950079461899E-2</v>
      </c>
      <c r="G27" s="57">
        <v>0.51067943437395213</v>
      </c>
      <c r="H27" s="59">
        <v>0.42030971741338052</v>
      </c>
      <c r="I27" s="138">
        <f t="shared" si="0"/>
        <v>-0.87017992932486776</v>
      </c>
      <c r="J27" s="57">
        <f t="shared" si="1"/>
        <v>-8.8405475887788114</v>
      </c>
      <c r="K27" s="57">
        <f t="shared" si="2"/>
        <v>-5.8270631226602516</v>
      </c>
      <c r="L27" s="58">
        <f t="shared" si="3"/>
        <v>0.68658901723931121</v>
      </c>
      <c r="M27" s="57">
        <f t="shared" si="4"/>
        <v>0.82934469511320708</v>
      </c>
      <c r="N27" s="59">
        <f t="shared" si="5"/>
        <v>0.32190702884416256</v>
      </c>
      <c r="O27" s="59">
        <f t="shared" si="6"/>
        <v>0.5977344419679852</v>
      </c>
    </row>
    <row r="28" spans="5:15" x14ac:dyDescent="0.3">
      <c r="E28" s="137">
        <v>12</v>
      </c>
      <c r="F28" s="58">
        <v>0.12409699577946953</v>
      </c>
      <c r="G28" s="57">
        <v>3.4634575299999998E-2</v>
      </c>
      <c r="H28" s="59">
        <v>0.18076405338128088</v>
      </c>
      <c r="I28" s="138">
        <f t="shared" si="0"/>
        <v>-0.88813304813022487</v>
      </c>
      <c r="J28" s="57">
        <f t="shared" si="1"/>
        <v>-2.5574009022208464</v>
      </c>
      <c r="K28" s="57">
        <f t="shared" si="2"/>
        <v>-4.8558565734663874</v>
      </c>
      <c r="L28" s="58">
        <f t="shared" si="3"/>
        <v>0.69400220945804958</v>
      </c>
      <c r="M28" s="57">
        <f t="shared" si="4"/>
        <v>0.40039260550161326</v>
      </c>
      <c r="N28" s="59">
        <f t="shared" si="5"/>
        <v>0.27654994774186181</v>
      </c>
      <c r="O28" s="59">
        <f t="shared" si="6"/>
        <v>0.4966343466758506</v>
      </c>
    </row>
    <row r="29" spans="5:15" x14ac:dyDescent="0.3">
      <c r="E29" s="137">
        <v>13</v>
      </c>
      <c r="F29" s="58">
        <v>0.1255136804244491</v>
      </c>
      <c r="G29" s="57">
        <v>0.53713744398317331</v>
      </c>
      <c r="H29" s="59">
        <v>0.14262071159967593</v>
      </c>
      <c r="I29" s="138">
        <f t="shared" si="0"/>
        <v>-0.8883822516983555</v>
      </c>
      <c r="J29" s="57">
        <f t="shared" si="1"/>
        <v>-8.9271517865759691</v>
      </c>
      <c r="K29" s="57">
        <f t="shared" si="2"/>
        <v>-4.6826551838845623</v>
      </c>
      <c r="L29" s="58">
        <f t="shared" si="3"/>
        <v>0.69410386688984205</v>
      </c>
      <c r="M29" s="57">
        <f t="shared" si="4"/>
        <v>0.83227513615608206</v>
      </c>
      <c r="N29" s="59">
        <f t="shared" si="5"/>
        <v>0.26814803000848764</v>
      </c>
      <c r="O29" s="59">
        <f t="shared" si="6"/>
        <v>0.58434013914698624</v>
      </c>
    </row>
    <row r="30" spans="5:15" x14ac:dyDescent="0.3">
      <c r="E30" s="137">
        <v>14</v>
      </c>
      <c r="F30" s="58">
        <v>0.86148196373993013</v>
      </c>
      <c r="G30" s="57">
        <v>0.38758138987590862</v>
      </c>
      <c r="H30" s="59">
        <v>0.94163774394525512</v>
      </c>
      <c r="I30" s="138">
        <f t="shared" si="0"/>
        <v>-1.5838899841086647</v>
      </c>
      <c r="J30" s="57">
        <f t="shared" si="1"/>
        <v>-3.4707736431614458</v>
      </c>
      <c r="K30" s="57">
        <f t="shared" si="2"/>
        <v>-22.798140674889556</v>
      </c>
      <c r="L30" s="58">
        <f t="shared" si="3"/>
        <v>0.87898651727878152</v>
      </c>
      <c r="M30" s="57">
        <f t="shared" si="4"/>
        <v>0.50050352033310552</v>
      </c>
      <c r="N30" s="59">
        <f t="shared" si="5"/>
        <v>0.78126100093392126</v>
      </c>
      <c r="O30" s="59">
        <f t="shared" si="6"/>
        <v>0.76795153585229015</v>
      </c>
    </row>
    <row r="31" spans="5:15" x14ac:dyDescent="0.3">
      <c r="E31" s="137">
        <v>15</v>
      </c>
      <c r="F31" s="58">
        <v>0.82384518272886587</v>
      </c>
      <c r="G31" s="57">
        <v>0.33550675281666076</v>
      </c>
      <c r="H31" s="59">
        <v>5.0988968951737323E-3</v>
      </c>
      <c r="I31" s="138">
        <f t="shared" si="0"/>
        <v>-1.5307521746572312</v>
      </c>
      <c r="J31" s="57">
        <f t="shared" si="1"/>
        <v>-3.3517018578536941</v>
      </c>
      <c r="K31" s="57">
        <f t="shared" si="2"/>
        <v>-3.9963540848843979</v>
      </c>
      <c r="L31" s="58">
        <f t="shared" si="3"/>
        <v>0.87010162948621683</v>
      </c>
      <c r="M31" s="57">
        <f t="shared" si="4"/>
        <v>0.48846556362776461</v>
      </c>
      <c r="N31" s="59">
        <f t="shared" si="5"/>
        <v>0.23388547169475649</v>
      </c>
      <c r="O31" s="59">
        <f t="shared" si="6"/>
        <v>0.58308416897908866</v>
      </c>
    </row>
    <row r="32" spans="5:15" x14ac:dyDescent="0.3">
      <c r="E32" s="137">
        <v>16</v>
      </c>
      <c r="F32" s="58">
        <v>0.399734443585535</v>
      </c>
      <c r="G32" s="57">
        <v>0.81509678675266517</v>
      </c>
      <c r="H32" s="59">
        <v>3.7188008471714107E-2</v>
      </c>
      <c r="I32" s="138">
        <f t="shared" si="0"/>
        <v>-1.1337829685823066</v>
      </c>
      <c r="J32" s="57">
        <f t="shared" si="1"/>
        <v>-10.057829680423051</v>
      </c>
      <c r="K32" s="57">
        <f t="shared" si="2"/>
        <v>-4.1666180070809364</v>
      </c>
      <c r="L32" s="58">
        <f t="shared" si="3"/>
        <v>0.77946759308900804</v>
      </c>
      <c r="M32" s="57">
        <f t="shared" si="4"/>
        <v>0.86622097883695115</v>
      </c>
      <c r="N32" s="59">
        <f t="shared" si="5"/>
        <v>0.24253241440309115</v>
      </c>
      <c r="O32" s="59">
        <f t="shared" si="6"/>
        <v>0.62280917378967438</v>
      </c>
    </row>
    <row r="33" spans="5:15" x14ac:dyDescent="0.3">
      <c r="E33" s="137">
        <v>17</v>
      </c>
      <c r="F33" s="58">
        <v>0.81248808301181041</v>
      </c>
      <c r="G33" s="57">
        <v>0.75276455955459243</v>
      </c>
      <c r="H33" s="59">
        <v>0.97350705934975601</v>
      </c>
      <c r="I33" s="138">
        <f t="shared" si="0"/>
        <v>-1.5158616972029202</v>
      </c>
      <c r="J33" s="57">
        <f t="shared" si="1"/>
        <v>-9.7542032627402993</v>
      </c>
      <c r="K33" s="57">
        <f t="shared" si="2"/>
        <v>-23.190246777657823</v>
      </c>
      <c r="L33" s="58">
        <f t="shared" si="3"/>
        <v>0.86749685918913977</v>
      </c>
      <c r="M33" s="57">
        <f t="shared" si="4"/>
        <v>0.85784548121606385</v>
      </c>
      <c r="N33" s="59">
        <f t="shared" si="5"/>
        <v>0.78690483986505466</v>
      </c>
      <c r="O33" s="59">
        <f t="shared" si="6"/>
        <v>0.83923754122879379</v>
      </c>
    </row>
    <row r="34" spans="5:15" x14ac:dyDescent="0.3">
      <c r="E34" s="137">
        <v>18</v>
      </c>
      <c r="F34" s="58">
        <v>0.80083701901538729</v>
      </c>
      <c r="G34" s="57">
        <v>0.50525874335233856</v>
      </c>
      <c r="H34" s="59">
        <v>0.43561990655783189</v>
      </c>
      <c r="I34" s="138">
        <f t="shared" si="0"/>
        <v>-1.501047370754732</v>
      </c>
      <c r="J34" s="57">
        <f t="shared" si="1"/>
        <v>-8.8230955891603706</v>
      </c>
      <c r="K34" s="57">
        <f t="shared" si="2"/>
        <v>-5.8836882312700842</v>
      </c>
      <c r="L34" s="58">
        <f t="shared" si="3"/>
        <v>0.8648535798165955</v>
      </c>
      <c r="M34" s="57">
        <f t="shared" si="4"/>
        <v>0.82874799910198726</v>
      </c>
      <c r="N34" s="59">
        <f t="shared" si="5"/>
        <v>0.32446200915135071</v>
      </c>
      <c r="O34" s="59">
        <f t="shared" si="6"/>
        <v>0.68135515619462106</v>
      </c>
    </row>
    <row r="35" spans="5:15" x14ac:dyDescent="0.3">
      <c r="E35" s="137">
        <v>19</v>
      </c>
      <c r="F35" s="58">
        <v>0.82207635829354153</v>
      </c>
      <c r="G35" s="57">
        <v>0.96170385595015162</v>
      </c>
      <c r="H35" s="59">
        <v>0.52591788737938794</v>
      </c>
      <c r="I35" s="138">
        <f t="shared" si="0"/>
        <v>-1.5284021287865337</v>
      </c>
      <c r="J35" s="57">
        <f t="shared" si="1"/>
        <v>-11.116121423148572</v>
      </c>
      <c r="K35" s="57">
        <f t="shared" si="2"/>
        <v>-6.2071586492629418</v>
      </c>
      <c r="L35" s="58">
        <f t="shared" si="3"/>
        <v>0.86969396829911583</v>
      </c>
      <c r="M35" s="57">
        <f t="shared" si="4"/>
        <v>0.89174051391077669</v>
      </c>
      <c r="N35" s="59">
        <f t="shared" si="5"/>
        <v>0.33887382783857412</v>
      </c>
      <c r="O35" s="59">
        <f t="shared" si="6"/>
        <v>0.70148319955626393</v>
      </c>
    </row>
    <row r="36" spans="5:15" x14ac:dyDescent="0.3">
      <c r="E36" s="137">
        <v>20</v>
      </c>
      <c r="F36" s="58">
        <v>0.1237133120841476</v>
      </c>
      <c r="G36" s="57">
        <v>0.66728730992525043</v>
      </c>
      <c r="H36" s="59">
        <v>0.64336167582600134</v>
      </c>
      <c r="I36" s="138">
        <f t="shared" si="0"/>
        <v>-0.88806554376706692</v>
      </c>
      <c r="J36" s="57">
        <f t="shared" si="1"/>
        <v>-9.3947478284195043</v>
      </c>
      <c r="K36" s="57">
        <f t="shared" si="2"/>
        <v>-21.029007148560186</v>
      </c>
      <c r="L36" s="58">
        <f t="shared" si="3"/>
        <v>0.69397466663725682</v>
      </c>
      <c r="M36" s="57">
        <f t="shared" si="4"/>
        <v>0.84724952414535104</v>
      </c>
      <c r="N36" s="59">
        <f t="shared" si="5"/>
        <v>0.75387944691707842</v>
      </c>
      <c r="O36" s="59">
        <f t="shared" si="6"/>
        <v>0.74555933271842778</v>
      </c>
    </row>
    <row r="37" spans="5:15" x14ac:dyDescent="0.3">
      <c r="E37" s="137">
        <v>21</v>
      </c>
      <c r="F37" s="58">
        <v>0.16912200649809594</v>
      </c>
      <c r="G37" s="57">
        <v>2.8704336018059662E-2</v>
      </c>
      <c r="H37" s="59">
        <v>0.9674540021861382</v>
      </c>
      <c r="I37" s="138">
        <f t="shared" si="0"/>
        <v>-0.89601932291142861</v>
      </c>
      <c r="J37" s="57">
        <f t="shared" si="1"/>
        <v>-2.5392494249052673</v>
      </c>
      <c r="K37" s="57">
        <f t="shared" si="2"/>
        <v>-23.102495991154871</v>
      </c>
      <c r="L37" s="58">
        <f t="shared" si="3"/>
        <v>0.69720292900951542</v>
      </c>
      <c r="M37" s="57">
        <f t="shared" si="4"/>
        <v>0.39821189758565834</v>
      </c>
      <c r="N37" s="59">
        <f t="shared" si="5"/>
        <v>0.785654568494075</v>
      </c>
      <c r="O37" s="59">
        <f t="shared" si="6"/>
        <v>0.66342161900879726</v>
      </c>
    </row>
    <row r="38" spans="5:15" x14ac:dyDescent="0.3">
      <c r="E38" s="137">
        <v>22</v>
      </c>
      <c r="F38" s="58">
        <v>0.71246508273543097</v>
      </c>
      <c r="G38" s="57">
        <v>0.53226556964303118</v>
      </c>
      <c r="H38" s="59">
        <v>0.87644619461592244</v>
      </c>
      <c r="I38" s="138">
        <f t="shared" si="0"/>
        <v>-1.4004846569263543</v>
      </c>
      <c r="J38" s="57">
        <f t="shared" si="1"/>
        <v>-8.9110224378797831</v>
      </c>
      <c r="K38" s="57">
        <f t="shared" si="2"/>
        <v>-22.251298572295454</v>
      </c>
      <c r="L38" s="58">
        <f t="shared" si="3"/>
        <v>0.84546163184494028</v>
      </c>
      <c r="M38" s="57">
        <f t="shared" si="4"/>
        <v>0.83173320396191353</v>
      </c>
      <c r="N38" s="59">
        <f t="shared" si="5"/>
        <v>0.77313948116343068</v>
      </c>
      <c r="O38" s="59">
        <f t="shared" si="6"/>
        <v>0.81904149322893161</v>
      </c>
    </row>
    <row r="39" spans="5:15" x14ac:dyDescent="0.3">
      <c r="E39" s="137">
        <v>23</v>
      </c>
      <c r="F39" s="58">
        <v>0.26044377921778628</v>
      </c>
      <c r="G39" s="57">
        <v>1.6439605064723195E-2</v>
      </c>
      <c r="H39" s="59">
        <v>0.64303767912259036</v>
      </c>
      <c r="I39" s="138">
        <f t="shared" si="0"/>
        <v>-1.0385192274529005</v>
      </c>
      <c r="J39" s="57">
        <f t="shared" si="1"/>
        <v>-2.5012912343447096</v>
      </c>
      <c r="K39" s="57">
        <f t="shared" si="2"/>
        <v>-21.027657919801982</v>
      </c>
      <c r="L39" s="58">
        <f t="shared" si="3"/>
        <v>0.74959916454259712</v>
      </c>
      <c r="M39" s="57">
        <f t="shared" si="4"/>
        <v>0.39362595470769246</v>
      </c>
      <c r="N39" s="59">
        <f t="shared" si="5"/>
        <v>0.7538573077261852</v>
      </c>
      <c r="O39" s="59">
        <f t="shared" si="6"/>
        <v>0.67647951607878531</v>
      </c>
    </row>
    <row r="40" spans="5:15" x14ac:dyDescent="0.3">
      <c r="E40" s="137">
        <v>24</v>
      </c>
      <c r="F40" s="58">
        <v>0.54415666444654065</v>
      </c>
      <c r="G40" s="57">
        <v>0.50660108524211922</v>
      </c>
      <c r="H40" s="59">
        <v>3.1459405110545458E-3</v>
      </c>
      <c r="I40" s="138">
        <f t="shared" si="0"/>
        <v>-1.2451462595695613</v>
      </c>
      <c r="J40" s="57">
        <f t="shared" si="1"/>
        <v>-8.8274083368544307</v>
      </c>
      <c r="K40" s="57">
        <f t="shared" si="2"/>
        <v>-3.9857569605264507</v>
      </c>
      <c r="L40" s="58">
        <f t="shared" si="3"/>
        <v>0.80989809581040595</v>
      </c>
      <c r="M40" s="57">
        <f t="shared" si="4"/>
        <v>0.8288956487496606</v>
      </c>
      <c r="N40" s="59">
        <f t="shared" si="5"/>
        <v>0.23334403973462348</v>
      </c>
      <c r="O40" s="59">
        <f t="shared" si="6"/>
        <v>0.62615905374976266</v>
      </c>
    </row>
    <row r="41" spans="5:15" x14ac:dyDescent="0.3">
      <c r="E41" s="137">
        <v>25</v>
      </c>
      <c r="F41" s="58">
        <v>0.1898368734238095</v>
      </c>
      <c r="G41" s="57">
        <v>0.71092627442080414</v>
      </c>
      <c r="H41" s="59">
        <v>1.9376047398225515E-2</v>
      </c>
      <c r="I41" s="138">
        <f t="shared" si="0"/>
        <v>-0.89962437880758905</v>
      </c>
      <c r="J41" s="57">
        <f t="shared" si="1"/>
        <v>-9.571604644664383</v>
      </c>
      <c r="K41" s="57">
        <f t="shared" si="2"/>
        <v>-4.0729872394761619</v>
      </c>
      <c r="L41" s="58">
        <f t="shared" si="3"/>
        <v>0.69865490373534378</v>
      </c>
      <c r="M41" s="57">
        <f t="shared" si="4"/>
        <v>0.85255807785823745</v>
      </c>
      <c r="N41" s="59">
        <f t="shared" si="5"/>
        <v>0.23778947553785523</v>
      </c>
      <c r="O41" s="59">
        <f t="shared" si="6"/>
        <v>0.58081798681304619</v>
      </c>
    </row>
    <row r="42" spans="5:15" x14ac:dyDescent="0.3">
      <c r="E42" s="137">
        <v>26</v>
      </c>
      <c r="F42" s="58">
        <v>0.15835206420151726</v>
      </c>
      <c r="G42" s="57">
        <v>0.18575985126258654</v>
      </c>
      <c r="H42" s="59">
        <v>0.59045208917834779</v>
      </c>
      <c r="I42" s="138">
        <f t="shared" si="0"/>
        <v>-0.89413926211914785</v>
      </c>
      <c r="J42" s="57">
        <f t="shared" si="1"/>
        <v>-2.9829270322447297</v>
      </c>
      <c r="K42" s="57">
        <f t="shared" si="2"/>
        <v>-6.4283711865866291</v>
      </c>
      <c r="L42" s="58">
        <f t="shared" si="3"/>
        <v>0.6964429409901145</v>
      </c>
      <c r="M42" s="57">
        <f t="shared" si="4"/>
        <v>0.44931119216726556</v>
      </c>
      <c r="N42" s="59">
        <f t="shared" si="5"/>
        <v>0.34855224604757451</v>
      </c>
      <c r="O42" s="59">
        <f t="shared" si="6"/>
        <v>0.53145095334822612</v>
      </c>
    </row>
    <row r="43" spans="5:15" x14ac:dyDescent="0.3">
      <c r="E43" s="137">
        <v>27</v>
      </c>
      <c r="F43" s="58">
        <v>0.30957429484681909</v>
      </c>
      <c r="G43" s="57">
        <v>0.22251547220106871</v>
      </c>
      <c r="H43" s="59">
        <v>0.86365564406954098</v>
      </c>
      <c r="I43" s="138">
        <f t="shared" si="0"/>
        <v>-1.0710047731869252</v>
      </c>
      <c r="J43" s="57">
        <f t="shared" si="1"/>
        <v>-3.0775381990052812</v>
      </c>
      <c r="K43" s="57">
        <f t="shared" si="2"/>
        <v>-22.163012572367776</v>
      </c>
      <c r="L43" s="58">
        <f t="shared" si="3"/>
        <v>0.76021350704053547</v>
      </c>
      <c r="M43" s="57">
        <f t="shared" si="4"/>
        <v>0.45963348587792319</v>
      </c>
      <c r="N43" s="59">
        <f t="shared" si="5"/>
        <v>0.77180030349142692</v>
      </c>
      <c r="O43" s="59">
        <f t="shared" si="6"/>
        <v>0.70107385494399987</v>
      </c>
    </row>
    <row r="44" spans="5:15" x14ac:dyDescent="0.3">
      <c r="E44" s="137">
        <v>28</v>
      </c>
      <c r="F44" s="58">
        <v>0.85762986863545676</v>
      </c>
      <c r="G44" s="57">
        <v>0.28812471297920161</v>
      </c>
      <c r="H44" s="59">
        <v>0.92092726667045444</v>
      </c>
      <c r="I44" s="138">
        <f t="shared" si="0"/>
        <v>-1.5781437872856687</v>
      </c>
      <c r="J44" s="57">
        <f t="shared" si="1"/>
        <v>-3.2395594642598464</v>
      </c>
      <c r="K44" s="57">
        <f t="shared" si="2"/>
        <v>-22.601053914582032</v>
      </c>
      <c r="L44" s="58">
        <f t="shared" si="3"/>
        <v>0.87805580005536799</v>
      </c>
      <c r="M44" s="57">
        <f t="shared" si="4"/>
        <v>0.47686299681858202</v>
      </c>
      <c r="N44" s="59">
        <f t="shared" si="5"/>
        <v>0.77836799943187329</v>
      </c>
      <c r="O44" s="59">
        <f t="shared" si="6"/>
        <v>0.76162872010513549</v>
      </c>
    </row>
    <row r="45" spans="5:15" x14ac:dyDescent="0.3">
      <c r="E45" s="137">
        <v>29</v>
      </c>
      <c r="F45" s="58">
        <v>0.67471691533446787</v>
      </c>
      <c r="G45" s="57">
        <v>0.35630115694941034</v>
      </c>
      <c r="H45" s="59">
        <v>2.8640128298084933E-2</v>
      </c>
      <c r="I45" s="138">
        <f t="shared" si="0"/>
        <v>-1.3623450338686953</v>
      </c>
      <c r="J45" s="57">
        <f t="shared" si="1"/>
        <v>-3.3997497037886188</v>
      </c>
      <c r="K45" s="57">
        <f t="shared" si="2"/>
        <v>-4.1219504554168047</v>
      </c>
      <c r="L45" s="58">
        <f t="shared" si="3"/>
        <v>0.83739966883058969</v>
      </c>
      <c r="M45" s="57">
        <f t="shared" si="4"/>
        <v>0.49335764613686495</v>
      </c>
      <c r="N45" s="59">
        <f t="shared" si="5"/>
        <v>0.24027343780635102</v>
      </c>
      <c r="O45" s="59">
        <f t="shared" si="6"/>
        <v>0.5709776818868022</v>
      </c>
    </row>
    <row r="46" spans="5:15" x14ac:dyDescent="0.3">
      <c r="E46" s="137">
        <v>30</v>
      </c>
      <c r="F46" s="58">
        <v>0.25339174150339283</v>
      </c>
      <c r="G46" s="57">
        <v>0.23122212349315174</v>
      </c>
      <c r="H46" s="59">
        <v>0.95210220173230364</v>
      </c>
      <c r="I46" s="138">
        <f t="shared" si="0"/>
        <v>-1.0339460040345783</v>
      </c>
      <c r="J46" s="57">
        <f t="shared" si="1"/>
        <v>-3.0995265971585351</v>
      </c>
      <c r="K46" s="57">
        <f t="shared" si="2"/>
        <v>-22.911206857513566</v>
      </c>
      <c r="L46" s="58">
        <f t="shared" si="3"/>
        <v>0.74806764802350201</v>
      </c>
      <c r="M46" s="57">
        <f t="shared" si="4"/>
        <v>0.46200462710901069</v>
      </c>
      <c r="N46" s="59">
        <f t="shared" si="5"/>
        <v>0.7829036013124242</v>
      </c>
      <c r="O46" s="59">
        <f t="shared" si="6"/>
        <v>0.69953593076337384</v>
      </c>
    </row>
    <row r="47" spans="5:15" x14ac:dyDescent="0.3">
      <c r="E47" s="137">
        <v>31</v>
      </c>
      <c r="F47" s="58">
        <v>0.75769183004919705</v>
      </c>
      <c r="G47" s="57">
        <v>4.5632345999999997E-2</v>
      </c>
      <c r="H47" s="59">
        <v>0.24468195915432889</v>
      </c>
      <c r="I47" s="138">
        <f t="shared" si="0"/>
        <v>-1.4496499182897273</v>
      </c>
      <c r="J47" s="57">
        <f t="shared" si="1"/>
        <v>-2.5907266543578076</v>
      </c>
      <c r="K47" s="57">
        <f t="shared" si="2"/>
        <v>-5.1330095807305742</v>
      </c>
      <c r="L47" s="58">
        <f t="shared" si="3"/>
        <v>0.85526728142216002</v>
      </c>
      <c r="M47" s="57">
        <f t="shared" si="4"/>
        <v>0.40437578997565748</v>
      </c>
      <c r="N47" s="59">
        <f t="shared" si="5"/>
        <v>0.28979430434518727</v>
      </c>
      <c r="O47" s="59">
        <f t="shared" si="6"/>
        <v>0.5767871627687613</v>
      </c>
    </row>
    <row r="48" spans="5:15" x14ac:dyDescent="0.3">
      <c r="E48" s="137">
        <v>32</v>
      </c>
      <c r="F48" s="58">
        <v>0.37614225296999526</v>
      </c>
      <c r="G48" s="57">
        <v>0.88363182353036929</v>
      </c>
      <c r="H48" s="59">
        <v>0.23110750504461619</v>
      </c>
      <c r="I48" s="138">
        <f t="shared" si="0"/>
        <v>-1.1169245877120653</v>
      </c>
      <c r="J48" s="57">
        <f t="shared" si="1"/>
        <v>-10.459249922933488</v>
      </c>
      <c r="K48" s="57">
        <f t="shared" si="2"/>
        <v>-5.0754156295070985</v>
      </c>
      <c r="L48" s="58">
        <f t="shared" si="3"/>
        <v>0.77445436852024252</v>
      </c>
      <c r="M48" s="57">
        <f t="shared" si="4"/>
        <v>0.87654147195175569</v>
      </c>
      <c r="N48" s="59">
        <f t="shared" si="5"/>
        <v>0.28706215905404187</v>
      </c>
      <c r="O48" s="59">
        <f t="shared" si="6"/>
        <v>0.63713560104016831</v>
      </c>
    </row>
    <row r="49" spans="5:15" x14ac:dyDescent="0.3">
      <c r="E49" s="137">
        <v>33</v>
      </c>
      <c r="F49" s="58">
        <v>0.12677518858231041</v>
      </c>
      <c r="G49" s="57">
        <v>0.73885639112933388</v>
      </c>
      <c r="H49" s="59">
        <v>0.65255391135805918</v>
      </c>
      <c r="I49" s="138">
        <f t="shared" si="0"/>
        <v>-0.88860409994100975</v>
      </c>
      <c r="J49" s="57">
        <f t="shared" si="1"/>
        <v>-9.69189913111199</v>
      </c>
      <c r="K49" s="57">
        <f t="shared" si="2"/>
        <v>-21.067545278459011</v>
      </c>
      <c r="L49" s="58">
        <f t="shared" si="3"/>
        <v>0.69419433686819887</v>
      </c>
      <c r="M49" s="57">
        <f t="shared" si="4"/>
        <v>0.85606303614044787</v>
      </c>
      <c r="N49" s="59">
        <f t="shared" si="5"/>
        <v>0.75451097036830217</v>
      </c>
      <c r="O49" s="59">
        <f t="shared" si="6"/>
        <v>0.74771180576242413</v>
      </c>
    </row>
    <row r="50" spans="5:15" x14ac:dyDescent="0.3">
      <c r="E50" s="137">
        <v>34</v>
      </c>
      <c r="F50" s="58">
        <v>0.37563989143240095</v>
      </c>
      <c r="G50" s="57">
        <v>0.65696980788373083</v>
      </c>
      <c r="H50" s="59">
        <v>0.38353843131404242</v>
      </c>
      <c r="I50" s="138">
        <f t="shared" si="0"/>
        <v>-1.1165691109602864</v>
      </c>
      <c r="J50" s="57">
        <f t="shared" si="1"/>
        <v>-9.3546614736159199</v>
      </c>
      <c r="K50" s="57">
        <f t="shared" si="2"/>
        <v>-5.6887615793149093</v>
      </c>
      <c r="L50" s="58">
        <f t="shared" si="3"/>
        <v>0.77434744154426638</v>
      </c>
      <c r="M50" s="57">
        <f t="shared" si="4"/>
        <v>0.84601995990220935</v>
      </c>
      <c r="N50" s="59">
        <f t="shared" si="5"/>
        <v>0.31562603065227157</v>
      </c>
      <c r="O50" s="59">
        <f t="shared" si="6"/>
        <v>0.63999750928225618</v>
      </c>
    </row>
    <row r="51" spans="5:15" x14ac:dyDescent="0.3">
      <c r="E51" s="137">
        <v>35</v>
      </c>
      <c r="F51" s="58">
        <v>0.33685119701877897</v>
      </c>
      <c r="G51" s="57">
        <v>0.45090440629611728</v>
      </c>
      <c r="H51" s="59">
        <v>4.5415965504204014E-2</v>
      </c>
      <c r="I51" s="138">
        <f t="shared" si="0"/>
        <v>-1.0895407731663509</v>
      </c>
      <c r="J51" s="57">
        <f t="shared" si="1"/>
        <v>-8.653128309665993</v>
      </c>
      <c r="K51" s="57">
        <f t="shared" si="2"/>
        <v>-4.2091660701261047</v>
      </c>
      <c r="L51" s="58">
        <f t="shared" si="3"/>
        <v>0.76606711731244337</v>
      </c>
      <c r="M51" s="57">
        <f t="shared" si="4"/>
        <v>0.82282647544478127</v>
      </c>
      <c r="N51" s="59">
        <f t="shared" si="5"/>
        <v>0.24467795525005187</v>
      </c>
      <c r="O51" s="59">
        <f t="shared" si="6"/>
        <v>0.60819237206401455</v>
      </c>
    </row>
    <row r="52" spans="5:15" x14ac:dyDescent="0.3">
      <c r="E52" s="137">
        <v>36</v>
      </c>
      <c r="F52" s="58">
        <v>0.45184288101448811</v>
      </c>
      <c r="G52" s="57">
        <v>0.95469990302152608</v>
      </c>
      <c r="H52" s="59">
        <v>0.45516934777526641</v>
      </c>
      <c r="I52" s="138">
        <f t="shared" si="0"/>
        <v>-1.1722340918279555</v>
      </c>
      <c r="J52" s="57">
        <f t="shared" si="1"/>
        <v>-11.038687367002353</v>
      </c>
      <c r="K52" s="57">
        <f t="shared" si="2"/>
        <v>-5.955209683589338</v>
      </c>
      <c r="L52" s="58">
        <f t="shared" si="3"/>
        <v>0.79048894847541296</v>
      </c>
      <c r="M52" s="57">
        <f t="shared" si="4"/>
        <v>0.89005086985708959</v>
      </c>
      <c r="N52" s="59">
        <f t="shared" si="5"/>
        <v>0.32767537279576797</v>
      </c>
      <c r="O52" s="59">
        <f t="shared" si="6"/>
        <v>0.66064400040378646</v>
      </c>
    </row>
    <row r="53" spans="5:15" x14ac:dyDescent="0.3">
      <c r="E53" s="137">
        <v>37</v>
      </c>
      <c r="F53" s="58">
        <v>0.58438688047743292</v>
      </c>
      <c r="G53" s="57">
        <v>6.3022400591097871E-2</v>
      </c>
      <c r="H53" s="59">
        <v>4.0493620160541033E-3</v>
      </c>
      <c r="I53" s="138">
        <f t="shared" si="0"/>
        <v>-1.2792251395871186</v>
      </c>
      <c r="J53" s="57">
        <f t="shared" si="1"/>
        <v>-2.642564937559932</v>
      </c>
      <c r="K53" s="57">
        <f t="shared" si="2"/>
        <v>-3.9906626006617429</v>
      </c>
      <c r="L53" s="58">
        <f t="shared" si="3"/>
        <v>0.81834273369746557</v>
      </c>
      <c r="M53" s="57">
        <f t="shared" si="4"/>
        <v>0.41051911629508042</v>
      </c>
      <c r="N53" s="59">
        <f t="shared" si="5"/>
        <v>0.2335947279560916</v>
      </c>
      <c r="O53" s="59">
        <f t="shared" si="6"/>
        <v>0.54260123051140274</v>
      </c>
    </row>
    <row r="54" spans="5:15" x14ac:dyDescent="0.3">
      <c r="E54" s="137">
        <v>38</v>
      </c>
      <c r="F54" s="58">
        <v>0.22661869424044467</v>
      </c>
      <c r="G54" s="57">
        <v>1.2362434E-2</v>
      </c>
      <c r="H54" s="59">
        <v>0.49538591627473549</v>
      </c>
      <c r="I54" s="138">
        <f t="shared" si="0"/>
        <v>-1.016777424893303</v>
      </c>
      <c r="J54" s="57">
        <f t="shared" si="1"/>
        <v>-2.4885445486066748</v>
      </c>
      <c r="K54" s="57">
        <f t="shared" si="2"/>
        <v>-6.0997051157125197</v>
      </c>
      <c r="L54" s="58">
        <f t="shared" si="3"/>
        <v>0.74223403887989803</v>
      </c>
      <c r="M54" s="57">
        <f t="shared" si="4"/>
        <v>0.39207813070436026</v>
      </c>
      <c r="N54" s="59">
        <f t="shared" si="5"/>
        <v>0.3341208009584975</v>
      </c>
      <c r="O54" s="59">
        <f t="shared" si="6"/>
        <v>0.53607151551991095</v>
      </c>
    </row>
    <row r="55" spans="5:15" ht="13.2" customHeight="1" x14ac:dyDescent="0.3">
      <c r="E55" s="137">
        <v>39</v>
      </c>
      <c r="F55" s="58">
        <v>0.42354385450869669</v>
      </c>
      <c r="G55" s="57">
        <v>0.443765125404744</v>
      </c>
      <c r="H55" s="59">
        <v>0.89858446093673827</v>
      </c>
      <c r="I55" s="138">
        <f t="shared" si="0"/>
        <v>-1.1511359461821173</v>
      </c>
      <c r="J55" s="57">
        <f t="shared" si="1"/>
        <v>-8.631440746885513</v>
      </c>
      <c r="K55" s="57">
        <f t="shared" si="2"/>
        <v>-22.415691131181887</v>
      </c>
      <c r="L55" s="58">
        <f t="shared" si="3"/>
        <v>0.78451154161328707</v>
      </c>
      <c r="M55" s="57">
        <f t="shared" si="4"/>
        <v>0.82205631397237222</v>
      </c>
      <c r="N55" s="59">
        <f t="shared" si="5"/>
        <v>0.77561218535476595</v>
      </c>
      <c r="O55" s="59">
        <f t="shared" si="6"/>
        <v>0.78947228495311195</v>
      </c>
    </row>
    <row r="56" spans="5:15" x14ac:dyDescent="0.3">
      <c r="E56" s="137">
        <v>40</v>
      </c>
      <c r="F56" s="58">
        <v>0.45924617009165203</v>
      </c>
      <c r="G56" s="57">
        <v>0.11163537474178142</v>
      </c>
      <c r="H56" s="59">
        <v>0.85871584330636153</v>
      </c>
      <c r="I56" s="138">
        <f t="shared" si="0"/>
        <v>-1.17784290589606</v>
      </c>
      <c r="J56" s="57">
        <f t="shared" si="1"/>
        <v>-2.7823572462880803</v>
      </c>
      <c r="K56" s="57">
        <f t="shared" si="2"/>
        <v>-22.130031316260201</v>
      </c>
      <c r="L56" s="58">
        <f t="shared" si="3"/>
        <v>0.79204991579441453</v>
      </c>
      <c r="M56" s="57">
        <f t="shared" si="4"/>
        <v>0.42677183583084677</v>
      </c>
      <c r="N56" s="59">
        <f t="shared" si="5"/>
        <v>0.77129799729520221</v>
      </c>
      <c r="O56" s="59">
        <f t="shared" si="6"/>
        <v>0.70883992559299402</v>
      </c>
    </row>
    <row r="57" spans="5:15" x14ac:dyDescent="0.3">
      <c r="E57" s="137">
        <v>41</v>
      </c>
      <c r="F57" s="58">
        <v>7.4688959101943619E-2</v>
      </c>
      <c r="G57" s="57">
        <v>0.70721300338108228</v>
      </c>
      <c r="H57" s="59">
        <v>0.6316454850178056</v>
      </c>
      <c r="I57" s="138">
        <f t="shared" si="0"/>
        <v>-0.87939769144531954</v>
      </c>
      <c r="J57" s="57">
        <f t="shared" si="1"/>
        <v>-9.556057543429894</v>
      </c>
      <c r="K57" s="57">
        <f t="shared" si="2"/>
        <v>-6.565679330414615</v>
      </c>
      <c r="L57" s="58">
        <f t="shared" si="3"/>
        <v>0.69041737364340783</v>
      </c>
      <c r="M57" s="57">
        <f t="shared" si="4"/>
        <v>0.85209890545025602</v>
      </c>
      <c r="N57" s="59">
        <f t="shared" si="5"/>
        <v>0.35448830773670992</v>
      </c>
      <c r="O57" s="59">
        <f t="shared" si="6"/>
        <v>0.61488544023800928</v>
      </c>
    </row>
    <row r="58" spans="5:15" x14ac:dyDescent="0.3">
      <c r="E58" s="137">
        <v>42</v>
      </c>
      <c r="F58" s="58">
        <v>0.41621358882760728</v>
      </c>
      <c r="G58" s="57">
        <v>0.28905738814702708</v>
      </c>
      <c r="H58" s="59">
        <v>0.56344650237476224</v>
      </c>
      <c r="I58" s="138">
        <f t="shared" si="0"/>
        <v>-1.1457558815154236</v>
      </c>
      <c r="J58" s="57">
        <f t="shared" si="1"/>
        <v>-3.2418043209135283</v>
      </c>
      <c r="K58" s="57">
        <f t="shared" si="2"/>
        <v>-6.3367402214472142</v>
      </c>
      <c r="L58" s="58">
        <f t="shared" si="3"/>
        <v>0.78296019491393698</v>
      </c>
      <c r="M58" s="57">
        <f t="shared" si="4"/>
        <v>0.47709781761721015</v>
      </c>
      <c r="N58" s="59">
        <f t="shared" si="5"/>
        <v>0.34456054725802521</v>
      </c>
      <c r="O58" s="59">
        <f t="shared" si="6"/>
        <v>0.57620771903362755</v>
      </c>
    </row>
    <row r="59" spans="5:15" x14ac:dyDescent="0.3">
      <c r="E59" s="137">
        <v>43</v>
      </c>
      <c r="F59" s="58">
        <v>0.38582727827980101</v>
      </c>
      <c r="G59" s="57">
        <v>0.61603066017713048</v>
      </c>
      <c r="H59" s="59">
        <v>1.8512742951754979E-2</v>
      </c>
      <c r="I59" s="138">
        <f t="shared" si="0"/>
        <v>-1.1238060134021413</v>
      </c>
      <c r="J59" s="57">
        <f t="shared" si="1"/>
        <v>-9.2012548289659275</v>
      </c>
      <c r="K59" s="57">
        <f t="shared" si="2"/>
        <v>-4.0683944227542499</v>
      </c>
      <c r="L59" s="58">
        <f t="shared" si="3"/>
        <v>0.77651433772240686</v>
      </c>
      <c r="M59" s="57">
        <f t="shared" si="4"/>
        <v>0.84122242663334745</v>
      </c>
      <c r="N59" s="59">
        <f t="shared" si="5"/>
        <v>0.23755606025573395</v>
      </c>
      <c r="O59" s="59">
        <f t="shared" si="6"/>
        <v>0.61458310320298926</v>
      </c>
    </row>
    <row r="60" spans="5:15" x14ac:dyDescent="0.3">
      <c r="E60" s="137">
        <v>44</v>
      </c>
      <c r="F60" s="58">
        <v>6.289844E-2</v>
      </c>
      <c r="G60" s="57">
        <v>0.47723265734897924</v>
      </c>
      <c r="H60" s="59">
        <v>0.1289205220188534</v>
      </c>
      <c r="I60" s="138">
        <f t="shared" si="0"/>
        <v>-0.87730026929210503</v>
      </c>
      <c r="J60" s="57">
        <f t="shared" si="1"/>
        <v>-8.7343524700174964</v>
      </c>
      <c r="K60" s="57">
        <f t="shared" si="2"/>
        <v>-4.6188602609238556</v>
      </c>
      <c r="L60" s="58">
        <f t="shared" si="3"/>
        <v>0.68955039464945123</v>
      </c>
      <c r="M60" s="57">
        <f t="shared" si="4"/>
        <v>0.82568137810880748</v>
      </c>
      <c r="N60" s="59">
        <f t="shared" si="5"/>
        <v>0.26502883908904074</v>
      </c>
      <c r="O60" s="59">
        <f t="shared" si="6"/>
        <v>0.57982660565615962</v>
      </c>
    </row>
    <row r="61" spans="5:15" x14ac:dyDescent="0.3">
      <c r="E61" s="137">
        <v>45</v>
      </c>
      <c r="F61" s="58">
        <v>3.7244581999999998E-2</v>
      </c>
      <c r="G61" s="57">
        <v>0.14569192215006477</v>
      </c>
      <c r="H61" s="59">
        <v>0.49759215624288367</v>
      </c>
      <c r="I61" s="138">
        <f t="shared" si="0"/>
        <v>-0.87271927438037022</v>
      </c>
      <c r="J61" s="57">
        <f t="shared" si="1"/>
        <v>-2.8762465098702878</v>
      </c>
      <c r="K61" s="57">
        <f t="shared" si="2"/>
        <v>-6.1075330754135013</v>
      </c>
      <c r="L61" s="58">
        <f t="shared" si="3"/>
        <v>0.68764836769563664</v>
      </c>
      <c r="M61" s="57">
        <f t="shared" si="4"/>
        <v>0.43743539714263413</v>
      </c>
      <c r="N61" s="59">
        <f t="shared" si="5"/>
        <v>0.33446820866988214</v>
      </c>
      <c r="O61" s="59">
        <f t="shared" si="6"/>
        <v>0.52028932208313461</v>
      </c>
    </row>
    <row r="62" spans="5:15" x14ac:dyDescent="0.3">
      <c r="E62" s="137">
        <v>46</v>
      </c>
      <c r="F62" s="58">
        <v>0.20843306675611062</v>
      </c>
      <c r="G62" s="57">
        <v>0.2229611095889672</v>
      </c>
      <c r="H62" s="59">
        <v>0.27873771421746729</v>
      </c>
      <c r="I62" s="138">
        <f t="shared" si="0"/>
        <v>-1.0052846303817047</v>
      </c>
      <c r="J62" s="57">
        <f t="shared" si="1"/>
        <v>-3.0786674568046299</v>
      </c>
      <c r="K62" s="57">
        <f t="shared" si="2"/>
        <v>-5.2747348034800812</v>
      </c>
      <c r="L62" s="58">
        <f t="shared" si="3"/>
        <v>0.73825368487593446</v>
      </c>
      <c r="M62" s="57">
        <f t="shared" si="4"/>
        <v>0.45975551471731846</v>
      </c>
      <c r="N62" s="59">
        <f t="shared" si="5"/>
        <v>0.29647297415623086</v>
      </c>
      <c r="O62" s="59">
        <f t="shared" si="6"/>
        <v>0.53612778995725086</v>
      </c>
    </row>
    <row r="63" spans="5:15" x14ac:dyDescent="0.3">
      <c r="E63" s="137">
        <v>47</v>
      </c>
      <c r="F63" s="58">
        <v>2.6389630007625953E-2</v>
      </c>
      <c r="G63" s="57">
        <v>0.98487557743712151</v>
      </c>
      <c r="H63" s="59">
        <v>4.4333088822615108E-2</v>
      </c>
      <c r="I63" s="138">
        <f t="shared" si="0"/>
        <v>-0.87077365565190534</v>
      </c>
      <c r="J63" s="57">
        <f t="shared" si="1"/>
        <v>-11.444537831816854</v>
      </c>
      <c r="K63" s="57">
        <f t="shared" si="2"/>
        <v>-4.2035909541283294</v>
      </c>
      <c r="L63" s="58">
        <f t="shared" si="3"/>
        <v>0.68683702619559184</v>
      </c>
      <c r="M63" s="57">
        <f t="shared" si="4"/>
        <v>0.89862285080864768</v>
      </c>
      <c r="N63" s="59">
        <f t="shared" si="5"/>
        <v>0.24439716920511467</v>
      </c>
      <c r="O63" s="59">
        <f t="shared" si="6"/>
        <v>0.58711410581537837</v>
      </c>
    </row>
    <row r="64" spans="5:15" x14ac:dyDescent="0.3">
      <c r="E64" s="137">
        <v>48</v>
      </c>
      <c r="F64" s="58">
        <v>0.71881353344420673</v>
      </c>
      <c r="G64" s="57">
        <v>0.57087135945041201</v>
      </c>
      <c r="H64" s="59">
        <v>2.4041050157678434E-2</v>
      </c>
      <c r="I64" s="138">
        <f t="shared" si="0"/>
        <v>-1.4071399126313682</v>
      </c>
      <c r="J64" s="57">
        <f t="shared" si="1"/>
        <v>-9.0412461631268481</v>
      </c>
      <c r="K64" s="57">
        <f t="shared" si="2"/>
        <v>-4.0977161913625064</v>
      </c>
      <c r="L64" s="58">
        <f t="shared" si="3"/>
        <v>0.84682688860619781</v>
      </c>
      <c r="M64" s="57">
        <f t="shared" si="4"/>
        <v>0.83605909191220418</v>
      </c>
      <c r="N64" s="59">
        <f t="shared" si="5"/>
        <v>0.23904501813751633</v>
      </c>
      <c r="O64" s="59">
        <f t="shared" si="6"/>
        <v>0.64669069426183767</v>
      </c>
    </row>
    <row r="65" spans="5:15" x14ac:dyDescent="0.3">
      <c r="E65" s="137">
        <v>49</v>
      </c>
      <c r="F65" s="58">
        <v>0.75622886146758794</v>
      </c>
      <c r="G65" s="57">
        <v>0.64949021622257064</v>
      </c>
      <c r="H65" s="59">
        <v>0.95130455720692164</v>
      </c>
      <c r="I65" s="138">
        <f t="shared" si="0"/>
        <v>-1.4479910116986181</v>
      </c>
      <c r="J65" s="57">
        <f t="shared" si="1"/>
        <v>-9.3259768907020337</v>
      </c>
      <c r="K65" s="57">
        <f t="shared" si="2"/>
        <v>-22.90217842564072</v>
      </c>
      <c r="L65" s="58">
        <f t="shared" si="3"/>
        <v>0.85494679636857918</v>
      </c>
      <c r="M65" s="57">
        <f t="shared" si="4"/>
        <v>0.84513405049233192</v>
      </c>
      <c r="N65" s="59">
        <f t="shared" si="5"/>
        <v>0.78277289264353378</v>
      </c>
      <c r="O65" s="59">
        <f t="shared" si="6"/>
        <v>0.82939448555376849</v>
      </c>
    </row>
    <row r="66" spans="5:15" x14ac:dyDescent="0.3">
      <c r="E66" s="137">
        <v>50</v>
      </c>
      <c r="F66" s="58">
        <v>0.27251492365654018</v>
      </c>
      <c r="G66" s="57">
        <v>0.84584866399498981</v>
      </c>
      <c r="H66" s="59">
        <v>0.32600427236422325</v>
      </c>
      <c r="I66" s="138">
        <f t="shared" si="0"/>
        <v>-1.0463982249233568</v>
      </c>
      <c r="J66" s="57">
        <f t="shared" si="1"/>
        <v>-10.226673393166896</v>
      </c>
      <c r="K66" s="57">
        <f t="shared" si="2"/>
        <v>-5.4653508621840023</v>
      </c>
      <c r="L66" s="58">
        <f t="shared" si="3"/>
        <v>0.75221593883680904</v>
      </c>
      <c r="M66" s="57">
        <f t="shared" si="4"/>
        <v>0.8706631035626814</v>
      </c>
      <c r="N66" s="59">
        <f t="shared" si="5"/>
        <v>0.30535664551688846</v>
      </c>
      <c r="O66" s="59">
        <f t="shared" si="6"/>
        <v>0.63151813362876164</v>
      </c>
    </row>
    <row r="67" spans="5:15" x14ac:dyDescent="0.3">
      <c r="E67" s="137">
        <v>51</v>
      </c>
      <c r="F67" s="58">
        <v>0.283393862665412</v>
      </c>
      <c r="G67" s="57">
        <v>0.11406600262720235</v>
      </c>
      <c r="H67" s="59">
        <v>0.45669130999656182</v>
      </c>
      <c r="I67" s="138">
        <f t="shared" si="0"/>
        <v>-1.0535552463729143</v>
      </c>
      <c r="J67" s="57">
        <f t="shared" si="1"/>
        <v>-2.7891628925153076</v>
      </c>
      <c r="K67" s="57">
        <f t="shared" si="2"/>
        <v>-5.960741762920625</v>
      </c>
      <c r="L67" s="58">
        <f t="shared" si="3"/>
        <v>0.75456922044161234</v>
      </c>
      <c r="M67" s="57">
        <f t="shared" si="4"/>
        <v>0.42755154268812878</v>
      </c>
      <c r="N67" s="59">
        <f t="shared" si="5"/>
        <v>0.32792328395575587</v>
      </c>
      <c r="O67" s="59">
        <f t="shared" si="6"/>
        <v>0.54721568066060433</v>
      </c>
    </row>
    <row r="68" spans="5:15" x14ac:dyDescent="0.3">
      <c r="E68" s="137">
        <v>52</v>
      </c>
      <c r="F68" s="58">
        <v>0.58845159847028794</v>
      </c>
      <c r="G68" s="57">
        <v>0.35505091961751345</v>
      </c>
      <c r="H68" s="59">
        <v>0.1501136880831736</v>
      </c>
      <c r="I68" s="138">
        <f t="shared" si="0"/>
        <v>-1.2827584075695693</v>
      </c>
      <c r="J68" s="57">
        <f t="shared" si="1"/>
        <v>-3.3968800900286737</v>
      </c>
      <c r="K68" s="57">
        <f t="shared" si="2"/>
        <v>-4.7171812679928316</v>
      </c>
      <c r="L68" s="58">
        <f t="shared" si="3"/>
        <v>0.81919651276865724</v>
      </c>
      <c r="M68" s="57">
        <f t="shared" si="4"/>
        <v>0.49306678910611157</v>
      </c>
      <c r="N68" s="59">
        <f t="shared" si="5"/>
        <v>0.26983062499646782</v>
      </c>
      <c r="O68" s="59">
        <f t="shared" si="6"/>
        <v>0.57207349086694648</v>
      </c>
    </row>
    <row r="69" spans="5:15" x14ac:dyDescent="0.3">
      <c r="E69" s="137">
        <v>53</v>
      </c>
      <c r="F69" s="58">
        <v>0.73279084328821686</v>
      </c>
      <c r="G69" s="57">
        <v>0.15498762338740579</v>
      </c>
      <c r="H69" s="59">
        <v>4.9542085203292729E-2</v>
      </c>
      <c r="I69" s="138">
        <f t="shared" si="0"/>
        <v>-1.4220627664791539</v>
      </c>
      <c r="J69" s="57">
        <f t="shared" si="1"/>
        <v>-2.9013457092948318</v>
      </c>
      <c r="K69" s="57">
        <f t="shared" si="2"/>
        <v>-4.2303417787889925</v>
      </c>
      <c r="L69" s="58">
        <f t="shared" si="3"/>
        <v>0.84984447499187576</v>
      </c>
      <c r="M69" s="57">
        <f t="shared" si="4"/>
        <v>0.44025230524485259</v>
      </c>
      <c r="N69" s="59">
        <f t="shared" si="5"/>
        <v>0.24574350158754654</v>
      </c>
      <c r="O69" s="59">
        <f t="shared" si="6"/>
        <v>0.56743184347132192</v>
      </c>
    </row>
    <row r="70" spans="5:15" x14ac:dyDescent="0.3">
      <c r="E70" s="137">
        <v>54</v>
      </c>
      <c r="F70" s="58">
        <v>7.2543822999999993E-2</v>
      </c>
      <c r="G70" s="57">
        <v>0.64949364953599253</v>
      </c>
      <c r="H70" s="59">
        <v>8.0158753655440229E-2</v>
      </c>
      <c r="I70" s="138">
        <f t="shared" si="0"/>
        <v>-0.87901646440069603</v>
      </c>
      <c r="J70" s="57">
        <f t="shared" si="1"/>
        <v>-9.3259899870296383</v>
      </c>
      <c r="K70" s="57">
        <f t="shared" si="2"/>
        <v>-4.3842759969807164</v>
      </c>
      <c r="L70" s="58">
        <f t="shared" si="3"/>
        <v>0.69025997194999156</v>
      </c>
      <c r="M70" s="57">
        <f t="shared" si="4"/>
        <v>0.84513445612684257</v>
      </c>
      <c r="N70" s="59">
        <f t="shared" si="5"/>
        <v>0.25344431235424902</v>
      </c>
      <c r="O70" s="59">
        <f t="shared" si="6"/>
        <v>0.58045650970002105</v>
      </c>
    </row>
    <row r="71" spans="5:15" x14ac:dyDescent="0.3">
      <c r="E71" s="137">
        <v>55</v>
      </c>
      <c r="F71" s="58">
        <v>0.22542301057385061</v>
      </c>
      <c r="G71" s="57">
        <v>0.64670660628982835</v>
      </c>
      <c r="H71" s="59">
        <v>0.6734502892908677</v>
      </c>
      <c r="I71" s="138">
        <f t="shared" si="0"/>
        <v>-1.0160176643949919</v>
      </c>
      <c r="J71" s="57">
        <f t="shared" si="1"/>
        <v>-9.315379871995388</v>
      </c>
      <c r="K71" s="57">
        <f t="shared" si="2"/>
        <v>-21.157095615387139</v>
      </c>
      <c r="L71" s="58">
        <f t="shared" si="3"/>
        <v>0.74197278604909445</v>
      </c>
      <c r="M71" s="57">
        <f t="shared" si="4"/>
        <v>0.84480547895465952</v>
      </c>
      <c r="N71" s="59">
        <f t="shared" si="5"/>
        <v>0.75597217932427274</v>
      </c>
      <c r="O71" s="59">
        <f t="shared" si="6"/>
        <v>0.76805384981659641</v>
      </c>
    </row>
    <row r="72" spans="5:15" x14ac:dyDescent="0.3">
      <c r="E72" s="137">
        <v>56</v>
      </c>
      <c r="F72" s="58">
        <v>0.55799168867841076</v>
      </c>
      <c r="G72" s="57">
        <v>0.19017527259656619</v>
      </c>
      <c r="H72" s="59">
        <v>0.76249861321601842</v>
      </c>
      <c r="I72" s="138">
        <f t="shared" si="0"/>
        <v>-1.2566895741670332</v>
      </c>
      <c r="J72" s="57">
        <f t="shared" si="1"/>
        <v>-2.9944505760667401</v>
      </c>
      <c r="K72" s="57">
        <f t="shared" si="2"/>
        <v>-21.575508440331554</v>
      </c>
      <c r="L72" s="58">
        <f t="shared" si="3"/>
        <v>0.81280156946899784</v>
      </c>
      <c r="M72" s="57">
        <f t="shared" si="4"/>
        <v>0.45057890807001788</v>
      </c>
      <c r="N72" s="59">
        <f t="shared" si="5"/>
        <v>0.76268507663907203</v>
      </c>
      <c r="O72" s="59">
        <f t="shared" si="6"/>
        <v>0.72067052639435181</v>
      </c>
    </row>
    <row r="73" spans="5:15" x14ac:dyDescent="0.3">
      <c r="E73" s="137">
        <v>57</v>
      </c>
      <c r="F73" s="58">
        <v>0.40969650514087497</v>
      </c>
      <c r="G73" s="57">
        <v>0.8135996666649995</v>
      </c>
      <c r="H73" s="59">
        <v>0.3853322005894575</v>
      </c>
      <c r="I73" s="138">
        <f t="shared" si="0"/>
        <v>-1.1410009496082627</v>
      </c>
      <c r="J73" s="57">
        <f t="shared" si="1"/>
        <v>-10.049982871861374</v>
      </c>
      <c r="K73" s="57">
        <f t="shared" si="2"/>
        <v>-5.6955860925835262</v>
      </c>
      <c r="L73" s="58">
        <f t="shared" si="3"/>
        <v>0.78157981112452779</v>
      </c>
      <c r="M73" s="57">
        <f t="shared" si="4"/>
        <v>0.86601086633509006</v>
      </c>
      <c r="N73" s="59">
        <f t="shared" si="5"/>
        <v>0.31593732778082295</v>
      </c>
      <c r="O73" s="59">
        <f t="shared" si="6"/>
        <v>0.64764689787064855</v>
      </c>
    </row>
    <row r="74" spans="5:15" x14ac:dyDescent="0.3">
      <c r="E74" s="137">
        <v>58</v>
      </c>
      <c r="F74" s="58">
        <v>6.3628589999999999E-2</v>
      </c>
      <c r="G74" s="57">
        <v>0.50205657838296924</v>
      </c>
      <c r="H74" s="59">
        <v>0.61097515229244426</v>
      </c>
      <c r="I74" s="138">
        <f t="shared" si="0"/>
        <v>-0.87743030171917358</v>
      </c>
      <c r="J74" s="57">
        <f t="shared" si="1"/>
        <v>-8.8128310680186051</v>
      </c>
      <c r="K74" s="57">
        <f t="shared" si="2"/>
        <v>-6.4971425475870923</v>
      </c>
      <c r="L74" s="58">
        <f t="shared" si="3"/>
        <v>0.68960421467130595</v>
      </c>
      <c r="M74" s="57">
        <f t="shared" si="4"/>
        <v>0.82839607403459692</v>
      </c>
      <c r="N74" s="59">
        <f t="shared" si="5"/>
        <v>0.35153213969373998</v>
      </c>
      <c r="O74" s="59">
        <f t="shared" si="6"/>
        <v>0.60858369570813609</v>
      </c>
    </row>
    <row r="75" spans="5:15" x14ac:dyDescent="0.3">
      <c r="E75" s="137">
        <v>59</v>
      </c>
      <c r="F75" s="58">
        <v>0.61631349452097395</v>
      </c>
      <c r="G75" s="57">
        <v>0.76363693197382576</v>
      </c>
      <c r="H75" s="59">
        <v>0.98240747918398064</v>
      </c>
      <c r="I75" s="138">
        <f t="shared" si="0"/>
        <v>-1.3074625411944978</v>
      </c>
      <c r="J75" s="57">
        <f t="shared" si="1"/>
        <v>-9.804138759453604</v>
      </c>
      <c r="K75" s="57">
        <f t="shared" si="2"/>
        <v>-23.340140249601113</v>
      </c>
      <c r="L75" s="58">
        <f t="shared" si="3"/>
        <v>0.82505495592930489</v>
      </c>
      <c r="M75" s="57">
        <f t="shared" si="4"/>
        <v>0.85925812666030132</v>
      </c>
      <c r="N75" s="59">
        <f t="shared" si="5"/>
        <v>0.78902367381442939</v>
      </c>
      <c r="O75" s="59">
        <f t="shared" si="6"/>
        <v>0.82048264399839121</v>
      </c>
    </row>
    <row r="76" spans="5:15" x14ac:dyDescent="0.3">
      <c r="E76" s="137">
        <v>60</v>
      </c>
      <c r="F76" s="58">
        <v>0.1140508179524895</v>
      </c>
      <c r="G76" s="57">
        <v>0.18921317520583891</v>
      </c>
      <c r="H76" s="59">
        <v>0.47891963946786176</v>
      </c>
      <c r="I76" s="138">
        <f t="shared" si="0"/>
        <v>-0.88636385339777535</v>
      </c>
      <c r="J76" s="57">
        <f t="shared" si="1"/>
        <v>-2.9919434375019667</v>
      </c>
      <c r="K76" s="57">
        <f t="shared" si="2"/>
        <v>-6.0409607583936324</v>
      </c>
      <c r="L76" s="58">
        <f t="shared" si="3"/>
        <v>0.69327953118187324</v>
      </c>
      <c r="M76" s="57">
        <f t="shared" si="4"/>
        <v>0.45030334402649208</v>
      </c>
      <c r="N76" s="59">
        <f t="shared" si="5"/>
        <v>0.33150791150769421</v>
      </c>
      <c r="O76" s="59">
        <f t="shared" si="6"/>
        <v>0.52463794141822351</v>
      </c>
    </row>
    <row r="77" spans="5:15" x14ac:dyDescent="0.3">
      <c r="E77" s="137">
        <v>61</v>
      </c>
      <c r="F77" s="58">
        <v>0.56292707614420312</v>
      </c>
      <c r="G77" s="57">
        <v>7.9848426705085629E-2</v>
      </c>
      <c r="H77" s="59">
        <v>0.94710704879411967</v>
      </c>
      <c r="I77" s="138">
        <f t="shared" si="0"/>
        <v>-1.2608510604622731</v>
      </c>
      <c r="J77" s="57">
        <f t="shared" si="1"/>
        <v>-2.6917718061899927</v>
      </c>
      <c r="K77" s="57">
        <f t="shared" si="2"/>
        <v>-22.855840683145246</v>
      </c>
      <c r="L77" s="58">
        <f t="shared" si="3"/>
        <v>0.81383739137654731</v>
      </c>
      <c r="M77" s="57">
        <f t="shared" si="4"/>
        <v>0.41629196500227184</v>
      </c>
      <c r="N77" s="59">
        <f t="shared" si="5"/>
        <v>0.78210080081984079</v>
      </c>
      <c r="O77" s="59">
        <f t="shared" si="6"/>
        <v>0.72029736567509683</v>
      </c>
    </row>
    <row r="78" spans="5:15" x14ac:dyDescent="0.3">
      <c r="E78" s="137">
        <v>62</v>
      </c>
      <c r="F78" s="58">
        <v>0.97658543675153842</v>
      </c>
      <c r="G78" s="57">
        <v>0.58883128238043925</v>
      </c>
      <c r="H78" s="59">
        <v>0.38815446694482736</v>
      </c>
      <c r="I78" s="138">
        <f t="shared" si="0"/>
        <v>-1.8289204744553662</v>
      </c>
      <c r="J78" s="57">
        <f t="shared" si="1"/>
        <v>-9.1038228922527829</v>
      </c>
      <c r="K78" s="57">
        <f t="shared" si="2"/>
        <v>-5.7063070675830128</v>
      </c>
      <c r="L78" s="58">
        <f t="shared" si="3"/>
        <v>0.91271360171816773</v>
      </c>
      <c r="M78" s="57">
        <f t="shared" si="4"/>
        <v>0.83809808311726242</v>
      </c>
      <c r="N78" s="59">
        <f t="shared" si="5"/>
        <v>0.31642607435248737</v>
      </c>
      <c r="O78" s="59">
        <f t="shared" si="6"/>
        <v>0.7029562749617102</v>
      </c>
    </row>
    <row r="79" spans="5:15" x14ac:dyDescent="0.3">
      <c r="E79" s="137">
        <v>63</v>
      </c>
      <c r="F79" s="58">
        <v>0.11416229839015835</v>
      </c>
      <c r="G79" s="57">
        <v>0.67591620007754183</v>
      </c>
      <c r="H79" s="59">
        <v>0.57963068416938002</v>
      </c>
      <c r="I79" s="138">
        <f t="shared" si="0"/>
        <v>-0.88638350517534137</v>
      </c>
      <c r="J79" s="57">
        <f t="shared" si="1"/>
        <v>-9.4287533143593265</v>
      </c>
      <c r="K79" s="57">
        <f t="shared" si="2"/>
        <v>-6.3918114809564184</v>
      </c>
      <c r="L79" s="58">
        <f t="shared" si="3"/>
        <v>0.69328756787982004</v>
      </c>
      <c r="M79" s="57">
        <f t="shared" si="4"/>
        <v>0.84828487024161636</v>
      </c>
      <c r="N79" s="59">
        <f t="shared" si="5"/>
        <v>0.34696252697130503</v>
      </c>
      <c r="O79" s="59">
        <f t="shared" si="6"/>
        <v>0.61297187365974926</v>
      </c>
    </row>
    <row r="80" spans="5:15" x14ac:dyDescent="0.3">
      <c r="E80" s="137">
        <v>64</v>
      </c>
      <c r="F80" s="58">
        <v>0.57063432962909344</v>
      </c>
      <c r="G80" s="57">
        <v>0.87222123621642877</v>
      </c>
      <c r="H80" s="59">
        <v>0.69822184270573584</v>
      </c>
      <c r="I80" s="138">
        <f t="shared" si="0"/>
        <v>-1.2673970461678215</v>
      </c>
      <c r="J80" s="57">
        <f t="shared" si="1"/>
        <v>-10.385476298970854</v>
      </c>
      <c r="K80" s="57">
        <f t="shared" si="2"/>
        <v>-21.267051154332918</v>
      </c>
      <c r="L80" s="58">
        <f t="shared" si="3"/>
        <v>0.81545514494562155</v>
      </c>
      <c r="M80" s="57">
        <f t="shared" si="4"/>
        <v>0.874706370430125</v>
      </c>
      <c r="N80" s="59">
        <f t="shared" si="5"/>
        <v>0.75775445301737054</v>
      </c>
      <c r="O80" s="59">
        <f t="shared" si="6"/>
        <v>0.80907029244248252</v>
      </c>
    </row>
    <row r="81" spans="5:15" x14ac:dyDescent="0.3">
      <c r="E81" s="137">
        <v>65</v>
      </c>
      <c r="F81" s="58">
        <v>0.61005626720440143</v>
      </c>
      <c r="G81" s="57">
        <v>0.77897146600631617</v>
      </c>
      <c r="H81" s="59">
        <v>0.26040027575307978</v>
      </c>
      <c r="I81" s="138">
        <f t="shared" si="0"/>
        <v>-1.301838366855856</v>
      </c>
      <c r="J81" s="57">
        <f t="shared" si="1"/>
        <v>-9.8765636120968558</v>
      </c>
      <c r="K81" s="57">
        <f t="shared" si="2"/>
        <v>-5.1989024749032628</v>
      </c>
      <c r="L81" s="58">
        <f t="shared" si="3"/>
        <v>0.8237381294890822</v>
      </c>
      <c r="M81" s="57">
        <f t="shared" si="4"/>
        <v>0.86128207474592888</v>
      </c>
      <c r="N81" s="59">
        <f t="shared" si="5"/>
        <v>0.29290729578830077</v>
      </c>
      <c r="O81" s="59">
        <f t="shared" si="6"/>
        <v>0.65876752101235381</v>
      </c>
    </row>
    <row r="82" spans="5:15" x14ac:dyDescent="0.3">
      <c r="E82" s="137">
        <v>66</v>
      </c>
      <c r="F82" s="58">
        <v>0.98653916853761259</v>
      </c>
      <c r="G82" s="57">
        <v>0.34941921814172106</v>
      </c>
      <c r="H82" s="59">
        <v>0.16466764714122917</v>
      </c>
      <c r="I82" s="138">
        <f t="shared" ref="I82:I116" si="7">IF(F82&lt;G$4,-SQRT((D$3-D$5)*(D$4-D$5)*F82+D$5),-(D$3-SQRT((D$3-D$5)*(D$3-D$4)*(1-F82))))</f>
        <v>-1.8702847760361789</v>
      </c>
      <c r="J82" s="57">
        <f t="shared" ref="J82:J116" si="8">IF(G82&lt;G$7,-SQRT((D$6-D$8)*(D$7-D$8)*G82+D$8),-(D$6-SQRT((D$6-D$8)*(D$6-D$7)*(1-G82))))</f>
        <v>-3.3839237288997586</v>
      </c>
      <c r="K82" s="57">
        <f t="shared" ref="K82:K116" si="9">IF(H82&lt;G$10,-SQRT((D$9-D$11)*(D$10-D$11)*H82+D$11),-(D$9-SQRT((D$9-D$11)*(D$9-D$10)*(1-H82))))</f>
        <v>-4.7835308577247089</v>
      </c>
      <c r="L82" s="58">
        <f t="shared" ref="L82:L116" si="10">1-EXP(I82/K$5)</f>
        <v>0.91739731019125637</v>
      </c>
      <c r="M82" s="57">
        <f t="shared" ref="M82:M116" si="11">1-EXP(J82/K$6)</f>
        <v>0.49175148373524635</v>
      </c>
      <c r="N82" s="59">
        <f t="shared" ref="N82:N116" si="12">1-EXP(K82/K$7)</f>
        <v>0.27305325496727284</v>
      </c>
      <c r="O82" s="59">
        <f t="shared" ref="O82:O116" si="13">(L$5*L82)+(L$6*M82)+(L$7*N82)</f>
        <v>0.61852221225544568</v>
      </c>
    </row>
    <row r="83" spans="5:15" x14ac:dyDescent="0.3">
      <c r="E83" s="137">
        <v>67</v>
      </c>
      <c r="F83" s="58">
        <v>0.94633889378124014</v>
      </c>
      <c r="G83" s="57">
        <v>0.71965917692503778</v>
      </c>
      <c r="H83" s="59">
        <v>0.90035067593921725</v>
      </c>
      <c r="I83" s="138">
        <f t="shared" si="7"/>
        <v>-1.7410089137181555</v>
      </c>
      <c r="J83" s="57">
        <f t="shared" si="8"/>
        <v>-9.6085667914973598</v>
      </c>
      <c r="K83" s="57">
        <f t="shared" si="9"/>
        <v>-22.429547590499993</v>
      </c>
      <c r="L83" s="58">
        <f t="shared" si="10"/>
        <v>0.90185852494181917</v>
      </c>
      <c r="M83" s="57">
        <f t="shared" si="11"/>
        <v>0.85364401305836812</v>
      </c>
      <c r="N83" s="59">
        <f t="shared" si="12"/>
        <v>0.77581937101971543</v>
      </c>
      <c r="O83" s="59">
        <f t="shared" si="13"/>
        <v>0.85073111187529571</v>
      </c>
    </row>
    <row r="84" spans="5:15" x14ac:dyDescent="0.3">
      <c r="E84" s="137">
        <v>68</v>
      </c>
      <c r="F84" s="58">
        <v>0.53538415374523096</v>
      </c>
      <c r="G84" s="57">
        <v>0.21290268411370583</v>
      </c>
      <c r="H84" s="59">
        <v>0.81494505515807958</v>
      </c>
      <c r="I84" s="138">
        <f t="shared" si="7"/>
        <v>-1.2379174534091066</v>
      </c>
      <c r="J84" s="57">
        <f t="shared" si="8"/>
        <v>-3.0530774428719964</v>
      </c>
      <c r="K84" s="57">
        <f t="shared" si="9"/>
        <v>-21.859880871344416</v>
      </c>
      <c r="L84" s="58">
        <f t="shared" si="10"/>
        <v>0.8080569574875025</v>
      </c>
      <c r="M84" s="57">
        <f t="shared" si="11"/>
        <v>0.45698345428064868</v>
      </c>
      <c r="N84" s="59">
        <f t="shared" si="12"/>
        <v>0.76714175274219532</v>
      </c>
      <c r="O84" s="59">
        <f t="shared" si="13"/>
        <v>0.72125522736434</v>
      </c>
    </row>
    <row r="85" spans="5:15" x14ac:dyDescent="0.3">
      <c r="E85" s="137">
        <v>69</v>
      </c>
      <c r="F85" s="58">
        <v>0.75858837357682529</v>
      </c>
      <c r="G85" s="57">
        <v>0.49413395872322774</v>
      </c>
      <c r="H85" s="59">
        <v>0.64446449831161523</v>
      </c>
      <c r="I85" s="138">
        <f t="shared" si="7"/>
        <v>-1.450669013227027</v>
      </c>
      <c r="J85" s="57">
        <f t="shared" si="8"/>
        <v>-8.7875761110889883</v>
      </c>
      <c r="K85" s="57">
        <f t="shared" si="9"/>
        <v>-21.033604263287259</v>
      </c>
      <c r="L85" s="58">
        <f t="shared" si="10"/>
        <v>0.85546380971228431</v>
      </c>
      <c r="M85" s="57">
        <f t="shared" si="11"/>
        <v>0.82752711136873613</v>
      </c>
      <c r="N85" s="59">
        <f t="shared" si="12"/>
        <v>0.75395486498758491</v>
      </c>
      <c r="O85" s="59">
        <f t="shared" si="13"/>
        <v>0.81656716991605816</v>
      </c>
    </row>
    <row r="86" spans="5:15" x14ac:dyDescent="0.3">
      <c r="E86" s="137">
        <v>70</v>
      </c>
      <c r="F86" s="58">
        <v>0.49822527271175931</v>
      </c>
      <c r="G86" s="57">
        <v>0.53495489260414009</v>
      </c>
      <c r="H86" s="59">
        <v>0.7133819075010952</v>
      </c>
      <c r="I86" s="138">
        <f t="shared" si="7"/>
        <v>-1.2080287826503411</v>
      </c>
      <c r="J86" s="57">
        <f t="shared" si="8"/>
        <v>-8.9199155545869289</v>
      </c>
      <c r="K86" s="57">
        <f t="shared" si="9"/>
        <v>-21.336581559471384</v>
      </c>
      <c r="L86" s="58">
        <f t="shared" si="10"/>
        <v>0.8002532657256114</v>
      </c>
      <c r="M86" s="57">
        <f t="shared" si="11"/>
        <v>0.83203222121457332</v>
      </c>
      <c r="N86" s="59">
        <f t="shared" si="12"/>
        <v>0.75887474992314852</v>
      </c>
      <c r="O86" s="59">
        <f t="shared" si="13"/>
        <v>0.79343260010156891</v>
      </c>
    </row>
    <row r="87" spans="5:15" x14ac:dyDescent="0.3">
      <c r="E87" s="137">
        <v>71</v>
      </c>
      <c r="F87" s="58">
        <v>0.36264507526835743</v>
      </c>
      <c r="G87" s="57">
        <v>0.87288961113670704</v>
      </c>
      <c r="H87" s="59">
        <v>0.94425507355526628</v>
      </c>
      <c r="I87" s="138">
        <f t="shared" si="7"/>
        <v>-1.1074230252160024</v>
      </c>
      <c r="J87" s="57">
        <f t="shared" si="8"/>
        <v>-10.389704395829394</v>
      </c>
      <c r="K87" s="57">
        <f t="shared" si="9"/>
        <v>-22.82539924676205</v>
      </c>
      <c r="L87" s="58">
        <f t="shared" si="10"/>
        <v>0.77157881090215341</v>
      </c>
      <c r="M87" s="57">
        <f t="shared" si="11"/>
        <v>0.87481227636607439</v>
      </c>
      <c r="N87" s="59">
        <f t="shared" si="12"/>
        <v>0.78165814082424578</v>
      </c>
      <c r="O87" s="59">
        <f t="shared" si="13"/>
        <v>0.79646745760179483</v>
      </c>
    </row>
    <row r="88" spans="5:15" x14ac:dyDescent="0.3">
      <c r="E88" s="137">
        <v>72</v>
      </c>
      <c r="F88" s="58">
        <v>0.50975960117259167</v>
      </c>
      <c r="G88" s="57">
        <v>0.46895928694749711</v>
      </c>
      <c r="H88" s="59">
        <v>9.1323516504924207E-3</v>
      </c>
      <c r="I88" s="138">
        <f t="shared" si="7"/>
        <v>-1.2171842499449437</v>
      </c>
      <c r="J88" s="57">
        <f t="shared" si="8"/>
        <v>-8.7086126714907799</v>
      </c>
      <c r="K88" s="57">
        <f t="shared" si="9"/>
        <v>-4.0181519360101294</v>
      </c>
      <c r="L88" s="58">
        <f t="shared" si="10"/>
        <v>0.80267680943674635</v>
      </c>
      <c r="M88" s="57">
        <f t="shared" si="11"/>
        <v>0.82478167904710853</v>
      </c>
      <c r="N88" s="59">
        <f t="shared" si="12"/>
        <v>0.23499797318979676</v>
      </c>
      <c r="O88" s="59">
        <f t="shared" si="13"/>
        <v>0.62247774243758269</v>
      </c>
    </row>
    <row r="89" spans="5:15" x14ac:dyDescent="0.3">
      <c r="E89" s="137">
        <v>73</v>
      </c>
      <c r="F89" s="58">
        <v>0.41922706902899864</v>
      </c>
      <c r="G89" s="57">
        <v>0.7800019612172181</v>
      </c>
      <c r="H89" s="59">
        <v>0.84931328132049522</v>
      </c>
      <c r="I89" s="138">
        <f t="shared" si="7"/>
        <v>-1.1479635197283207</v>
      </c>
      <c r="J89" s="57">
        <f t="shared" si="8"/>
        <v>-9.8815194144933134</v>
      </c>
      <c r="K89" s="57">
        <f t="shared" si="9"/>
        <v>-22.068809619090406</v>
      </c>
      <c r="L89" s="58">
        <f t="shared" si="10"/>
        <v>0.78359811607715468</v>
      </c>
      <c r="M89" s="57">
        <f t="shared" si="11"/>
        <v>0.86141949835553422</v>
      </c>
      <c r="N89" s="59">
        <f t="shared" si="12"/>
        <v>0.77036265483508637</v>
      </c>
      <c r="O89" s="59">
        <f t="shared" si="13"/>
        <v>0.79557709242870023</v>
      </c>
    </row>
    <row r="90" spans="5:15" x14ac:dyDescent="0.3">
      <c r="E90" s="137">
        <v>74</v>
      </c>
      <c r="F90" s="58">
        <v>0.33591685641523905</v>
      </c>
      <c r="G90" s="57">
        <v>0.68840154337202242</v>
      </c>
      <c r="H90" s="59">
        <v>0.94448902336257223</v>
      </c>
      <c r="I90" s="138">
        <f t="shared" si="7"/>
        <v>-1.0888996051581632</v>
      </c>
      <c r="J90" s="57">
        <f t="shared" si="8"/>
        <v>-9.478768452678187</v>
      </c>
      <c r="K90" s="57">
        <f t="shared" si="9"/>
        <v>-22.827866615194186</v>
      </c>
      <c r="L90" s="58">
        <f t="shared" si="10"/>
        <v>0.76586704476396039</v>
      </c>
      <c r="M90" s="57">
        <f t="shared" si="11"/>
        <v>0.84979491577665911</v>
      </c>
      <c r="N90" s="59">
        <f t="shared" si="12"/>
        <v>0.78169405319124641</v>
      </c>
      <c r="O90" s="59">
        <f t="shared" si="13"/>
        <v>0.7885863228359673</v>
      </c>
    </row>
    <row r="91" spans="5:15" x14ac:dyDescent="0.3">
      <c r="E91" s="137">
        <v>75</v>
      </c>
      <c r="F91" s="58">
        <v>0.63121843083092399</v>
      </c>
      <c r="G91" s="57">
        <v>0.15928093709598223</v>
      </c>
      <c r="H91" s="59">
        <v>0.64658463815214995</v>
      </c>
      <c r="I91" s="138">
        <f t="shared" si="7"/>
        <v>-1.3210471581462047</v>
      </c>
      <c r="J91" s="57">
        <f t="shared" si="8"/>
        <v>-2.9128650189628291</v>
      </c>
      <c r="K91" s="57">
        <f t="shared" si="9"/>
        <v>-21.04246213790351</v>
      </c>
      <c r="L91" s="58">
        <f t="shared" si="10"/>
        <v>0.82819517946998111</v>
      </c>
      <c r="M91" s="57">
        <f t="shared" si="11"/>
        <v>0.44154040228260838</v>
      </c>
      <c r="N91" s="59">
        <f t="shared" si="12"/>
        <v>0.75410011789268838</v>
      </c>
      <c r="O91" s="59">
        <f t="shared" si="13"/>
        <v>0.72314346187071477</v>
      </c>
    </row>
    <row r="92" spans="5:15" x14ac:dyDescent="0.3">
      <c r="E92" s="137">
        <v>76</v>
      </c>
      <c r="F92" s="58">
        <v>0.63162740275377294</v>
      </c>
      <c r="G92" s="57">
        <v>0.13758780876736709</v>
      </c>
      <c r="H92" s="59">
        <v>0.90243890260831194</v>
      </c>
      <c r="I92" s="138">
        <f t="shared" si="7"/>
        <v>-1.3214237356363077</v>
      </c>
      <c r="J92" s="57">
        <f t="shared" si="8"/>
        <v>-2.8541846150469885</v>
      </c>
      <c r="K92" s="57">
        <f t="shared" si="9"/>
        <v>-22.446089719306716</v>
      </c>
      <c r="L92" s="58">
        <f t="shared" si="10"/>
        <v>0.8282814215877462</v>
      </c>
      <c r="M92" s="57">
        <f t="shared" si="11"/>
        <v>0.43494766454939782</v>
      </c>
      <c r="N92" s="59">
        <f t="shared" si="12"/>
        <v>0.7760664630697599</v>
      </c>
      <c r="O92" s="59">
        <f t="shared" si="13"/>
        <v>0.72895553245758471</v>
      </c>
    </row>
    <row r="93" spans="5:15" x14ac:dyDescent="0.3">
      <c r="E93" s="137">
        <v>77</v>
      </c>
      <c r="F93" s="58">
        <v>0.87231425023978004</v>
      </c>
      <c r="G93" s="57">
        <v>0.28547319249523939</v>
      </c>
      <c r="H93" s="59">
        <v>0.18041150865489042</v>
      </c>
      <c r="I93" s="138">
        <f t="shared" si="7"/>
        <v>-1.6004913177410596</v>
      </c>
      <c r="J93" s="57">
        <f t="shared" si="8"/>
        <v>-3.2331690031493454</v>
      </c>
      <c r="K93" s="57">
        <f t="shared" si="9"/>
        <v>-4.8542840325443404</v>
      </c>
      <c r="L93" s="58">
        <f t="shared" si="10"/>
        <v>0.88163573567332187</v>
      </c>
      <c r="M93" s="57">
        <f t="shared" si="11"/>
        <v>0.47619395202432402</v>
      </c>
      <c r="N93" s="59">
        <f t="shared" si="12"/>
        <v>0.27647410011199902</v>
      </c>
      <c r="O93" s="59">
        <f t="shared" si="13"/>
        <v>0.59974645775007762</v>
      </c>
    </row>
    <row r="94" spans="5:15" x14ac:dyDescent="0.3">
      <c r="E94" s="137">
        <v>78</v>
      </c>
      <c r="F94" s="58">
        <v>0.35610318286471554</v>
      </c>
      <c r="G94" s="57">
        <v>0.35955158830018441</v>
      </c>
      <c r="H94" s="59">
        <v>0.20259239722412026</v>
      </c>
      <c r="I94" s="138">
        <f t="shared" si="7"/>
        <v>-1.1028539575859984</v>
      </c>
      <c r="J94" s="57">
        <f t="shared" si="8"/>
        <v>-3.4071989635891353</v>
      </c>
      <c r="K94" s="57">
        <f t="shared" si="9"/>
        <v>-4.9522503172567625</v>
      </c>
      <c r="L94" s="58">
        <f t="shared" si="10"/>
        <v>0.77018300103784276</v>
      </c>
      <c r="M94" s="57">
        <f t="shared" si="11"/>
        <v>0.49411190623338097</v>
      </c>
      <c r="N94" s="59">
        <f t="shared" si="12"/>
        <v>0.28118411224388129</v>
      </c>
      <c r="O94" s="59">
        <f t="shared" si="13"/>
        <v>0.55319173833189816</v>
      </c>
    </row>
    <row r="95" spans="5:15" x14ac:dyDescent="0.3">
      <c r="E95" s="137">
        <v>79</v>
      </c>
      <c r="F95" s="58">
        <v>4.0538789763071792E-2</v>
      </c>
      <c r="G95" s="57">
        <v>0.19806406664765008</v>
      </c>
      <c r="H95" s="59">
        <v>0.29743914887336242</v>
      </c>
      <c r="I95" s="138">
        <f t="shared" si="7"/>
        <v>-0.87330886391983897</v>
      </c>
      <c r="J95" s="57">
        <f t="shared" si="8"/>
        <v>-3.0149294253271237</v>
      </c>
      <c r="K95" s="57">
        <f t="shared" si="9"/>
        <v>-5.3509656264619672</v>
      </c>
      <c r="L95" s="58">
        <f t="shared" si="10"/>
        <v>0.68789381688020557</v>
      </c>
      <c r="M95" s="57">
        <f t="shared" si="11"/>
        <v>0.45282460833934701</v>
      </c>
      <c r="N95" s="59">
        <f t="shared" si="12"/>
        <v>0.30003926737636166</v>
      </c>
      <c r="O95" s="59">
        <f t="shared" si="13"/>
        <v>0.51241505944016974</v>
      </c>
    </row>
    <row r="96" spans="5:15" x14ac:dyDescent="0.3">
      <c r="E96" s="137">
        <v>80</v>
      </c>
      <c r="F96" s="58">
        <v>0.97106091302145014</v>
      </c>
      <c r="G96" s="57">
        <v>2.2588226277870938E-2</v>
      </c>
      <c r="H96" s="59">
        <v>0.38057176086835309</v>
      </c>
      <c r="I96" s="138">
        <f t="shared" si="7"/>
        <v>-1.8098057342526139</v>
      </c>
      <c r="J96" s="57">
        <f t="shared" si="8"/>
        <v>-2.5203920984511092</v>
      </c>
      <c r="K96" s="57">
        <f t="shared" si="9"/>
        <v>-5.6774566834640439</v>
      </c>
      <c r="L96" s="58">
        <f t="shared" si="10"/>
        <v>0.91046040169053699</v>
      </c>
      <c r="M96" s="57">
        <f t="shared" si="11"/>
        <v>0.3959379893573175</v>
      </c>
      <c r="N96" s="59">
        <f t="shared" si="12"/>
        <v>0.31511005114377322</v>
      </c>
      <c r="O96" s="59">
        <f t="shared" si="13"/>
        <v>0.60893466637300986</v>
      </c>
    </row>
    <row r="97" spans="5:15" x14ac:dyDescent="0.3">
      <c r="E97" s="137">
        <v>81</v>
      </c>
      <c r="F97" s="58">
        <v>0.67034041923836363</v>
      </c>
      <c r="G97" s="57">
        <v>5.3836072807529889E-2</v>
      </c>
      <c r="H97" s="59">
        <v>0.73153712821654693</v>
      </c>
      <c r="I97" s="138">
        <f t="shared" si="7"/>
        <v>-1.3580697265652246</v>
      </c>
      <c r="J97" s="57">
        <f t="shared" si="8"/>
        <v>-2.6153093002162224</v>
      </c>
      <c r="K97" s="57">
        <f t="shared" si="9"/>
        <v>-21.422315753114734</v>
      </c>
      <c r="L97" s="58">
        <f t="shared" si="10"/>
        <v>0.83647013347026344</v>
      </c>
      <c r="M97" s="57">
        <f t="shared" si="11"/>
        <v>0.40729700677144109</v>
      </c>
      <c r="N97" s="59">
        <f t="shared" si="12"/>
        <v>0.76024899744069752</v>
      </c>
      <c r="O97" s="59">
        <f t="shared" si="13"/>
        <v>0.72182701615158151</v>
      </c>
    </row>
    <row r="98" spans="5:15" x14ac:dyDescent="0.3">
      <c r="E98" s="137">
        <v>82</v>
      </c>
      <c r="F98" s="58">
        <v>0.44844155361651539</v>
      </c>
      <c r="G98" s="57">
        <v>3.3896021564115753E-2</v>
      </c>
      <c r="H98" s="59">
        <v>0.56928756943636638</v>
      </c>
      <c r="I98" s="138">
        <f t="shared" si="7"/>
        <v>-1.1696699102288561</v>
      </c>
      <c r="J98" s="57">
        <f t="shared" si="8"/>
        <v>-2.5551473414267534</v>
      </c>
      <c r="K98" s="57">
        <f t="shared" si="9"/>
        <v>-6.356671129704023</v>
      </c>
      <c r="L98" s="58">
        <f t="shared" si="10"/>
        <v>0.78977142342047335</v>
      </c>
      <c r="M98" s="57">
        <f t="shared" si="11"/>
        <v>0.40012229424668655</v>
      </c>
      <c r="N98" s="59">
        <f t="shared" si="12"/>
        <v>0.34543086915981147</v>
      </c>
      <c r="O98" s="59">
        <f t="shared" si="13"/>
        <v>0.56354793685737226</v>
      </c>
    </row>
    <row r="99" spans="5:15" x14ac:dyDescent="0.3">
      <c r="E99" s="137">
        <v>83</v>
      </c>
      <c r="F99" s="58">
        <v>0.45086616672227953</v>
      </c>
      <c r="G99" s="57">
        <v>0.1377893564774112</v>
      </c>
      <c r="H99" s="59">
        <v>0.11747101829796291</v>
      </c>
      <c r="I99" s="138">
        <f t="shared" si="7"/>
        <v>-1.1714969574001852</v>
      </c>
      <c r="J99" s="57">
        <f t="shared" si="8"/>
        <v>-2.8547353574451719</v>
      </c>
      <c r="K99" s="57">
        <f t="shared" si="9"/>
        <v>-4.5648618248563135</v>
      </c>
      <c r="L99" s="58">
        <f t="shared" si="10"/>
        <v>0.7902829301711044</v>
      </c>
      <c r="M99" s="57">
        <f t="shared" si="11"/>
        <v>0.43500990077738699</v>
      </c>
      <c r="N99" s="59">
        <f t="shared" si="12"/>
        <v>0.26237825148239913</v>
      </c>
      <c r="O99" s="59">
        <f t="shared" si="13"/>
        <v>0.54404751700400367</v>
      </c>
    </row>
    <row r="100" spans="5:15" x14ac:dyDescent="0.3">
      <c r="E100" s="137">
        <v>84</v>
      </c>
      <c r="F100" s="58">
        <v>0.77057091630964225</v>
      </c>
      <c r="G100" s="57">
        <v>0.26208395341539537</v>
      </c>
      <c r="H100" s="59">
        <v>0.8026108200629245</v>
      </c>
      <c r="I100" s="138">
        <f t="shared" si="7"/>
        <v>-1.4644756264996455</v>
      </c>
      <c r="J100" s="57">
        <f t="shared" si="8"/>
        <v>-3.1762414381278021</v>
      </c>
      <c r="K100" s="57">
        <f t="shared" si="9"/>
        <v>-21.789709927760018</v>
      </c>
      <c r="L100" s="58">
        <f t="shared" si="10"/>
        <v>0.85810020913916851</v>
      </c>
      <c r="M100" s="57">
        <f t="shared" si="11"/>
        <v>0.47019607177347889</v>
      </c>
      <c r="N100" s="59">
        <f t="shared" si="12"/>
        <v>0.76604987526892132</v>
      </c>
      <c r="O100" s="59">
        <f t="shared" si="13"/>
        <v>0.74694109494208327</v>
      </c>
    </row>
    <row r="101" spans="5:15" x14ac:dyDescent="0.3">
      <c r="E101" s="137">
        <v>85</v>
      </c>
      <c r="F101" s="58">
        <v>0.98139973777970613</v>
      </c>
      <c r="G101" s="57">
        <v>0.51240479686652851</v>
      </c>
      <c r="H101" s="59">
        <v>0.77710136864538315</v>
      </c>
      <c r="I101" s="138">
        <f t="shared" si="7"/>
        <v>-1.847519418366248</v>
      </c>
      <c r="J101" s="57">
        <f t="shared" si="8"/>
        <v>-8.8461226809016775</v>
      </c>
      <c r="K101" s="57">
        <f t="shared" si="9"/>
        <v>-21.651225611935711</v>
      </c>
      <c r="L101" s="58">
        <f t="shared" si="10"/>
        <v>0.91485156271081802</v>
      </c>
      <c r="M101" s="57">
        <f t="shared" si="11"/>
        <v>0.82953487287684835</v>
      </c>
      <c r="N101" s="59">
        <f t="shared" si="12"/>
        <v>0.76387997926537288</v>
      </c>
      <c r="O101" s="59">
        <f t="shared" si="13"/>
        <v>0.84784104232147017</v>
      </c>
    </row>
    <row r="102" spans="5:15" x14ac:dyDescent="0.3">
      <c r="E102" s="137">
        <v>86</v>
      </c>
      <c r="F102" s="58">
        <v>0.75193762930068353</v>
      </c>
      <c r="G102" s="57">
        <v>0.17050012532566639</v>
      </c>
      <c r="H102" s="59">
        <v>0.78718185533236229</v>
      </c>
      <c r="I102" s="138">
        <f t="shared" si="7"/>
        <v>-1.4431535549416288</v>
      </c>
      <c r="J102" s="57">
        <f t="shared" si="8"/>
        <v>-2.9427541445184295</v>
      </c>
      <c r="K102" s="57">
        <f t="shared" si="9"/>
        <v>-21.70495118123295</v>
      </c>
      <c r="L102" s="58">
        <f t="shared" si="10"/>
        <v>0.85400818783706223</v>
      </c>
      <c r="M102" s="57">
        <f t="shared" si="11"/>
        <v>0.44486881783478549</v>
      </c>
      <c r="N102" s="59">
        <f t="shared" si="12"/>
        <v>0.76472417869547793</v>
      </c>
      <c r="O102" s="59">
        <f t="shared" si="13"/>
        <v>0.73930515393002338</v>
      </c>
    </row>
    <row r="103" spans="5:15" x14ac:dyDescent="0.3">
      <c r="E103" s="137">
        <v>87</v>
      </c>
      <c r="F103" s="58">
        <v>0.76178537021772219</v>
      </c>
      <c r="G103" s="57">
        <v>0.83014904441197579</v>
      </c>
      <c r="H103" s="59">
        <v>0.38601959884703818</v>
      </c>
      <c r="I103" s="138">
        <f t="shared" si="7"/>
        <v>-1.4543185111918793</v>
      </c>
      <c r="J103" s="57">
        <f t="shared" si="8"/>
        <v>-10.138559833355986</v>
      </c>
      <c r="K103" s="57">
        <f t="shared" si="9"/>
        <v>-5.6981991782546828</v>
      </c>
      <c r="L103" s="58">
        <f t="shared" si="10"/>
        <v>0.85616541403527746</v>
      </c>
      <c r="M103" s="57">
        <f t="shared" si="11"/>
        <v>0.86836363476245793</v>
      </c>
      <c r="N103" s="59">
        <f t="shared" si="12"/>
        <v>0.31605648502604855</v>
      </c>
      <c r="O103" s="59">
        <f t="shared" si="13"/>
        <v>0.68286911125424077</v>
      </c>
    </row>
    <row r="104" spans="5:15" x14ac:dyDescent="0.3">
      <c r="E104" s="137">
        <v>88</v>
      </c>
      <c r="F104" s="58">
        <v>0.67713908037138515</v>
      </c>
      <c r="G104" s="57">
        <v>0.56837557200934541</v>
      </c>
      <c r="H104" s="59">
        <v>0.37340241450353284</v>
      </c>
      <c r="I104" s="138">
        <f t="shared" si="7"/>
        <v>-1.364723564473096</v>
      </c>
      <c r="J104" s="57">
        <f t="shared" si="8"/>
        <v>-9.0326546660340732</v>
      </c>
      <c r="K104" s="57">
        <f t="shared" si="9"/>
        <v>-5.6500435465741559</v>
      </c>
      <c r="L104" s="58">
        <f t="shared" si="10"/>
        <v>0.83791451849391874</v>
      </c>
      <c r="M104" s="57">
        <f t="shared" si="11"/>
        <v>0.8357771501843767</v>
      </c>
      <c r="N104" s="59">
        <f t="shared" si="12"/>
        <v>0.31385724124932468</v>
      </c>
      <c r="O104" s="59">
        <f t="shared" si="13"/>
        <v>0.66684386276810026</v>
      </c>
    </row>
    <row r="105" spans="5:15" x14ac:dyDescent="0.3">
      <c r="E105" s="137">
        <v>89</v>
      </c>
      <c r="F105" s="58">
        <v>0.36447251195392238</v>
      </c>
      <c r="G105" s="57">
        <v>0.69829964926318044</v>
      </c>
      <c r="H105" s="59">
        <v>0.15755430150810623</v>
      </c>
      <c r="I105" s="138">
        <f t="shared" si="7"/>
        <v>-1.1087035509676946</v>
      </c>
      <c r="J105" s="57">
        <f t="shared" si="8"/>
        <v>-9.5191358047988359</v>
      </c>
      <c r="K105" s="57">
        <f t="shared" si="9"/>
        <v>-4.751217810632328</v>
      </c>
      <c r="L105" s="58">
        <f t="shared" si="10"/>
        <v>0.77196847710891459</v>
      </c>
      <c r="M105" s="57">
        <f t="shared" si="11"/>
        <v>0.85100270997589578</v>
      </c>
      <c r="N105" s="59">
        <f t="shared" si="12"/>
        <v>0.27148557606371826</v>
      </c>
      <c r="O105" s="59">
        <f t="shared" si="13"/>
        <v>0.62556260457798629</v>
      </c>
    </row>
    <row r="106" spans="5:15" x14ac:dyDescent="0.3">
      <c r="E106" s="137">
        <v>90</v>
      </c>
      <c r="F106" s="58">
        <v>0.75071314990804872</v>
      </c>
      <c r="G106" s="57">
        <v>0.93018802434588188</v>
      </c>
      <c r="H106" s="59">
        <v>0.12097481863119708</v>
      </c>
      <c r="I106" s="138">
        <f t="shared" si="7"/>
        <v>-1.4417809008866329</v>
      </c>
      <c r="J106" s="57">
        <f t="shared" si="8"/>
        <v>-10.80661644751404</v>
      </c>
      <c r="K106" s="57">
        <f t="shared" si="9"/>
        <v>-4.5814541176316199</v>
      </c>
      <c r="L106" s="58">
        <f t="shared" si="10"/>
        <v>0.85374074817300627</v>
      </c>
      <c r="M106" s="57">
        <f t="shared" si="11"/>
        <v>0.88482738655591353</v>
      </c>
      <c r="N106" s="59">
        <f t="shared" si="12"/>
        <v>0.26319372278188746</v>
      </c>
      <c r="O106" s="59">
        <f t="shared" si="13"/>
        <v>0.66797612933511097</v>
      </c>
    </row>
    <row r="107" spans="5:15" x14ac:dyDescent="0.3">
      <c r="E107" s="137">
        <v>91</v>
      </c>
      <c r="F107" s="58">
        <v>0.50006419609148223</v>
      </c>
      <c r="G107" s="57">
        <v>0.32026439436505294</v>
      </c>
      <c r="H107" s="59">
        <v>0.46515861693726546</v>
      </c>
      <c r="I107" s="138">
        <f t="shared" si="7"/>
        <v>-1.2094813380535236</v>
      </c>
      <c r="J107" s="57">
        <f t="shared" si="8"/>
        <v>-3.3160404931325589</v>
      </c>
      <c r="K107" s="57">
        <f t="shared" si="9"/>
        <v>-5.991425756537029</v>
      </c>
      <c r="L107" s="58">
        <f t="shared" si="10"/>
        <v>0.80063974894346468</v>
      </c>
      <c r="M107" s="57">
        <f t="shared" si="11"/>
        <v>0.48480411871620055</v>
      </c>
      <c r="N107" s="59">
        <f t="shared" si="12"/>
        <v>0.32929667861340306</v>
      </c>
      <c r="O107" s="59">
        <f t="shared" si="13"/>
        <v>0.5810740825093661</v>
      </c>
    </row>
    <row r="108" spans="5:15" x14ac:dyDescent="0.3">
      <c r="E108" s="137">
        <v>92</v>
      </c>
      <c r="F108" s="58">
        <v>0.48436021289505971</v>
      </c>
      <c r="G108" s="57">
        <v>0.63948080554336217</v>
      </c>
      <c r="H108" s="59">
        <v>0.46936359643057013</v>
      </c>
      <c r="I108" s="138">
        <f t="shared" si="7"/>
        <v>-1.1971614521703784</v>
      </c>
      <c r="J108" s="57">
        <f t="shared" si="8"/>
        <v>-9.2880649773795447</v>
      </c>
      <c r="K108" s="57">
        <f t="shared" si="9"/>
        <v>-6.0066055947098</v>
      </c>
      <c r="L108" s="58">
        <f t="shared" si="10"/>
        <v>0.79733791028060597</v>
      </c>
      <c r="M108" s="57">
        <f t="shared" si="11"/>
        <v>0.84395533451092675</v>
      </c>
      <c r="N108" s="59">
        <f t="shared" si="12"/>
        <v>0.32997507981353069</v>
      </c>
      <c r="O108" s="59">
        <f t="shared" si="13"/>
        <v>0.65493040310697415</v>
      </c>
    </row>
    <row r="109" spans="5:15" x14ac:dyDescent="0.3">
      <c r="E109" s="137">
        <v>93</v>
      </c>
      <c r="F109" s="58">
        <v>0.20444559305245291</v>
      </c>
      <c r="G109" s="57">
        <v>0.15927078128357652</v>
      </c>
      <c r="H109" s="59">
        <v>0.87965675949749345</v>
      </c>
      <c r="I109" s="138">
        <f t="shared" si="7"/>
        <v>-1.0027823664392843</v>
      </c>
      <c r="J109" s="57">
        <f t="shared" si="8"/>
        <v>-2.9128378238452952</v>
      </c>
      <c r="K109" s="57">
        <f t="shared" si="9"/>
        <v>-22.27416825778495</v>
      </c>
      <c r="L109" s="58">
        <f t="shared" si="10"/>
        <v>0.73737894865153875</v>
      </c>
      <c r="M109" s="57">
        <f t="shared" si="11"/>
        <v>0.44153736479946837</v>
      </c>
      <c r="N109" s="59">
        <f t="shared" si="12"/>
        <v>0.77348509953808109</v>
      </c>
      <c r="O109" s="59">
        <f t="shared" si="13"/>
        <v>0.68721410813393313</v>
      </c>
    </row>
    <row r="110" spans="5:15" x14ac:dyDescent="0.3">
      <c r="E110" s="137">
        <v>94</v>
      </c>
      <c r="F110" s="58">
        <v>0.67827998239301912</v>
      </c>
      <c r="G110" s="57">
        <v>4.7311466535145619E-2</v>
      </c>
      <c r="H110" s="59">
        <v>4.2354341222412106E-2</v>
      </c>
      <c r="I110" s="138">
        <f t="shared" si="7"/>
        <v>-1.3658470042578637</v>
      </c>
      <c r="J110" s="57">
        <f t="shared" si="8"/>
        <v>-2.595777124089869</v>
      </c>
      <c r="K110" s="57">
        <f t="shared" si="9"/>
        <v>-4.1933843616100495</v>
      </c>
      <c r="L110" s="58">
        <f t="shared" si="10"/>
        <v>0.8381571277818809</v>
      </c>
      <c r="M110" s="57">
        <f t="shared" si="11"/>
        <v>0.40497712263217378</v>
      </c>
      <c r="N110" s="59">
        <f t="shared" si="12"/>
        <v>0.24388285223086048</v>
      </c>
      <c r="O110" s="59">
        <f t="shared" si="13"/>
        <v>0.55400689745486575</v>
      </c>
    </row>
    <row r="111" spans="5:15" x14ac:dyDescent="0.3">
      <c r="E111" s="137">
        <v>95</v>
      </c>
      <c r="F111" s="58">
        <v>0.28630016939464953</v>
      </c>
      <c r="G111" s="57">
        <v>0.5437787761399252</v>
      </c>
      <c r="H111" s="59">
        <v>0.88388328927774984</v>
      </c>
      <c r="I111" s="138">
        <f t="shared" si="7"/>
        <v>-1.0554764226041322</v>
      </c>
      <c r="J111" s="57">
        <f t="shared" si="8"/>
        <v>-8.9492766486051991</v>
      </c>
      <c r="K111" s="57">
        <f t="shared" si="9"/>
        <v>-22.3047452727169</v>
      </c>
      <c r="L111" s="58">
        <f t="shared" si="10"/>
        <v>0.75519710362225156</v>
      </c>
      <c r="M111" s="57">
        <f t="shared" si="11"/>
        <v>0.83301567441135849</v>
      </c>
      <c r="N111" s="59">
        <f t="shared" si="12"/>
        <v>0.77394637253289245</v>
      </c>
      <c r="O111" s="59">
        <f t="shared" si="13"/>
        <v>0.77758912459552909</v>
      </c>
    </row>
    <row r="112" spans="5:15" x14ac:dyDescent="0.3">
      <c r="E112" s="137">
        <v>96</v>
      </c>
      <c r="F112" s="58">
        <v>0.67813299620481216</v>
      </c>
      <c r="G112" s="57">
        <v>0.46672234389333578</v>
      </c>
      <c r="H112" s="59">
        <v>0.97757647337020825</v>
      </c>
      <c r="I112" s="138">
        <f t="shared" si="7"/>
        <v>-1.3657021561253855</v>
      </c>
      <c r="J112" s="57">
        <f t="shared" si="8"/>
        <v>-8.7016876763144531</v>
      </c>
      <c r="K112" s="57">
        <f t="shared" si="9"/>
        <v>-23.255028668949372</v>
      </c>
      <c r="L112" s="58">
        <f t="shared" si="10"/>
        <v>0.83812586791296151</v>
      </c>
      <c r="M112" s="57">
        <f t="shared" si="11"/>
        <v>0.82453883371016856</v>
      </c>
      <c r="N112" s="59">
        <f t="shared" si="12"/>
        <v>0.78782316923379725</v>
      </c>
      <c r="O112" s="59">
        <f t="shared" si="13"/>
        <v>0.81890444723078859</v>
      </c>
    </row>
    <row r="113" spans="5:15" x14ac:dyDescent="0.3">
      <c r="E113" s="137">
        <v>97</v>
      </c>
      <c r="F113" s="58">
        <v>5.7197959109354546E-2</v>
      </c>
      <c r="G113" s="57">
        <v>0.97951905055147326</v>
      </c>
      <c r="H113" s="59">
        <v>0.69612837584920817</v>
      </c>
      <c r="I113" s="138">
        <f t="shared" si="7"/>
        <v>-0.87628440715424882</v>
      </c>
      <c r="J113" s="57">
        <f t="shared" si="8"/>
        <v>-11.35361670136834</v>
      </c>
      <c r="K113" s="57">
        <f t="shared" si="9"/>
        <v>-21.257588160444879</v>
      </c>
      <c r="L113" s="58">
        <f t="shared" si="10"/>
        <v>0.68912961107533133</v>
      </c>
      <c r="M113" s="57">
        <f t="shared" si="11"/>
        <v>0.89676252275647095</v>
      </c>
      <c r="N113" s="59">
        <f t="shared" si="12"/>
        <v>0.75760158025927482</v>
      </c>
      <c r="O113" s="59">
        <f t="shared" si="13"/>
        <v>0.75488086162662127</v>
      </c>
    </row>
    <row r="114" spans="5:15" x14ac:dyDescent="0.3">
      <c r="E114" s="137">
        <v>98</v>
      </c>
      <c r="F114" s="58">
        <v>0.11658875489682685</v>
      </c>
      <c r="G114" s="57">
        <v>0.32824909385108691</v>
      </c>
      <c r="H114" s="59">
        <v>0.70482294780066534</v>
      </c>
      <c r="I114" s="138">
        <f t="shared" si="7"/>
        <v>-0.88681113316492499</v>
      </c>
      <c r="J114" s="57">
        <f t="shared" si="8"/>
        <v>-3.3347692370053066</v>
      </c>
      <c r="K114" s="57">
        <f t="shared" si="9"/>
        <v>-21.297106727609552</v>
      </c>
      <c r="L114" s="58">
        <f t="shared" si="10"/>
        <v>0.69346239646165753</v>
      </c>
      <c r="M114" s="57">
        <f t="shared" si="11"/>
        <v>0.48673030330326206</v>
      </c>
      <c r="N114" s="59">
        <f t="shared" si="12"/>
        <v>0.758239355640145</v>
      </c>
      <c r="O114" s="59">
        <f t="shared" si="13"/>
        <v>0.67128306134708238</v>
      </c>
    </row>
    <row r="115" spans="5:15" x14ac:dyDescent="0.3">
      <c r="E115" s="137">
        <v>99</v>
      </c>
      <c r="F115" s="58">
        <v>0.69276905628784446</v>
      </c>
      <c r="G115" s="57">
        <v>0.17801735281721098</v>
      </c>
      <c r="H115" s="59">
        <v>0.96637323513852325</v>
      </c>
      <c r="I115" s="138">
        <f t="shared" si="7"/>
        <v>-1.3802914558922117</v>
      </c>
      <c r="J115" s="57">
        <f t="shared" si="8"/>
        <v>-2.9626121420038247</v>
      </c>
      <c r="K115" s="57">
        <f t="shared" si="9"/>
        <v>-23.087715817126291</v>
      </c>
      <c r="L115" s="58">
        <f t="shared" si="10"/>
        <v>0.84124427960214077</v>
      </c>
      <c r="M115" s="57">
        <f t="shared" si="11"/>
        <v>0.44706920413978046</v>
      </c>
      <c r="N115" s="59">
        <f t="shared" si="12"/>
        <v>0.78544326022007704</v>
      </c>
      <c r="O115" s="59">
        <f t="shared" si="13"/>
        <v>0.74057474586934702</v>
      </c>
    </row>
    <row r="116" spans="5:15" ht="15" thickBot="1" x14ac:dyDescent="0.35">
      <c r="E116" s="139">
        <v>100</v>
      </c>
      <c r="F116" s="60">
        <v>0.59562376528684502</v>
      </c>
      <c r="G116" s="72">
        <v>0.81942872881694051</v>
      </c>
      <c r="H116" s="59">
        <v>1.0564036139629751E-2</v>
      </c>
      <c r="I116" s="140">
        <f t="shared" si="7"/>
        <v>-1.2890356595500421</v>
      </c>
      <c r="J116" s="72">
        <f t="shared" si="8"/>
        <v>-10.08071525506651</v>
      </c>
      <c r="K116" s="72">
        <f t="shared" si="9"/>
        <v>-4.0258607545837588</v>
      </c>
      <c r="L116" s="60">
        <f t="shared" si="10"/>
        <v>0.82070346303172426</v>
      </c>
      <c r="M116" s="72">
        <f t="shared" si="11"/>
        <v>0.8668319015934598</v>
      </c>
      <c r="N116" s="61">
        <f t="shared" si="12"/>
        <v>0.23539102297170644</v>
      </c>
      <c r="O116" s="61">
        <f t="shared" si="13"/>
        <v>0.63979141154836083</v>
      </c>
    </row>
  </sheetData>
  <sortState ref="Q16:Q25">
    <sortCondition ref="Q16"/>
  </sortState>
  <mergeCells count="3">
    <mergeCell ref="B3:B5"/>
    <mergeCell ref="B6:B8"/>
    <mergeCell ref="B9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9E87-8E12-423B-8139-A54D3CBFC0D3}">
  <dimension ref="B1:O116"/>
  <sheetViews>
    <sheetView zoomScale="50" zoomScaleNormal="100" workbookViewId="0">
      <selection activeCell="X65" sqref="X65"/>
    </sheetView>
  </sheetViews>
  <sheetFormatPr defaultRowHeight="14.4" x14ac:dyDescent="0.3"/>
  <cols>
    <col min="1" max="1" width="8.88671875" style="43"/>
    <col min="2" max="2" width="18.109375" style="43" customWidth="1"/>
    <col min="3" max="3" width="8.88671875" style="43"/>
    <col min="4" max="4" width="13.77734375" style="43" customWidth="1"/>
    <col min="5" max="5" width="8.88671875" style="43"/>
    <col min="6" max="6" width="14.77734375" style="43" customWidth="1"/>
    <col min="7" max="7" width="15.5546875" style="43" customWidth="1"/>
    <col min="8" max="8" width="13.21875" style="43" customWidth="1"/>
    <col min="9" max="9" width="11.88671875" style="43" customWidth="1"/>
    <col min="10" max="10" width="24.77734375" style="43" customWidth="1"/>
    <col min="11" max="11" width="17.21875" style="43" customWidth="1"/>
    <col min="12" max="12" width="20.5546875" style="43" customWidth="1"/>
    <col min="13" max="13" width="11.44140625" style="43" customWidth="1"/>
    <col min="14" max="14" width="12.77734375" style="43" customWidth="1"/>
    <col min="15" max="15" width="14.88671875" style="43" customWidth="1"/>
    <col min="16" max="16384" width="8.88671875" style="43"/>
  </cols>
  <sheetData>
    <row r="1" spans="2:15" ht="15" thickBot="1" x14ac:dyDescent="0.35"/>
    <row r="2" spans="2:15" ht="31.2" customHeight="1" thickBot="1" x14ac:dyDescent="0.35">
      <c r="D2" s="40" t="s">
        <v>7</v>
      </c>
      <c r="M2" s="113" t="s">
        <v>49</v>
      </c>
      <c r="N2" s="114">
        <f>AVERAGE(O17:O116)</f>
        <v>0.66242470079832372</v>
      </c>
    </row>
    <row r="3" spans="2:15" ht="15.6" customHeight="1" thickBot="1" x14ac:dyDescent="0.35">
      <c r="B3" s="179" t="s">
        <v>8</v>
      </c>
      <c r="C3" s="121" t="s">
        <v>10</v>
      </c>
      <c r="D3" s="67">
        <v>2.7</v>
      </c>
      <c r="E3" s="67" t="s">
        <v>26</v>
      </c>
    </row>
    <row r="4" spans="2:15" ht="16.8" customHeight="1" thickBot="1" x14ac:dyDescent="0.35">
      <c r="B4" s="180"/>
      <c r="C4" s="123" t="s">
        <v>23</v>
      </c>
      <c r="D4" s="44">
        <v>1.5</v>
      </c>
      <c r="E4" s="44" t="s">
        <v>25</v>
      </c>
      <c r="F4" s="141" t="s">
        <v>37</v>
      </c>
      <c r="G4" s="142">
        <f>(D4-D5)/(D3-D5)</f>
        <v>0.45454545454545453</v>
      </c>
      <c r="K4" s="115" t="s">
        <v>40</v>
      </c>
      <c r="L4" s="116" t="s">
        <v>41</v>
      </c>
    </row>
    <row r="5" spans="2:15" ht="15" customHeight="1" thickBot="1" x14ac:dyDescent="0.35">
      <c r="B5" s="181"/>
      <c r="C5" s="127" t="s">
        <v>12</v>
      </c>
      <c r="D5" s="44">
        <v>0.5</v>
      </c>
      <c r="E5" s="44" t="s">
        <v>24</v>
      </c>
      <c r="J5" s="117" t="s">
        <v>2</v>
      </c>
      <c r="K5" s="118">
        <v>0.75</v>
      </c>
      <c r="L5" s="68">
        <v>0.46511627906976744</v>
      </c>
    </row>
    <row r="6" spans="2:15" ht="20.399999999999999" customHeight="1" thickBot="1" x14ac:dyDescent="0.35">
      <c r="B6" s="179" t="s">
        <v>9</v>
      </c>
      <c r="C6" s="121" t="s">
        <v>10</v>
      </c>
      <c r="D6" s="67">
        <v>9.4</v>
      </c>
      <c r="E6" s="67" t="s">
        <v>29</v>
      </c>
      <c r="J6" s="119" t="s">
        <v>14</v>
      </c>
      <c r="K6" s="58">
        <v>5</v>
      </c>
      <c r="L6" s="59">
        <v>0.20930232558139536</v>
      </c>
    </row>
    <row r="7" spans="2:15" ht="20.399999999999999" customHeight="1" thickBot="1" x14ac:dyDescent="0.35">
      <c r="B7" s="180"/>
      <c r="C7" s="123" t="s">
        <v>23</v>
      </c>
      <c r="D7" s="44">
        <v>5</v>
      </c>
      <c r="E7" s="44" t="s">
        <v>28</v>
      </c>
      <c r="F7" s="128" t="s">
        <v>37</v>
      </c>
      <c r="G7" s="129">
        <f>(D7-D8)/(D6-D8)</f>
        <v>0.3125</v>
      </c>
      <c r="J7" s="120" t="s">
        <v>42</v>
      </c>
      <c r="K7" s="60">
        <v>15</v>
      </c>
      <c r="L7" s="61">
        <v>0.32558139534883723</v>
      </c>
    </row>
    <row r="8" spans="2:15" ht="19.2" customHeight="1" thickBot="1" x14ac:dyDescent="0.35">
      <c r="B8" s="181"/>
      <c r="C8" s="127" t="s">
        <v>12</v>
      </c>
      <c r="D8" s="73">
        <v>3</v>
      </c>
      <c r="E8" s="73" t="s">
        <v>27</v>
      </c>
    </row>
    <row r="9" spans="2:15" ht="15" thickBot="1" x14ac:dyDescent="0.35">
      <c r="B9" s="180" t="s">
        <v>17</v>
      </c>
      <c r="C9" s="121" t="s">
        <v>10</v>
      </c>
      <c r="D9" s="44">
        <v>19.77</v>
      </c>
      <c r="E9" s="44" t="s">
        <v>32</v>
      </c>
    </row>
    <row r="10" spans="2:15" ht="15" thickBot="1" x14ac:dyDescent="0.35">
      <c r="B10" s="180"/>
      <c r="C10" s="123" t="s">
        <v>23</v>
      </c>
      <c r="D10" s="44">
        <v>16</v>
      </c>
      <c r="E10" s="44" t="s">
        <v>31</v>
      </c>
      <c r="F10" s="143" t="s">
        <v>37</v>
      </c>
      <c r="G10" s="144">
        <f>(D10-D11)/(D9-D11)</f>
        <v>0.48497267759562851</v>
      </c>
    </row>
    <row r="11" spans="2:15" ht="15" thickBot="1" x14ac:dyDescent="0.35">
      <c r="B11" s="181"/>
      <c r="C11" s="127" t="s">
        <v>12</v>
      </c>
      <c r="D11" s="73">
        <v>12.45</v>
      </c>
      <c r="E11" s="73" t="s">
        <v>30</v>
      </c>
    </row>
    <row r="15" spans="2:15" ht="15" thickBot="1" x14ac:dyDescent="0.35"/>
    <row r="16" spans="2:15" ht="15" thickBot="1" x14ac:dyDescent="0.35">
      <c r="E16" s="134" t="s">
        <v>36</v>
      </c>
      <c r="F16" s="134" t="s">
        <v>33</v>
      </c>
      <c r="G16" s="135" t="s">
        <v>34</v>
      </c>
      <c r="H16" s="136" t="s">
        <v>35</v>
      </c>
      <c r="I16" s="135" t="s">
        <v>2</v>
      </c>
      <c r="J16" s="135" t="s">
        <v>38</v>
      </c>
      <c r="K16" s="135" t="s">
        <v>39</v>
      </c>
      <c r="L16" s="134" t="s">
        <v>44</v>
      </c>
      <c r="M16" s="135" t="s">
        <v>43</v>
      </c>
      <c r="N16" s="136" t="s">
        <v>45</v>
      </c>
      <c r="O16" s="145" t="s">
        <v>46</v>
      </c>
    </row>
    <row r="17" spans="5:15" x14ac:dyDescent="0.3">
      <c r="E17" s="137">
        <v>1</v>
      </c>
      <c r="F17" s="58">
        <v>0.55213039167915023</v>
      </c>
      <c r="G17" s="57">
        <v>0.85083144434610636</v>
      </c>
      <c r="H17" s="59">
        <v>0.6636006111490711</v>
      </c>
      <c r="I17" s="146">
        <f>IF(F17&lt;G$4,-SQRT((D$3-D$5)*(D$4-D$5)*F17+D$5),-(D$3-SQRT((D$3-D$5)*(D$3-D$4)*(1-F17))))</f>
        <v>-1.612628965823053</v>
      </c>
      <c r="J17" s="147">
        <f>IF(G17&lt;G$7,-SQRT((D$6-D$8)*(D$7-D$8)*G17+D$8),-(D$6-SQRT((D$6-D$8)*(D$6-D$7)*(1-G17))))</f>
        <v>-7.3504667538159705</v>
      </c>
      <c r="K17" s="147">
        <f>IF(H17&lt;G$10,-SQRT((D$9-D$11)*(D$10-D$11)*H17+D$11),-(D$9-SQRT((D$9-D$11)*(D$9-D$10)*(1-H17))))</f>
        <v>-16.723130771679596</v>
      </c>
      <c r="L17" s="58">
        <f>1-EXP(I17/K$5)</f>
        <v>0.88353587047152082</v>
      </c>
      <c r="M17" s="57">
        <f>1-EXP(J17/K$6)</f>
        <v>0.77009597753100001</v>
      </c>
      <c r="N17" s="59">
        <f>1-EXP(K17/K$7)</f>
        <v>0.67204385531914768</v>
      </c>
      <c r="O17" s="44">
        <f>(L$5*L17)+(L$6*M17)+(L$7*N17)</f>
        <v>0.79093477166691828</v>
      </c>
    </row>
    <row r="18" spans="5:15" x14ac:dyDescent="0.3">
      <c r="E18" s="137">
        <v>2</v>
      </c>
      <c r="F18" s="58">
        <v>0.49741946460235054</v>
      </c>
      <c r="G18" s="57">
        <v>0.70508748266592891</v>
      </c>
      <c r="H18" s="59">
        <v>0.46705262550273963</v>
      </c>
      <c r="I18" s="146">
        <f t="shared" ref="I18:I81" si="0">IF(F18&lt;G$4,-SQRT((D$3-D$5)*(D$4-D$5)*F18+D$5),-(D$3-SQRT((D$3-D$5)*(D$3-D$4)*(1-F18))))</f>
        <v>-1.5481264767997336</v>
      </c>
      <c r="J18" s="147">
        <f t="shared" ref="J18:J81" si="1">IF(G18&lt;G$7,-SQRT((D$6-D$8)*(D$7-D$8)*G18+D$8),-(D$6-SQRT((D$6-D$8)*(D$6-D$7)*(1-G18))))</f>
        <v>-6.5182060295490523</v>
      </c>
      <c r="K18" s="147">
        <f t="shared" ref="K18:K81" si="2">IF(H18&lt;G$10,-SQRT((D$9-D$11)*(D$10-D$11)*H18+D$11),-(D$9-SQRT((D$9-D$11)*(D$9-D$10)*(1-H18))))</f>
        <v>-4.9585108174041723</v>
      </c>
      <c r="L18" s="58">
        <f t="shared" ref="L18:L81" si="3">1-EXP(I18/K$5)</f>
        <v>0.87307623339839435</v>
      </c>
      <c r="M18" s="57">
        <f t="shared" ref="M18:M81" si="4">1-EXP(J18/K$6)</f>
        <v>0.72845874686711043</v>
      </c>
      <c r="N18" s="59">
        <f t="shared" ref="N18:N81" si="5">1-EXP(K18/K$7)</f>
        <v>0.28148405944362809</v>
      </c>
      <c r="O18" s="44">
        <f t="shared" ref="O18:O81" si="6">(L$5*L18)+(L$6*M18)+(L$7*N18)</f>
        <v>0.65019605167401573</v>
      </c>
    </row>
    <row r="19" spans="5:15" x14ac:dyDescent="0.3">
      <c r="E19" s="137">
        <v>3</v>
      </c>
      <c r="F19" s="58">
        <v>0.52888735704514978</v>
      </c>
      <c r="G19" s="57">
        <v>0.75084502006386467</v>
      </c>
      <c r="H19" s="59">
        <v>0.95323609643769447</v>
      </c>
      <c r="I19" s="146">
        <f t="shared" si="0"/>
        <v>-1.5847702580181944</v>
      </c>
      <c r="J19" s="147">
        <f t="shared" si="1"/>
        <v>-6.7511881465454042</v>
      </c>
      <c r="K19" s="147">
        <f t="shared" si="2"/>
        <v>-18.633991466463915</v>
      </c>
      <c r="L19" s="58">
        <f t="shared" si="3"/>
        <v>0.8791284673079357</v>
      </c>
      <c r="M19" s="57">
        <f t="shared" si="4"/>
        <v>0.74082133511936221</v>
      </c>
      <c r="N19" s="59">
        <f t="shared" si="5"/>
        <v>0.71127081252838531</v>
      </c>
      <c r="O19" s="44">
        <f t="shared" si="6"/>
        <v>0.79552913343326437</v>
      </c>
    </row>
    <row r="20" spans="5:15" x14ac:dyDescent="0.3">
      <c r="E20" s="137">
        <v>4</v>
      </c>
      <c r="F20" s="58">
        <v>0.38325951412026837</v>
      </c>
      <c r="G20" s="57">
        <v>0.46772729949051817</v>
      </c>
      <c r="H20" s="59">
        <v>0.28794280909717851</v>
      </c>
      <c r="I20" s="146">
        <f t="shared" si="0"/>
        <v>-1.1589525145857316</v>
      </c>
      <c r="J20" s="147">
        <f t="shared" si="1"/>
        <v>-5.5284629349124135</v>
      </c>
      <c r="K20" s="147">
        <f t="shared" si="2"/>
        <v>-4.4645808131558429</v>
      </c>
      <c r="L20" s="58">
        <f t="shared" si="3"/>
        <v>0.78674571935508997</v>
      </c>
      <c r="M20" s="57">
        <f t="shared" si="4"/>
        <v>0.66901843068477607</v>
      </c>
      <c r="N20" s="59">
        <f t="shared" si="5"/>
        <v>0.25743043382585495</v>
      </c>
      <c r="O20" s="44">
        <f t="shared" si="6"/>
        <v>0.58976991480992447</v>
      </c>
    </row>
    <row r="21" spans="5:15" x14ac:dyDescent="0.3">
      <c r="E21" s="137">
        <v>5</v>
      </c>
      <c r="F21" s="58">
        <v>0.46595274291716093</v>
      </c>
      <c r="G21" s="57">
        <v>5.2117427026214802E-3</v>
      </c>
      <c r="H21" s="59">
        <v>0.37580975171826547</v>
      </c>
      <c r="I21" s="146">
        <f t="shared" si="0"/>
        <v>-1.5126143176294002</v>
      </c>
      <c r="J21" s="147">
        <f t="shared" si="1"/>
        <v>-1.7512025315746762</v>
      </c>
      <c r="K21" s="147">
        <f t="shared" si="2"/>
        <v>-4.7133631525855133</v>
      </c>
      <c r="L21" s="58">
        <f t="shared" si="3"/>
        <v>0.86692189801876163</v>
      </c>
      <c r="M21" s="57">
        <f t="shared" si="4"/>
        <v>0.29548137183781953</v>
      </c>
      <c r="N21" s="59">
        <f t="shared" si="5"/>
        <v>0.26964474327749943</v>
      </c>
      <c r="O21" s="44">
        <f t="shared" si="6"/>
        <v>0.55285573750699069</v>
      </c>
    </row>
    <row r="22" spans="5:15" x14ac:dyDescent="0.3">
      <c r="E22" s="137">
        <v>6</v>
      </c>
      <c r="F22" s="58">
        <v>0.35225657227563689</v>
      </c>
      <c r="G22" s="57">
        <v>0.73740630539882168</v>
      </c>
      <c r="H22" s="59">
        <v>0.56094938497136371</v>
      </c>
      <c r="I22" s="146">
        <f t="shared" si="0"/>
        <v>-1.1291432411374569</v>
      </c>
      <c r="J22" s="147">
        <f t="shared" si="1"/>
        <v>-6.6806915511532754</v>
      </c>
      <c r="K22" s="147">
        <f t="shared" si="2"/>
        <v>-16.289164411728663</v>
      </c>
      <c r="L22" s="58">
        <f t="shared" si="3"/>
        <v>0.77809908409987305</v>
      </c>
      <c r="M22" s="57">
        <f t="shared" si="4"/>
        <v>0.73714120975841979</v>
      </c>
      <c r="N22" s="59">
        <f t="shared" si="5"/>
        <v>0.66241714216859238</v>
      </c>
      <c r="O22" s="44">
        <f t="shared" si="6"/>
        <v>0.73186261767868677</v>
      </c>
    </row>
    <row r="23" spans="5:15" x14ac:dyDescent="0.3">
      <c r="E23" s="137">
        <v>7</v>
      </c>
      <c r="F23" s="58">
        <v>0.49981619376701658</v>
      </c>
      <c r="G23" s="57">
        <v>0.38297396450103693</v>
      </c>
      <c r="H23" s="59">
        <v>0.94091969664528641</v>
      </c>
      <c r="I23" s="146">
        <f t="shared" si="0"/>
        <v>-1.550876312812639</v>
      </c>
      <c r="J23" s="147">
        <f t="shared" si="1"/>
        <v>-5.2316126428016796</v>
      </c>
      <c r="K23" s="147">
        <f t="shared" si="2"/>
        <v>-18.493127381647636</v>
      </c>
      <c r="L23" s="58">
        <f t="shared" si="3"/>
        <v>0.87354074072444687</v>
      </c>
      <c r="M23" s="57">
        <f t="shared" si="4"/>
        <v>0.6487729956641628</v>
      </c>
      <c r="N23" s="59">
        <f t="shared" si="5"/>
        <v>0.70854660292233684</v>
      </c>
      <c r="O23" s="44">
        <f t="shared" si="6"/>
        <v>0.77277730735765393</v>
      </c>
    </row>
    <row r="24" spans="5:15" x14ac:dyDescent="0.3">
      <c r="E24" s="137">
        <v>8</v>
      </c>
      <c r="F24" s="58">
        <v>0.71811313502670593</v>
      </c>
      <c r="G24" s="57">
        <v>0.84975175765114186</v>
      </c>
      <c r="H24" s="59">
        <v>0.17032647167930759</v>
      </c>
      <c r="I24" s="146">
        <f t="shared" si="0"/>
        <v>-1.8373405518227393</v>
      </c>
      <c r="J24" s="147">
        <f t="shared" si="1"/>
        <v>-7.3430628340797952</v>
      </c>
      <c r="K24" s="147">
        <f t="shared" si="2"/>
        <v>-4.1080535163333121</v>
      </c>
      <c r="L24" s="58">
        <f t="shared" si="3"/>
        <v>0.91368806574358552</v>
      </c>
      <c r="M24" s="57">
        <f t="shared" si="4"/>
        <v>0.76975528716296238</v>
      </c>
      <c r="N24" s="59">
        <f t="shared" si="5"/>
        <v>0.23956925340613489</v>
      </c>
      <c r="O24" s="44">
        <f t="shared" si="6"/>
        <v>0.66408205690754096</v>
      </c>
    </row>
    <row r="25" spans="5:15" x14ac:dyDescent="0.3">
      <c r="E25" s="137">
        <v>9</v>
      </c>
      <c r="F25" s="58">
        <v>0.772782567819983</v>
      </c>
      <c r="G25" s="57">
        <v>0.76197396104716297</v>
      </c>
      <c r="H25" s="59">
        <v>0.11038750546547893</v>
      </c>
      <c r="I25" s="146">
        <f t="shared" si="0"/>
        <v>-1.9254975655588651</v>
      </c>
      <c r="J25" s="147">
        <f t="shared" si="1"/>
        <v>-6.8110208079414987</v>
      </c>
      <c r="K25" s="147">
        <f t="shared" si="2"/>
        <v>-3.9138893337734952</v>
      </c>
      <c r="L25" s="58">
        <f t="shared" si="3"/>
        <v>0.92325983832771874</v>
      </c>
      <c r="M25" s="57">
        <f t="shared" si="4"/>
        <v>0.7439043218588941</v>
      </c>
      <c r="N25" s="59">
        <f t="shared" si="5"/>
        <v>0.22966204327315132</v>
      </c>
      <c r="O25" s="44">
        <f t="shared" si="6"/>
        <v>0.65989777370019853</v>
      </c>
    </row>
    <row r="26" spans="5:15" x14ac:dyDescent="0.3">
      <c r="E26" s="137">
        <v>10</v>
      </c>
      <c r="F26" s="58">
        <v>0.81039816737832904</v>
      </c>
      <c r="G26" s="57">
        <v>0.59310536195814612</v>
      </c>
      <c r="H26" s="59">
        <v>0.94184030926381102</v>
      </c>
      <c r="I26" s="146">
        <f t="shared" si="0"/>
        <v>-1.9925052380962731</v>
      </c>
      <c r="J26" s="147">
        <f t="shared" si="1"/>
        <v>-6.0150106340996281</v>
      </c>
      <c r="K26" s="147">
        <f t="shared" si="2"/>
        <v>-18.50311480810921</v>
      </c>
      <c r="L26" s="58">
        <f t="shared" si="3"/>
        <v>0.92981871863961407</v>
      </c>
      <c r="M26" s="57">
        <f t="shared" si="4"/>
        <v>0.69970865537023341</v>
      </c>
      <c r="N26" s="59">
        <f t="shared" si="5"/>
        <v>0.70874059629003949</v>
      </c>
      <c r="O26" s="44">
        <f t="shared" si="6"/>
        <v>0.80967722370197526</v>
      </c>
    </row>
    <row r="27" spans="5:15" x14ac:dyDescent="0.3">
      <c r="E27" s="137">
        <v>11</v>
      </c>
      <c r="F27" s="58">
        <v>0.15727916325657398</v>
      </c>
      <c r="G27" s="57">
        <v>0.71067568934340852</v>
      </c>
      <c r="H27" s="59">
        <v>0.45993277897615426</v>
      </c>
      <c r="I27" s="146">
        <f t="shared" si="0"/>
        <v>-0.91979027999020668</v>
      </c>
      <c r="J27" s="147">
        <f t="shared" si="1"/>
        <v>-6.5456397234950146</v>
      </c>
      <c r="K27" s="147">
        <f t="shared" si="2"/>
        <v>-4.9398191459277481</v>
      </c>
      <c r="L27" s="58">
        <f t="shared" si="3"/>
        <v>0.70664947090662023</v>
      </c>
      <c r="M27" s="57">
        <f t="shared" si="4"/>
        <v>0.72994454297855915</v>
      </c>
      <c r="N27" s="59">
        <f t="shared" si="5"/>
        <v>0.28058815043089669</v>
      </c>
      <c r="O27" s="44">
        <f t="shared" si="6"/>
        <v>0.57280754444120907</v>
      </c>
    </row>
    <row r="28" spans="5:15" x14ac:dyDescent="0.3">
      <c r="E28" s="137">
        <v>12</v>
      </c>
      <c r="F28" s="58">
        <v>0.81293917950866856</v>
      </c>
      <c r="G28" s="57">
        <v>0.59520408325661556</v>
      </c>
      <c r="H28" s="59">
        <v>0.67103327342803731</v>
      </c>
      <c r="I28" s="146">
        <f t="shared" si="0"/>
        <v>-1.9972620928844704</v>
      </c>
      <c r="J28" s="147">
        <f t="shared" si="1"/>
        <v>-6.0237516359880008</v>
      </c>
      <c r="K28" s="147">
        <f t="shared" si="2"/>
        <v>-16.75697869686082</v>
      </c>
      <c r="L28" s="58">
        <f t="shared" si="3"/>
        <v>0.93026243291496635</v>
      </c>
      <c r="M28" s="57">
        <f t="shared" si="4"/>
        <v>0.70023316620372456</v>
      </c>
      <c r="N28" s="59">
        <f t="shared" si="5"/>
        <v>0.67278306332010374</v>
      </c>
      <c r="O28" s="44">
        <f t="shared" si="6"/>
        <v>0.79828628001428603</v>
      </c>
    </row>
    <row r="29" spans="5:15" x14ac:dyDescent="0.3">
      <c r="E29" s="137">
        <v>13</v>
      </c>
      <c r="F29" s="58">
        <v>0.10347482423104859</v>
      </c>
      <c r="G29" s="57">
        <v>0.23833134629925157</v>
      </c>
      <c r="H29" s="59">
        <v>0.69212819414969151</v>
      </c>
      <c r="I29" s="146">
        <f t="shared" si="0"/>
        <v>-0.85302087507182778</v>
      </c>
      <c r="J29" s="147">
        <f t="shared" si="1"/>
        <v>-2.4598051208643379</v>
      </c>
      <c r="K29" s="147">
        <f t="shared" si="2"/>
        <v>-16.855183796022903</v>
      </c>
      <c r="L29" s="58">
        <f t="shared" si="3"/>
        <v>0.67933591461838949</v>
      </c>
      <c r="M29" s="57">
        <f t="shared" si="4"/>
        <v>0.38857380379027096</v>
      </c>
      <c r="N29" s="59">
        <f t="shared" si="5"/>
        <v>0.67491835724884164</v>
      </c>
      <c r="O29" s="44">
        <f t="shared" si="6"/>
        <v>0.61704045413869801</v>
      </c>
    </row>
    <row r="30" spans="5:15" x14ac:dyDescent="0.3">
      <c r="E30" s="137">
        <v>14</v>
      </c>
      <c r="F30" s="58">
        <v>0.9040005656213872</v>
      </c>
      <c r="G30" s="57">
        <v>0.24452061703774819</v>
      </c>
      <c r="H30" s="59">
        <v>0.39567377883568966</v>
      </c>
      <c r="I30" s="146">
        <f t="shared" si="0"/>
        <v>-2.1965732359523011</v>
      </c>
      <c r="J30" s="147">
        <f t="shared" si="1"/>
        <v>-2.4758561949521982</v>
      </c>
      <c r="K30" s="147">
        <f t="shared" si="2"/>
        <v>-4.767806499515709</v>
      </c>
      <c r="L30" s="58">
        <f t="shared" si="3"/>
        <v>0.94653693913127079</v>
      </c>
      <c r="M30" s="57">
        <f t="shared" si="4"/>
        <v>0.39053346607380723</v>
      </c>
      <c r="N30" s="59">
        <f t="shared" si="5"/>
        <v>0.2722908040008406</v>
      </c>
      <c r="O30" s="44">
        <f t="shared" si="6"/>
        <v>0.6106421217046849</v>
      </c>
    </row>
    <row r="31" spans="5:15" x14ac:dyDescent="0.3">
      <c r="E31" s="137">
        <v>15</v>
      </c>
      <c r="F31" s="58">
        <v>0.15226505683181524</v>
      </c>
      <c r="G31" s="57">
        <v>0.93739853367169146</v>
      </c>
      <c r="H31" s="59">
        <v>0.17745750622007839</v>
      </c>
      <c r="I31" s="146">
        <f t="shared" si="0"/>
        <v>-0.913774110505432</v>
      </c>
      <c r="J31" s="147">
        <f t="shared" si="1"/>
        <v>-8.0722736382050826</v>
      </c>
      <c r="K31" s="147">
        <f t="shared" si="2"/>
        <v>-4.1305460603454058</v>
      </c>
      <c r="L31" s="58">
        <f t="shared" si="3"/>
        <v>0.70428687907120002</v>
      </c>
      <c r="M31" s="57">
        <f t="shared" si="4"/>
        <v>0.80100085040147395</v>
      </c>
      <c r="N31" s="59">
        <f t="shared" si="5"/>
        <v>0.24070866705131178</v>
      </c>
      <c r="O31" s="44">
        <f t="shared" si="6"/>
        <v>0.57359689706408445</v>
      </c>
    </row>
    <row r="32" spans="5:15" x14ac:dyDescent="0.3">
      <c r="E32" s="137">
        <v>16</v>
      </c>
      <c r="F32" s="58">
        <v>0.79494626675178004</v>
      </c>
      <c r="G32" s="57">
        <v>0.68292827607067896</v>
      </c>
      <c r="H32" s="59">
        <v>0.79581081456584346</v>
      </c>
      <c r="I32" s="146">
        <f t="shared" si="0"/>
        <v>-1.9642406264441474</v>
      </c>
      <c r="J32" s="147">
        <f t="shared" si="1"/>
        <v>-6.4119003119290552</v>
      </c>
      <c r="K32" s="147">
        <f t="shared" si="2"/>
        <v>-17.396208425974354</v>
      </c>
      <c r="L32" s="58">
        <f t="shared" si="3"/>
        <v>0.92712338708452502</v>
      </c>
      <c r="M32" s="57">
        <f t="shared" si="4"/>
        <v>0.72262365879333523</v>
      </c>
      <c r="N32" s="59">
        <f t="shared" si="5"/>
        <v>0.68643456869763342</v>
      </c>
      <c r="O32" s="44">
        <f t="shared" si="6"/>
        <v>0.80595731703714846</v>
      </c>
    </row>
    <row r="33" spans="5:15" x14ac:dyDescent="0.3">
      <c r="E33" s="137">
        <v>17</v>
      </c>
      <c r="F33" s="58">
        <v>0.91115643624387521</v>
      </c>
      <c r="G33" s="57">
        <v>0.31455691667675056</v>
      </c>
      <c r="H33" s="59">
        <v>4.1740427643139566E-2</v>
      </c>
      <c r="I33" s="146">
        <f t="shared" si="0"/>
        <v>-2.2156994648813928</v>
      </c>
      <c r="J33" s="147">
        <f t="shared" si="1"/>
        <v>-5.0065870639805885</v>
      </c>
      <c r="K33" s="147">
        <f t="shared" si="2"/>
        <v>-3.6789491370138054</v>
      </c>
      <c r="L33" s="58">
        <f t="shared" si="3"/>
        <v>0.94788309721452912</v>
      </c>
      <c r="M33" s="57">
        <f t="shared" si="4"/>
        <v>0.63260488881047838</v>
      </c>
      <c r="N33" s="59">
        <f t="shared" si="5"/>
        <v>0.21750150179845307</v>
      </c>
      <c r="O33" s="44">
        <f t="shared" si="6"/>
        <v>0.64409597601774959</v>
      </c>
    </row>
    <row r="34" spans="5:15" x14ac:dyDescent="0.3">
      <c r="E34" s="137">
        <v>18</v>
      </c>
      <c r="F34" s="58">
        <v>0.1875708798740422</v>
      </c>
      <c r="G34" s="57">
        <v>0.31198645977566775</v>
      </c>
      <c r="H34" s="59">
        <v>0.48471200982215701</v>
      </c>
      <c r="I34" s="146">
        <f t="shared" si="0"/>
        <v>-0.95533027572818652</v>
      </c>
      <c r="J34" s="147">
        <f t="shared" si="1"/>
        <v>-2.6445087795521776</v>
      </c>
      <c r="K34" s="147">
        <f t="shared" si="2"/>
        <v>-5.0045705397405049</v>
      </c>
      <c r="L34" s="58">
        <f t="shared" si="3"/>
        <v>0.72022615566221071</v>
      </c>
      <c r="M34" s="57">
        <f t="shared" si="4"/>
        <v>0.41074824329260096</v>
      </c>
      <c r="N34" s="59">
        <f t="shared" si="5"/>
        <v>0.28368698515556445</v>
      </c>
      <c r="O34" s="44">
        <f t="shared" si="6"/>
        <v>0.51332267662919828</v>
      </c>
    </row>
    <row r="35" spans="5:15" x14ac:dyDescent="0.3">
      <c r="E35" s="137">
        <v>19</v>
      </c>
      <c r="F35" s="58">
        <v>0.63544561030483415</v>
      </c>
      <c r="G35" s="57">
        <v>0.30466107632298167</v>
      </c>
      <c r="H35" s="59">
        <v>0.15441658234007516</v>
      </c>
      <c r="I35" s="146">
        <f t="shared" si="0"/>
        <v>-1.7189681000114025</v>
      </c>
      <c r="J35" s="147">
        <f t="shared" si="1"/>
        <v>-2.6267207268634718</v>
      </c>
      <c r="K35" s="147">
        <f t="shared" si="2"/>
        <v>-4.0574215098617978</v>
      </c>
      <c r="L35" s="58">
        <f t="shared" si="3"/>
        <v>0.89893156998758783</v>
      </c>
      <c r="M35" s="57">
        <f t="shared" si="4"/>
        <v>0.40864818164780581</v>
      </c>
      <c r="N35" s="59">
        <f t="shared" si="5"/>
        <v>0.23699810747262651</v>
      </c>
      <c r="O35" s="44">
        <f t="shared" si="6"/>
        <v>0.58080089626043674</v>
      </c>
    </row>
    <row r="36" spans="5:15" x14ac:dyDescent="0.3">
      <c r="E36" s="137">
        <v>20</v>
      </c>
      <c r="F36" s="58">
        <v>0.28773740188365959</v>
      </c>
      <c r="G36" s="57">
        <v>0.49135138686853341</v>
      </c>
      <c r="H36" s="59">
        <v>3.9306549439477756E-2</v>
      </c>
      <c r="I36" s="146">
        <f t="shared" si="0"/>
        <v>-1.0644351949010569</v>
      </c>
      <c r="J36" s="147">
        <f t="shared" si="1"/>
        <v>-5.6153540527835233</v>
      </c>
      <c r="K36" s="147">
        <f t="shared" si="2"/>
        <v>-3.6703433073398282</v>
      </c>
      <c r="L36" s="58">
        <f t="shared" si="3"/>
        <v>0.75810388613306545</v>
      </c>
      <c r="M36" s="57">
        <f t="shared" si="4"/>
        <v>0.67472061199897793</v>
      </c>
      <c r="N36" s="59">
        <f t="shared" si="5"/>
        <v>0.21705243640505012</v>
      </c>
      <c r="O36" s="44">
        <f t="shared" si="6"/>
        <v>0.56449528698425144</v>
      </c>
    </row>
    <row r="37" spans="5:15" x14ac:dyDescent="0.3">
      <c r="E37" s="137">
        <v>21</v>
      </c>
      <c r="F37" s="58">
        <v>0.1690456957216987</v>
      </c>
      <c r="G37" s="57">
        <v>0.7344474791374912</v>
      </c>
      <c r="H37" s="59">
        <v>0.38763746342483119</v>
      </c>
      <c r="I37" s="146">
        <f t="shared" si="0"/>
        <v>-0.93375614085677483</v>
      </c>
      <c r="J37" s="147">
        <f t="shared" si="1"/>
        <v>-6.6654142932633746</v>
      </c>
      <c r="K37" s="147">
        <f t="shared" si="2"/>
        <v>-4.7458557842140197</v>
      </c>
      <c r="L37" s="58">
        <f t="shared" si="3"/>
        <v>0.71206144946474659</v>
      </c>
      <c r="M37" s="57">
        <f t="shared" si="4"/>
        <v>0.7363368292058694</v>
      </c>
      <c r="N37" s="59">
        <f t="shared" si="5"/>
        <v>0.27122510860622795</v>
      </c>
      <c r="O37" s="44">
        <f t="shared" si="6"/>
        <v>0.57361423192174299</v>
      </c>
    </row>
    <row r="38" spans="5:15" x14ac:dyDescent="0.3">
      <c r="E38" s="137">
        <v>22</v>
      </c>
      <c r="F38" s="58">
        <v>7.2898453733565627E-2</v>
      </c>
      <c r="G38" s="57">
        <v>0.19374446440850535</v>
      </c>
      <c r="H38" s="59">
        <v>0.4457942011629793</v>
      </c>
      <c r="I38" s="146">
        <f t="shared" si="0"/>
        <v>-0.81263558758760035</v>
      </c>
      <c r="J38" s="147">
        <f t="shared" si="1"/>
        <v>-2.3409248480950575</v>
      </c>
      <c r="K38" s="147">
        <f t="shared" si="2"/>
        <v>-4.9024899909557371</v>
      </c>
      <c r="L38" s="58">
        <f t="shared" si="3"/>
        <v>0.66159575830991835</v>
      </c>
      <c r="M38" s="57">
        <f t="shared" si="4"/>
        <v>0.37386230350553629</v>
      </c>
      <c r="N38" s="59">
        <f t="shared" si="5"/>
        <v>0.2787955850963133</v>
      </c>
      <c r="O38" s="44">
        <f t="shared" si="6"/>
        <v>0.47673986253712974</v>
      </c>
    </row>
    <row r="39" spans="5:15" x14ac:dyDescent="0.3">
      <c r="E39" s="137">
        <v>23</v>
      </c>
      <c r="F39" s="58">
        <v>0.26757177883996885</v>
      </c>
      <c r="G39" s="57">
        <v>0.10649346854630537</v>
      </c>
      <c r="H39" s="59">
        <v>0.36867668479088345</v>
      </c>
      <c r="I39" s="146">
        <f t="shared" si="0"/>
        <v>-1.0433877100330113</v>
      </c>
      <c r="J39" s="147">
        <f t="shared" si="1"/>
        <v>-2.0888074103164009</v>
      </c>
      <c r="K39" s="147">
        <f t="shared" si="2"/>
        <v>-4.6936587361008577</v>
      </c>
      <c r="L39" s="58">
        <f t="shared" si="3"/>
        <v>0.75121932982981887</v>
      </c>
      <c r="M39" s="57">
        <f t="shared" si="4"/>
        <v>0.34148072164596666</v>
      </c>
      <c r="N39" s="59">
        <f t="shared" si="5"/>
        <v>0.26868469790040905</v>
      </c>
      <c r="O39" s="44">
        <f t="shared" si="6"/>
        <v>0.50835578748873966</v>
      </c>
    </row>
    <row r="40" spans="5:15" x14ac:dyDescent="0.3">
      <c r="E40" s="137">
        <v>24</v>
      </c>
      <c r="F40" s="58">
        <v>0.38106265638186421</v>
      </c>
      <c r="G40" s="57">
        <v>8.1251269829589634E-2</v>
      </c>
      <c r="H40" s="59">
        <v>0.4634510114930237</v>
      </c>
      <c r="I40" s="146">
        <f t="shared" si="0"/>
        <v>-1.1568655254782647</v>
      </c>
      <c r="J40" s="147">
        <f t="shared" si="1"/>
        <v>-2.0099791675086451</v>
      </c>
      <c r="K40" s="147">
        <f t="shared" si="2"/>
        <v>-4.9490643544671871</v>
      </c>
      <c r="L40" s="58">
        <f t="shared" si="3"/>
        <v>0.78615148047738459</v>
      </c>
      <c r="M40" s="57">
        <f t="shared" si="4"/>
        <v>0.33101646699672638</v>
      </c>
      <c r="N40" s="59">
        <f t="shared" si="5"/>
        <v>0.28103142131747183</v>
      </c>
      <c r="O40" s="44">
        <f t="shared" si="6"/>
        <v>0.52643297002239153</v>
      </c>
    </row>
    <row r="41" spans="5:15" x14ac:dyDescent="0.3">
      <c r="E41" s="137">
        <v>25</v>
      </c>
      <c r="F41" s="58">
        <v>0.33868349380517671</v>
      </c>
      <c r="G41" s="57">
        <v>0.37343751520189183</v>
      </c>
      <c r="H41" s="59">
        <v>0.51773014640185233</v>
      </c>
      <c r="I41" s="146">
        <f t="shared" si="0"/>
        <v>-1.1158421422277387</v>
      </c>
      <c r="J41" s="147">
        <f t="shared" si="1"/>
        <v>-5.1995238874724299</v>
      </c>
      <c r="K41" s="147">
        <f t="shared" si="2"/>
        <v>-16.121861873799745</v>
      </c>
      <c r="L41" s="58">
        <f t="shared" si="3"/>
        <v>0.77412861236753083</v>
      </c>
      <c r="M41" s="57">
        <f t="shared" si="4"/>
        <v>0.64651165959832291</v>
      </c>
      <c r="N41" s="59">
        <f t="shared" si="5"/>
        <v>0.65863083486763152</v>
      </c>
      <c r="O41" s="44">
        <f t="shared" si="6"/>
        <v>0.70981415981121776</v>
      </c>
    </row>
    <row r="42" spans="5:15" x14ac:dyDescent="0.3">
      <c r="E42" s="137">
        <v>26</v>
      </c>
      <c r="F42" s="58">
        <v>0.25241219213244426</v>
      </c>
      <c r="G42" s="57">
        <v>0.56039236151867822</v>
      </c>
      <c r="H42" s="59">
        <v>0.71901581176691809</v>
      </c>
      <c r="I42" s="146">
        <f t="shared" si="0"/>
        <v>-1.0272812773001256</v>
      </c>
      <c r="J42" s="147">
        <f t="shared" si="1"/>
        <v>-5.8815697961116209</v>
      </c>
      <c r="K42" s="147">
        <f t="shared" si="2"/>
        <v>-16.985372187857877</v>
      </c>
      <c r="L42" s="58">
        <f t="shared" si="3"/>
        <v>0.74581892436014419</v>
      </c>
      <c r="M42" s="57">
        <f t="shared" si="4"/>
        <v>0.69158652938883214</v>
      </c>
      <c r="N42" s="59">
        <f t="shared" si="5"/>
        <v>0.67772760564865742</v>
      </c>
      <c r="O42" s="44">
        <f t="shared" si="6"/>
        <v>0.71229869141357161</v>
      </c>
    </row>
    <row r="43" spans="5:15" x14ac:dyDescent="0.3">
      <c r="E43" s="137">
        <v>27</v>
      </c>
      <c r="F43" s="58">
        <v>3.4195280479782819E-2</v>
      </c>
      <c r="G43" s="57">
        <v>4.5483475858572375E-2</v>
      </c>
      <c r="H43" s="59">
        <v>0.19738667597191195</v>
      </c>
      <c r="I43" s="146">
        <f t="shared" si="0"/>
        <v>-0.75843893429565057</v>
      </c>
      <c r="J43" s="147">
        <f t="shared" si="1"/>
        <v>-1.8926670311995522</v>
      </c>
      <c r="K43" s="147">
        <f t="shared" si="2"/>
        <v>-4.1927664091630605</v>
      </c>
      <c r="L43" s="58">
        <f t="shared" si="3"/>
        <v>0.63623670538486743</v>
      </c>
      <c r="M43" s="57">
        <f t="shared" si="4"/>
        <v>0.3151349080946414</v>
      </c>
      <c r="N43" s="59">
        <f t="shared" si="5"/>
        <v>0.24385170195977368</v>
      </c>
      <c r="O43" s="44">
        <f t="shared" si="6"/>
        <v>0.44127609553455699</v>
      </c>
    </row>
    <row r="44" spans="5:15" x14ac:dyDescent="0.3">
      <c r="E44" s="137">
        <v>28</v>
      </c>
      <c r="F44" s="58">
        <v>0.60382864111658496</v>
      </c>
      <c r="G44" s="57">
        <v>0.22047650681253017</v>
      </c>
      <c r="H44" s="59">
        <v>0.83329122460752136</v>
      </c>
      <c r="I44" s="146">
        <f t="shared" si="0"/>
        <v>-1.6773111971610251</v>
      </c>
      <c r="J44" s="147">
        <f t="shared" si="1"/>
        <v>-2.4129026684059154</v>
      </c>
      <c r="K44" s="147">
        <f t="shared" si="2"/>
        <v>-17.625107916644524</v>
      </c>
      <c r="L44" s="58">
        <f t="shared" si="3"/>
        <v>0.89315914942282426</v>
      </c>
      <c r="M44" s="57">
        <f t="shared" si="4"/>
        <v>0.3828113410618682</v>
      </c>
      <c r="N44" s="59">
        <f t="shared" si="5"/>
        <v>0.69118324208452475</v>
      </c>
      <c r="O44" s="44">
        <f t="shared" si="6"/>
        <v>0.7205825685394569</v>
      </c>
    </row>
    <row r="45" spans="5:15" x14ac:dyDescent="0.3">
      <c r="E45" s="137">
        <v>29</v>
      </c>
      <c r="F45" s="58">
        <v>1.1011204605563263E-2</v>
      </c>
      <c r="G45" s="57">
        <v>0.55712474199303497</v>
      </c>
      <c r="H45" s="59">
        <v>0.74293020068287363</v>
      </c>
      <c r="I45" s="146">
        <f t="shared" si="0"/>
        <v>-0.72403359737807693</v>
      </c>
      <c r="J45" s="147">
        <f t="shared" si="1"/>
        <v>-5.8685176957152771</v>
      </c>
      <c r="K45" s="147">
        <f t="shared" si="2"/>
        <v>-17.106505864493943</v>
      </c>
      <c r="L45" s="58">
        <f t="shared" si="3"/>
        <v>0.61916083414257561</v>
      </c>
      <c r="M45" s="57">
        <f t="shared" si="4"/>
        <v>0.69078038894760763</v>
      </c>
      <c r="N45" s="59">
        <f t="shared" si="5"/>
        <v>0.68031966138761923</v>
      </c>
      <c r="O45" s="44">
        <f t="shared" si="6"/>
        <v>0.65406314983271285</v>
      </c>
    </row>
    <row r="46" spans="5:15" x14ac:dyDescent="0.3">
      <c r="E46" s="137">
        <v>30</v>
      </c>
      <c r="F46" s="58">
        <v>0.32760487335774369</v>
      </c>
      <c r="G46" s="57">
        <v>0.31916460030163485</v>
      </c>
      <c r="H46" s="59">
        <v>0.61067890283476889</v>
      </c>
      <c r="I46" s="146">
        <f t="shared" si="0"/>
        <v>-1.1048668342325405</v>
      </c>
      <c r="J46" s="147">
        <f t="shared" si="1"/>
        <v>-5.021378658126971</v>
      </c>
      <c r="K46" s="147">
        <f t="shared" si="2"/>
        <v>-16.492217102093157</v>
      </c>
      <c r="L46" s="58">
        <f t="shared" si="3"/>
        <v>0.77079896512188417</v>
      </c>
      <c r="M46" s="57">
        <f t="shared" si="4"/>
        <v>0.63369015461307643</v>
      </c>
      <c r="N46" s="59">
        <f t="shared" si="5"/>
        <v>0.66695615804309571</v>
      </c>
      <c r="O46" s="44">
        <f t="shared" si="6"/>
        <v>0.70829248619903984</v>
      </c>
    </row>
    <row r="47" spans="5:15" x14ac:dyDescent="0.3">
      <c r="E47" s="137">
        <v>31</v>
      </c>
      <c r="F47" s="58">
        <v>0.53701155562417535</v>
      </c>
      <c r="G47" s="57">
        <v>0.60596537659832894</v>
      </c>
      <c r="H47" s="59">
        <v>0.50591821422392302</v>
      </c>
      <c r="I47" s="146">
        <f t="shared" si="0"/>
        <v>-1.5944279792106817</v>
      </c>
      <c r="J47" s="147">
        <f t="shared" si="1"/>
        <v>-6.0689318537455499</v>
      </c>
      <c r="K47" s="147">
        <f t="shared" si="2"/>
        <v>-16.077456351917974</v>
      </c>
      <c r="L47" s="58">
        <f t="shared" si="3"/>
        <v>0.88067494704244731</v>
      </c>
      <c r="M47" s="57">
        <f t="shared" si="4"/>
        <v>0.70292967115366078</v>
      </c>
      <c r="N47" s="59">
        <f t="shared" si="5"/>
        <v>0.65761875915295231</v>
      </c>
      <c r="O47" s="44">
        <f t="shared" si="6"/>
        <v>0.77084950254356333</v>
      </c>
    </row>
    <row r="48" spans="5:15" x14ac:dyDescent="0.3">
      <c r="E48" s="137">
        <v>32</v>
      </c>
      <c r="F48" s="58">
        <v>0.95601259711975206</v>
      </c>
      <c r="G48" s="57">
        <v>0.15371228255688318</v>
      </c>
      <c r="H48" s="59">
        <v>0.8462673817422518</v>
      </c>
      <c r="I48" s="146">
        <f t="shared" si="0"/>
        <v>-2.3592262574612675</v>
      </c>
      <c r="J48" s="147">
        <f t="shared" si="1"/>
        <v>-2.2287927711494633</v>
      </c>
      <c r="K48" s="147">
        <f t="shared" si="2"/>
        <v>-17.710275060478189</v>
      </c>
      <c r="L48" s="58">
        <f t="shared" si="3"/>
        <v>0.95696041519711927</v>
      </c>
      <c r="M48" s="57">
        <f t="shared" si="4"/>
        <v>0.35966163961289954</v>
      </c>
      <c r="N48" s="59">
        <f t="shared" si="5"/>
        <v>0.69293167649789789</v>
      </c>
      <c r="O48" s="44">
        <f t="shared" si="6"/>
        <v>0.74598154724253618</v>
      </c>
    </row>
    <row r="49" spans="5:15" x14ac:dyDescent="0.3">
      <c r="E49" s="137">
        <v>33</v>
      </c>
      <c r="F49" s="58">
        <v>2.6379185874146893E-3</v>
      </c>
      <c r="G49" s="57">
        <v>0.80671506004439075</v>
      </c>
      <c r="H49" s="59">
        <v>0.62256410448850841</v>
      </c>
      <c r="I49" s="146">
        <f t="shared" si="0"/>
        <v>-0.71119858049092899</v>
      </c>
      <c r="J49" s="147">
        <f t="shared" si="1"/>
        <v>-7.0669968047278733</v>
      </c>
      <c r="K49" s="147">
        <f t="shared" si="2"/>
        <v>-16.54263699796671</v>
      </c>
      <c r="L49" s="58">
        <f t="shared" si="3"/>
        <v>0.61258731088432572</v>
      </c>
      <c r="M49" s="57">
        <f t="shared" si="4"/>
        <v>0.75668523896772566</v>
      </c>
      <c r="N49" s="59">
        <f t="shared" si="5"/>
        <v>0.66807374775446104</v>
      </c>
      <c r="O49" s="44">
        <f t="shared" si="6"/>
        <v>0.66081269388275576</v>
      </c>
    </row>
    <row r="50" spans="5:15" x14ac:dyDescent="0.3">
      <c r="E50" s="137">
        <v>34</v>
      </c>
      <c r="F50" s="58">
        <v>0.8853239438267595</v>
      </c>
      <c r="G50" s="57">
        <v>0.64186865861744813</v>
      </c>
      <c r="H50" s="59">
        <v>0.10957224081229011</v>
      </c>
      <c r="I50" s="146">
        <f t="shared" si="0"/>
        <v>-2.1497775101857841</v>
      </c>
      <c r="J50" s="147">
        <f t="shared" si="1"/>
        <v>-6.2243144719080483</v>
      </c>
      <c r="K50" s="147">
        <f t="shared" si="2"/>
        <v>-3.9111819504784191</v>
      </c>
      <c r="L50" s="58">
        <f t="shared" si="3"/>
        <v>0.94309488307904066</v>
      </c>
      <c r="M50" s="57">
        <f t="shared" si="4"/>
        <v>0.71201961084648735</v>
      </c>
      <c r="N50" s="59">
        <f t="shared" si="5"/>
        <v>0.22952299071686943</v>
      </c>
      <c r="O50" s="44">
        <f t="shared" si="6"/>
        <v>0.66240455881942717</v>
      </c>
    </row>
    <row r="51" spans="5:15" x14ac:dyDescent="0.3">
      <c r="E51" s="137">
        <v>35</v>
      </c>
      <c r="F51" s="58">
        <v>0.48682887083843596</v>
      </c>
      <c r="G51" s="57">
        <v>0.12679314418689391</v>
      </c>
      <c r="H51" s="59">
        <v>0.94143871481275065</v>
      </c>
      <c r="I51" s="146">
        <f t="shared" si="0"/>
        <v>-1.5360533599058206</v>
      </c>
      <c r="J51" s="147">
        <f t="shared" si="1"/>
        <v>-2.150105170821242</v>
      </c>
      <c r="K51" s="147">
        <f t="shared" si="2"/>
        <v>-18.498748392118458</v>
      </c>
      <c r="L51" s="58">
        <f t="shared" si="3"/>
        <v>0.87101654601654377</v>
      </c>
      <c r="M51" s="57">
        <f t="shared" si="4"/>
        <v>0.34950458804792361</v>
      </c>
      <c r="N51" s="59">
        <f t="shared" si="5"/>
        <v>0.70865579996758332</v>
      </c>
      <c r="O51" s="44">
        <f t="shared" si="6"/>
        <v>0.7090012421467059</v>
      </c>
    </row>
    <row r="52" spans="5:15" x14ac:dyDescent="0.3">
      <c r="E52" s="137">
        <v>36</v>
      </c>
      <c r="F52" s="58">
        <v>0.65466692002333993</v>
      </c>
      <c r="G52" s="57">
        <v>0.46469489550237386</v>
      </c>
      <c r="H52" s="59">
        <v>0.50274735052047048</v>
      </c>
      <c r="I52" s="146">
        <f t="shared" si="0"/>
        <v>-1.7451809956131044</v>
      </c>
      <c r="J52" s="147">
        <f t="shared" si="1"/>
        <v>-5.5174503554167975</v>
      </c>
      <c r="K52" s="147">
        <f t="shared" si="2"/>
        <v>-16.065626501539445</v>
      </c>
      <c r="L52" s="58">
        <f t="shared" si="3"/>
        <v>0.90240294831362866</v>
      </c>
      <c r="M52" s="57">
        <f t="shared" si="4"/>
        <v>0.66828863511789738</v>
      </c>
      <c r="N52" s="59">
        <f t="shared" si="5"/>
        <v>0.65734863139114441</v>
      </c>
      <c r="O52" s="44">
        <f t="shared" si="6"/>
        <v>0.77361715166999234</v>
      </c>
    </row>
    <row r="53" spans="5:15" x14ac:dyDescent="0.3">
      <c r="E53" s="137">
        <v>37</v>
      </c>
      <c r="F53" s="58">
        <v>0.99139496924618276</v>
      </c>
      <c r="G53" s="57">
        <v>0.75782549174128588</v>
      </c>
      <c r="H53" s="59">
        <v>0.95954178375642418</v>
      </c>
      <c r="I53" s="146">
        <f t="shared" si="0"/>
        <v>-2.5492774695339895</v>
      </c>
      <c r="J53" s="147">
        <f t="shared" si="1"/>
        <v>-6.7885570746107842</v>
      </c>
      <c r="K53" s="147">
        <f t="shared" si="2"/>
        <v>-18.713353834652196</v>
      </c>
      <c r="L53" s="58">
        <f t="shared" si="3"/>
        <v>0.96659456360894858</v>
      </c>
      <c r="M53" s="57">
        <f t="shared" si="4"/>
        <v>0.74275116036317046</v>
      </c>
      <c r="N53" s="59">
        <f t="shared" si="5"/>
        <v>0.7127943939454835</v>
      </c>
      <c r="O53" s="44">
        <f t="shared" si="6"/>
        <v>0.83711100536475058</v>
      </c>
    </row>
    <row r="54" spans="5:15" x14ac:dyDescent="0.3">
      <c r="E54" s="137">
        <v>38</v>
      </c>
      <c r="F54" s="58">
        <v>0.57196765878628719</v>
      </c>
      <c r="G54" s="57">
        <v>0.31680671735444088</v>
      </c>
      <c r="H54" s="59">
        <v>0.14953583782915925</v>
      </c>
      <c r="I54" s="146">
        <f t="shared" si="0"/>
        <v>-1.6369828878121473</v>
      </c>
      <c r="J54" s="147">
        <f t="shared" si="1"/>
        <v>-5.0138031463124069</v>
      </c>
      <c r="K54" s="147">
        <f t="shared" si="2"/>
        <v>-4.041761779450705</v>
      </c>
      <c r="L54" s="58">
        <f t="shared" si="3"/>
        <v>0.88725693952828399</v>
      </c>
      <c r="M54" s="57">
        <f t="shared" si="4"/>
        <v>0.63313473704978951</v>
      </c>
      <c r="N54" s="59">
        <f t="shared" si="5"/>
        <v>0.23620113126791931</v>
      </c>
      <c r="O54" s="44">
        <f t="shared" si="6"/>
        <v>0.62209691306429438</v>
      </c>
    </row>
    <row r="55" spans="5:15" x14ac:dyDescent="0.3">
      <c r="E55" s="137">
        <v>39</v>
      </c>
      <c r="F55" s="58">
        <v>0.99222179699273794</v>
      </c>
      <c r="G55" s="57">
        <v>0.47140359376688012</v>
      </c>
      <c r="H55" s="59">
        <v>0.27617671324579829</v>
      </c>
      <c r="I55" s="146">
        <f t="shared" si="0"/>
        <v>-2.5567015145258969</v>
      </c>
      <c r="J55" s="147">
        <f t="shared" si="1"/>
        <v>-5.5418560421460867</v>
      </c>
      <c r="K55" s="147">
        <f t="shared" si="2"/>
        <v>-4.430206323683505</v>
      </c>
      <c r="L55" s="58">
        <f t="shared" si="3"/>
        <v>0.96692360366706775</v>
      </c>
      <c r="M55" s="57">
        <f t="shared" si="4"/>
        <v>0.66990381867579796</v>
      </c>
      <c r="N55" s="59">
        <f t="shared" si="5"/>
        <v>0.25572678585478825</v>
      </c>
      <c r="O55" s="44">
        <f t="shared" si="6"/>
        <v>0.67320421961373422</v>
      </c>
    </row>
    <row r="56" spans="5:15" x14ac:dyDescent="0.3">
      <c r="E56" s="137">
        <v>40</v>
      </c>
      <c r="F56" s="58">
        <v>0.72609430757443383</v>
      </c>
      <c r="G56" s="57">
        <v>0.7217384627707838</v>
      </c>
      <c r="H56" s="59">
        <v>0.80674768105711303</v>
      </c>
      <c r="I56" s="146">
        <f t="shared" si="0"/>
        <v>-1.8496406477238612</v>
      </c>
      <c r="J56" s="147">
        <f t="shared" si="1"/>
        <v>-6.6007420825556773</v>
      </c>
      <c r="K56" s="147">
        <f t="shared" si="2"/>
        <v>-17.460656306550391</v>
      </c>
      <c r="L56" s="58">
        <f t="shared" si="3"/>
        <v>0.91509204828704205</v>
      </c>
      <c r="M56" s="57">
        <f t="shared" si="4"/>
        <v>0.73290434238165791</v>
      </c>
      <c r="N56" s="59">
        <f t="shared" si="5"/>
        <v>0.68777892044016298</v>
      </c>
      <c r="O56" s="44">
        <f t="shared" si="6"/>
        <v>0.80295081240321042</v>
      </c>
    </row>
    <row r="57" spans="5:15" x14ac:dyDescent="0.3">
      <c r="E57" s="137">
        <v>41</v>
      </c>
      <c r="F57" s="58">
        <v>0.47407887841458141</v>
      </c>
      <c r="G57" s="57">
        <v>0.22097964499958744</v>
      </c>
      <c r="H57" s="59">
        <v>3.675233792804744E-2</v>
      </c>
      <c r="I57" s="146">
        <f t="shared" si="0"/>
        <v>-1.5216826569274706</v>
      </c>
      <c r="J57" s="147">
        <f t="shared" si="1"/>
        <v>-2.4142368268243111</v>
      </c>
      <c r="K57" s="147">
        <f t="shared" si="2"/>
        <v>-3.6612902443535176</v>
      </c>
      <c r="L57" s="58">
        <f t="shared" si="3"/>
        <v>0.86852127259540213</v>
      </c>
      <c r="M57" s="57">
        <f t="shared" si="4"/>
        <v>0.38297600458118131</v>
      </c>
      <c r="N57" s="59">
        <f t="shared" si="5"/>
        <v>0.21657975553852948</v>
      </c>
      <c r="O57" s="44">
        <f t="shared" si="6"/>
        <v>0.55463549001576951</v>
      </c>
    </row>
    <row r="58" spans="5:15" x14ac:dyDescent="0.3">
      <c r="E58" s="137">
        <v>42</v>
      </c>
      <c r="F58" s="58">
        <v>0.46644488297831177</v>
      </c>
      <c r="G58" s="57">
        <v>0.44439801979107674</v>
      </c>
      <c r="H58" s="59">
        <v>0.61851513875924036</v>
      </c>
      <c r="I58" s="146">
        <f t="shared" si="0"/>
        <v>-1.5131615489304129</v>
      </c>
      <c r="J58" s="147">
        <f t="shared" si="1"/>
        <v>-5.444528882334839</v>
      </c>
      <c r="K58" s="147">
        <f t="shared" si="2"/>
        <v>-16.525372313385631</v>
      </c>
      <c r="L58" s="58">
        <f t="shared" si="3"/>
        <v>0.86701896194068917</v>
      </c>
      <c r="M58" s="57">
        <f t="shared" si="4"/>
        <v>0.66341540893999373</v>
      </c>
      <c r="N58" s="59">
        <f t="shared" si="5"/>
        <v>0.66769148767339015</v>
      </c>
      <c r="O58" s="44">
        <f t="shared" si="6"/>
        <v>0.7595069475977021</v>
      </c>
    </row>
    <row r="59" spans="5:15" x14ac:dyDescent="0.3">
      <c r="E59" s="137">
        <v>43</v>
      </c>
      <c r="F59" s="58">
        <v>0.59169448081148235</v>
      </c>
      <c r="G59" s="57">
        <v>0.14949278578528158</v>
      </c>
      <c r="H59" s="59">
        <v>0.68471888230991274</v>
      </c>
      <c r="I59" s="146">
        <f t="shared" si="0"/>
        <v>-1.6617675738748638</v>
      </c>
      <c r="J59" s="147">
        <f t="shared" si="1"/>
        <v>-2.2166433312672575</v>
      </c>
      <c r="K59" s="147">
        <f t="shared" si="2"/>
        <v>-16.820318011001401</v>
      </c>
      <c r="L59" s="58">
        <f t="shared" si="3"/>
        <v>0.89092178644253339</v>
      </c>
      <c r="M59" s="57">
        <f t="shared" si="4"/>
        <v>0.35810379720537788</v>
      </c>
      <c r="N59" s="59">
        <f t="shared" si="5"/>
        <v>0.67416186328620287</v>
      </c>
      <c r="O59" s="44">
        <f t="shared" si="6"/>
        <v>0.70882874394664908</v>
      </c>
    </row>
    <row r="60" spans="5:15" x14ac:dyDescent="0.3">
      <c r="E60" s="137">
        <v>44</v>
      </c>
      <c r="F60" s="58">
        <v>0.41891595889242395</v>
      </c>
      <c r="G60" s="57">
        <v>0.33659189416269042</v>
      </c>
      <c r="H60" s="59">
        <v>0.50918735347307464</v>
      </c>
      <c r="I60" s="146">
        <f t="shared" si="0"/>
        <v>-1.1923150211094937</v>
      </c>
      <c r="J60" s="147">
        <f t="shared" si="1"/>
        <v>-5.0777815579984118</v>
      </c>
      <c r="K60" s="147">
        <f t="shared" si="2"/>
        <v>-16.089692659761191</v>
      </c>
      <c r="L60" s="58">
        <f t="shared" si="3"/>
        <v>0.79602408615161613</v>
      </c>
      <c r="M60" s="57">
        <f t="shared" si="4"/>
        <v>0.63779912277475381</v>
      </c>
      <c r="N60" s="59">
        <f t="shared" si="5"/>
        <v>0.65789794408189572</v>
      </c>
      <c r="O60" s="44">
        <f t="shared" si="6"/>
        <v>0.71793593128259647</v>
      </c>
    </row>
    <row r="61" spans="5:15" x14ac:dyDescent="0.3">
      <c r="E61" s="137">
        <v>45</v>
      </c>
      <c r="F61" s="58">
        <v>0.31939889505973673</v>
      </c>
      <c r="G61" s="57">
        <v>0.67281894774043804</v>
      </c>
      <c r="H61" s="59">
        <v>0.66595069363492532</v>
      </c>
      <c r="I61" s="146">
        <f t="shared" si="0"/>
        <v>-1.0966665715391442</v>
      </c>
      <c r="J61" s="147">
        <f t="shared" si="1"/>
        <v>-6.3646386653926577</v>
      </c>
      <c r="K61" s="147">
        <f t="shared" si="2"/>
        <v>-16.733792122042175</v>
      </c>
      <c r="L61" s="58">
        <f t="shared" si="3"/>
        <v>0.76827920349167456</v>
      </c>
      <c r="M61" s="57">
        <f t="shared" si="4"/>
        <v>0.71998937583282663</v>
      </c>
      <c r="N61" s="59">
        <f t="shared" si="5"/>
        <v>0.67227686952526877</v>
      </c>
      <c r="O61" s="44">
        <f t="shared" si="6"/>
        <v>0.72691545641122546</v>
      </c>
    </row>
    <row r="62" spans="5:15" x14ac:dyDescent="0.3">
      <c r="E62" s="137">
        <v>46</v>
      </c>
      <c r="F62" s="58">
        <v>8.1338144076278485E-2</v>
      </c>
      <c r="G62" s="57">
        <v>0.21318788485225204</v>
      </c>
      <c r="H62" s="59">
        <v>0.71348021781881166</v>
      </c>
      <c r="I62" s="146">
        <f t="shared" si="0"/>
        <v>-0.82398053191068332</v>
      </c>
      <c r="J62" s="147">
        <f t="shared" si="1"/>
        <v>-2.393492203059961</v>
      </c>
      <c r="K62" s="147">
        <f t="shared" si="2"/>
        <v>-16.958076367149182</v>
      </c>
      <c r="L62" s="58">
        <f t="shared" si="3"/>
        <v>0.66667614004742504</v>
      </c>
      <c r="M62" s="57">
        <f t="shared" si="4"/>
        <v>0.38041070050652348</v>
      </c>
      <c r="N62" s="59">
        <f t="shared" si="5"/>
        <v>0.67714062577434841</v>
      </c>
      <c r="O62" s="44">
        <f t="shared" si="6"/>
        <v>0.61016715968251378</v>
      </c>
    </row>
    <row r="63" spans="5:15" x14ac:dyDescent="0.3">
      <c r="E63" s="137">
        <v>47</v>
      </c>
      <c r="F63" s="58">
        <v>9.2545877626618589E-2</v>
      </c>
      <c r="G63" s="57">
        <v>0.81932005155083421</v>
      </c>
      <c r="H63" s="59">
        <v>0.56447054469431401</v>
      </c>
      <c r="I63" s="146">
        <f t="shared" si="0"/>
        <v>-0.83880923384197492</v>
      </c>
      <c r="J63" s="147">
        <f t="shared" si="1"/>
        <v>-7.1443521222654214</v>
      </c>
      <c r="K63" s="147">
        <f t="shared" si="2"/>
        <v>-16.303150557004553</v>
      </c>
      <c r="L63" s="58">
        <f t="shared" si="3"/>
        <v>0.67320176334039861</v>
      </c>
      <c r="M63" s="57">
        <f t="shared" si="4"/>
        <v>0.76042060751999629</v>
      </c>
      <c r="N63" s="59">
        <f t="shared" si="5"/>
        <v>0.66273176099513009</v>
      </c>
      <c r="O63" s="44">
        <f t="shared" si="6"/>
        <v>0.68804803228883171</v>
      </c>
    </row>
    <row r="64" spans="5:15" x14ac:dyDescent="0.3">
      <c r="E64" s="137">
        <v>48</v>
      </c>
      <c r="F64" s="58">
        <v>0.35404452698702982</v>
      </c>
      <c r="G64" s="57">
        <v>0.15796035605290348</v>
      </c>
      <c r="H64" s="59">
        <v>0.33094358913813982</v>
      </c>
      <c r="I64" s="146">
        <f t="shared" si="0"/>
        <v>-1.1308837072712055</v>
      </c>
      <c r="J64" s="147">
        <f t="shared" si="1"/>
        <v>-2.2409579553122287</v>
      </c>
      <c r="K64" s="147">
        <f t="shared" si="2"/>
        <v>-4.5880170125386091</v>
      </c>
      <c r="L64" s="58">
        <f t="shared" si="3"/>
        <v>0.77861343510094294</v>
      </c>
      <c r="M64" s="57">
        <f t="shared" si="4"/>
        <v>0.36121771266986757</v>
      </c>
      <c r="N64" s="59">
        <f t="shared" si="5"/>
        <v>0.26351602441330091</v>
      </c>
      <c r="O64" s="44">
        <f t="shared" si="6"/>
        <v>0.52354540599613675</v>
      </c>
    </row>
    <row r="65" spans="5:15" x14ac:dyDescent="0.3">
      <c r="E65" s="137">
        <v>49</v>
      </c>
      <c r="F65" s="58">
        <v>0.27979742570537902</v>
      </c>
      <c r="G65" s="57">
        <v>0.18399289993495571</v>
      </c>
      <c r="H65" s="59">
        <v>0.47946821526824168</v>
      </c>
      <c r="I65" s="146">
        <f t="shared" si="0"/>
        <v>-1.056198057445588</v>
      </c>
      <c r="J65" s="147">
        <f t="shared" si="1"/>
        <v>-2.3141108701113335</v>
      </c>
      <c r="K65" s="147">
        <f t="shared" si="2"/>
        <v>-4.9909378920159417</v>
      </c>
      <c r="L65" s="58">
        <f t="shared" si="3"/>
        <v>0.75543253473964422</v>
      </c>
      <c r="M65" s="57">
        <f t="shared" si="4"/>
        <v>0.37049543517964179</v>
      </c>
      <c r="N65" s="59">
        <f t="shared" si="5"/>
        <v>0.2830356730306447</v>
      </c>
      <c r="O65" s="44">
        <f t="shared" si="6"/>
        <v>0.52106067520555088</v>
      </c>
    </row>
    <row r="66" spans="5:15" x14ac:dyDescent="0.3">
      <c r="E66" s="137">
        <v>50</v>
      </c>
      <c r="F66" s="58">
        <v>0.81036940141675473</v>
      </c>
      <c r="G66" s="57">
        <v>0.22069234233344703</v>
      </c>
      <c r="H66" s="59">
        <v>0.54470604165805292</v>
      </c>
      <c r="I66" s="146">
        <f t="shared" si="0"/>
        <v>-1.992451570378559</v>
      </c>
      <c r="J66" s="147">
        <f t="shared" si="1"/>
        <v>-2.4134750841614507</v>
      </c>
      <c r="K66" s="147">
        <f t="shared" si="2"/>
        <v>-16.22535979371845</v>
      </c>
      <c r="L66" s="58">
        <f t="shared" si="3"/>
        <v>0.92981369650100265</v>
      </c>
      <c r="M66" s="57">
        <f t="shared" si="4"/>
        <v>0.38288199471996709</v>
      </c>
      <c r="N66" s="59">
        <f t="shared" si="5"/>
        <v>0.66097812745947893</v>
      </c>
      <c r="O66" s="44">
        <f t="shared" si="6"/>
        <v>0.72781175969610379</v>
      </c>
    </row>
    <row r="67" spans="5:15" x14ac:dyDescent="0.3">
      <c r="E67" s="137">
        <v>51</v>
      </c>
      <c r="F67" s="58">
        <v>0.369016462300082</v>
      </c>
      <c r="G67" s="57">
        <v>0.10980672735148334</v>
      </c>
      <c r="H67" s="59">
        <v>0.50109943474736496</v>
      </c>
      <c r="I67" s="146">
        <f t="shared" si="0"/>
        <v>-1.1453541884762899</v>
      </c>
      <c r="J67" s="147">
        <f t="shared" si="1"/>
        <v>-2.0989345178206458</v>
      </c>
      <c r="K67" s="147">
        <f t="shared" si="2"/>
        <v>-16.059493355492027</v>
      </c>
      <c r="L67" s="58">
        <f t="shared" si="3"/>
        <v>0.78284391927341557</v>
      </c>
      <c r="M67" s="57">
        <f t="shared" si="4"/>
        <v>0.34281315093010267</v>
      </c>
      <c r="N67" s="59">
        <f t="shared" si="5"/>
        <v>0.65720850068589221</v>
      </c>
      <c r="O67" s="44">
        <f t="shared" si="6"/>
        <v>0.64983990124283086</v>
      </c>
    </row>
    <row r="68" spans="5:15" x14ac:dyDescent="0.3">
      <c r="E68" s="137">
        <v>52</v>
      </c>
      <c r="F68" s="58">
        <v>1.5397199326367073E-2</v>
      </c>
      <c r="G68" s="57">
        <v>0.74087054438375644</v>
      </c>
      <c r="H68" s="59">
        <v>0.4972238411417349</v>
      </c>
      <c r="I68" s="146">
        <f t="shared" si="0"/>
        <v>-0.73066670823160373</v>
      </c>
      <c r="J68" s="147">
        <f t="shared" si="1"/>
        <v>-6.6986881945703836</v>
      </c>
      <c r="K68" s="147">
        <f t="shared" si="2"/>
        <v>-16.045109130415199</v>
      </c>
      <c r="L68" s="58">
        <f t="shared" si="3"/>
        <v>0.62251418140789738</v>
      </c>
      <c r="M68" s="57">
        <f t="shared" si="4"/>
        <v>0.73808562429307689</v>
      </c>
      <c r="N68" s="59">
        <f t="shared" si="5"/>
        <v>0.6568796236843637</v>
      </c>
      <c r="O68" s="44">
        <f t="shared" si="6"/>
        <v>0.65789230182271474</v>
      </c>
    </row>
    <row r="69" spans="5:15" x14ac:dyDescent="0.3">
      <c r="E69" s="137">
        <v>53</v>
      </c>
      <c r="F69" s="58">
        <v>0.50543284101185926</v>
      </c>
      <c r="G69" s="57">
        <v>0.82991488056979124</v>
      </c>
      <c r="H69" s="59">
        <v>0.24145847022359845</v>
      </c>
      <c r="I69" s="146">
        <f t="shared" si="0"/>
        <v>-1.5573463780617105</v>
      </c>
      <c r="J69" s="147">
        <f t="shared" si="1"/>
        <v>-7.2114852152305033</v>
      </c>
      <c r="K69" s="147">
        <f t="shared" si="2"/>
        <v>-4.327186130412052</v>
      </c>
      <c r="L69" s="58">
        <f t="shared" si="3"/>
        <v>0.87462698150055684</v>
      </c>
      <c r="M69" s="57">
        <f t="shared" si="4"/>
        <v>0.76361584999309862</v>
      </c>
      <c r="N69" s="59">
        <f t="shared" si="5"/>
        <v>0.25059751403992381</v>
      </c>
      <c r="O69" s="44">
        <f t="shared" si="6"/>
        <v>0.6482197087559991</v>
      </c>
    </row>
    <row r="70" spans="5:15" x14ac:dyDescent="0.3">
      <c r="E70" s="137">
        <v>54</v>
      </c>
      <c r="F70" s="58">
        <v>0.9732442362510515</v>
      </c>
      <c r="G70" s="57">
        <v>0.10995033315245328</v>
      </c>
      <c r="H70" s="59">
        <v>0.99933099399467173</v>
      </c>
      <c r="I70" s="146">
        <f t="shared" si="0"/>
        <v>-2.4342271340087103</v>
      </c>
      <c r="J70" s="147">
        <f t="shared" si="1"/>
        <v>-2.099372350096905</v>
      </c>
      <c r="K70" s="147">
        <f t="shared" si="2"/>
        <v>-19.634124478564235</v>
      </c>
      <c r="L70" s="58">
        <f t="shared" si="3"/>
        <v>0.96105621872841085</v>
      </c>
      <c r="M70" s="57">
        <f t="shared" si="4"/>
        <v>0.34287069593337116</v>
      </c>
      <c r="N70" s="59">
        <f t="shared" si="5"/>
        <v>0.72989422350419653</v>
      </c>
      <c r="O70" s="44">
        <f t="shared" si="6"/>
        <v>0.75640650620993743</v>
      </c>
    </row>
    <row r="71" spans="5:15" x14ac:dyDescent="0.3">
      <c r="E71" s="137">
        <v>55</v>
      </c>
      <c r="F71" s="58">
        <v>0.5755035359951145</v>
      </c>
      <c r="G71" s="57">
        <v>0.26386623168644063</v>
      </c>
      <c r="H71" s="59">
        <v>0.42192110569848573</v>
      </c>
      <c r="I71" s="146">
        <f t="shared" si="0"/>
        <v>-1.6413826635781474</v>
      </c>
      <c r="J71" s="147">
        <f t="shared" si="1"/>
        <v>-2.5253688375337258</v>
      </c>
      <c r="K71" s="147">
        <f t="shared" si="2"/>
        <v>-4.8388058291980318</v>
      </c>
      <c r="L71" s="58">
        <f t="shared" si="3"/>
        <v>0.88791639557822621</v>
      </c>
      <c r="M71" s="57">
        <f t="shared" si="4"/>
        <v>0.39653894203257434</v>
      </c>
      <c r="N71" s="59">
        <f t="shared" si="5"/>
        <v>0.27572712271569233</v>
      </c>
      <c r="O71" s="44">
        <f t="shared" si="6"/>
        <v>0.58575251413668339</v>
      </c>
    </row>
    <row r="72" spans="5:15" x14ac:dyDescent="0.3">
      <c r="E72" s="137">
        <v>56</v>
      </c>
      <c r="F72" s="58">
        <v>0.40810561618602081</v>
      </c>
      <c r="G72" s="57">
        <v>0.69043859523393303</v>
      </c>
      <c r="H72" s="59">
        <v>0.43193202106420903</v>
      </c>
      <c r="I72" s="146">
        <f t="shared" si="0"/>
        <v>-1.1822996048418717</v>
      </c>
      <c r="J72" s="147">
        <f t="shared" si="1"/>
        <v>-6.447501200980355</v>
      </c>
      <c r="K72" s="147">
        <f t="shared" si="2"/>
        <v>-4.8656125513006616</v>
      </c>
      <c r="L72" s="58">
        <f t="shared" si="3"/>
        <v>0.7932819462047741</v>
      </c>
      <c r="M72" s="57">
        <f t="shared" si="4"/>
        <v>0.72459161325613963</v>
      </c>
      <c r="N72" s="59">
        <f t="shared" si="5"/>
        <v>0.27702032560368284</v>
      </c>
      <c r="O72" s="44">
        <f t="shared" si="6"/>
        <v>0.61081972097330917</v>
      </c>
    </row>
    <row r="73" spans="5:15" x14ac:dyDescent="0.3">
      <c r="E73" s="137">
        <v>57</v>
      </c>
      <c r="F73" s="58">
        <v>0.2564743945589909</v>
      </c>
      <c r="G73" s="57">
        <v>0.73615491340150863</v>
      </c>
      <c r="H73" s="59">
        <v>0.56738465274803862</v>
      </c>
      <c r="I73" s="146">
        <f t="shared" si="0"/>
        <v>-1.0316218629080036</v>
      </c>
      <c r="J73" s="147">
        <f t="shared" si="1"/>
        <v>-6.6742198110240958</v>
      </c>
      <c r="K73" s="147">
        <f t="shared" si="2"/>
        <v>-16.314768290128139</v>
      </c>
      <c r="L73" s="58">
        <f t="shared" si="3"/>
        <v>0.74728573534515452</v>
      </c>
      <c r="M73" s="57">
        <f t="shared" si="4"/>
        <v>0.73680075871866224</v>
      </c>
      <c r="N73" s="59">
        <f t="shared" si="5"/>
        <v>0.66299287935475104</v>
      </c>
      <c r="O73" s="44">
        <f t="shared" si="6"/>
        <v>0.71764701968226896</v>
      </c>
    </row>
    <row r="74" spans="5:15" x14ac:dyDescent="0.3">
      <c r="E74" s="137">
        <v>58</v>
      </c>
      <c r="F74" s="58">
        <v>0.32153577270397204</v>
      </c>
      <c r="G74" s="57">
        <v>0.12590427959689798</v>
      </c>
      <c r="H74" s="59">
        <v>0.61574492052685958</v>
      </c>
      <c r="I74" s="146">
        <f t="shared" si="0"/>
        <v>-1.0988078539711748</v>
      </c>
      <c r="J74" s="147">
        <f t="shared" si="1"/>
        <v>-2.1474577478591503</v>
      </c>
      <c r="K74" s="147">
        <f t="shared" si="2"/>
        <v>-16.513612910728735</v>
      </c>
      <c r="L74" s="58">
        <f t="shared" si="3"/>
        <v>0.76893983287446532</v>
      </c>
      <c r="M74" s="57">
        <f t="shared" si="4"/>
        <v>0.34916006954928669</v>
      </c>
      <c r="N74" s="59">
        <f t="shared" si="5"/>
        <v>0.6674308688891798</v>
      </c>
      <c r="O74" s="44">
        <f t="shared" si="6"/>
        <v>0.64802952204375353</v>
      </c>
    </row>
    <row r="75" spans="5:15" x14ac:dyDescent="0.3">
      <c r="E75" s="137">
        <v>59</v>
      </c>
      <c r="F75" s="58">
        <v>9.3395058456260172E-2</v>
      </c>
      <c r="G75" s="57">
        <v>0.42365237806429989</v>
      </c>
      <c r="H75" s="59">
        <v>0.30108547519565609</v>
      </c>
      <c r="I75" s="146">
        <f t="shared" si="0"/>
        <v>-0.83992209674693785</v>
      </c>
      <c r="J75" s="147">
        <f t="shared" si="1"/>
        <v>-5.3713589097923711</v>
      </c>
      <c r="K75" s="147">
        <f t="shared" si="2"/>
        <v>-4.5026666719216868</v>
      </c>
      <c r="L75" s="58">
        <f t="shared" si="3"/>
        <v>0.67368631260687351</v>
      </c>
      <c r="M75" s="57">
        <f t="shared" si="4"/>
        <v>0.65845361499873456</v>
      </c>
      <c r="N75" s="59">
        <f t="shared" si="5"/>
        <v>0.25931346888871709</v>
      </c>
      <c r="O75" s="44">
        <f t="shared" si="6"/>
        <v>0.53558598492018883</v>
      </c>
    </row>
    <row r="76" spans="5:15" x14ac:dyDescent="0.3">
      <c r="E76" s="137">
        <v>60</v>
      </c>
      <c r="F76" s="58">
        <v>0.24154530372270155</v>
      </c>
      <c r="G76" s="57">
        <v>0.40050773239073989</v>
      </c>
      <c r="H76" s="59">
        <v>0.46936338395643751</v>
      </c>
      <c r="I76" s="146">
        <f t="shared" si="0"/>
        <v>-1.0155784894285342</v>
      </c>
      <c r="J76" s="147">
        <f t="shared" si="1"/>
        <v>-5.2912651270887814</v>
      </c>
      <c r="K76" s="147">
        <f t="shared" si="2"/>
        <v>-4.9645621051097741</v>
      </c>
      <c r="L76" s="58">
        <f t="shared" si="3"/>
        <v>0.74182164967916342</v>
      </c>
      <c r="M76" s="57">
        <f t="shared" si="4"/>
        <v>0.65293841118968721</v>
      </c>
      <c r="N76" s="59">
        <f t="shared" si="5"/>
        <v>0.28177386409514471</v>
      </c>
      <c r="O76" s="44">
        <f t="shared" si="6"/>
        <v>0.57343518120052273</v>
      </c>
    </row>
    <row r="77" spans="5:15" x14ac:dyDescent="0.3">
      <c r="E77" s="137">
        <v>61</v>
      </c>
      <c r="F77" s="58">
        <v>0.44556789900811233</v>
      </c>
      <c r="G77" s="57">
        <v>0.59259245997148713</v>
      </c>
      <c r="H77" s="59">
        <v>0.28592423993788718</v>
      </c>
      <c r="I77" s="146">
        <f t="shared" si="0"/>
        <v>-1.2166549953942767</v>
      </c>
      <c r="J77" s="147">
        <f t="shared" si="1"/>
        <v>-6.0128778694586575</v>
      </c>
      <c r="K77" s="147">
        <f t="shared" si="2"/>
        <v>-4.4587024232422081</v>
      </c>
      <c r="L77" s="58">
        <f t="shared" si="3"/>
        <v>0.80253751469886714</v>
      </c>
      <c r="M77" s="57">
        <f t="shared" si="4"/>
        <v>0.69958053789537067</v>
      </c>
      <c r="N77" s="59">
        <f t="shared" si="5"/>
        <v>0.25713936923334324</v>
      </c>
      <c r="O77" s="44">
        <f t="shared" si="6"/>
        <v>0.6034168907977322</v>
      </c>
    </row>
    <row r="78" spans="5:15" x14ac:dyDescent="0.3">
      <c r="E78" s="137">
        <v>62</v>
      </c>
      <c r="F78" s="58">
        <v>0.48998361653922218</v>
      </c>
      <c r="G78" s="57">
        <v>0.95093453632908886</v>
      </c>
      <c r="H78" s="59">
        <v>0.48273442048975057</v>
      </c>
      <c r="I78" s="146">
        <f t="shared" si="0"/>
        <v>-1.539636586091903</v>
      </c>
      <c r="J78" s="147">
        <f t="shared" si="1"/>
        <v>-8.2245496790706731</v>
      </c>
      <c r="K78" s="147">
        <f t="shared" si="2"/>
        <v>-4.9994336330075093</v>
      </c>
      <c r="L78" s="58">
        <f t="shared" si="3"/>
        <v>0.87163131213630785</v>
      </c>
      <c r="M78" s="57">
        <f t="shared" si="4"/>
        <v>0.80697005290406865</v>
      </c>
      <c r="N78" s="59">
        <f t="shared" si="5"/>
        <v>0.28344163426988267</v>
      </c>
      <c r="O78" s="44">
        <f t="shared" si="6"/>
        <v>0.66659394415444495</v>
      </c>
    </row>
    <row r="79" spans="5:15" x14ac:dyDescent="0.3">
      <c r="E79" s="137">
        <v>63</v>
      </c>
      <c r="F79" s="58">
        <v>0.60208501930989877</v>
      </c>
      <c r="G79" s="57">
        <v>6.7579753561591849E-2</v>
      </c>
      <c r="H79" s="59">
        <v>0.30679322790840202</v>
      </c>
      <c r="I79" s="146">
        <f t="shared" si="0"/>
        <v>-1.6750631487638532</v>
      </c>
      <c r="J79" s="147">
        <f t="shared" si="1"/>
        <v>-1.9659656267565757</v>
      </c>
      <c r="K79" s="147">
        <f t="shared" si="2"/>
        <v>-4.5191070822041537</v>
      </c>
      <c r="L79" s="58">
        <f t="shared" si="3"/>
        <v>0.89283842445559514</v>
      </c>
      <c r="M79" s="57">
        <f t="shared" si="4"/>
        <v>0.3251016049902935</v>
      </c>
      <c r="N79" s="59">
        <f t="shared" si="5"/>
        <v>0.26012483686422483</v>
      </c>
      <c r="O79" s="44">
        <f t="shared" si="6"/>
        <v>0.56801001511915561</v>
      </c>
    </row>
    <row r="80" spans="5:15" x14ac:dyDescent="0.3">
      <c r="E80" s="137">
        <v>64</v>
      </c>
      <c r="F80" s="58">
        <v>0.3373015639790522</v>
      </c>
      <c r="G80" s="57">
        <v>2.5302480800239113E-2</v>
      </c>
      <c r="H80" s="59">
        <v>0.22498638424063488</v>
      </c>
      <c r="I80" s="146">
        <f t="shared" si="0"/>
        <v>-1.1144789996917461</v>
      </c>
      <c r="J80" s="147">
        <f t="shared" si="1"/>
        <v>-1.8231488568526324</v>
      </c>
      <c r="K80" s="147">
        <f t="shared" si="2"/>
        <v>-4.2774403772439822</v>
      </c>
      <c r="L80" s="58">
        <f t="shared" si="3"/>
        <v>0.77371771254243071</v>
      </c>
      <c r="M80" s="57">
        <f t="shared" si="4"/>
        <v>0.30554629006500655</v>
      </c>
      <c r="N80" s="59">
        <f t="shared" si="5"/>
        <v>0.24810808229365744</v>
      </c>
      <c r="O80" s="44">
        <f t="shared" si="6"/>
        <v>0.50459962822197391</v>
      </c>
    </row>
    <row r="81" spans="5:15" x14ac:dyDescent="0.3">
      <c r="E81" s="137">
        <v>65</v>
      </c>
      <c r="F81" s="58">
        <v>0.52652833029517743</v>
      </c>
      <c r="G81" s="57">
        <v>0.66345986695704529</v>
      </c>
      <c r="H81" s="59">
        <v>0.62692060936881633</v>
      </c>
      <c r="I81" s="146">
        <f t="shared" si="0"/>
        <v>-1.5819815708045186</v>
      </c>
      <c r="J81" s="147">
        <f t="shared" si="1"/>
        <v>-6.3215312009881268</v>
      </c>
      <c r="K81" s="147">
        <f t="shared" si="2"/>
        <v>-16.56131676608388</v>
      </c>
      <c r="L81" s="58">
        <f t="shared" si="3"/>
        <v>0.87867820019364451</v>
      </c>
      <c r="M81" s="57">
        <f t="shared" si="4"/>
        <v>0.71756482964419166</v>
      </c>
      <c r="N81" s="59">
        <f t="shared" si="5"/>
        <v>0.66848684417782456</v>
      </c>
      <c r="O81" s="44">
        <f t="shared" si="6"/>
        <v>0.77652240207349199</v>
      </c>
    </row>
    <row r="82" spans="5:15" x14ac:dyDescent="0.3">
      <c r="E82" s="137">
        <v>66</v>
      </c>
      <c r="F82" s="58">
        <v>9.5395758613174397E-2</v>
      </c>
      <c r="G82" s="57">
        <v>0.35570018409158155</v>
      </c>
      <c r="H82" s="59">
        <v>6.0850604796746088E-3</v>
      </c>
      <c r="I82" s="146">
        <f t="shared" ref="I82:I116" si="7">IF(F82&lt;G$4,-SQRT((D$3-D$5)*(D$4-D$5)*F82+D$5),-(D$3-SQRT((D$3-D$5)*(D$3-D$4)*(1-F82))))</f>
        <v>-0.84253822996288041</v>
      </c>
      <c r="J82" s="147">
        <f t="shared" ref="J82:J116" si="8">IF(G82&lt;G$7,-SQRT((D$6-D$8)*(D$7-D$8)*G82+D$8),-(D$6-SQRT((D$6-D$8)*(D$6-D$7)*(1-G82))))</f>
        <v>-5.1404832649722971</v>
      </c>
      <c r="K82" s="147">
        <f t="shared" ref="K82:K116" si="9">IF(H82&lt;G$10,-SQRT((D$9-D$11)*(D$10-D$11)*H82+D$11),-(D$9-SQRT((D$9-D$11)*(D$9-D$10)*(1-H82))))</f>
        <v>-3.5507923596888658</v>
      </c>
      <c r="L82" s="58">
        <f t="shared" ref="L82:L116" si="10">1-EXP(I82/K$5)</f>
        <v>0.67482256982314492</v>
      </c>
      <c r="M82" s="57">
        <f t="shared" ref="M82:M116" si="11">1-EXP(J82/K$6)</f>
        <v>0.6423128842211403</v>
      </c>
      <c r="N82" s="59">
        <f t="shared" ref="N82:N116" si="12">1-EXP(K82/K$7)</f>
        <v>0.21078736150182842</v>
      </c>
      <c r="O82" s="44">
        <f t="shared" ref="O82:O116" si="13">(L$5*L82)+(L$6*M82)+(L$7*N82)</f>
        <v>0.51693698640648278</v>
      </c>
    </row>
    <row r="83" spans="5:15" x14ac:dyDescent="0.3">
      <c r="E83" s="137">
        <v>67</v>
      </c>
      <c r="F83" s="58">
        <v>0.66942043370055571</v>
      </c>
      <c r="G83" s="57">
        <v>0.86339175484868214</v>
      </c>
      <c r="H83" s="59">
        <v>0.88036137070862908</v>
      </c>
      <c r="I83" s="146">
        <f t="shared" si="7"/>
        <v>-1.7657997778685059</v>
      </c>
      <c r="J83" s="147">
        <f t="shared" si="8"/>
        <v>-7.4386514375407131</v>
      </c>
      <c r="K83" s="147">
        <f t="shared" si="9"/>
        <v>-17.952970702113916</v>
      </c>
      <c r="L83" s="58">
        <f t="shared" si="10"/>
        <v>0.90504951215522078</v>
      </c>
      <c r="M83" s="57">
        <f t="shared" si="11"/>
        <v>0.77411523237521118</v>
      </c>
      <c r="N83" s="59">
        <f t="shared" si="12"/>
        <v>0.69785997601241045</v>
      </c>
      <c r="O83" s="44">
        <f t="shared" si="13"/>
        <v>0.81018760461988526</v>
      </c>
    </row>
    <row r="84" spans="5:15" x14ac:dyDescent="0.3">
      <c r="E84" s="137">
        <v>68</v>
      </c>
      <c r="F84" s="58">
        <v>0.88495826976894998</v>
      </c>
      <c r="G84" s="57">
        <v>7.5680346901005002E-2</v>
      </c>
      <c r="H84" s="59">
        <v>0.26370381935203913</v>
      </c>
      <c r="I84" s="146">
        <f t="shared" si="7"/>
        <v>-2.1489009455551824</v>
      </c>
      <c r="J84" s="147">
        <f t="shared" si="8"/>
        <v>-1.9921617505445846</v>
      </c>
      <c r="K84" s="147">
        <f t="shared" si="9"/>
        <v>-4.3934732785897408</v>
      </c>
      <c r="L84" s="58">
        <f t="shared" si="10"/>
        <v>0.94302833618112025</v>
      </c>
      <c r="M84" s="57">
        <f t="shared" si="11"/>
        <v>0.32862830272209609</v>
      </c>
      <c r="N84" s="59">
        <f t="shared" si="12"/>
        <v>0.25390192424013924</v>
      </c>
      <c r="O84" s="44">
        <f t="shared" si="13"/>
        <v>0.59006624156937715</v>
      </c>
    </row>
    <row r="85" spans="5:15" x14ac:dyDescent="0.3">
      <c r="E85" s="137">
        <v>69</v>
      </c>
      <c r="F85" s="58">
        <v>4.6953399836627718E-2</v>
      </c>
      <c r="G85" s="57">
        <v>5.6751138084678465E-2</v>
      </c>
      <c r="H85" s="59">
        <v>2.9149993851352418E-2</v>
      </c>
      <c r="I85" s="146">
        <f t="shared" si="7"/>
        <v>-0.7767222667341146</v>
      </c>
      <c r="J85" s="147">
        <f t="shared" si="8"/>
        <v>-1.930392335118404</v>
      </c>
      <c r="K85" s="147">
        <f t="shared" si="9"/>
        <v>-3.6342112954836905</v>
      </c>
      <c r="L85" s="58">
        <f t="shared" si="10"/>
        <v>0.64499723080179427</v>
      </c>
      <c r="M85" s="57">
        <f t="shared" si="11"/>
        <v>0.32028281179697116</v>
      </c>
      <c r="N85" s="59">
        <f t="shared" si="12"/>
        <v>0.21516419841344392</v>
      </c>
      <c r="O85" s="44">
        <f t="shared" si="13"/>
        <v>0.43708810930225217</v>
      </c>
    </row>
    <row r="86" spans="5:15" x14ac:dyDescent="0.3">
      <c r="E86" s="137">
        <v>70</v>
      </c>
      <c r="F86" s="58">
        <v>0.12199409012587514</v>
      </c>
      <c r="G86" s="57">
        <v>0.90539298343126751</v>
      </c>
      <c r="H86" s="59">
        <v>0.40709874447894001</v>
      </c>
      <c r="I86" s="146">
        <f t="shared" si="7"/>
        <v>-0.87657686387271561</v>
      </c>
      <c r="J86" s="147">
        <f t="shared" si="8"/>
        <v>-7.7677826166299093</v>
      </c>
      <c r="K86" s="147">
        <f t="shared" si="9"/>
        <v>-4.7988402738609395</v>
      </c>
      <c r="L86" s="58">
        <f t="shared" si="10"/>
        <v>0.68925080895545721</v>
      </c>
      <c r="M86" s="57">
        <f t="shared" si="11"/>
        <v>0.78850555028575464</v>
      </c>
      <c r="N86" s="59">
        <f t="shared" si="12"/>
        <v>0.27379481848798803</v>
      </c>
      <c r="O86" s="44">
        <f t="shared" si="13"/>
        <v>0.57476031605843647</v>
      </c>
    </row>
    <row r="87" spans="5:15" x14ac:dyDescent="0.3">
      <c r="E87" s="137">
        <v>71</v>
      </c>
      <c r="F87" s="58">
        <v>0.41752416319413965</v>
      </c>
      <c r="G87" s="57">
        <v>0.93272271766634751</v>
      </c>
      <c r="H87" s="59">
        <v>0.13223626718725312</v>
      </c>
      <c r="I87" s="146">
        <f t="shared" si="7"/>
        <v>-1.1910302930770096</v>
      </c>
      <c r="J87" s="147">
        <f t="shared" si="8"/>
        <v>-8.023581360735168</v>
      </c>
      <c r="K87" s="147">
        <f t="shared" si="9"/>
        <v>-3.9857611116483085</v>
      </c>
      <c r="L87" s="58">
        <f t="shared" si="10"/>
        <v>0.79567438195463991</v>
      </c>
      <c r="M87" s="57">
        <f t="shared" si="11"/>
        <v>0.79905343904095039</v>
      </c>
      <c r="N87" s="59">
        <f t="shared" si="12"/>
        <v>0.23334425190008168</v>
      </c>
      <c r="O87" s="44">
        <f t="shared" si="13"/>
        <v>0.61329739807122075</v>
      </c>
    </row>
    <row r="88" spans="5:15" x14ac:dyDescent="0.3">
      <c r="E88" s="137">
        <v>72</v>
      </c>
      <c r="F88" s="58">
        <v>0.22900862475635364</v>
      </c>
      <c r="G88" s="57">
        <v>0.39014061150974055</v>
      </c>
      <c r="H88" s="59">
        <v>0.50071679364230681</v>
      </c>
      <c r="I88" s="146">
        <f t="shared" si="7"/>
        <v>-1.0019076676340879</v>
      </c>
      <c r="J88" s="147">
        <f t="shared" si="8"/>
        <v>-5.2558908822419133</v>
      </c>
      <c r="K88" s="147">
        <f t="shared" si="9"/>
        <v>-16.058070707040685</v>
      </c>
      <c r="L88" s="58">
        <f t="shared" si="10"/>
        <v>0.73707248421711413</v>
      </c>
      <c r="M88" s="57">
        <f t="shared" si="11"/>
        <v>0.6504742965243524</v>
      </c>
      <c r="N88" s="59">
        <f t="shared" si="12"/>
        <v>0.65717598769105567</v>
      </c>
      <c r="O88" s="44">
        <f t="shared" si="13"/>
        <v>0.69293446931944724</v>
      </c>
    </row>
    <row r="89" spans="5:15" x14ac:dyDescent="0.3">
      <c r="E89" s="137">
        <v>73</v>
      </c>
      <c r="F89" s="58">
        <v>0.51547109142409964</v>
      </c>
      <c r="G89" s="57">
        <v>0.24172339139990517</v>
      </c>
      <c r="H89" s="59">
        <v>0.71127669470805643</v>
      </c>
      <c r="I89" s="146">
        <f t="shared" si="7"/>
        <v>-1.5690020695684821</v>
      </c>
      <c r="J89" s="147">
        <f t="shared" si="8"/>
        <v>-2.4686148767920009</v>
      </c>
      <c r="K89" s="147">
        <f t="shared" si="9"/>
        <v>-16.947284317867172</v>
      </c>
      <c r="L89" s="58">
        <f t="shared" si="10"/>
        <v>0.87656033186767435</v>
      </c>
      <c r="M89" s="57">
        <f t="shared" si="11"/>
        <v>0.38965015838096539</v>
      </c>
      <c r="N89" s="59">
        <f t="shared" si="12"/>
        <v>0.67690825457380366</v>
      </c>
      <c r="O89" s="44">
        <f t="shared" si="13"/>
        <v>0.70964589829803315</v>
      </c>
    </row>
    <row r="90" spans="5:15" x14ac:dyDescent="0.3">
      <c r="E90" s="137">
        <v>74</v>
      </c>
      <c r="F90" s="58">
        <v>0.85189029243390957</v>
      </c>
      <c r="G90" s="57">
        <v>2.9132194812420797E-2</v>
      </c>
      <c r="H90" s="59">
        <v>0.10426357646928597</v>
      </c>
      <c r="I90" s="146">
        <f t="shared" si="7"/>
        <v>-2.0746923733277525</v>
      </c>
      <c r="J90" s="147">
        <f t="shared" si="8"/>
        <v>-1.8365435180248211</v>
      </c>
      <c r="K90" s="147">
        <f t="shared" si="9"/>
        <v>-3.8935065555525736</v>
      </c>
      <c r="L90" s="58">
        <f t="shared" si="10"/>
        <v>0.93710298028830263</v>
      </c>
      <c r="M90" s="57">
        <f t="shared" si="11"/>
        <v>0.30740419478232661</v>
      </c>
      <c r="N90" s="59">
        <f t="shared" si="12"/>
        <v>0.22861455656287988</v>
      </c>
      <c r="O90" s="44">
        <f t="shared" si="13"/>
        <v>0.57463491048110027</v>
      </c>
    </row>
    <row r="91" spans="5:15" x14ac:dyDescent="0.3">
      <c r="E91" s="137">
        <v>75</v>
      </c>
      <c r="F91" s="58">
        <v>0.42563992832759268</v>
      </c>
      <c r="G91" s="57">
        <v>0.53358205600705566</v>
      </c>
      <c r="H91" s="59">
        <v>0.46976633364456633</v>
      </c>
      <c r="I91" s="146">
        <f t="shared" si="7"/>
        <v>-1.1985023330476683</v>
      </c>
      <c r="J91" s="147">
        <f t="shared" si="8"/>
        <v>-5.7758684760564618</v>
      </c>
      <c r="K91" s="147">
        <f t="shared" si="9"/>
        <v>-4.9656165726007986</v>
      </c>
      <c r="L91" s="58">
        <f t="shared" si="10"/>
        <v>0.79769991420895936</v>
      </c>
      <c r="M91" s="57">
        <f t="shared" si="11"/>
        <v>0.68499718232965634</v>
      </c>
      <c r="N91" s="59">
        <f t="shared" si="12"/>
        <v>0.2818243520612943</v>
      </c>
      <c r="O91" s="44">
        <f t="shared" si="13"/>
        <v>0.60615148497684213</v>
      </c>
    </row>
    <row r="92" spans="5:15" x14ac:dyDescent="0.3">
      <c r="E92" s="137">
        <v>76</v>
      </c>
      <c r="F92" s="58">
        <v>0.88167836835811253</v>
      </c>
      <c r="G92" s="57">
        <v>0.83272257080961742</v>
      </c>
      <c r="H92" s="59">
        <v>0.72900598562877306</v>
      </c>
      <c r="I92" s="146">
        <f t="shared" si="7"/>
        <v>-2.1411000916670475</v>
      </c>
      <c r="J92" s="147">
        <f t="shared" si="8"/>
        <v>-7.2296239021770505</v>
      </c>
      <c r="K92" s="147">
        <f t="shared" si="9"/>
        <v>-17.035322831083324</v>
      </c>
      <c r="L92" s="58">
        <f t="shared" si="10"/>
        <v>0.94243267359972882</v>
      </c>
      <c r="M92" s="57">
        <f t="shared" si="11"/>
        <v>0.76447183602728297</v>
      </c>
      <c r="N92" s="59">
        <f t="shared" si="12"/>
        <v>0.67879900165403817</v>
      </c>
      <c r="O92" s="44">
        <f t="shared" si="13"/>
        <v>0.81935083766038741</v>
      </c>
    </row>
    <row r="93" spans="5:15" x14ac:dyDescent="0.3">
      <c r="E93" s="137">
        <v>77</v>
      </c>
      <c r="F93" s="58">
        <v>0.66498658340554084</v>
      </c>
      <c r="G93" s="57">
        <v>0.46949339221543751</v>
      </c>
      <c r="H93" s="59">
        <v>0.61386388622818111</v>
      </c>
      <c r="I93" s="146">
        <f t="shared" si="7"/>
        <v>-1.7595557327468194</v>
      </c>
      <c r="J93" s="147">
        <f t="shared" si="8"/>
        <v>-5.534891194906244</v>
      </c>
      <c r="K93" s="147">
        <f t="shared" si="9"/>
        <v>-16.50565218610323</v>
      </c>
      <c r="L93" s="58">
        <f t="shared" si="10"/>
        <v>0.9042557122178928</v>
      </c>
      <c r="M93" s="57">
        <f t="shared" si="11"/>
        <v>0.66944368437821522</v>
      </c>
      <c r="N93" s="59">
        <f t="shared" si="12"/>
        <v>0.66725432262733664</v>
      </c>
      <c r="O93" s="44">
        <f t="shared" si="13"/>
        <v>0.77794576559405826</v>
      </c>
    </row>
    <row r="94" spans="5:15" x14ac:dyDescent="0.3">
      <c r="E94" s="137">
        <v>78</v>
      </c>
      <c r="F94" s="58">
        <v>0.20902439460256284</v>
      </c>
      <c r="G94" s="57">
        <v>0.77989951141369107</v>
      </c>
      <c r="H94" s="59">
        <v>0.18947200024511224</v>
      </c>
      <c r="I94" s="146">
        <f t="shared" si="7"/>
        <v>-0.97972121959547154</v>
      </c>
      <c r="J94" s="147">
        <f t="shared" si="8"/>
        <v>-6.9104157458341646</v>
      </c>
      <c r="K94" s="147">
        <f t="shared" si="9"/>
        <v>-4.168167390876893</v>
      </c>
      <c r="L94" s="58">
        <f t="shared" si="10"/>
        <v>0.72917839512490779</v>
      </c>
      <c r="M94" s="57">
        <f t="shared" si="11"/>
        <v>0.74894497710840402</v>
      </c>
      <c r="N94" s="59">
        <f t="shared" si="12"/>
        <v>0.24261065089594891</v>
      </c>
      <c r="O94" s="44">
        <f t="shared" si="13"/>
        <v>0.57489818160504824</v>
      </c>
    </row>
    <row r="95" spans="5:15" x14ac:dyDescent="0.3">
      <c r="E95" s="137">
        <v>79</v>
      </c>
      <c r="F95" s="58">
        <v>0.95387998844654076</v>
      </c>
      <c r="G95" s="57">
        <v>0.46075717459416188</v>
      </c>
      <c r="H95" s="59">
        <v>0.5671394772200512</v>
      </c>
      <c r="I95" s="146">
        <f t="shared" si="7"/>
        <v>-2.3510632858222964</v>
      </c>
      <c r="J95" s="147">
        <f t="shared" si="8"/>
        <v>-5.5031964427971989</v>
      </c>
      <c r="K95" s="147">
        <f t="shared" si="9"/>
        <v>-16.313789339342208</v>
      </c>
      <c r="L95" s="58">
        <f t="shared" si="10"/>
        <v>0.95648941546156652</v>
      </c>
      <c r="M95" s="57">
        <f t="shared" si="11"/>
        <v>0.66734164897147097</v>
      </c>
      <c r="N95" s="59">
        <f t="shared" si="12"/>
        <v>0.66297088441131868</v>
      </c>
      <c r="O95" s="44">
        <f t="shared" si="13"/>
        <v>0.80040594259844267</v>
      </c>
    </row>
    <row r="96" spans="5:15" x14ac:dyDescent="0.3">
      <c r="E96" s="137">
        <v>80</v>
      </c>
      <c r="F96" s="58">
        <v>0.33399745029386108</v>
      </c>
      <c r="G96" s="57">
        <v>0.58396270561034902</v>
      </c>
      <c r="H96" s="59">
        <v>0.65949632695788085</v>
      </c>
      <c r="I96" s="146">
        <f t="shared" si="7"/>
        <v>-1.1112130266724263</v>
      </c>
      <c r="J96" s="147">
        <f t="shared" si="8"/>
        <v>-5.9771926419950869</v>
      </c>
      <c r="K96" s="147">
        <f t="shared" si="9"/>
        <v>-16.704600260530523</v>
      </c>
      <c r="L96" s="58">
        <f t="shared" si="10"/>
        <v>0.77273018815683514</v>
      </c>
      <c r="M96" s="57">
        <f t="shared" si="11"/>
        <v>0.69742876099644668</v>
      </c>
      <c r="N96" s="59">
        <f t="shared" si="12"/>
        <v>0.67163845863074889</v>
      </c>
      <c r="O96" s="44">
        <f t="shared" si="13"/>
        <v>0.72405583797523754</v>
      </c>
    </row>
    <row r="97" spans="5:15" x14ac:dyDescent="0.3">
      <c r="E97" s="137">
        <v>81</v>
      </c>
      <c r="F97" s="58">
        <v>0.56534659497009465</v>
      </c>
      <c r="G97" s="57">
        <v>5.1513986206839335E-2</v>
      </c>
      <c r="H97" s="59">
        <v>0.22054396550163269</v>
      </c>
      <c r="I97" s="146">
        <f t="shared" si="7"/>
        <v>-1.6287927421460635</v>
      </c>
      <c r="J97" s="147">
        <f t="shared" si="8"/>
        <v>-1.9129503452644931</v>
      </c>
      <c r="K97" s="147">
        <f t="shared" si="9"/>
        <v>-4.2639248923410253</v>
      </c>
      <c r="L97" s="58">
        <f t="shared" si="10"/>
        <v>0.88601901653294413</v>
      </c>
      <c r="M97" s="57">
        <f t="shared" si="11"/>
        <v>0.31790754721155789</v>
      </c>
      <c r="N97" s="59">
        <f t="shared" si="12"/>
        <v>0.24743029806260042</v>
      </c>
      <c r="O97" s="44">
        <f t="shared" si="13"/>
        <v>0.5591993588009142</v>
      </c>
    </row>
    <row r="98" spans="5:15" x14ac:dyDescent="0.3">
      <c r="E98" s="137">
        <v>82</v>
      </c>
      <c r="F98" s="58">
        <v>0.77000465961793096</v>
      </c>
      <c r="G98" s="57">
        <v>0.38692454137431642</v>
      </c>
      <c r="H98" s="59">
        <v>0.65290386390919508</v>
      </c>
      <c r="I98" s="146">
        <f t="shared" si="7"/>
        <v>-1.9207775037842771</v>
      </c>
      <c r="J98" s="147">
        <f t="shared" si="8"/>
        <v>-5.2449783496473508</v>
      </c>
      <c r="K98" s="147">
        <f t="shared" si="9"/>
        <v>-16.675068044364096</v>
      </c>
      <c r="L98" s="58">
        <f t="shared" si="10"/>
        <v>0.92277535766945262</v>
      </c>
      <c r="M98" s="57">
        <f t="shared" si="11"/>
        <v>0.64971062133808988</v>
      </c>
      <c r="N98" s="59">
        <f t="shared" si="12"/>
        <v>0.67099133887573403</v>
      </c>
      <c r="O98" s="44">
        <f t="shared" si="13"/>
        <v>0.78364608115563117</v>
      </c>
    </row>
    <row r="99" spans="5:15" x14ac:dyDescent="0.3">
      <c r="E99" s="137">
        <v>83</v>
      </c>
      <c r="F99" s="58">
        <v>0.50194555069903923</v>
      </c>
      <c r="G99" s="57">
        <v>0.93026015570148635</v>
      </c>
      <c r="H99" s="59">
        <v>0.58449286612120643</v>
      </c>
      <c r="I99" s="146">
        <f t="shared" si="7"/>
        <v>-1.5533249169208672</v>
      </c>
      <c r="J99" s="147">
        <f t="shared" si="8"/>
        <v>-7.998617106053401</v>
      </c>
      <c r="K99" s="147">
        <f t="shared" si="9"/>
        <v>-16.383777758419754</v>
      </c>
      <c r="L99" s="58">
        <f t="shared" si="10"/>
        <v>0.87395293237791605</v>
      </c>
      <c r="M99" s="57">
        <f t="shared" si="11"/>
        <v>0.79804763398799716</v>
      </c>
      <c r="N99" s="59">
        <f t="shared" si="12"/>
        <v>0.66453976378434521</v>
      </c>
      <c r="O99" s="44">
        <f t="shared" si="13"/>
        <v>0.78988474526584018</v>
      </c>
    </row>
    <row r="100" spans="5:15" x14ac:dyDescent="0.3">
      <c r="E100" s="137">
        <v>84</v>
      </c>
      <c r="F100" s="58">
        <v>0.69693150853377484</v>
      </c>
      <c r="G100" s="57">
        <v>0.85305358654284102</v>
      </c>
      <c r="H100" s="59">
        <v>0.5650590715985766</v>
      </c>
      <c r="I100" s="146">
        <f t="shared" si="7"/>
        <v>-1.805516452096052</v>
      </c>
      <c r="J100" s="147">
        <f t="shared" si="8"/>
        <v>-7.3657898331407363</v>
      </c>
      <c r="K100" s="147">
        <f t="shared" si="9"/>
        <v>-16.305493709554412</v>
      </c>
      <c r="L100" s="58">
        <f t="shared" si="10"/>
        <v>0.90994685378725515</v>
      </c>
      <c r="M100" s="57">
        <f t="shared" si="11"/>
        <v>0.77079946653330667</v>
      </c>
      <c r="N100" s="59">
        <f t="shared" si="12"/>
        <v>0.66278444160934646</v>
      </c>
      <c r="O100" s="44">
        <f t="shared" si="13"/>
        <v>0.80035149900176084</v>
      </c>
    </row>
    <row r="101" spans="5:15" x14ac:dyDescent="0.3">
      <c r="E101" s="137">
        <v>85</v>
      </c>
      <c r="F101" s="58">
        <v>0.80623004603692383</v>
      </c>
      <c r="G101" s="57">
        <v>0.55084798043146299</v>
      </c>
      <c r="H101" s="59">
        <v>7.1062639882899181E-2</v>
      </c>
      <c r="I101" s="146">
        <f t="shared" si="7"/>
        <v>-1.9847708909289827</v>
      </c>
      <c r="J101" s="147">
        <f t="shared" si="8"/>
        <v>-5.8435803297346922</v>
      </c>
      <c r="K101" s="147">
        <f t="shared" si="9"/>
        <v>-3.7810889648350008</v>
      </c>
      <c r="L101" s="58">
        <f t="shared" si="10"/>
        <v>0.92909123213840805</v>
      </c>
      <c r="M101" s="57">
        <f t="shared" si="11"/>
        <v>0.68923431212228004</v>
      </c>
      <c r="N101" s="59">
        <f t="shared" si="12"/>
        <v>0.22281168602876356</v>
      </c>
      <c r="O101" s="44">
        <f t="shared" si="13"/>
        <v>0.64893714084352028</v>
      </c>
    </row>
    <row r="102" spans="5:15" x14ac:dyDescent="0.3">
      <c r="E102" s="137">
        <v>86</v>
      </c>
      <c r="F102" s="58">
        <v>0.37545058999703806</v>
      </c>
      <c r="G102" s="57">
        <v>0.54055952072773494</v>
      </c>
      <c r="H102" s="59">
        <v>0.49003733828212215</v>
      </c>
      <c r="I102" s="146">
        <f t="shared" si="7"/>
        <v>-1.1515169551480706</v>
      </c>
      <c r="J102" s="147">
        <f t="shared" si="8"/>
        <v>-5.8030785529418374</v>
      </c>
      <c r="K102" s="147">
        <f t="shared" si="9"/>
        <v>-16.018582454880388</v>
      </c>
      <c r="L102" s="58">
        <f t="shared" si="10"/>
        <v>0.7846209845247194</v>
      </c>
      <c r="M102" s="57">
        <f t="shared" si="11"/>
        <v>0.68670677646923284</v>
      </c>
      <c r="N102" s="59">
        <f t="shared" si="12"/>
        <v>0.65627229730485537</v>
      </c>
      <c r="O102" s="44">
        <f t="shared" si="13"/>
        <v>0.72233936839501067</v>
      </c>
    </row>
    <row r="103" spans="5:15" x14ac:dyDescent="0.3">
      <c r="E103" s="137">
        <v>87</v>
      </c>
      <c r="F103" s="58">
        <v>0.35786343310684732</v>
      </c>
      <c r="G103" s="57">
        <v>0.85759730670937329</v>
      </c>
      <c r="H103" s="59">
        <v>0.88207319102466852</v>
      </c>
      <c r="I103" s="146">
        <f t="shared" si="7"/>
        <v>-1.1345922407786262</v>
      </c>
      <c r="J103" s="147">
        <f t="shared" si="8"/>
        <v>-7.3974866185056225</v>
      </c>
      <c r="K103" s="147">
        <f t="shared" si="9"/>
        <v>-17.966016798524212</v>
      </c>
      <c r="L103" s="58">
        <f t="shared" si="10"/>
        <v>0.77970542574542878</v>
      </c>
      <c r="M103" s="57">
        <f t="shared" si="11"/>
        <v>0.77224785478054669</v>
      </c>
      <c r="N103" s="59">
        <f t="shared" si="12"/>
        <v>0.6981226449611948</v>
      </c>
      <c r="O103" s="44">
        <f t="shared" si="13"/>
        <v>0.75158270319512155</v>
      </c>
    </row>
    <row r="104" spans="5:15" x14ac:dyDescent="0.3">
      <c r="E104" s="137">
        <v>88</v>
      </c>
      <c r="F104" s="58">
        <v>0.93016792879351073</v>
      </c>
      <c r="G104" s="57">
        <v>3.9688722657081899E-2</v>
      </c>
      <c r="H104" s="59">
        <v>0.23465970415063919</v>
      </c>
      <c r="I104" s="146">
        <f t="shared" si="7"/>
        <v>-2.2706322462211075</v>
      </c>
      <c r="J104" s="147">
        <f t="shared" si="8"/>
        <v>-1.8729697408155446</v>
      </c>
      <c r="K104" s="147">
        <f t="shared" si="9"/>
        <v>-4.3067234729035615</v>
      </c>
      <c r="L104" s="58">
        <f t="shared" si="10"/>
        <v>0.95156388964029492</v>
      </c>
      <c r="M104" s="57">
        <f t="shared" si="11"/>
        <v>0.31243158946775629</v>
      </c>
      <c r="N104" s="59">
        <f t="shared" si="12"/>
        <v>0.24957449865104286</v>
      </c>
      <c r="O104" s="44">
        <f t="shared" si="13"/>
        <v>0.58923732742163504</v>
      </c>
    </row>
    <row r="105" spans="5:15" x14ac:dyDescent="0.3">
      <c r="E105" s="137">
        <v>89</v>
      </c>
      <c r="F105" s="58">
        <v>0.93482237184560379</v>
      </c>
      <c r="G105" s="57">
        <v>0.23606193740460857</v>
      </c>
      <c r="H105" s="59">
        <v>0.63271794084958988</v>
      </c>
      <c r="I105" s="146">
        <f t="shared" si="7"/>
        <v>-2.2851880687255899</v>
      </c>
      <c r="J105" s="147">
        <f t="shared" si="8"/>
        <v>-2.453893395968739</v>
      </c>
      <c r="K105" s="147">
        <f t="shared" si="9"/>
        <v>-16.586344456895755</v>
      </c>
      <c r="L105" s="58">
        <f t="shared" si="10"/>
        <v>0.95249486293096686</v>
      </c>
      <c r="M105" s="57">
        <f t="shared" si="11"/>
        <v>0.38785045956013675</v>
      </c>
      <c r="N105" s="59">
        <f t="shared" si="12"/>
        <v>0.66903951689647578</v>
      </c>
      <c r="O105" s="44">
        <f t="shared" si="13"/>
        <v>0.74202568909793554</v>
      </c>
    </row>
    <row r="106" spans="5:15" x14ac:dyDescent="0.3">
      <c r="E106" s="137">
        <v>90</v>
      </c>
      <c r="F106" s="58">
        <v>3.8600747471674302E-3</v>
      </c>
      <c r="G106" s="57">
        <v>0.92942011525303747</v>
      </c>
      <c r="H106" s="59">
        <v>0.56716144371797339</v>
      </c>
      <c r="I106" s="146">
        <f t="shared" si="7"/>
        <v>-0.71308636534698122</v>
      </c>
      <c r="J106" s="147">
        <f t="shared" si="8"/>
        <v>-7.9902023001598899</v>
      </c>
      <c r="K106" s="147">
        <f t="shared" si="9"/>
        <v>-16.313877037114953</v>
      </c>
      <c r="L106" s="58">
        <f t="shared" si="10"/>
        <v>0.61356122042575789</v>
      </c>
      <c r="M106" s="57">
        <f t="shared" si="11"/>
        <v>0.79770746983480878</v>
      </c>
      <c r="N106" s="59">
        <f t="shared" si="12"/>
        <v>0.66297285485241098</v>
      </c>
      <c r="O106" s="44">
        <f t="shared" si="13"/>
        <v>0.66819096755726026</v>
      </c>
    </row>
    <row r="107" spans="5:15" x14ac:dyDescent="0.3">
      <c r="E107" s="137">
        <v>91</v>
      </c>
      <c r="F107" s="58">
        <v>0.76685274481152699</v>
      </c>
      <c r="G107" s="57">
        <v>5.7252314278001593E-2</v>
      </c>
      <c r="H107" s="59">
        <v>0.85441233557785745</v>
      </c>
      <c r="I107" s="146">
        <f t="shared" si="7"/>
        <v>-1.9154563404771099</v>
      </c>
      <c r="J107" s="147">
        <f t="shared" si="8"/>
        <v>-1.9320532142667346</v>
      </c>
      <c r="K107" s="147">
        <f t="shared" si="9"/>
        <v>-17.765581026217518</v>
      </c>
      <c r="L107" s="58">
        <f t="shared" si="10"/>
        <v>0.922225509510474</v>
      </c>
      <c r="M107" s="57">
        <f t="shared" si="11"/>
        <v>0.32050855992178962</v>
      </c>
      <c r="N107" s="59">
        <f t="shared" si="12"/>
        <v>0.69406177252785151</v>
      </c>
      <c r="O107" s="44">
        <f t="shared" si="13"/>
        <v>0.72199888476501184</v>
      </c>
    </row>
    <row r="108" spans="5:15" x14ac:dyDescent="0.3">
      <c r="E108" s="137">
        <v>92</v>
      </c>
      <c r="F108" s="58">
        <v>0.44157265796637246</v>
      </c>
      <c r="G108" s="57">
        <v>0.44836676695943156</v>
      </c>
      <c r="H108" s="59">
        <v>0.36919385613480848</v>
      </c>
      <c r="I108" s="146">
        <f t="shared" si="7"/>
        <v>-1.2130374468770613</v>
      </c>
      <c r="J108" s="147">
        <f t="shared" si="8"/>
        <v>-5.4586814588995214</v>
      </c>
      <c r="K108" s="147">
        <f t="shared" si="9"/>
        <v>-4.6950901530768432</v>
      </c>
      <c r="L108" s="58">
        <f t="shared" si="10"/>
        <v>0.80158277384109178</v>
      </c>
      <c r="M108" s="57">
        <f t="shared" si="11"/>
        <v>0.66436676972327757</v>
      </c>
      <c r="N108" s="59">
        <f t="shared" si="12"/>
        <v>0.26875448237988131</v>
      </c>
      <c r="O108" s="44">
        <f t="shared" si="13"/>
        <v>0.59938416645696913</v>
      </c>
    </row>
    <row r="109" spans="5:15" x14ac:dyDescent="0.3">
      <c r="E109" s="137">
        <v>93</v>
      </c>
      <c r="F109" s="58">
        <v>0.26419123884160167</v>
      </c>
      <c r="G109" s="57">
        <v>0.10453551011339313</v>
      </c>
      <c r="H109" s="59">
        <v>0.58357924663525307</v>
      </c>
      <c r="I109" s="146">
        <f t="shared" si="7"/>
        <v>-1.0398176404791004</v>
      </c>
      <c r="J109" s="147">
        <f t="shared" si="8"/>
        <v>-2.082799685387779</v>
      </c>
      <c r="K109" s="147">
        <f t="shared" si="9"/>
        <v>-16.38005698010204</v>
      </c>
      <c r="L109" s="58">
        <f t="shared" si="10"/>
        <v>0.75003228779454456</v>
      </c>
      <c r="M109" s="57">
        <f t="shared" si="11"/>
        <v>0.34068900556306358</v>
      </c>
      <c r="N109" s="59">
        <f t="shared" si="12"/>
        <v>0.66445654191821024</v>
      </c>
      <c r="O109" s="44">
        <f t="shared" si="13"/>
        <v>0.63649391611193962</v>
      </c>
    </row>
    <row r="110" spans="5:15" x14ac:dyDescent="0.3">
      <c r="E110" s="137">
        <v>94</v>
      </c>
      <c r="F110" s="58">
        <v>0.51935394894760067</v>
      </c>
      <c r="G110" s="57">
        <v>7.1179936458845905E-2</v>
      </c>
      <c r="H110" s="59">
        <v>0.10041402771864305</v>
      </c>
      <c r="I110" s="146">
        <f t="shared" si="7"/>
        <v>-1.5735429103697141</v>
      </c>
      <c r="J110" s="147">
        <f t="shared" si="8"/>
        <v>-1.9776509263955628</v>
      </c>
      <c r="K110" s="147">
        <f t="shared" si="9"/>
        <v>-3.8806389840201136</v>
      </c>
      <c r="L110" s="58">
        <f t="shared" si="10"/>
        <v>0.87730543384071247</v>
      </c>
      <c r="M110" s="57">
        <f t="shared" si="11"/>
        <v>0.32667704132297826</v>
      </c>
      <c r="N110" s="59">
        <f t="shared" si="12"/>
        <v>0.22795254883091343</v>
      </c>
      <c r="O110" s="44">
        <f t="shared" si="13"/>
        <v>0.55064041238032191</v>
      </c>
    </row>
    <row r="111" spans="5:15" x14ac:dyDescent="0.3">
      <c r="E111" s="137">
        <v>95</v>
      </c>
      <c r="F111" s="58">
        <v>0.82347257347924629</v>
      </c>
      <c r="G111" s="57">
        <v>0.52864288390103864</v>
      </c>
      <c r="H111" s="59">
        <v>9.9898434336635256E-2</v>
      </c>
      <c r="I111" s="146">
        <f t="shared" si="7"/>
        <v>-2.0173343380432924</v>
      </c>
      <c r="J111" s="147">
        <f t="shared" si="8"/>
        <v>-5.7567299867637107</v>
      </c>
      <c r="K111" s="147">
        <f t="shared" si="9"/>
        <v>-3.8789123107737051</v>
      </c>
      <c r="L111" s="58">
        <f t="shared" si="10"/>
        <v>0.93210406525320477</v>
      </c>
      <c r="M111" s="57">
        <f t="shared" si="11"/>
        <v>0.68378913617613546</v>
      </c>
      <c r="N111" s="59">
        <f t="shared" si="12"/>
        <v>0.22786367213705183</v>
      </c>
      <c r="O111" s="44">
        <f t="shared" si="13"/>
        <v>0.65084360326902413</v>
      </c>
    </row>
    <row r="112" spans="5:15" x14ac:dyDescent="0.3">
      <c r="E112" s="137">
        <v>96</v>
      </c>
      <c r="F112" s="58">
        <v>0.48689429448854527</v>
      </c>
      <c r="G112" s="57">
        <v>0.37886671123406812</v>
      </c>
      <c r="H112" s="59">
        <v>0.52515050536689911</v>
      </c>
      <c r="I112" s="146">
        <f t="shared" si="7"/>
        <v>-1.5361275574401461</v>
      </c>
      <c r="J112" s="147">
        <f t="shared" si="8"/>
        <v>-5.2177621526689038</v>
      </c>
      <c r="K112" s="147">
        <f t="shared" si="9"/>
        <v>-16.150036382269441</v>
      </c>
      <c r="L112" s="58">
        <f t="shared" si="10"/>
        <v>0.87102930572437998</v>
      </c>
      <c r="M112" s="57">
        <f t="shared" si="11"/>
        <v>0.64779871362721342</v>
      </c>
      <c r="N112" s="59">
        <f t="shared" si="12"/>
        <v>0.65927142696267071</v>
      </c>
      <c r="O112" s="44">
        <f t="shared" si="13"/>
        <v>0.75536219801418403</v>
      </c>
    </row>
    <row r="113" spans="5:15" x14ac:dyDescent="0.3">
      <c r="E113" s="137">
        <v>97</v>
      </c>
      <c r="F113" s="58">
        <v>0.51706507747286534</v>
      </c>
      <c r="G113" s="57">
        <v>5.0856234461079564E-2</v>
      </c>
      <c r="H113" s="59">
        <v>0.66484012351908928</v>
      </c>
      <c r="I113" s="146">
        <f t="shared" si="7"/>
        <v>-1.5708639606001253</v>
      </c>
      <c r="J113" s="147">
        <f t="shared" si="8"/>
        <v>-1.9107484923719862</v>
      </c>
      <c r="K113" s="147">
        <f t="shared" si="9"/>
        <v>-16.728749267929754</v>
      </c>
      <c r="L113" s="58">
        <f t="shared" si="10"/>
        <v>0.87686639342303785</v>
      </c>
      <c r="M113" s="57">
        <f t="shared" si="11"/>
        <v>0.31760710761600808</v>
      </c>
      <c r="N113" s="59">
        <f t="shared" si="12"/>
        <v>0.67216667367383653</v>
      </c>
      <c r="O113" s="44">
        <f t="shared" si="13"/>
        <v>0.69316570391717536</v>
      </c>
    </row>
    <row r="114" spans="5:15" x14ac:dyDescent="0.3">
      <c r="E114" s="137">
        <v>98</v>
      </c>
      <c r="F114" s="58">
        <v>0.6492511394370869</v>
      </c>
      <c r="G114" s="57">
        <v>0.97627687381792438</v>
      </c>
      <c r="H114" s="59">
        <v>0.32772798965138383</v>
      </c>
      <c r="I114" s="146">
        <f t="shared" si="7"/>
        <v>-1.7377230170652056</v>
      </c>
      <c r="J114" s="147">
        <f t="shared" si="8"/>
        <v>-8.582660882321635</v>
      </c>
      <c r="K114" s="147">
        <f t="shared" si="9"/>
        <v>-4.5789015646856681</v>
      </c>
      <c r="L114" s="58">
        <f t="shared" si="10"/>
        <v>0.90142760466556615</v>
      </c>
      <c r="M114" s="57">
        <f t="shared" si="11"/>
        <v>0.82031180433380002</v>
      </c>
      <c r="N114" s="59">
        <f t="shared" si="12"/>
        <v>0.26306832964420201</v>
      </c>
      <c r="O114" s="44">
        <f t="shared" si="13"/>
        <v>0.67661197551940355</v>
      </c>
    </row>
    <row r="115" spans="5:15" x14ac:dyDescent="0.3">
      <c r="E115" s="137">
        <v>99</v>
      </c>
      <c r="F115" s="58">
        <v>0.57066505729032657</v>
      </c>
      <c r="G115" s="57">
        <v>0.8750480172835261</v>
      </c>
      <c r="H115" s="59">
        <v>0.3168773137274713</v>
      </c>
      <c r="I115" s="146">
        <f t="shared" si="7"/>
        <v>-1.635366612981944</v>
      </c>
      <c r="J115" s="147">
        <f t="shared" si="8"/>
        <v>-7.5241940843211141</v>
      </c>
      <c r="K115" s="147">
        <f t="shared" si="9"/>
        <v>-4.5480076818890787</v>
      </c>
      <c r="L115" s="58">
        <f t="shared" si="10"/>
        <v>0.88701371251338734</v>
      </c>
      <c r="M115" s="57">
        <f t="shared" si="11"/>
        <v>0.77794691784027403</v>
      </c>
      <c r="N115" s="59">
        <f t="shared" si="12"/>
        <v>0.26154898685780936</v>
      </c>
      <c r="O115" s="44">
        <f t="shared" si="13"/>
        <v>0.66054610062417551</v>
      </c>
    </row>
    <row r="116" spans="5:15" ht="15" thickBot="1" x14ac:dyDescent="0.35">
      <c r="E116" s="139">
        <v>100</v>
      </c>
      <c r="F116" s="60">
        <v>0.77513751039077805</v>
      </c>
      <c r="G116" s="72">
        <v>0.54742708194966383</v>
      </c>
      <c r="H116" s="61">
        <v>0.59306986994425159</v>
      </c>
      <c r="I116" s="148">
        <f t="shared" si="7"/>
        <v>-1.9295215950019458</v>
      </c>
      <c r="J116" s="149">
        <f t="shared" si="8"/>
        <v>-5.8300625534475445</v>
      </c>
      <c r="K116" s="149">
        <f t="shared" si="9"/>
        <v>-16.418909634004113</v>
      </c>
      <c r="L116" s="60">
        <f t="shared" si="10"/>
        <v>0.923670475292518</v>
      </c>
      <c r="M116" s="72">
        <f t="shared" si="11"/>
        <v>0.68839300316280128</v>
      </c>
      <c r="N116" s="61">
        <f t="shared" si="12"/>
        <v>0.66532453422916471</v>
      </c>
      <c r="O116" s="73">
        <f t="shared" si="13"/>
        <v>0.79031372124474142</v>
      </c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713B-321E-4A7B-B326-FB3C100D475C}">
  <dimension ref="C1:H28"/>
  <sheetViews>
    <sheetView zoomScale="71" workbookViewId="0">
      <selection activeCell="H17" sqref="H17"/>
    </sheetView>
  </sheetViews>
  <sheetFormatPr defaultRowHeight="14.4" x14ac:dyDescent="0.3"/>
  <cols>
    <col min="1" max="2" width="8.88671875" style="43"/>
    <col min="3" max="3" width="14.109375" style="43" customWidth="1"/>
    <col min="4" max="4" width="16.44140625" style="43" customWidth="1"/>
    <col min="5" max="5" width="17" style="43" customWidth="1"/>
    <col min="6" max="6" width="20.5546875" style="43" customWidth="1"/>
    <col min="7" max="7" width="19" style="43" customWidth="1"/>
    <col min="8" max="8" width="17.44140625" style="43" customWidth="1"/>
    <col min="9" max="16384" width="8.88671875" style="43"/>
  </cols>
  <sheetData>
    <row r="1" spans="3:6" ht="15" thickBot="1" x14ac:dyDescent="0.35"/>
    <row r="2" spans="3:6" ht="21.6" thickBot="1" x14ac:dyDescent="0.35">
      <c r="C2" s="153"/>
      <c r="D2" s="154" t="s">
        <v>3</v>
      </c>
      <c r="E2" s="154" t="s">
        <v>53</v>
      </c>
      <c r="F2" s="155" t="s">
        <v>51</v>
      </c>
    </row>
    <row r="3" spans="3:6" ht="42.6" thickBot="1" x14ac:dyDescent="0.35">
      <c r="C3" s="156" t="s">
        <v>52</v>
      </c>
      <c r="D3" s="157">
        <f>AVERAGE('MonteCarlo(Research)'!$O$17:$O$116)</f>
        <v>0.74045808867550122</v>
      </c>
      <c r="E3" s="158">
        <f>AVERAGE('MonteCarlo(Forecast)'!$O$17:$O$116)</f>
        <v>0.66365494177775153</v>
      </c>
      <c r="F3" s="159">
        <f>AVERAGE('MonteCarlo(Carbontax)'!$O$17:$O$116)</f>
        <v>0.66242470079832372</v>
      </c>
    </row>
    <row r="15" spans="3:6" ht="15" thickBot="1" x14ac:dyDescent="0.35"/>
    <row r="16" spans="3:6" ht="24" thickBot="1" x14ac:dyDescent="0.35">
      <c r="F16" s="150" t="s">
        <v>55</v>
      </c>
    </row>
    <row r="17" spans="4:8" ht="64.8" customHeight="1" thickBot="1" x14ac:dyDescent="0.35">
      <c r="D17" s="39" t="s">
        <v>0</v>
      </c>
      <c r="E17" s="40" t="s">
        <v>5</v>
      </c>
      <c r="F17" s="41" t="s">
        <v>13</v>
      </c>
      <c r="G17" s="40" t="s">
        <v>54</v>
      </c>
      <c r="H17" s="40" t="s">
        <v>7</v>
      </c>
    </row>
    <row r="18" spans="4:8" ht="15" thickBot="1" x14ac:dyDescent="0.35">
      <c r="D18" s="44"/>
      <c r="E18" s="45"/>
      <c r="F18" s="46" t="s">
        <v>56</v>
      </c>
      <c r="G18" s="46" t="s">
        <v>56</v>
      </c>
      <c r="H18" s="46" t="s">
        <v>56</v>
      </c>
    </row>
    <row r="19" spans="4:8" x14ac:dyDescent="0.3">
      <c r="D19" s="182" t="s">
        <v>1</v>
      </c>
      <c r="E19" s="185" t="s">
        <v>8</v>
      </c>
      <c r="F19" s="194">
        <v>0.40645576340913109</v>
      </c>
      <c r="G19" s="191">
        <v>0.36836757702218959</v>
      </c>
      <c r="H19" s="188">
        <v>0.3855874570862371</v>
      </c>
    </row>
    <row r="20" spans="4:8" x14ac:dyDescent="0.3">
      <c r="D20" s="183"/>
      <c r="E20" s="186"/>
      <c r="F20" s="195"/>
      <c r="G20" s="192"/>
      <c r="H20" s="189"/>
    </row>
    <row r="21" spans="4:8" ht="15" thickBot="1" x14ac:dyDescent="0.35">
      <c r="D21" s="184"/>
      <c r="E21" s="187"/>
      <c r="F21" s="196"/>
      <c r="G21" s="193"/>
      <c r="H21" s="190"/>
    </row>
    <row r="22" spans="4:8" x14ac:dyDescent="0.3">
      <c r="D22" s="182" t="s">
        <v>1</v>
      </c>
      <c r="E22" s="185" t="s">
        <v>9</v>
      </c>
      <c r="F22" s="188">
        <v>0.1351544499477782</v>
      </c>
      <c r="G22" s="188">
        <v>0.13874339118602838</v>
      </c>
      <c r="H22" s="188">
        <v>0.12289377233298</v>
      </c>
    </row>
    <row r="23" spans="4:8" x14ac:dyDescent="0.3">
      <c r="D23" s="183"/>
      <c r="E23" s="186"/>
      <c r="F23" s="189"/>
      <c r="G23" s="189"/>
      <c r="H23" s="189"/>
    </row>
    <row r="24" spans="4:8" ht="15" thickBot="1" x14ac:dyDescent="0.35">
      <c r="D24" s="184"/>
      <c r="E24" s="187"/>
      <c r="F24" s="190"/>
      <c r="G24" s="190"/>
      <c r="H24" s="190"/>
    </row>
    <row r="25" spans="4:8" x14ac:dyDescent="0.3">
      <c r="D25" s="183" t="s">
        <v>1</v>
      </c>
      <c r="E25" s="186" t="s">
        <v>17</v>
      </c>
      <c r="F25" s="188">
        <v>0.19884787531859202</v>
      </c>
      <c r="G25" s="188">
        <v>0.15654397356953356</v>
      </c>
      <c r="H25" s="188">
        <v>0.15394347137910649</v>
      </c>
    </row>
    <row r="26" spans="4:8" x14ac:dyDescent="0.3">
      <c r="D26" s="183"/>
      <c r="E26" s="186"/>
      <c r="F26" s="189"/>
      <c r="G26" s="189"/>
      <c r="H26" s="189"/>
    </row>
    <row r="27" spans="4:8" ht="15" thickBot="1" x14ac:dyDescent="0.35">
      <c r="D27" s="184"/>
      <c r="E27" s="187"/>
      <c r="F27" s="190"/>
      <c r="G27" s="190"/>
      <c r="H27" s="190"/>
    </row>
    <row r="28" spans="4:8" ht="18.600000000000001" thickBot="1" x14ac:dyDescent="0.35">
      <c r="F28" s="151">
        <f>SUM(F19:F27)</f>
        <v>0.74045808867550134</v>
      </c>
      <c r="G28" s="39">
        <f>SUM(G19:G27)</f>
        <v>0.66365494177775153</v>
      </c>
      <c r="H28" s="152">
        <f>SUM(H19:H27)</f>
        <v>0.66242470079832361</v>
      </c>
    </row>
  </sheetData>
  <mergeCells count="15">
    <mergeCell ref="G25:G27"/>
    <mergeCell ref="H25:H27"/>
    <mergeCell ref="G19:G21"/>
    <mergeCell ref="H19:H21"/>
    <mergeCell ref="F19:F21"/>
    <mergeCell ref="F22:F24"/>
    <mergeCell ref="F25:F27"/>
    <mergeCell ref="G22:G24"/>
    <mergeCell ref="H22:H24"/>
    <mergeCell ref="D19:D21"/>
    <mergeCell ref="E19:E21"/>
    <mergeCell ref="D22:D24"/>
    <mergeCell ref="E22:E24"/>
    <mergeCell ref="D25:D27"/>
    <mergeCell ref="E25:E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B816-BE4D-4272-8CA6-FF5DA74E62ED}">
  <dimension ref="A4:E36"/>
  <sheetViews>
    <sheetView tabSelected="1" topLeftCell="A4" zoomScale="72" workbookViewId="0">
      <selection activeCell="S16" sqref="S16"/>
    </sheetView>
  </sheetViews>
  <sheetFormatPr defaultRowHeight="14.4" x14ac:dyDescent="0.3"/>
  <cols>
    <col min="2" max="2" width="19.88671875" customWidth="1"/>
    <col min="3" max="3" width="13" customWidth="1"/>
    <col min="4" max="4" width="16.77734375" customWidth="1"/>
    <col min="5" max="5" width="12.6640625" customWidth="1"/>
    <col min="8" max="8" width="13.77734375" customWidth="1"/>
  </cols>
  <sheetData>
    <row r="4" spans="2:5" x14ac:dyDescent="0.3">
      <c r="B4" t="s">
        <v>66</v>
      </c>
    </row>
    <row r="6" spans="2:5" x14ac:dyDescent="0.3">
      <c r="B6" s="108" t="s">
        <v>42</v>
      </c>
      <c r="C6" s="108" t="s">
        <v>3</v>
      </c>
      <c r="D6" s="108" t="s">
        <v>50</v>
      </c>
      <c r="E6" s="108" t="s">
        <v>51</v>
      </c>
    </row>
    <row r="7" spans="2:5" x14ac:dyDescent="0.3">
      <c r="B7" s="105">
        <v>24</v>
      </c>
      <c r="C7" s="92">
        <v>0.74045808867550134</v>
      </c>
      <c r="D7" s="92">
        <f>1-EXP(-B7/15)</f>
        <v>0.79810348200534464</v>
      </c>
      <c r="E7" s="160">
        <v>0.66242470079832361</v>
      </c>
    </row>
    <row r="8" spans="2:5" x14ac:dyDescent="0.3">
      <c r="B8" s="105">
        <v>25</v>
      </c>
      <c r="C8" s="92">
        <v>0.74045808867550134</v>
      </c>
      <c r="D8" s="92">
        <f t="shared" ref="D8:D16" si="0">1-EXP(-B8/15)</f>
        <v>0.81112439716243823</v>
      </c>
      <c r="E8" s="160">
        <v>0.66242470079832361</v>
      </c>
    </row>
    <row r="9" spans="2:5" x14ac:dyDescent="0.3">
      <c r="B9" s="105">
        <v>26</v>
      </c>
      <c r="C9" s="92">
        <v>0.74045808867550134</v>
      </c>
      <c r="D9" s="92">
        <f t="shared" si="0"/>
        <v>0.82330555424340324</v>
      </c>
      <c r="E9" s="160">
        <v>0.66242470079832361</v>
      </c>
    </row>
    <row r="10" spans="2:5" x14ac:dyDescent="0.3">
      <c r="B10" s="105">
        <v>27</v>
      </c>
      <c r="C10" s="92">
        <v>0.74045808867550134</v>
      </c>
      <c r="D10" s="92">
        <f t="shared" si="0"/>
        <v>0.83470111177841344</v>
      </c>
      <c r="E10" s="160">
        <v>0.66242470079832361</v>
      </c>
    </row>
    <row r="11" spans="2:5" x14ac:dyDescent="0.3">
      <c r="B11" s="105">
        <v>28</v>
      </c>
      <c r="C11" s="92">
        <v>0.74045808867550134</v>
      </c>
      <c r="D11" s="92">
        <f t="shared" si="0"/>
        <v>0.84536173545074522</v>
      </c>
      <c r="E11" s="160">
        <v>0.66242470079832361</v>
      </c>
    </row>
    <row r="12" spans="2:5" x14ac:dyDescent="0.3">
      <c r="B12" s="105">
        <v>29</v>
      </c>
      <c r="C12" s="92">
        <v>0.74045808867550134</v>
      </c>
      <c r="D12" s="92">
        <f t="shared" si="0"/>
        <v>0.85533482336100497</v>
      </c>
      <c r="E12" s="160">
        <v>0.66242470079832361</v>
      </c>
    </row>
    <row r="13" spans="2:5" x14ac:dyDescent="0.3">
      <c r="B13" s="105">
        <v>30</v>
      </c>
      <c r="C13" s="92">
        <v>0.74045808867550134</v>
      </c>
      <c r="D13" s="92">
        <f t="shared" si="0"/>
        <v>0.8646647167633873</v>
      </c>
      <c r="E13" s="160">
        <v>0.66242470079832361</v>
      </c>
    </row>
    <row r="14" spans="2:5" x14ac:dyDescent="0.3">
      <c r="B14" s="105">
        <v>31</v>
      </c>
      <c r="C14" s="92">
        <v>0.74045808867550134</v>
      </c>
      <c r="D14" s="92">
        <f t="shared" si="0"/>
        <v>0.8733928972109164</v>
      </c>
      <c r="E14" s="160">
        <v>0.66242470079832361</v>
      </c>
    </row>
    <row r="15" spans="2:5" x14ac:dyDescent="0.3">
      <c r="B15" s="105">
        <v>32</v>
      </c>
      <c r="C15" s="92">
        <v>0.74045808867550134</v>
      </c>
      <c r="D15" s="92">
        <f t="shared" si="0"/>
        <v>0.88155817098619627</v>
      </c>
      <c r="E15" s="160">
        <v>0.66242470079832361</v>
      </c>
    </row>
    <row r="16" spans="2:5" x14ac:dyDescent="0.3">
      <c r="B16" s="161">
        <v>33</v>
      </c>
      <c r="C16" s="162">
        <v>0.74045808867550134</v>
      </c>
      <c r="D16" s="162">
        <f t="shared" si="0"/>
        <v>0.8891968416376661</v>
      </c>
      <c r="E16" s="163">
        <v>0.66242470079832361</v>
      </c>
    </row>
    <row r="25" spans="1:5" x14ac:dyDescent="0.3">
      <c r="A25" s="43"/>
    </row>
    <row r="29" spans="1:5" x14ac:dyDescent="0.3">
      <c r="B29" s="78" t="s">
        <v>42</v>
      </c>
      <c r="C29" s="79" t="s">
        <v>3</v>
      </c>
      <c r="D29" s="79" t="s">
        <v>50</v>
      </c>
      <c r="E29" s="80" t="s">
        <v>51</v>
      </c>
    </row>
    <row r="30" spans="1:5" x14ac:dyDescent="0.3">
      <c r="B30" s="81">
        <v>18</v>
      </c>
      <c r="C30" s="82">
        <v>0.74045808867550134</v>
      </c>
      <c r="D30" s="82">
        <f t="shared" ref="D30:D36" si="1">1-EXP(-B30/15)</f>
        <v>0.69880578808779781</v>
      </c>
      <c r="E30" s="83">
        <v>0.66242470079832361</v>
      </c>
    </row>
    <row r="31" spans="1:5" x14ac:dyDescent="0.3">
      <c r="B31" s="84">
        <v>19</v>
      </c>
      <c r="C31" s="57">
        <v>0.74045808867550134</v>
      </c>
      <c r="D31" s="57">
        <f t="shared" si="1"/>
        <v>0.71823071090504165</v>
      </c>
      <c r="E31" s="85">
        <v>0.66242470079832361</v>
      </c>
    </row>
    <row r="32" spans="1:5" x14ac:dyDescent="0.3">
      <c r="B32" s="84">
        <v>20</v>
      </c>
      <c r="C32" s="57">
        <v>0.74045808867550134</v>
      </c>
      <c r="D32" s="57">
        <f t="shared" si="1"/>
        <v>0.73640286188427329</v>
      </c>
      <c r="E32" s="85">
        <v>0.66242470079832361</v>
      </c>
    </row>
    <row r="33" spans="2:5" x14ac:dyDescent="0.3">
      <c r="B33" s="84">
        <v>21</v>
      </c>
      <c r="C33" s="57">
        <v>0.74045808867550134</v>
      </c>
      <c r="D33" s="57">
        <f t="shared" si="1"/>
        <v>0.75340303605839354</v>
      </c>
      <c r="E33" s="85">
        <v>0.66242470079832361</v>
      </c>
    </row>
    <row r="34" spans="2:5" x14ac:dyDescent="0.3">
      <c r="B34" s="84">
        <v>22</v>
      </c>
      <c r="C34" s="57">
        <v>0.74045808867550134</v>
      </c>
      <c r="D34" s="57">
        <f t="shared" si="1"/>
        <v>0.76930681774503717</v>
      </c>
      <c r="E34" s="85">
        <v>0.66242470079832361</v>
      </c>
    </row>
    <row r="35" spans="2:5" x14ac:dyDescent="0.3">
      <c r="B35" s="84">
        <v>23</v>
      </c>
      <c r="C35" s="57">
        <v>0.74045808867550134</v>
      </c>
      <c r="D35" s="57">
        <f t="shared" si="1"/>
        <v>0.78418491660131029</v>
      </c>
      <c r="E35" s="85">
        <v>0.66242470079832361</v>
      </c>
    </row>
    <row r="36" spans="2:5" x14ac:dyDescent="0.3">
      <c r="B36" s="86">
        <v>24</v>
      </c>
      <c r="C36" s="87">
        <v>0.74045808867550134</v>
      </c>
      <c r="D36" s="87">
        <f t="shared" si="1"/>
        <v>0.79810348200534464</v>
      </c>
      <c r="E36" s="88">
        <v>0.66242470079832361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Consequence Table </vt:lpstr>
      <vt:lpstr>Utility Functions</vt:lpstr>
      <vt:lpstr>Weight assesment</vt:lpstr>
      <vt:lpstr>MonteCarlo(Research)</vt:lpstr>
      <vt:lpstr>MonteCarlo(Forecast)</vt:lpstr>
      <vt:lpstr>MonteCarlo(Carbontax)</vt:lpstr>
      <vt:lpstr>Expected Utility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2018-10-29T16:04:21Z</dcterms:modified>
</cp:coreProperties>
</file>